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28.xml" ContentType="application/vnd.openxmlformats-officedocument.spreadsheetml.worksheet+xml"/>
  <Override PartName="/xl/worksheets/sheet71.xml" ContentType="application/vnd.openxmlformats-officedocument.spreadsheetml.worksheet+xml"/>
  <Override PartName="/xl/worksheets/sheet69.xml" ContentType="application/vnd.openxmlformats-officedocument.spreadsheetml.worksheet+xml"/>
  <Override PartName="/xl/worksheets/sheet65.xml" ContentType="application/vnd.openxmlformats-officedocument.spreadsheetml.worksheet+xml"/>
  <Override PartName="/xl/worksheets/sheet70.xml" ContentType="application/vnd.openxmlformats-officedocument.spreadsheetml.worksheet+xml"/>
  <Override PartName="/xl/worksheets/sheet66.xml" ContentType="application/vnd.openxmlformats-officedocument.spreadsheetml.worksheet+xml"/>
  <Override PartName="/xl/worksheets/sheet64.xml" ContentType="application/vnd.openxmlformats-officedocument.spreadsheetml.worksheet+xml"/>
  <Override PartName="/xl/worksheets/sheet19.xml" ContentType="application/vnd.openxmlformats-officedocument.spreadsheetml.worksheet+xml"/>
  <Override PartName="/xl/worksheets/sheet63.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7.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24.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20" yWindow="-120" windowWidth="38640" windowHeight="21120" activeTab="1"/>
  </bookViews>
  <sheets>
    <sheet sheetId="28" name="Lap" state="visible" r:id="rId4"/>
    <sheet sheetId="71" name="3.SPD" state="visible" r:id="rId5"/>
    <sheet sheetId="69" name="2.SPD" state="visible" r:id="rId6"/>
    <sheet sheetId="65" name="1.SPD" state="visible" r:id="rId7"/>
    <sheet sheetId="70" name="3.Visum " state="visible" r:id="rId8"/>
    <sheet sheetId="66" name="2.Visum " state="visible" r:id="rId9"/>
    <sheet sheetId="64" name="1.Visum" state="visible" r:id="rId10"/>
    <sheet sheetId="19" name="NOTA DINAS" state="visible" r:id="rId11"/>
    <sheet sheetId="63" name="SURTUG" state="visible" r:id="rId12"/>
    <sheet sheetId="23" name="SURTUG 1 ORANG" state="hidden" r:id="rId13"/>
    <sheet sheetId="26" name="NOTA DINAS (2)" state="hidden" r:id="rId14"/>
    <sheet sheetId="25" name="SPPD (2)" state="hidden" r:id="rId15"/>
    <sheet sheetId="10" name="surtug (2)" state="hidden" r:id="rId16"/>
    <sheet sheetId="4" name="x-ls" state="hidden" r:id="rId17"/>
    <sheet sheetId="6" name="x-up" state="hidden" r:id="rId18"/>
    <sheet sheetId="17" name="x-ls (2)" state="hidden" r:id="rId19"/>
    <sheet sheetId="7" name="UP" state="hidden" r:id="rId20"/>
    <sheet sheetId="20" name="Riil luar daerah" state="hidden" r:id="rId21"/>
    <sheet sheetId="18" name="x-ls Global " state="hidden" r:id="rId22"/>
    <sheet sheetId="24" name="x-ls rekap " state="hidden" r:id="rId23"/>
    <sheet sheetId="21" name="x-ls (4)" state="hidden" r:id="rId24"/>
  </sheets>
  <definedNames>
    <definedName name="_xlnm._FilterDatabase">'SURTUG 1 ORANG'!$K$5:$N$8</definedName>
    <definedName name="ABC">'[1]Definitions'!$F$3:$F$15</definedName>
    <definedName name="Data">'[2]DATA'!$A$3:$FN$2750</definedName>
    <definedName name="Datapegawai">'[3]Data Pegawai'!$A$4:$I$15</definedName>
    <definedName name="Datatujuan">'[3]Data Pegawai'!$A$18:$F$871</definedName>
    <definedName name="hari">'[3]DATA'!$AI$3:$AJ$14</definedName>
    <definedName name="MalariaSDA">'[4]Malaria'!$A$2:$A$19</definedName>
    <definedName name="MalariaSource">'[4]Malaria'!$E$2:$E$20</definedName>
    <definedName name="SourcesList">'[5]SDAs_impact_datasources'!$E$2:$E$19</definedName>
    <definedName name="UMAR">'[1]Definitions'!$H$3:$H$9</definedName>
    <definedName name="_xlnm.Print_Area" localSheetId="0">'Lap'!$B2:$N52</definedName>
    <definedName name="_xlnm.Print_Area" localSheetId="1">'3.SPD'!$A1:$J46</definedName>
    <definedName name="_xlnm.Print_Area" localSheetId="2">'2.SPD'!$A1:$J46</definedName>
    <definedName name="_xlnm.Print_Area" localSheetId="3">'1.SPD'!$A1:$J46</definedName>
    <definedName name="_xlnm.Print_Area" localSheetId="4">'3.Visum '!$A1:$M43</definedName>
    <definedName name="_xlnm.Print_Area" localSheetId="5">'2.Visum '!$A1:$M43</definedName>
    <definedName name="_xlnm.Print_Area" localSheetId="6">'1.Visum'!$A1:$M43</definedName>
    <definedName name="_xlnm.Print_Area" localSheetId="7">'NOTA DINAS'!$B2:$I63</definedName>
    <definedName name="_xlnm.Print_Area" localSheetId="8">'SURTUG'!$B2:$I56</definedName>
    <definedName name="_xlnm.Print_Area" localSheetId="9">'SURTUG 1 ORANG'!$B2:$I42</definedName>
    <definedName name="_xlnm.Print_Area" localSheetId="10">'NOTA DINAS (2)'!$B1:$I47</definedName>
    <definedName name="_xlnm.Print_Area" localSheetId="11">'SPPD (2)'!$B1:$X43</definedName>
    <definedName name="_xlnm.Print_Area" localSheetId="12">'surtug (2)'!$B2:$I43</definedName>
    <definedName name="_xlnm.Print_Area" localSheetId="16">'UP'!$B2:$L48</definedName>
    <definedName name="_xlnm.Print_Area" localSheetId="17">'Riil luar daerah'!$B1:$K38</definedName>
  </definedNames>
  <calcPr calcId="171027"/>
</workbook>
</file>

<file path=xl/sharedStrings.xml><?xml version="1.0" encoding="utf-8"?>
<sst xmlns="http://schemas.openxmlformats.org/spreadsheetml/2006/main" count="4821" uniqueCount="497">
  <si>
    <t>LAPORAN PERJALANAN DINAS DALAM KOTA</t>
  </si>
  <si>
    <t>DALAM RANGKA DISTRIBUSI OBAT</t>
  </si>
  <si>
    <t>Ke PUSKESMAS</t>
  </si>
  <si>
    <t xml:space="preserve">A. </t>
  </si>
  <si>
    <t>DASAR : PEMENUHAN UPAYA KESEHATAN PERORANGAN DAN UPAYA KESEHATAN MASYARAKAT</t>
  </si>
  <si>
    <t>No.Surat Tugas</t>
  </si>
  <si>
    <t>:</t>
  </si>
  <si>
    <t>Tanggal</t>
  </si>
  <si>
    <t>B</t>
  </si>
  <si>
    <t>YANG MELAKSANAKAN PERJALANAN DINAS</t>
  </si>
  <si>
    <t>Nama</t>
  </si>
  <si>
    <t>NIP</t>
  </si>
  <si>
    <t>Lokasi dan waktu</t>
  </si>
  <si>
    <t>Puskesmas</t>
  </si>
  <si>
    <t>s/d</t>
  </si>
  <si>
    <t xml:space="preserve"> </t>
  </si>
  <si>
    <t>C</t>
  </si>
  <si>
    <t>TUJUAN PERJALANAN DINAS</t>
  </si>
  <si>
    <t>Mendistribusikan obat dengan mengamati kondisi obat selama keadaan lengkap, baik pisik maupun jumlahnya, sehingga sesuai keadaan lengkap, baik pisik maupun jumlahnya, sehingga sesuai permintaan yang di butuhkan Puskesmas.</t>
  </si>
  <si>
    <t>D</t>
  </si>
  <si>
    <t>MAKSUD PERJALANAN DINAS</t>
  </si>
  <si>
    <t xml:space="preserve">Salah satu penunjang utama pelayanan kesehatan di Puskesmas adalah ketersediaan obat yang bersinambungan untuk itu diperlukan distribusi yang baik, baik jumlah maupun jenis yang tersedia sehingga dapat dengan mudah di peroleh masyarakat. selain pada itu untuk manjamin kelangsungan ketersediaan obat yang efesien dan rasional pada Puskesmas.								</t>
  </si>
  <si>
    <t>Salah satu penunjang utama pelayanan kesehatan di Puskesmas</t>
  </si>
  <si>
    <t>adalah ketersediaan obat yang bersinambungan untuk itu di</t>
  </si>
  <si>
    <t>perlukan distribusi yang baik, baik jumlah maupun jenis yang</t>
  </si>
  <si>
    <t>tersedia sehingga dapat dengan mudah di peroleh masyarakat.</t>
  </si>
  <si>
    <t xml:space="preserve">selain pada itu untuk manjamin kelangsungan ketersediaan obat </t>
  </si>
  <si>
    <t>yang efesien dan rasional pada Puskesmas.</t>
  </si>
  <si>
    <t>E</t>
  </si>
  <si>
    <t>KESIMPULAN / HASIL</t>
  </si>
  <si>
    <t>-</t>
  </si>
  <si>
    <t>Tersedia stok yang cukup, sesuai stok optimumnya</t>
  </si>
  <si>
    <t>Tersedia obat yang cukup pada Puskesmas baik jumlah maupun jenisnya</t>
  </si>
  <si>
    <t>Diharapkan pelayanan kesehatan dapat meningkat di Puskesmas</t>
  </si>
  <si>
    <t>Mengetahui</t>
  </si>
  <si>
    <t>Ka. UPTD perbekaln Obat dan Alkes</t>
  </si>
  <si>
    <t>Petugas yang berangkat</t>
  </si>
  <si>
    <t>1.</t>
  </si>
  <si>
    <t>...............................</t>
  </si>
  <si>
    <t>2.</t>
  </si>
  <si>
    <t>Yayillatul Rochmah S.Si.Apt</t>
  </si>
  <si>
    <t>NIP. 19780703 200502 2 006</t>
  </si>
  <si>
    <t>3.</t>
  </si>
  <si>
    <t>PEMERINTAH KABUPATEN PASER</t>
  </si>
  <si>
    <t>DINAS KESEHATAN</t>
  </si>
  <si>
    <t>UPTD PERBEKALAN OBAT DAN ALKES</t>
  </si>
  <si>
    <t>Jln.YOS SUDARSO, SENAKEN Tlp.(0543)21285</t>
  </si>
  <si>
    <t>TANA PASER</t>
  </si>
  <si>
    <t>Lembar ke</t>
  </si>
  <si>
    <t>............................</t>
  </si>
  <si>
    <t>Kode no</t>
  </si>
  <si>
    <t>…………………….</t>
  </si>
  <si>
    <t>Nomor</t>
  </si>
  <si>
    <t>NOMOR SPD</t>
  </si>
  <si>
    <t xml:space="preserve">                                                                                                                                                               </t>
  </si>
  <si>
    <t>SURAT PERJALANAN DINAS</t>
  </si>
  <si>
    <t>( S P  D )</t>
  </si>
  <si>
    <t>Pejabat berwenang yang memberikan perintah</t>
  </si>
  <si>
    <t>Ka. UPTD Perbekalan Obat dan Alkes Kab Paser</t>
  </si>
  <si>
    <t>Nama Pegawai yang diperintahkan</t>
  </si>
  <si>
    <t>a. Pangkat &amp; Golongan</t>
  </si>
  <si>
    <t>a.</t>
  </si>
  <si>
    <t>b. Jabatan</t>
  </si>
  <si>
    <t>b.</t>
  </si>
  <si>
    <t>c. Tingkat menurut peraturan perjalanan dinas</t>
  </si>
  <si>
    <t xml:space="preserve">                                        </t>
  </si>
  <si>
    <t>4.</t>
  </si>
  <si>
    <t>Maksud perjalanan dinas</t>
  </si>
  <si>
    <t>Perjalanan Dinas Dalam kota, dalam rangka Distribusi Obat ke puskesmas.</t>
  </si>
  <si>
    <t>5.</t>
  </si>
  <si>
    <t>Alat angkut yang dipergunakan</t>
  </si>
  <si>
    <t>6.</t>
  </si>
  <si>
    <t>Tempat berangkat</t>
  </si>
  <si>
    <t>Tana Paser</t>
  </si>
  <si>
    <t xml:space="preserve">Tempat Tujuan </t>
  </si>
  <si>
    <t>7.</t>
  </si>
  <si>
    <t>a. Lamanya perjalanan dinas</t>
  </si>
  <si>
    <t>b. Tanggal berangkat</t>
  </si>
  <si>
    <t>c. Tanggal kembali</t>
  </si>
  <si>
    <t>8.</t>
  </si>
  <si>
    <t>Pengikut</t>
  </si>
  <si>
    <t>9.</t>
  </si>
  <si>
    <t>Pembebanan Anggaran</t>
  </si>
  <si>
    <t>DPA UPTD Perbekalan Obat dan Alkes Kabupaten Paser</t>
  </si>
  <si>
    <t>a. Instansi</t>
  </si>
  <si>
    <t>UPTD Perbekalan Obat dan Alkes Kab. Paser</t>
  </si>
  <si>
    <t>b. Mata Anggaran</t>
  </si>
  <si>
    <t>10.</t>
  </si>
  <si>
    <t>Keterangan lain-lain</t>
  </si>
  <si>
    <t>DIKELUARKAN DI</t>
  </si>
  <si>
    <t>PADA TANGGAL</t>
  </si>
  <si>
    <t>I.</t>
  </si>
  <si>
    <t>SPPD No.</t>
  </si>
  <si>
    <t>Berangkat dari</t>
  </si>
  <si>
    <t>(Tempat Kedudukan)</t>
  </si>
  <si>
    <t>Pada Tanggal</t>
  </si>
  <si>
    <t>Ke</t>
  </si>
  <si>
    <t>II.</t>
  </si>
  <si>
    <t>Tiba di</t>
  </si>
  <si>
    <t>Pada tanggal</t>
  </si>
  <si>
    <t xml:space="preserve">Ke </t>
  </si>
  <si>
    <t>Kepala</t>
  </si>
  <si>
    <t>III.</t>
  </si>
  <si>
    <t>IV.</t>
  </si>
  <si>
    <t xml:space="preserve">Tiba di               </t>
  </si>
  <si>
    <t xml:space="preserve">Pada Tanggal   </t>
  </si>
  <si>
    <t>Telah diperiksa dengan keterangan bahwa perjalanan tersebut diatas benar dilakukan atas perintah dan semata-mata untuk kepentingan jabatan dalam waktu yang sesingkat-singkatnya</t>
  </si>
  <si>
    <t>Ka. UPTD Perbekalan Obat dan Alkes Kab. Paser</t>
  </si>
  <si>
    <t>VI.</t>
  </si>
  <si>
    <t>Catatan lain-lain</t>
  </si>
  <si>
    <t>NOTA DINAS</t>
  </si>
  <si>
    <t>Kepada</t>
  </si>
  <si>
    <t>Kepala UPTD Perbekalan Obat dan Alkes</t>
  </si>
  <si>
    <t>Dari</t>
  </si>
  <si>
    <t>Ka.TU.UPTD Perbekalan Obat dan Alkes</t>
  </si>
  <si>
    <t>Sifat</t>
  </si>
  <si>
    <t>Biasa</t>
  </si>
  <si>
    <t>Lampiran</t>
  </si>
  <si>
    <t xml:space="preserve"> -</t>
  </si>
  <si>
    <t>Hal</t>
  </si>
  <si>
    <t>Perjalanan Dinas Dalam Kota</t>
  </si>
  <si>
    <t>Maksud perjalanan</t>
  </si>
  <si>
    <t>Perjalanan Dinas Dalam Kota,dalam rangka  Distribusi Obat  ke puskesmas.</t>
  </si>
  <si>
    <t>Alasan</t>
  </si>
  <si>
    <t>Untuk Meningkatkan pelayanan di Puskesmas dalam rangka pengobatan Gratis,maka dilakukan distribusi obat ke puskesmas sesuai jadwal</t>
  </si>
  <si>
    <t>Kinerja yang dihasilkan</t>
  </si>
  <si>
    <t>Jumlah personil</t>
  </si>
  <si>
    <t>Jumlah hari pelaksanaan</t>
  </si>
  <si>
    <t>Sumber Dana</t>
  </si>
  <si>
    <t>Kode Rek</t>
  </si>
  <si>
    <t>KODE REKENING</t>
  </si>
  <si>
    <t>Tujuan Perjalanan dinas</t>
  </si>
  <si>
    <t xml:space="preserve">        Demikian disampaikan atas perhatian dan persetujuannya di ucapkan terima kasih.</t>
  </si>
  <si>
    <t>Kepala Tata Usaha</t>
  </si>
  <si>
    <t>Setuju ,                               Laksanakan sesuai dengan ketentuan yang berlaku</t>
  </si>
  <si>
    <t>UPTD Perbekalan Obat dan Alkes</t>
  </si>
  <si>
    <t>Agustina Rahmawati, S.A.P</t>
  </si>
  <si>
    <t>NIP. 19800830 200212 2 009</t>
  </si>
  <si>
    <t>k</t>
  </si>
  <si>
    <t>SURAT  TUGAS</t>
  </si>
  <si>
    <t>No.</t>
  </si>
  <si>
    <t>NOMOR SURAT TUGAS</t>
  </si>
  <si>
    <t>Dasar</t>
  </si>
  <si>
    <t>Nota Dinas     No.</t>
  </si>
  <si>
    <t>NOMOR NOTA DINAS</t>
  </si>
  <si>
    <t>MEMERINTAHKAN :</t>
  </si>
  <si>
    <t xml:space="preserve">Kepada </t>
  </si>
  <si>
    <t>Imam Ahmad fahrurazi</t>
  </si>
  <si>
    <t>Pangkat/Gol.</t>
  </si>
  <si>
    <t>0</t>
  </si>
  <si>
    <t>NIP.</t>
  </si>
  <si>
    <t>Jabatan</t>
  </si>
  <si>
    <t>Staf</t>
  </si>
  <si>
    <t>NAMA2</t>
  </si>
  <si>
    <t>PANGKAT2</t>
  </si>
  <si>
    <t>NIP2</t>
  </si>
  <si>
    <t>JABATAN2</t>
  </si>
  <si>
    <t xml:space="preserve">                                                                                                                                                         </t>
  </si>
  <si>
    <t>NAMA3</t>
  </si>
  <si>
    <t>PANGKAT3</t>
  </si>
  <si>
    <t>NIP3</t>
  </si>
  <si>
    <t>JABATAN3</t>
  </si>
  <si>
    <t>Jumlah Hari Pelaksanaan</t>
  </si>
  <si>
    <t>JUMLAH HARI</t>
  </si>
  <si>
    <t>Tanggal Berangkat</t>
  </si>
  <si>
    <t>TANGGAL BERANGKAT</t>
  </si>
  <si>
    <t>Tanggal Kembali</t>
  </si>
  <si>
    <t>TANGGAL PULANG</t>
  </si>
  <si>
    <t>Untuk</t>
  </si>
  <si>
    <t>Perjalanan Dinas Dalam Kota, dalam rangka Distribusi Obat ke puskesmas.</t>
  </si>
  <si>
    <t>Tujuan</t>
  </si>
  <si>
    <t>NAMA PUSKESMAS</t>
  </si>
  <si>
    <t>Dikeluarkan di</t>
  </si>
  <si>
    <t xml:space="preserve">Kepala UPTD </t>
  </si>
  <si>
    <t>Perbekalan Obat dan Alkes</t>
  </si>
  <si>
    <t>Yayillatul Rochmah, S. Si. Apt</t>
  </si>
  <si>
    <t>DAFTAR PEGAWAI KEUANGAN</t>
  </si>
  <si>
    <t>JL. JEND. ACHMAD YANI No. 48  TELP. 21837, FAX. 21089</t>
  </si>
  <si>
    <t xml:space="preserve"> TANA PASER (76211)</t>
  </si>
  <si>
    <t>SURAT PERINTAH TUGAS</t>
  </si>
  <si>
    <t>094 /          / Dinkes</t>
  </si>
  <si>
    <t>Sri Fitriyah, ST</t>
  </si>
  <si>
    <t>Penata Muda TK. I / III.b</t>
  </si>
  <si>
    <t>19751007 199803 2 002</t>
  </si>
  <si>
    <t>Staf Seksi Pelayanan Medik</t>
  </si>
  <si>
    <t>Menghadiri pertemuan BPJS di samarinda</t>
  </si>
  <si>
    <t>Tempat Tujuan Tugas</t>
  </si>
  <si>
    <t>Samarinda</t>
  </si>
  <si>
    <t>Lamanya perjalanan dinas</t>
  </si>
  <si>
    <t>Kepala Dinas</t>
  </si>
  <si>
    <t>5 (lima) hari</t>
  </si>
  <si>
    <t>dr. I Dewa Made Sudarsana,MAP</t>
  </si>
  <si>
    <t>4 (empat) hari</t>
  </si>
  <si>
    <t>NIP. 19631123 199509 1 002</t>
  </si>
  <si>
    <t>3 (tiga) hari</t>
  </si>
  <si>
    <t>2 (dua) hari</t>
  </si>
  <si>
    <t>Drs.Chandra Irwanadhi,Msi</t>
  </si>
  <si>
    <t>1 (satu) hari</t>
  </si>
  <si>
    <t>NIP. 19660731 198609 1 001</t>
  </si>
  <si>
    <t xml:space="preserve"> TANAH GROGOT (76211)</t>
  </si>
  <si>
    <t>Kepala Dinas Kesehatan Kabupaten Paser</t>
  </si>
  <si>
    <t>Sekretaris</t>
  </si>
  <si>
    <t>Perjalanan dinas luar daerah</t>
  </si>
  <si>
    <t xml:space="preserve">          Sehubungan dengan kegiatan </t>
  </si>
  <si>
    <t>maka dengan ini mohon kiranya Bapak dapat memberikan izin perjalanan dinas ke</t>
  </si>
  <si>
    <t>dengan pelaksana sebagai berikut :</t>
  </si>
  <si>
    <t>Long Kali</t>
  </si>
  <si>
    <t>Mendik</t>
  </si>
  <si>
    <t>Long Ikis</t>
  </si>
  <si>
    <t>Krayan</t>
  </si>
  <si>
    <t>Kayungo</t>
  </si>
  <si>
    <t>Kuaro</t>
  </si>
  <si>
    <t>Lolo</t>
  </si>
  <si>
    <t>Batu Kajang</t>
  </si>
  <si>
    <t>Muara Komam</t>
  </si>
  <si>
    <t>Muser</t>
  </si>
  <si>
    <t>Tanah Grogot</t>
  </si>
  <si>
    <t>Padang Pengrapat</t>
  </si>
  <si>
    <t>Pasir Belengkong</t>
  </si>
  <si>
    <t>Suliliran Baru</t>
  </si>
  <si>
    <t>Suatang Baru</t>
  </si>
  <si>
    <t xml:space="preserve">Kerang </t>
  </si>
  <si>
    <t>Tanjung Aru</t>
  </si>
  <si>
    <t>Jl. Jend. Achmad Yani No. 48 Telp. 21089, 21837 Fax (0543) 21089</t>
  </si>
  <si>
    <t>TANAH GROGOT (Kode Pos 76211)</t>
  </si>
  <si>
    <t>Pejabat Pelaksana Teknis Kegiatan (PPTK)</t>
  </si>
  <si>
    <t>094 /            / Dinkes</t>
  </si>
  <si>
    <t>Drs. Ameruhan</t>
  </si>
  <si>
    <t>SURAT PERINTAH PERJALANAN DINAS</t>
  </si>
  <si>
    <t>NIP. 19590616 198002 1 001</t>
  </si>
  <si>
    <t>( S P P D )</t>
  </si>
  <si>
    <t>Kepala Dinas kesehatan Kabupaten Paser</t>
  </si>
  <si>
    <t>a</t>
  </si>
  <si>
    <t>Tingkatan 1 Bupati, wakil bupati, ketua/wakil ketua DPRD</t>
  </si>
  <si>
    <t>b</t>
  </si>
  <si>
    <t>Tingkatan 2 anggota DPRD dan pejabat struktural eselon II</t>
  </si>
  <si>
    <t>c</t>
  </si>
  <si>
    <t>Tingkatan 3 pejabat struktural eselon III/PNS gol. IV</t>
  </si>
  <si>
    <t>b. J a b a t a n</t>
  </si>
  <si>
    <t>d</t>
  </si>
  <si>
    <t>Tingkatan 4 pejabat struktural eselon IV</t>
  </si>
  <si>
    <t>c.</t>
  </si>
  <si>
    <t>e</t>
  </si>
  <si>
    <t>Tingkatan 5 pejabat struktural eselon V dan PNS gol. III</t>
  </si>
  <si>
    <t>f</t>
  </si>
  <si>
    <t>Tingkatan 6 PNS/CPNS gol. II dan I, dan</t>
  </si>
  <si>
    <t>g</t>
  </si>
  <si>
    <t>Tingkatan 7 pegawai tidak tetap/non PNS di dalam SKPD dan non PNS di luar SKPD</t>
  </si>
  <si>
    <t>Angkutan Udara</t>
  </si>
  <si>
    <t>P E N G I K U T</t>
  </si>
  <si>
    <t>Hanya Instansi yang dikuasai</t>
  </si>
  <si>
    <t>Dinas Kesehatan Kab. Paser</t>
  </si>
  <si>
    <t>DAFTAR PEGAWAI BIDANG PELAYANAN KESEHATAN</t>
  </si>
  <si>
    <t>Pembina / IV.a</t>
  </si>
  <si>
    <t>Pembina TK.I / IV.b</t>
  </si>
  <si>
    <t>19631123 199509 1 002</t>
  </si>
  <si>
    <t>19590616 198002 1 001</t>
  </si>
  <si>
    <t>Plt. Kepala Dinas Kesehatan Kab. Paser</t>
  </si>
  <si>
    <t>Kabid Pelayanan Kesehatan</t>
  </si>
  <si>
    <t>094/   446  /Dinkes</t>
  </si>
  <si>
    <t>Dakran, Amd, Kep</t>
  </si>
  <si>
    <t>Johansyah, MA</t>
  </si>
  <si>
    <t>Penata Tk.I / III d</t>
  </si>
  <si>
    <t>Penata Muda TK.I / III.b</t>
  </si>
  <si>
    <t>19621206 198402 1 001</t>
  </si>
  <si>
    <t>19680320 198911 1 001</t>
  </si>
  <si>
    <t>Kasi Pelayanan Medik</t>
  </si>
  <si>
    <t>Nasrullah</t>
  </si>
  <si>
    <t>Jumain, SKM</t>
  </si>
  <si>
    <t>Drs. Chandra Irwanadhi, Msi</t>
  </si>
  <si>
    <t>Pengatur TK I / II d</t>
  </si>
  <si>
    <t>19750922 200012 1 005</t>
  </si>
  <si>
    <t>19720705 199303 1 010</t>
  </si>
  <si>
    <t>19660731 198609 1 001</t>
  </si>
  <si>
    <t>Pengad Kep</t>
  </si>
  <si>
    <t>Staf Bagian Keuangan</t>
  </si>
  <si>
    <t>Tanwirul</t>
  </si>
  <si>
    <t>Penata Muda / III.a</t>
  </si>
  <si>
    <t>19770602 199703 1 005</t>
  </si>
  <si>
    <t>Staf  Puskesmas Pasir Belengkong</t>
  </si>
  <si>
    <t>Sudarso</t>
  </si>
  <si>
    <t>Pendamping pelayanan operasi bibir sumbing dan luka bakar</t>
  </si>
  <si>
    <t>Pengatur Muda Tk. I / II.b</t>
  </si>
  <si>
    <t>19761010 200701 1 031</t>
  </si>
  <si>
    <t>Balikpapan</t>
  </si>
  <si>
    <t>Pelayanan Operasi Mata Katarak dan Kebutaan Lainnya</t>
  </si>
  <si>
    <t>Skrining Pasca operasi mata katarak dan kebutaan lainnya di puskesmas</t>
  </si>
  <si>
    <t xml:space="preserve"> Plt.Kepala Dinas,</t>
  </si>
  <si>
    <t>Pembina TK. I / IV.b</t>
  </si>
  <si>
    <t>NIP. 19571225 198911 2 001</t>
  </si>
  <si>
    <t>SP1</t>
  </si>
  <si>
    <t>SP2</t>
  </si>
  <si>
    <t>UNTUK DINAS</t>
  </si>
  <si>
    <t>Tahun Angg</t>
  </si>
  <si>
    <t>No. BKU</t>
  </si>
  <si>
    <t xml:space="preserve">: </t>
  </si>
  <si>
    <t>1.02.01.00.00.5.1.1.02.01</t>
  </si>
  <si>
    <t>KUITANSI / BUKTI PEMBAYARAN</t>
  </si>
  <si>
    <t>|</t>
  </si>
  <si>
    <t>Sudah terima dari</t>
  </si>
  <si>
    <t>Pengguna  Anggaran Satker Dinas Kesehatan Kab. Pasir</t>
  </si>
  <si>
    <t>Jumlah Uang</t>
  </si>
  <si>
    <t xml:space="preserve">Rp. </t>
  </si>
  <si>
    <t>Banyaknya uang</t>
  </si>
  <si>
    <t>=</t>
  </si>
  <si>
    <t>MILYARD</t>
  </si>
  <si>
    <t>RT.JUTA</t>
  </si>
  <si>
    <t>PL.JUTA</t>
  </si>
  <si>
    <t>BL.JUTA</t>
  </si>
  <si>
    <t>JUTA</t>
  </si>
  <si>
    <t>RT.RIBU</t>
  </si>
  <si>
    <t>PL.RIBU</t>
  </si>
  <si>
    <t>BL.RIBU</t>
  </si>
  <si>
    <t>RIBU</t>
  </si>
  <si>
    <t>RATUS</t>
  </si>
  <si>
    <t>PULUH</t>
  </si>
  <si>
    <t>BELAS</t>
  </si>
  <si>
    <t>SATUAN</t>
  </si>
  <si>
    <t>PULUH SEN</t>
  </si>
  <si>
    <t>BELAS SEN</t>
  </si>
  <si>
    <t>SATU SEN</t>
  </si>
  <si>
    <t>BELASAN</t>
  </si>
  <si>
    <t/>
  </si>
  <si>
    <t>1</t>
  </si>
  <si>
    <t xml:space="preserve">SATU MILIAR </t>
  </si>
  <si>
    <t xml:space="preserve">SERATUS </t>
  </si>
  <si>
    <t>SEPULUH</t>
  </si>
  <si>
    <t xml:space="preserve">SEBELAS </t>
  </si>
  <si>
    <t xml:space="preserve">SATU </t>
  </si>
  <si>
    <t xml:space="preserve">SEPULUH </t>
  </si>
  <si>
    <t>SE</t>
  </si>
  <si>
    <t>11</t>
  </si>
  <si>
    <t>2</t>
  </si>
  <si>
    <t xml:space="preserve">DUA MILIAR </t>
  </si>
  <si>
    <t xml:space="preserve">DUA RATUS  </t>
  </si>
  <si>
    <t xml:space="preserve">DUA PULUH </t>
  </si>
  <si>
    <t>DUA BELAS</t>
  </si>
  <si>
    <t xml:space="preserve">DUA </t>
  </si>
  <si>
    <t>12</t>
  </si>
  <si>
    <t xml:space="preserve">DUA BELAS </t>
  </si>
  <si>
    <t>Terbilang Rp</t>
  </si>
  <si>
    <t>3</t>
  </si>
  <si>
    <t xml:space="preserve">TIGA MILIAR </t>
  </si>
  <si>
    <t xml:space="preserve">TIGA RATUS </t>
  </si>
  <si>
    <t xml:space="preserve">TIGA PULUH </t>
  </si>
  <si>
    <t xml:space="preserve">TIGA BELAS </t>
  </si>
  <si>
    <t xml:space="preserve">TIGA </t>
  </si>
  <si>
    <t>13</t>
  </si>
  <si>
    <t>Buat bayar</t>
  </si>
  <si>
    <t>Pembayaran Tambahan Penghasilan Berdasarkan Beban Kerja</t>
  </si>
  <si>
    <t>4</t>
  </si>
  <si>
    <t xml:space="preserve">EMPAT MILIAR </t>
  </si>
  <si>
    <t xml:space="preserve">EMPAT RATUS </t>
  </si>
  <si>
    <t xml:space="preserve">EMPAT PULUH </t>
  </si>
  <si>
    <t xml:space="preserve">EMPAT BELAS </t>
  </si>
  <si>
    <t xml:space="preserve">EMPAT </t>
  </si>
  <si>
    <t>14</t>
  </si>
  <si>
    <t>Dinas Kesehatan Kabupaten Pasir Triw I dan II</t>
  </si>
  <si>
    <t>Diketahui :</t>
  </si>
  <si>
    <t>Tanah Grogot,       Juli  2007</t>
  </si>
  <si>
    <t>5</t>
  </si>
  <si>
    <t xml:space="preserve">LIMA MILIAR </t>
  </si>
  <si>
    <t xml:space="preserve">LIMA RATUS </t>
  </si>
  <si>
    <t xml:space="preserve">LIMA PULUH </t>
  </si>
  <si>
    <t xml:space="preserve">LIMA BELAS </t>
  </si>
  <si>
    <t xml:space="preserve">LIMA </t>
  </si>
  <si>
    <t>15</t>
  </si>
  <si>
    <t>Jabatan Penerima Uang</t>
  </si>
  <si>
    <t>Hj. Misri Sunarni, S.Sos</t>
  </si>
  <si>
    <t>Nurhadi</t>
  </si>
  <si>
    <t>NIP. 140 089 437</t>
  </si>
  <si>
    <t>6</t>
  </si>
  <si>
    <t xml:space="preserve">ENAM MILIAR </t>
  </si>
  <si>
    <t xml:space="preserve">ENAM RATUS </t>
  </si>
  <si>
    <t xml:space="preserve">ENAM PULUH </t>
  </si>
  <si>
    <t xml:space="preserve">ENAM BELAS </t>
  </si>
  <si>
    <t xml:space="preserve">ENAM </t>
  </si>
  <si>
    <t>16</t>
  </si>
  <si>
    <t>7</t>
  </si>
  <si>
    <t xml:space="preserve">TUJUH MILIAR </t>
  </si>
  <si>
    <t xml:space="preserve">TUJUH RATUS </t>
  </si>
  <si>
    <t xml:space="preserve">TUJUH PULUH </t>
  </si>
  <si>
    <t xml:space="preserve">TUJUH BELAS </t>
  </si>
  <si>
    <t xml:space="preserve">TUJUH </t>
  </si>
  <si>
    <t>17</t>
  </si>
  <si>
    <t>Diketahui / Disetujui</t>
  </si>
  <si>
    <t>8</t>
  </si>
  <si>
    <t xml:space="preserve">DELAPAN MILIAR </t>
  </si>
  <si>
    <t xml:space="preserve">DELAPAN RATUS </t>
  </si>
  <si>
    <t xml:space="preserve">DELAPAN PULUH </t>
  </si>
  <si>
    <t xml:space="preserve">DELAPAN BELAS </t>
  </si>
  <si>
    <t xml:space="preserve">DELAPAN </t>
  </si>
  <si>
    <t>18</t>
  </si>
  <si>
    <t>Pengguna Anggaran/Atasan Langsung</t>
  </si>
  <si>
    <t>9</t>
  </si>
  <si>
    <t xml:space="preserve">SEMBILAN MILIAR </t>
  </si>
  <si>
    <t xml:space="preserve">SEMBILAN RATUS </t>
  </si>
  <si>
    <t xml:space="preserve">SEMBILAN PULUH </t>
  </si>
  <si>
    <t xml:space="preserve">SEMBILAN BELAS </t>
  </si>
  <si>
    <t xml:space="preserve">SEMBILAN </t>
  </si>
  <si>
    <t>19</t>
  </si>
  <si>
    <t>Dr.H.Patotori Natsir</t>
  </si>
  <si>
    <t>Nip.  140 170 005</t>
  </si>
  <si>
    <t>PL.MILIAR</t>
  </si>
  <si>
    <t>Pengguna Anggaran  Dinas Kesehatan Kab. Paser</t>
  </si>
  <si>
    <t>Rp. 7.483400,00</t>
  </si>
  <si>
    <t>Terbilang</t>
  </si>
  <si>
    <t>Tujuh Juta Empat Ratus Delapan Puluh Tiga Ribu Empat Ratus Rupiah</t>
  </si>
  <si>
    <t>Untuk Pembayaran</t>
  </si>
  <si>
    <t xml:space="preserve">Tanah Grogot,               </t>
  </si>
  <si>
    <t>Yang Menerima</t>
  </si>
  <si>
    <t>PERJALANAN DALAM WILAYAH KAB.</t>
  </si>
  <si>
    <t>PERJALANAN LUAR WILAYAH KAB.</t>
  </si>
  <si>
    <t xml:space="preserve">Setuju dan lunas dibayar tgl                  </t>
  </si>
  <si>
    <t>Bendahara pengeluaran</t>
  </si>
  <si>
    <t>Uraian Perjalanan</t>
  </si>
  <si>
    <t>PNS</t>
  </si>
  <si>
    <t>HONOR</t>
  </si>
  <si>
    <t>TGT</t>
  </si>
  <si>
    <t>Gol. II</t>
  </si>
  <si>
    <t>Gol. III</t>
  </si>
  <si>
    <t>M. Hasanudin, S.Sos</t>
  </si>
  <si>
    <t>Gol. IV</t>
  </si>
  <si>
    <t>NIP. 19750612 200012 1 004</t>
  </si>
  <si>
    <t>Esselon IVa</t>
  </si>
  <si>
    <t xml:space="preserve">Barang/pekerjaan tersbut telah diterima/diselesaikan dengan lengkap dan baik </t>
  </si>
  <si>
    <t>Esselon IVb</t>
  </si>
  <si>
    <t xml:space="preserve">Pejabat yang bertanggung jawab </t>
  </si>
  <si>
    <t>Esselon III a</t>
  </si>
  <si>
    <t xml:space="preserve">Pejabat Pelaksana Teknis Kegiatan </t>
  </si>
  <si>
    <t>Esselon III b</t>
  </si>
  <si>
    <t>Esselon II a</t>
  </si>
  <si>
    <t>Esselon II b</t>
  </si>
  <si>
    <t>PUSKESMAS</t>
  </si>
  <si>
    <t>JUMLAH</t>
  </si>
  <si>
    <t>KOTA</t>
  </si>
  <si>
    <t>NIP. 19621206 198402 1 001</t>
  </si>
  <si>
    <t>Penajam</t>
  </si>
  <si>
    <t>RINCIAN BIAYA PERJALANAN DINAS</t>
  </si>
  <si>
    <t>Tenggarong</t>
  </si>
  <si>
    <t>Kode Rekening   :</t>
  </si>
  <si>
    <t>Bontang</t>
  </si>
  <si>
    <t>NO</t>
  </si>
  <si>
    <t>PERINCIAN BIAYA</t>
  </si>
  <si>
    <t>KETERANGAN</t>
  </si>
  <si>
    <t>Sangata</t>
  </si>
  <si>
    <t>Sendawar</t>
  </si>
  <si>
    <t>Lumpsum</t>
  </si>
  <si>
    <t>Selama :</t>
  </si>
  <si>
    <t xml:space="preserve">hari X </t>
  </si>
  <si>
    <t>Transport :</t>
  </si>
  <si>
    <t>ke</t>
  </si>
  <si>
    <t>Payo Klato I</t>
  </si>
  <si>
    <t>Terbilang :</t>
  </si>
  <si>
    <t>Payo Klato II</t>
  </si>
  <si>
    <t>Kerang</t>
  </si>
  <si>
    <t xml:space="preserve">Tanah Grogot, </t>
  </si>
  <si>
    <t xml:space="preserve"> Telah dibayar sejumlah</t>
  </si>
  <si>
    <t>Telah menerima  jumlah uang sebesar</t>
  </si>
  <si>
    <t>dr. Hj. Sri Djarwati</t>
  </si>
  <si>
    <t>Eselon III.b</t>
  </si>
  <si>
    <t>Bendahara Pengeluaran</t>
  </si>
  <si>
    <t>Eselon IV.a</t>
  </si>
  <si>
    <t>Dr. H. Moh. Slamet Riyanto</t>
  </si>
  <si>
    <t>Golongan III</t>
  </si>
  <si>
    <t>NIP. 19720529 200212 1 004</t>
  </si>
  <si>
    <t>PERHITUNGAN SPPD RAMPUNG</t>
  </si>
  <si>
    <t>NIP. 19680320 198911 1 001</t>
  </si>
  <si>
    <t>Ditetapkan</t>
  </si>
  <si>
    <t>: Rp.</t>
  </si>
  <si>
    <t>Yang telah dibayar semula</t>
  </si>
  <si>
    <t>NIP. 19751007 199803 2 002</t>
  </si>
  <si>
    <t>Sisa Kurang / Lebih</t>
  </si>
  <si>
    <t>Golongan II</t>
  </si>
  <si>
    <t>NIP. 19761010 200701 1 031</t>
  </si>
  <si>
    <t>Pejabat yang berwenang /Pejabat lain yang ditunjuk</t>
  </si>
  <si>
    <t>Basuki Susanto</t>
  </si>
  <si>
    <t>NIP. 19640303 199103 1 011</t>
  </si>
  <si>
    <t>NIP. 19770602 199703 1 005</t>
  </si>
  <si>
    <t>DAFTAR PENGELUARAN RILL</t>
  </si>
  <si>
    <t>Yang bertanda tangan dibawah ini :</t>
  </si>
  <si>
    <t xml:space="preserve">Berdasarkan Surat Perintah Perjalanan Dinas ( SPPD ) tanggal, </t>
  </si>
  <si>
    <t>Nomor :</t>
  </si>
  <si>
    <t>dengan ini kami menyatakan  dengan sesungguhnya bahwa :</t>
  </si>
  <si>
    <t xml:space="preserve">Biaya transport pegawai dan di bawah ini yang tidak dapat diperoleh bukti-bukti </t>
  </si>
  <si>
    <t>pengeluarannya, meliputi :</t>
  </si>
  <si>
    <t>URAIAN</t>
  </si>
  <si>
    <t xml:space="preserve">Taxi Tanah Grogot  </t>
  </si>
  <si>
    <t>(PP)</t>
  </si>
  <si>
    <t xml:space="preserve">Speed Penajam </t>
  </si>
  <si>
    <t>Kampung Baru</t>
  </si>
  <si>
    <t>Taxi Balikpapan</t>
  </si>
  <si>
    <t>Jumlah angka tersebut pada angka 1 di atas benar-benar dikeluarkan untuk pelaksanaan perjalanan dinas dimaksud dan apabila dikemudian hari terdapat kelebihan atas pembayaran, kami bersedia untuk menyetorkan  kelebihan tersebut ke Kas Daerah.</t>
  </si>
  <si>
    <t>Demikian pernyataan ini kami buat dengan sebenarnya, untuk dipergunakan sebagaimana mestinya.</t>
  </si>
  <si>
    <t>Mengetahui /Menyetujui</t>
  </si>
  <si>
    <t xml:space="preserve">Pejabat /Pegawai </t>
  </si>
  <si>
    <t>Yang Melaksanakan Perjalanan Dinas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</si>
</sst>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421]dd mmmm yyyy;@"/>
    <numFmt numFmtId="165" formatCode="_(* #,##0_);_(* (#,##0);_(* &quot;-&quot;_);_(@_)"/>
    <numFmt numFmtId="166" formatCode="dd mmmm yyyy"/>
    <numFmt numFmtId="167" formatCode="dd/mm/yyyy;@"/>
    <numFmt numFmtId="168" formatCode="_(* #,##0.00_);_(* (#,##0.00);_(* &quot;-&quot;??_);_(@_)"/>
    <numFmt numFmtId="169" formatCode="_(* #,##0_);_(* (#,##0);_(* &quot;-&quot;??_);_(@_)"/>
    <numFmt numFmtId="170" formatCode=";;;"/>
    <numFmt numFmtId="171" formatCode="_([$Rp-421]* #,##0_);_([$Rp-421]* (#,##0);_([$Rp-421]* &quot;-&quot;??_);_(@_)"/>
    <numFmt numFmtId="172" formatCode="#,##0;[Red]#,##0"/>
    <numFmt numFmtId="173" formatCode="_(&quot;Rp&quot;* #,##0_);_(&quot;Rp&quot;* (#,##0);_(&quot;Rp&quot;* &quot;-&quot;_);_(@_)"/>
    <numFmt numFmtId="174" formatCode="_([$Rp-421]* #,##0_);_([$Rp-421]* (#,##0);_([$Rp-421]* &quot;-&quot;_);_(@_)"/>
    <numFmt numFmtId="175" formatCode="_([$Rp-421]* #,##0.00_);_([$Rp-421]* (#,##0.00);_([$Rp-421]* &quot;-&quot;??_);_(@_)"/>
  </numFmts>
  <fonts count="69" x14ac:knownFonts="1">
    <font>
      <color theme="1"/>
      <family val="2"/>
      <scheme val="minor"/>
      <sz val="11"/>
      <name val="Calibri"/>
    </font>
    <font>
      <color theme="0"/>
      <family val="2"/>
      <sz val="14"/>
      <name val="Arial"/>
    </font>
    <font>
      <family val="2"/>
      <sz val="14"/>
      <name val="Arial"/>
    </font>
    <font>
      <color theme="1"/>
      <family val="2"/>
      <sz val="10"/>
      <name val="Arial"/>
    </font>
    <font>
      <family val="2"/>
      <sz val="11"/>
      <name val="Arial"/>
    </font>
    <font>
      <b/>
      <family val="2"/>
      <sz val="10"/>
      <name val="Arial"/>
    </font>
    <font>
      <family val="2"/>
      <sz val="10"/>
      <name val="Arial"/>
    </font>
    <font>
      <charset val="1"/>
      <family val="2"/>
      <scheme val="minor"/>
      <sz val="11"/>
      <name val="Calibri"/>
    </font>
    <font>
      <color theme="0"/>
      <family val="2"/>
      <sz val="10"/>
      <name val="Arial"/>
    </font>
    <font>
      <b/>
      <u/>
      <family val="2"/>
      <sz val="10"/>
      <name val="Arial"/>
    </font>
    <font>
      <color indexed="8"/>
      <family val="2"/>
      <sz val="11"/>
      <name val="Arial"/>
    </font>
    <font>
      <charset val="1"/>
      <color theme="1"/>
      <family val="2"/>
      <scheme val="minor"/>
      <sz val="10"/>
      <name val="Calibri"/>
    </font>
    <font>
      <color theme="1"/>
      <family val="2"/>
      <sz val="11"/>
      <name val="Arial"/>
    </font>
    <font>
      <b/>
      <color theme="1"/>
      <family val="2"/>
      <sz val="18"/>
      <name val="Arial"/>
    </font>
    <font>
      <b/>
      <color theme="1"/>
      <family val="2"/>
      <sz val="16"/>
      <name val="Arial"/>
    </font>
    <font>
      <b/>
      <color theme="1"/>
      <family val="2"/>
      <sz val="12"/>
      <name val="Arial"/>
    </font>
    <font>
      <charset val="1"/>
      <color theme="1"/>
      <family val="2"/>
      <scheme val="minor"/>
      <sz val="11"/>
      <name val="Calibri"/>
    </font>
    <font>
      <b/>
      <family val="2"/>
      <sz val="9"/>
      <name val="Arial"/>
    </font>
    <font>
      <b/>
      <u/>
      <family val="2"/>
      <sz val="12"/>
      <name val="Arial"/>
    </font>
    <font>
      <b/>
      <family val="2"/>
      <sz val="12"/>
      <name val="Arial"/>
    </font>
    <font>
      <color indexed="8"/>
      <family val="2"/>
      <sz val="10"/>
      <name val="Arial"/>
    </font>
    <font>
      <color indexed="9"/>
      <family val="2"/>
      <sz val="10"/>
      <name val="Arial"/>
    </font>
    <font>
      <family val="2"/>
      <sz val="9"/>
      <name val="Arial"/>
    </font>
    <font>
      <charset val="1"/>
      <color theme="1"/>
      <family val="2"/>
      <scheme val="minor"/>
      <sz val="9"/>
      <name val="Calibri"/>
    </font>
    <font>
      <b/>
      <u/>
      <color theme="1"/>
      <family val="2"/>
      <sz val="12"/>
      <name val="Arial"/>
    </font>
    <font>
      <color theme="1"/>
      <family val="2"/>
      <sz val="12"/>
      <name val="Arial"/>
    </font>
    <font>
      <b/>
      <family val="2"/>
      <sz val="11"/>
      <name val="Arial"/>
    </font>
    <font>
      <b/>
      <u/>
      <family val="2"/>
      <sz val="11"/>
      <name val="Arial"/>
    </font>
    <font>
      <family val="2"/>
      <sz val="12"/>
      <name val="Arial"/>
    </font>
    <font>
      <u/>
      <family val="2"/>
      <sz val="11"/>
      <name val="Arial"/>
    </font>
    <font>
      <b/>
      <u/>
      <color theme="1"/>
      <family val="2"/>
      <sz val="18"/>
      <name val="Arial"/>
    </font>
    <font>
      <color theme="0"/>
      <family val="2"/>
      <sz val="11"/>
      <name val="Arial"/>
    </font>
    <font>
      <color theme="0"/>
      <family val="2"/>
      <sz val="12"/>
      <name val="Arial"/>
    </font>
    <font>
      <b/>
      <u/>
      <color theme="1"/>
      <family val="2"/>
      <sz val="10"/>
      <name val="Arial"/>
    </font>
    <font>
      <color theme="3" tint="-0.499984740745262"/>
      <family val="2"/>
      <sz val="12"/>
      <name val="Arial"/>
    </font>
    <font>
      <b/>
      <i/>
      <color theme="1"/>
      <family val="2"/>
      <scheme val="minor"/>
      <sz val="12"/>
      <name val="Calibri"/>
    </font>
    <font>
      <b/>
      <color theme="1"/>
      <family val="2"/>
      <sz val="20"/>
      <name val="Arial"/>
    </font>
    <font>
      <b/>
      <color theme="1"/>
      <family val="2"/>
      <sz val="11"/>
      <name val="Arial"/>
    </font>
    <font>
      <b/>
      <color theme="1"/>
      <family val="2"/>
      <sz val="10"/>
      <name val="Arial"/>
    </font>
    <font>
      <color rgb="FFFF0000"/>
      <family val="2"/>
      <sz val="12"/>
      <name val="Arial"/>
    </font>
    <font>
      <b/>
      <color theme="1"/>
      <family val="2"/>
      <sz val="14"/>
      <name val="Arial"/>
    </font>
    <font>
      <color theme="1"/>
      <family val="2"/>
      <sz val="14"/>
      <name val="Arial"/>
    </font>
    <font>
      <b/>
      <u/>
      <color theme="1"/>
      <family val="2"/>
      <sz val="14"/>
      <name val="Arial"/>
    </font>
    <font>
      <u/>
      <charset val="1"/>
      <color theme="10"/>
      <family val="2"/>
      <sz val="12"/>
      <name val="Calibri"/>
    </font>
    <font>
      <u/>
      <charset val="1"/>
      <color theme="10"/>
      <family val="2"/>
      <sz val="13"/>
      <name val="Calibri"/>
    </font>
    <font>
      <b/>
      <color rgb="FFFF0000"/>
      <family val="2"/>
      <sz val="12"/>
      <name val="Arial"/>
    </font>
    <font>
      <b/>
      <color theme="1"/>
      <family val="2"/>
      <sz val="24"/>
      <name val="Arial"/>
    </font>
    <font>
      <b/>
      <family val="2"/>
      <sz val="14"/>
      <name val="Arial"/>
    </font>
    <font>
      <charset val="1"/>
      <color theme="1"/>
      <family val="2"/>
      <scheme val="minor"/>
      <sz val="14"/>
      <name val="Calibri"/>
    </font>
    <font>
      <color indexed="9"/>
      <family val="2"/>
      <sz val="11"/>
      <name val="Arial"/>
    </font>
    <font>
      <color indexed="8"/>
      <family val="2"/>
      <sz val="10"/>
      <name val="Trebuchet MS"/>
    </font>
    <font>
      <u/>
      <color indexed="8"/>
      <family val="2"/>
      <sz val="16"/>
      <name val="Impact"/>
    </font>
    <font>
      <color indexed="8"/>
      <family val="3"/>
      <sz val="10"/>
      <name val="Courier"/>
    </font>
    <font>
      <b/>
      <i/>
      <color indexed="8"/>
      <family val="2"/>
      <sz val="10"/>
      <name val="Arial"/>
    </font>
    <font>
      <b/>
      <color indexed="8"/>
      <family val="2"/>
      <sz val="12"/>
      <name val="Arial"/>
    </font>
    <font>
      <i/>
      <color indexed="8"/>
      <family val="2"/>
      <sz val="10"/>
      <name val="Arial Black"/>
    </font>
    <font>
      <b/>
      <i/>
      <color indexed="8"/>
      <family val="2"/>
      <sz val="9"/>
      <name val="Arial"/>
    </font>
    <font>
      <b/>
      <i/>
      <color indexed="8"/>
      <family val="3"/>
      <sz val="10"/>
      <name val="Courier"/>
    </font>
    <font>
      <i/>
      <color indexed="8"/>
      <family val="4"/>
      <sz val="14"/>
      <name val="Comic Sans MS"/>
    </font>
    <font>
      <b/>
      <u/>
      <color indexed="8"/>
      <family val="2"/>
      <sz val="10"/>
      <name val="Arial"/>
    </font>
    <font>
      <b/>
      <i/>
      <family val="2"/>
      <sz val="11"/>
      <name val="Arial"/>
    </font>
    <font>
      <i/>
      <family val="2"/>
      <sz val="11"/>
      <name val="Arial"/>
    </font>
    <font>
      <b/>
      <family val="2"/>
      <scheme val="minor"/>
      <sz val="12"/>
      <name val="Calibri"/>
    </font>
    <font>
      <family val="2"/>
      <scheme val="minor"/>
      <sz val="12"/>
      <name val="Calibri"/>
    </font>
    <font>
      <color indexed="8"/>
      <family val="2"/>
      <scheme val="minor"/>
      <sz val="12"/>
      <name val="Calibri"/>
    </font>
    <font>
      <b/>
      <u/>
      <family val="2"/>
      <scheme val="minor"/>
      <sz val="12"/>
      <name val="Calibri"/>
    </font>
    <font>
      <b/>
      <u/>
      <color theme="1"/>
      <family val="2"/>
      <scheme val="minor"/>
      <sz val="12"/>
      <name val="Calibri"/>
    </font>
    <font>
      <color theme="1"/>
      <family val="2"/>
      <scheme val="minor"/>
      <sz val="12"/>
      <name val="Calibri"/>
    </font>
    <font>
      <b/>
      <u/>
      <color theme="1"/>
      <family val="2"/>
      <scheme val="minor"/>
      <sz val="11"/>
      <name val="Calibri"/>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29">
    <border>
      <left/>
      <right/>
      <top/>
      <bottom/>
      <diagonal/>
    </border>
    <border>
      <left/>
      <right/>
      <top/>
      <bottom style="thin">
        <color indexed="64"/>
      </bottom>
      <diagonal/>
    </border>
    <border>
      <left/>
      <right/>
      <top style="thick">
        <color indexed="64"/>
      </top>
      <bottom/>
      <diagonal/>
    </border>
    <border>
      <left/>
      <right/>
      <top/>
      <bottom style="double">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diagonalUp="1">
      <left/>
      <right/>
      <top/>
      <bottom style="thin">
        <color indexed="64"/>
      </bottom>
      <diagonal style="thin">
        <color indexed="64"/>
      </diagonal>
    </border>
    <border diagonalUp="1">
      <left/>
      <right/>
      <top style="thin">
        <color indexed="64"/>
      </top>
      <bottom/>
      <diagonal style="thin">
        <color indexed="64"/>
      </diagonal>
    </border>
    <border>
      <left/>
      <right/>
      <top/>
      <bottom style="hair">
        <color indexed="64"/>
      </bottom>
      <diagonal/>
    </border>
    <border>
      <left/>
      <right/>
      <top style="hair">
        <color indexed="64"/>
      </top>
      <bottom style="hair">
        <color indexed="64"/>
      </bottom>
      <diagonal/>
    </border>
    <border>
      <left/>
      <right/>
      <top style="double">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s>
  <cellStyleXfs count="1">
    <xf numFmtId="0" fontId="0" fillId="0" borderId="0"/>
  </cellStyleXfs>
  <cellXfs count="475">
    <xf numFmtId="0" fontId="0" fillId="0" borderId="0" xfId="0"/>
    <xf numFmtId="0" fontId="1" fillId="2" borderId="0" xfId="0" applyFont="1" applyFill="1" applyAlignment="1">
      <alignment horizontal="center" vertical="center"/>
    </xf>
    <xf numFmtId="0" fontId="2" fillId="0" borderId="0" xfId="0" applyFont="1" applyAlignment="1">
      <alignment horizontal="center"/>
    </xf>
    <xf numFmtId="0" fontId="3" fillId="0" borderId="0" xfId="0" applyFont="1" applyAlignment="1">
      <alignment vertical="center"/>
    </xf>
    <xf numFmtId="0" fontId="4" fillId="0" borderId="0" xfId="0" applyFont="1"/>
    <xf numFmtId="0" fontId="3" fillId="0" borderId="0" xfId="0" applyFont="1"/>
    <xf numFmtId="0" fontId="5" fillId="0" borderId="0" xfId="0" applyFont="1"/>
    <xf numFmtId="0" fontId="6" fillId="0" borderId="0" xfId="0" applyFont="1"/>
    <xf numFmtId="164" fontId="6" fillId="0" borderId="0" xfId="0" applyNumberFormat="1" applyFont="1" applyAlignment="1">
      <alignment horizontal="left"/>
    </xf>
    <xf numFmtId="0" fontId="6" fillId="0" borderId="0" xfId="0" applyFont="1" applyAlignment="1">
      <alignment horizontal="left"/>
    </xf>
    <xf numFmtId="0" fontId="5" fillId="0" borderId="0" xfId="0" applyFont="1" applyAlignment="1">
      <alignment horizontal="left" vertical="center"/>
    </xf>
    <xf numFmtId="0" fontId="6" fillId="0" borderId="0" xfId="0" applyFont="1" applyAlignment="1">
      <alignment vertical="center"/>
    </xf>
    <xf numFmtId="0" fontId="7" fillId="0" borderId="0" xfId="0" applyFont="1"/>
    <xf numFmtId="0" fontId="5" fillId="0" borderId="0" xfId="0" applyFont="1" applyAlignment="1">
      <alignment vertical="center"/>
    </xf>
    <xf numFmtId="164" fontId="6" fillId="0" borderId="0" xfId="0" applyNumberFormat="1" applyFont="1"/>
    <xf numFmtId="164" fontId="8" fillId="0" borderId="0" xfId="0" applyNumberFormat="1" applyFont="1"/>
    <xf numFmtId="164" fontId="8" fillId="0" borderId="0" xfId="0" applyNumberFormat="1" applyFont="1" applyAlignment="1">
      <alignment horizontal="center"/>
    </xf>
    <xf numFmtId="0" fontId="6" fillId="0" borderId="0" xfId="0" applyFont="1" applyAlignment="1">
      <alignment horizontal="center"/>
    </xf>
    <xf numFmtId="0" fontId="6" fillId="0" borderId="0" xfId="0" applyFont="1" applyAlignment="1">
      <alignment horizontal="left" vertical="top" wrapText="1"/>
    </xf>
    <xf numFmtId="0" fontId="5" fillId="0" borderId="0" xfId="0" applyFont="1" applyAlignment="1">
      <alignment horizontal="center"/>
    </xf>
    <xf numFmtId="0" fontId="9" fillId="0" borderId="0" xfId="0" applyFont="1"/>
    <xf numFmtId="165" fontId="6" fillId="0" borderId="0" xfId="0" applyNumberFormat="1" applyFont="1" applyAlignment="1">
      <alignment horizontal="left"/>
    </xf>
    <xf numFmtId="165" fontId="4" fillId="0" borderId="0" xfId="0" applyNumberFormat="1" applyFont="1" applyAlignment="1">
      <alignment horizontal="left"/>
    </xf>
    <xf numFmtId="0" fontId="10" fillId="0" borderId="0" xfId="0" applyFont="1"/>
    <xf numFmtId="0" fontId="11" fillId="0" borderId="0" xfId="0" applyFont="1"/>
    <xf numFmtId="0" fontId="4" fillId="0" borderId="0" xfId="0" applyFont="1" applyAlignment="1">
      <alignment vertical="top" wrapText="1"/>
    </xf>
    <xf numFmtId="0" fontId="3" fillId="0" borderId="1" xfId="0" applyFont="1" applyBorder="1" applyAlignment="1">
      <alignment vertical="center"/>
    </xf>
    <xf numFmtId="0" fontId="12" fillId="0" borderId="0" xfId="0" applyFont="1"/>
    <xf numFmtId="0" fontId="13" fillId="0" borderId="0" xfId="0" applyFont="1" applyAlignment="1">
      <alignment horizontal="center"/>
    </xf>
    <xf numFmtId="0" fontId="14" fillId="0" borderId="0" xfId="0" applyFont="1" applyAlignment="1">
      <alignment horizontal="center"/>
    </xf>
    <xf numFmtId="0" fontId="15" fillId="0" borderId="0" xfId="0" applyFont="1" applyAlignment="1">
      <alignment horizontal="center"/>
    </xf>
    <xf numFmtId="164" fontId="16" fillId="0" borderId="0" xfId="0" applyNumberFormat="1" applyFont="1"/>
    <xf numFmtId="0" fontId="17" fillId="0" borderId="0" xfId="0" applyFont="1"/>
    <xf numFmtId="0" fontId="16" fillId="0" borderId="2" xfId="0" applyFont="1" applyBorder="1"/>
    <xf numFmtId="0" fontId="18" fillId="0" borderId="0" xfId="0" applyFont="1" applyAlignment="1">
      <alignment horizontal="center"/>
    </xf>
    <xf numFmtId="0" fontId="9" fillId="0" borderId="0" xfId="0" applyFont="1" applyAlignment="1">
      <alignment horizontal="center"/>
    </xf>
    <xf numFmtId="0" fontId="19" fillId="0" borderId="0" xfId="0" applyFont="1" applyAlignment="1">
      <alignment horizontal="center"/>
    </xf>
    <xf numFmtId="165" fontId="16" fillId="0" borderId="0" xfId="0" applyNumberFormat="1" applyFont="1"/>
    <xf numFmtId="0" fontId="16" fillId="0" borderId="3" xfId="0" applyFont="1" applyBorder="1"/>
    <xf numFmtId="0" fontId="6" fillId="0" borderId="1" xfId="0" applyFont="1" applyBorder="1" applyAlignment="1">
      <alignment horizontal="right" vertical="center"/>
    </xf>
    <xf numFmtId="0" fontId="6" fillId="0" borderId="1" xfId="0" applyFont="1" applyBorder="1" applyAlignment="1">
      <alignment vertical="center"/>
    </xf>
    <xf numFmtId="0" fontId="5" fillId="0" borderId="1" xfId="0" applyFont="1" applyBorder="1" applyAlignment="1">
      <alignment vertical="center"/>
    </xf>
    <xf numFmtId="0" fontId="11" fillId="0" borderId="4" xfId="0" applyFont="1" applyBorder="1" applyAlignment="1">
      <alignment vertical="center"/>
    </xf>
    <xf numFmtId="0" fontId="6" fillId="0" borderId="4" xfId="0" applyFont="1" applyBorder="1" applyAlignment="1">
      <alignment horizontal="right" vertical="center"/>
    </xf>
    <xf numFmtId="0" fontId="6" fillId="0" borderId="4" xfId="0" applyFont="1" applyBorder="1" applyAlignment="1">
      <alignment vertical="center"/>
    </xf>
    <xf numFmtId="0" fontId="5" fillId="0" borderId="4" xfId="0" applyFont="1" applyBorder="1" applyAlignment="1">
      <alignment vertical="center"/>
    </xf>
    <xf numFmtId="165" fontId="5" fillId="0" borderId="4" xfId="0" applyNumberFormat="1" applyFont="1" applyBorder="1" applyAlignment="1">
      <alignment horizontal="left" vertical="center"/>
    </xf>
    <xf numFmtId="0" fontId="6" fillId="0" borderId="0" xfId="0" applyFont="1" applyAlignment="1">
      <alignment horizontal="right" vertical="center"/>
    </xf>
    <xf numFmtId="165" fontId="6" fillId="0" borderId="5" xfId="0" applyNumberFormat="1" applyFont="1" applyBorder="1" applyAlignment="1">
      <alignment horizontal="left" vertical="center"/>
    </xf>
    <xf numFmtId="0" fontId="11" fillId="0" borderId="0" xfId="0" applyFont="1" applyAlignment="1">
      <alignment vertical="center"/>
    </xf>
    <xf numFmtId="0" fontId="6" fillId="0" borderId="0" xfId="0" applyFont="1" applyAlignment="1">
      <alignment horizontal="left" vertical="center"/>
    </xf>
    <xf numFmtId="165" fontId="20" fillId="0" borderId="0" xfId="0" applyNumberFormat="1" applyFont="1" applyAlignment="1">
      <alignment horizontal="left" vertical="center"/>
    </xf>
    <xf numFmtId="165" fontId="5" fillId="0" borderId="0" xfId="0" applyNumberFormat="1" applyFont="1" applyAlignment="1">
      <alignment vertical="center"/>
    </xf>
    <xf numFmtId="0" fontId="20" fillId="0" borderId="0" xfId="0" applyFont="1" applyAlignment="1">
      <alignment horizontal="left" vertical="center"/>
    </xf>
    <xf numFmtId="0" fontId="5" fillId="0" borderId="0" xfId="0" applyFont="1" applyAlignment="1">
      <alignment vertical="top"/>
    </xf>
    <xf numFmtId="0" fontId="20" fillId="0" borderId="5" xfId="0" applyFont="1" applyBorder="1" applyAlignment="1">
      <alignment vertical="top" wrapText="1"/>
    </xf>
    <xf numFmtId="0" fontId="20" fillId="0" borderId="0" xfId="0" applyFont="1" applyAlignment="1">
      <alignment vertical="top" wrapText="1"/>
    </xf>
    <xf numFmtId="0" fontId="20" fillId="0" borderId="1" xfId="0" applyFont="1" applyBorder="1" applyAlignment="1">
      <alignment vertical="top" wrapText="1"/>
    </xf>
    <xf numFmtId="0" fontId="20" fillId="0" borderId="4" xfId="0" applyFont="1" applyBorder="1" applyAlignment="1">
      <alignment vertical="center"/>
    </xf>
    <xf numFmtId="0" fontId="21" fillId="0" borderId="4" xfId="0" applyFont="1" applyBorder="1" applyAlignment="1">
      <alignment vertical="center"/>
    </xf>
    <xf numFmtId="165" fontId="20" fillId="0" borderId="5" xfId="0" applyNumberFormat="1" applyFont="1" applyBorder="1" applyAlignment="1">
      <alignment horizontal="left" vertical="center"/>
    </xf>
    <xf numFmtId="165" fontId="20" fillId="0" borderId="1" xfId="0" applyNumberFormat="1" applyFont="1" applyBorder="1" applyAlignment="1">
      <alignment horizontal="left" vertical="center"/>
    </xf>
    <xf numFmtId="0" fontId="11" fillId="0" borderId="1" xfId="0" applyFont="1" applyBorder="1" applyAlignment="1">
      <alignment vertical="center"/>
    </xf>
    <xf numFmtId="0" fontId="6" fillId="0" borderId="5" xfId="0" applyFont="1" applyBorder="1" applyAlignment="1">
      <alignment horizontal="left" vertical="center"/>
    </xf>
    <xf numFmtId="164" fontId="6" fillId="0" borderId="0" xfId="0" applyNumberFormat="1" applyFont="1" applyAlignment="1">
      <alignment horizontal="left" vertical="center"/>
    </xf>
    <xf numFmtId="164" fontId="6" fillId="0" borderId="1" xfId="0" applyNumberFormat="1" applyFont="1" applyBorder="1" applyAlignment="1">
      <alignment horizontal="left" vertical="center"/>
    </xf>
    <xf numFmtId="0" fontId="22" fillId="0" borderId="0" xfId="0" applyFont="1" applyAlignment="1">
      <alignment vertical="center"/>
    </xf>
    <xf numFmtId="0" fontId="23" fillId="0" borderId="0" xfId="0" applyFont="1" applyAlignment="1">
      <alignment vertical="center"/>
    </xf>
    <xf numFmtId="0" fontId="23" fillId="0" borderId="0" xfId="0" applyFont="1"/>
    <xf numFmtId="2" fontId="3" fillId="0" borderId="1" xfId="0" applyNumberFormat="1" applyFont="1" applyBorder="1" applyAlignment="1">
      <alignment horizontal="left" vertical="center"/>
    </xf>
    <xf numFmtId="0" fontId="3" fillId="0" borderId="1" xfId="0" applyFont="1" applyBorder="1" applyAlignment="1">
      <alignment horizontal="left" vertical="center"/>
    </xf>
    <xf numFmtId="0" fontId="6" fillId="0" borderId="6" xfId="0" applyFont="1" applyBorder="1" applyAlignment="1">
      <alignment vertical="center"/>
    </xf>
    <xf numFmtId="0" fontId="5" fillId="0" borderId="6" xfId="0" applyFont="1" applyBorder="1" applyAlignment="1">
      <alignment vertical="center"/>
    </xf>
    <xf numFmtId="0" fontId="6" fillId="0" borderId="6" xfId="0" applyFont="1" applyBorder="1" applyAlignment="1">
      <alignment horizontal="left" vertical="center"/>
    </xf>
    <xf numFmtId="0" fontId="11" fillId="0" borderId="6" xfId="0" applyFont="1" applyBorder="1" applyAlignment="1">
      <alignment vertical="center"/>
    </xf>
    <xf numFmtId="0" fontId="6" fillId="0" borderId="1" xfId="0" applyFont="1" applyBorder="1"/>
    <xf numFmtId="0" fontId="5" fillId="0" borderId="1" xfId="0" applyFont="1" applyBorder="1"/>
    <xf numFmtId="164" fontId="6" fillId="0" borderId="1" xfId="0" applyNumberFormat="1" applyFont="1" applyBorder="1" applyAlignment="1">
      <alignment horizontal="left"/>
    </xf>
    <xf numFmtId="0" fontId="9" fillId="0" borderId="0" xfId="0" applyFont="1" applyAlignment="1">
      <alignment horizontal="left"/>
    </xf>
    <xf numFmtId="0" fontId="24" fillId="0" borderId="0" xfId="0" applyFont="1" applyAlignment="1">
      <alignment horizontal="center"/>
    </xf>
    <xf numFmtId="0" fontId="25" fillId="0" borderId="0" xfId="0" applyFont="1" applyAlignment="1">
      <alignment horizontal="center"/>
    </xf>
    <xf numFmtId="0" fontId="16" fillId="3" borderId="0" xfId="0" applyFont="1" applyFill="1"/>
    <xf numFmtId="0" fontId="4" fillId="0" borderId="7" xfId="0" applyFont="1" applyBorder="1" applyAlignment="1">
      <alignment horizontal="center"/>
    </xf>
    <xf numFmtId="0" fontId="26" fillId="0" borderId="0" xfId="0" applyFont="1"/>
    <xf numFmtId="0" fontId="4" fillId="0" borderId="7" xfId="0" applyFont="1" applyBorder="1"/>
    <xf numFmtId="165" fontId="4" fillId="0" borderId="0" xfId="0" applyNumberFormat="1" applyFont="1"/>
    <xf numFmtId="15" fontId="4" fillId="0" borderId="0" xfId="0" applyNumberFormat="1" applyFont="1"/>
    <xf numFmtId="15" fontId="4" fillId="0" borderId="7" xfId="0" applyNumberFormat="1" applyFont="1" applyBorder="1"/>
    <xf numFmtId="164" fontId="4" fillId="0" borderId="0" xfId="0" applyNumberFormat="1" applyFont="1" applyAlignment="1">
      <alignment horizontal="left"/>
    </xf>
    <xf numFmtId="0" fontId="4" fillId="0" borderId="0" xfId="0" applyFont="1" applyAlignment="1">
      <alignment horizontal="center"/>
    </xf>
    <xf numFmtId="0" fontId="27" fillId="0" borderId="0" xfId="0" applyFont="1"/>
    <xf numFmtId="164" fontId="26" fillId="0" borderId="0" xfId="0" applyNumberFormat="1" applyFont="1" applyAlignment="1">
      <alignment horizontal="center"/>
    </xf>
    <xf numFmtId="164" fontId="26" fillId="0" borderId="8" xfId="0" applyNumberFormat="1" applyFont="1" applyBorder="1" applyAlignment="1">
      <alignment horizontal="center"/>
    </xf>
    <xf numFmtId="164" fontId="16" fillId="0" borderId="0" xfId="0" applyNumberFormat="1" applyFont="1" applyAlignment="1">
      <alignment horizontal="center"/>
    </xf>
    <xf numFmtId="164" fontId="16" fillId="0" borderId="8" xfId="0" applyNumberFormat="1" applyFont="1" applyBorder="1" applyAlignment="1">
      <alignment horizontal="center"/>
    </xf>
    <xf numFmtId="0" fontId="4" fillId="0" borderId="1" xfId="0" applyFont="1" applyBorder="1"/>
    <xf numFmtId="0" fontId="4" fillId="0" borderId="9" xfId="0" applyFont="1" applyBorder="1"/>
    <xf numFmtId="0" fontId="28" fillId="0" borderId="1" xfId="0" applyFont="1" applyBorder="1" applyAlignment="1">
      <alignment horizontal="center"/>
    </xf>
    <xf numFmtId="0" fontId="4" fillId="0" borderId="0" xfId="0" applyFont="1" applyAlignment="1">
      <alignment horizontal="left"/>
    </xf>
    <xf numFmtId="0" fontId="26" fillId="0" borderId="0" xfId="0" applyFont="1" applyAlignment="1">
      <alignment horizontal="left"/>
    </xf>
    <xf numFmtId="165" fontId="6" fillId="0" borderId="5" xfId="0" applyNumberFormat="1" applyFont="1" applyBorder="1" applyAlignment="1">
      <alignment horizontal="left" wrapText="1"/>
    </xf>
    <xf numFmtId="0" fontId="4" fillId="0" borderId="7" xfId="0" applyFont="1" applyBorder="1" applyAlignment="1">
      <alignment horizontal="left" wrapText="1"/>
    </xf>
    <xf numFmtId="165" fontId="6" fillId="0" borderId="0" xfId="0" applyNumberFormat="1" applyFont="1" applyAlignment="1">
      <alignment horizontal="left" wrapText="1"/>
    </xf>
    <xf numFmtId="166" fontId="4" fillId="0" borderId="7" xfId="0" applyNumberFormat="1" applyFont="1" applyBorder="1" applyAlignment="1">
      <alignment horizontal="left"/>
    </xf>
    <xf numFmtId="0" fontId="29" fillId="0" borderId="0" xfId="0" applyFont="1"/>
    <xf numFmtId="0" fontId="4" fillId="0" borderId="0" xfId="0" applyFont="1" applyAlignment="1">
      <alignment vertical="top"/>
    </xf>
    <xf numFmtId="0" fontId="26" fillId="0" borderId="0" xfId="0" applyFont="1" applyAlignment="1">
      <alignment vertical="top"/>
    </xf>
    <xf numFmtId="0" fontId="4" fillId="0" borderId="7" xfId="0" applyFont="1" applyBorder="1" applyAlignment="1">
      <alignment vertical="top" wrapText="1"/>
    </xf>
    <xf numFmtId="0" fontId="4" fillId="0" borderId="1" xfId="0" applyFont="1" applyBorder="1" applyAlignment="1">
      <alignment horizontal="center"/>
    </xf>
    <xf numFmtId="166" fontId="4" fillId="0" borderId="5" xfId="0" applyNumberFormat="1" applyFont="1" applyBorder="1" applyAlignment="1">
      <alignment horizontal="left" vertical="top" wrapText="1"/>
    </xf>
    <xf numFmtId="0" fontId="4" fillId="0" borderId="5" xfId="0" applyFont="1" applyBorder="1" applyAlignment="1">
      <alignment vertical="top" wrapText="1"/>
    </xf>
    <xf numFmtId="166" fontId="4" fillId="0" borderId="0" xfId="0" applyNumberFormat="1" applyFont="1" applyAlignment="1">
      <alignment horizontal="left" vertical="top" wrapText="1"/>
    </xf>
    <xf numFmtId="166" fontId="4" fillId="0" borderId="0" xfId="0" applyNumberFormat="1" applyFont="1" applyAlignment="1">
      <alignment horizontal="left"/>
    </xf>
    <xf numFmtId="0" fontId="22" fillId="0" borderId="0" xfId="0" applyFont="1"/>
    <xf numFmtId="0" fontId="7" fillId="0" borderId="7" xfId="0" applyFont="1" applyBorder="1"/>
    <xf numFmtId="0" fontId="26" fillId="0" borderId="1" xfId="0" applyFont="1" applyBorder="1"/>
    <xf numFmtId="0" fontId="4" fillId="0" borderId="0" xfId="0" applyFont="1" applyAlignment="1">
      <alignment horizontal="right"/>
    </xf>
    <xf numFmtId="165" fontId="4" fillId="0" borderId="5" xfId="0" applyNumberFormat="1" applyFont="1" applyBorder="1" applyAlignment="1">
      <alignment horizontal="left"/>
    </xf>
    <xf numFmtId="0" fontId="4" fillId="0" borderId="5" xfId="0" applyFont="1" applyBorder="1"/>
    <xf numFmtId="0" fontId="4" fillId="0" borderId="0" xfId="0" applyFont="1" applyAlignment="1">
      <alignment horizontal="justify" vertical="top" wrapText="1"/>
    </xf>
    <xf numFmtId="0" fontId="27" fillId="0" borderId="0" xfId="0" applyFont="1" applyAlignment="1">
      <alignment horizontal="center"/>
    </xf>
    <xf numFmtId="0" fontId="4" fillId="0" borderId="1" xfId="0" applyFont="1" applyBorder="1" applyAlignment="1">
      <alignment horizontal="center" vertical="top"/>
    </xf>
    <xf numFmtId="0" fontId="4" fillId="0" borderId="4" xfId="0" applyFont="1" applyBorder="1"/>
    <xf numFmtId="0" fontId="16" fillId="0" borderId="4" xfId="0" applyFont="1" applyBorder="1"/>
    <xf numFmtId="0" fontId="4" fillId="0" borderId="1" xfId="0" applyFont="1" applyBorder="1" applyAlignment="1">
      <alignment horizontal="center" vertical="center"/>
    </xf>
    <xf numFmtId="0" fontId="27" fillId="0" borderId="0" xfId="0" applyFont="1" applyAlignment="1">
      <alignment horizontal="center" vertical="center"/>
    </xf>
    <xf numFmtId="0" fontId="25" fillId="0" borderId="0" xfId="0" applyFont="1"/>
    <xf numFmtId="0" fontId="25" fillId="0" borderId="10" xfId="0" applyFont="1" applyBorder="1"/>
    <xf numFmtId="0" fontId="25" fillId="0" borderId="10" xfId="0" applyFont="1" applyBorder="1" applyAlignment="1">
      <alignment horizontal="center"/>
    </xf>
    <xf numFmtId="0" fontId="30" fillId="0" borderId="0" xfId="0" applyFont="1" applyAlignment="1">
      <alignment horizontal="center"/>
    </xf>
    <xf numFmtId="0" fontId="25" fillId="0" borderId="0" xfId="0" applyFont="1" applyAlignment="1">
      <alignment horizontal="right"/>
    </xf>
    <xf numFmtId="0" fontId="25" fillId="0" borderId="0" xfId="0" applyFont="1" applyAlignment="1">
      <alignment horizontal="left"/>
    </xf>
    <xf numFmtId="0" fontId="25" fillId="0" borderId="0" xfId="0" applyFont="1" applyAlignment="1">
      <alignment horizontal="center" vertical="top"/>
    </xf>
    <xf numFmtId="0" fontId="28" fillId="0" borderId="0" xfId="0" applyFont="1" applyAlignment="1">
      <alignment horizontal="left" vertical="top"/>
    </xf>
    <xf numFmtId="0" fontId="25" fillId="0" borderId="0" xfId="0" applyFont="1" applyAlignment="1">
      <alignment horizontal="left" vertical="top"/>
    </xf>
    <xf numFmtId="0" fontId="28" fillId="0" borderId="0" xfId="0" applyFont="1" applyAlignment="1">
      <alignment horizontal="left"/>
    </xf>
    <xf numFmtId="164" fontId="28" fillId="0" borderId="0" xfId="0" applyNumberFormat="1" applyFont="1" applyAlignment="1">
      <alignment horizontal="left"/>
    </xf>
    <xf numFmtId="164" fontId="31" fillId="0" borderId="0" xfId="0" applyNumberFormat="1" applyFont="1" applyAlignment="1">
      <alignment horizontal="left"/>
    </xf>
    <xf numFmtId="164" fontId="32" fillId="0" borderId="0" xfId="0" applyNumberFormat="1" applyFont="1" applyAlignment="1">
      <alignment horizontal="left"/>
    </xf>
    <xf numFmtId="0" fontId="33" fillId="0" borderId="0" xfId="0" applyFont="1"/>
    <xf numFmtId="0" fontId="3" fillId="0" borderId="0" xfId="0" applyFont="1" applyAlignment="1">
      <alignment horizontal="left"/>
    </xf>
    <xf numFmtId="0" fontId="25" fillId="0" borderId="10" xfId="0" applyFont="1" applyBorder="1" applyAlignment="1">
      <alignment horizontal="left"/>
    </xf>
    <xf numFmtId="0" fontId="28" fillId="0" borderId="10" xfId="0" applyFont="1" applyBorder="1" applyAlignment="1">
      <alignment horizontal="left"/>
    </xf>
    <xf numFmtId="0" fontId="28" fillId="0" borderId="0" xfId="0" applyFont="1"/>
    <xf numFmtId="0" fontId="28" fillId="0" borderId="0" xfId="0" applyFont="1" applyAlignment="1">
      <alignment vertical="top"/>
    </xf>
    <xf numFmtId="0" fontId="12" fillId="0" borderId="0" xfId="0" applyFont="1" applyAlignment="1">
      <alignment horizontal="left" vertical="top" wrapText="1"/>
    </xf>
    <xf numFmtId="165" fontId="28" fillId="0" borderId="0" xfId="0" applyNumberFormat="1" applyFont="1" applyAlignment="1">
      <alignment horizontal="left" vertical="top"/>
    </xf>
    <xf numFmtId="0" fontId="28" fillId="0" borderId="0" xfId="0" applyFont="1" applyAlignment="1">
      <alignment horizontal="justify" vertical="top" wrapText="1"/>
    </xf>
    <xf numFmtId="0" fontId="25" fillId="0" borderId="0" xfId="0" applyFont="1" applyAlignment="1">
      <alignment horizontal="left" vertical="center" wrapText="1"/>
    </xf>
    <xf numFmtId="0" fontId="28" fillId="0" borderId="0" xfId="0" applyFont="1" applyAlignment="1">
      <alignment horizontal="center" vertical="center" wrapText="1"/>
    </xf>
    <xf numFmtId="0" fontId="32" fillId="0" borderId="0" xfId="0" applyFont="1"/>
    <xf numFmtId="0" fontId="32" fillId="0" borderId="0" xfId="0" applyFont="1" applyAlignment="1">
      <alignment horizontal="center"/>
    </xf>
    <xf numFmtId="0" fontId="25" fillId="0" borderId="0" xfId="0" applyFont="1" applyAlignment="1">
      <alignment vertical="center"/>
    </xf>
    <xf numFmtId="164" fontId="25" fillId="0" borderId="0" xfId="0" applyNumberFormat="1" applyFont="1" applyAlignment="1">
      <alignment horizontal="center"/>
    </xf>
    <xf numFmtId="0" fontId="3" fillId="0" borderId="0" xfId="0" applyFont="1" applyAlignment="1">
      <alignment horizontal="center"/>
    </xf>
    <xf numFmtId="165" fontId="28" fillId="0" borderId="0" xfId="0" applyNumberFormat="1" applyFont="1" applyAlignment="1">
      <alignment horizontal="left" vertical="top" wrapText="1"/>
    </xf>
    <xf numFmtId="165" fontId="28" fillId="0" borderId="0" xfId="0" applyNumberFormat="1" applyFont="1" applyAlignment="1">
      <alignment vertical="top" wrapText="1"/>
    </xf>
    <xf numFmtId="165" fontId="28" fillId="0" borderId="0" xfId="0" applyNumberFormat="1" applyFont="1"/>
    <xf numFmtId="0" fontId="3" fillId="0" borderId="0" xfId="0" applyFont="1" applyAlignment="1">
      <alignment vertical="top" wrapText="1"/>
    </xf>
    <xf numFmtId="0" fontId="28" fillId="0" borderId="0" xfId="0" applyFont="1" applyAlignment="1">
      <alignment vertical="center"/>
    </xf>
    <xf numFmtId="0" fontId="25" fillId="0" borderId="0" xfId="0" applyFont="1" applyAlignment="1">
      <alignment horizontal="center" vertical="center"/>
    </xf>
    <xf numFmtId="0" fontId="28" fillId="0" borderId="0" xfId="0" applyFont="1" applyAlignment="1">
      <alignment horizontal="center"/>
    </xf>
    <xf numFmtId="165" fontId="28" fillId="0" borderId="0" xfId="0" applyNumberFormat="1" applyFont="1" applyAlignment="1">
      <alignment horizontal="left" wrapText="1"/>
    </xf>
    <xf numFmtId="0" fontId="28" fillId="0" borderId="0" xfId="0" applyFont="1" applyAlignment="1">
      <alignment horizontal="right" vertical="center"/>
    </xf>
    <xf numFmtId="165" fontId="28" fillId="0" borderId="0" xfId="0" applyNumberFormat="1" applyFont="1" applyAlignment="1">
      <alignment vertical="center"/>
    </xf>
    <xf numFmtId="167" fontId="34" fillId="0" borderId="0" xfId="0" applyNumberFormat="1" applyFont="1" applyAlignment="1">
      <alignment horizontal="left" vertical="center"/>
    </xf>
    <xf numFmtId="165" fontId="34" fillId="0" borderId="0" xfId="0" applyNumberFormat="1" applyFont="1" applyAlignment="1">
      <alignment horizontal="left" vertical="center"/>
    </xf>
    <xf numFmtId="0" fontId="3" fillId="0" borderId="0" xfId="0" applyFont="1" applyAlignment="1">
      <alignment horizontal="justify" vertical="top" wrapText="1"/>
    </xf>
    <xf numFmtId="164" fontId="28" fillId="0" borderId="0" xfId="0" applyNumberFormat="1" applyFont="1" applyAlignment="1">
      <alignment horizontal="left" vertical="center"/>
    </xf>
    <xf numFmtId="164" fontId="28" fillId="0" borderId="0" xfId="0" applyNumberFormat="1" applyFont="1" applyAlignment="1">
      <alignment vertical="center"/>
    </xf>
    <xf numFmtId="0" fontId="28" fillId="0" borderId="0" xfId="0" applyFont="1" applyAlignment="1">
      <alignment horizontal="left" vertical="center"/>
    </xf>
    <xf numFmtId="0" fontId="24" fillId="0" borderId="0" xfId="0" applyFont="1"/>
    <xf numFmtId="164" fontId="3" fillId="0" borderId="0" xfId="0" applyNumberFormat="1" applyFont="1" applyAlignment="1">
      <alignment vertical="center"/>
    </xf>
    <xf numFmtId="165" fontId="25" fillId="0" borderId="0" xfId="0" applyNumberFormat="1" applyFont="1" applyAlignment="1">
      <alignment vertical="center"/>
    </xf>
    <xf numFmtId="165" fontId="25" fillId="0" borderId="0" xfId="0" applyNumberFormat="1" applyFont="1" applyAlignment="1">
      <alignment horizontal="center" vertical="center"/>
    </xf>
    <xf numFmtId="165" fontId="25" fillId="0" borderId="0" xfId="0" applyNumberFormat="1" applyFont="1" applyAlignment="1">
      <alignment horizontal="center"/>
    </xf>
    <xf numFmtId="2" fontId="25" fillId="0" borderId="0" xfId="0" applyNumberFormat="1" applyFont="1"/>
    <xf numFmtId="2" fontId="25" fillId="0" borderId="0" xfId="0" applyNumberFormat="1" applyFont="1" applyAlignment="1">
      <alignment horizontal="left"/>
    </xf>
    <xf numFmtId="0" fontId="25" fillId="0" borderId="0" xfId="0" applyFont="1" applyAlignment="1">
      <alignment horizontal="left" vertical="center"/>
    </xf>
    <xf numFmtId="0" fontId="3" fillId="0" borderId="0" xfId="0" applyFont="1" applyAlignment="1">
      <alignment vertical="top"/>
    </xf>
    <xf numFmtId="0" fontId="12" fillId="0" borderId="0" xfId="0" applyFont="1" applyAlignment="1">
      <alignment horizontal="left"/>
    </xf>
    <xf numFmtId="0" fontId="35" fillId="0" borderId="0" xfId="0" applyFont="1" applyAlignment="1">
      <alignment horizontal="left" wrapText="1"/>
    </xf>
    <xf numFmtId="0" fontId="25" fillId="0" borderId="0" xfId="0" applyFont="1" applyAlignment="1">
      <alignment horizontal="left" vertical="top" wrapText="1"/>
    </xf>
    <xf numFmtId="0" fontId="28" fillId="0" borderId="0" xfId="0" applyFont="1" applyAlignment="1">
      <alignment horizontal="left" vertical="center" wrapText="1"/>
    </xf>
    <xf numFmtId="0" fontId="36" fillId="0" borderId="0" xfId="0" applyFont="1" applyAlignment="1">
      <alignment horizontal="center"/>
    </xf>
    <xf numFmtId="0" fontId="37" fillId="0" borderId="0" xfId="0" applyFont="1" applyAlignment="1">
      <alignment horizontal="center"/>
    </xf>
    <xf numFmtId="0" fontId="38" fillId="0" borderId="0" xfId="0" applyFont="1" applyAlignment="1">
      <alignment horizontal="center"/>
    </xf>
    <xf numFmtId="164" fontId="25" fillId="0" borderId="11" xfId="0" applyNumberFormat="1" applyFont="1" applyBorder="1" applyAlignment="1">
      <alignment horizontal="center"/>
    </xf>
    <xf numFmtId="0" fontId="25" fillId="0" borderId="11" xfId="0" applyFont="1" applyBorder="1" applyAlignment="1">
      <alignment horizontal="center"/>
    </xf>
    <xf numFmtId="0" fontId="25" fillId="0" borderId="0" xfId="0" applyFont="1" applyAlignment="1">
      <alignment vertical="top" wrapText="1"/>
    </xf>
    <xf numFmtId="164" fontId="25" fillId="0" borderId="0" xfId="0" applyNumberFormat="1" applyFont="1" applyAlignment="1">
      <alignment horizontal="left" vertical="top" wrapText="1"/>
    </xf>
    <xf numFmtId="0" fontId="24" fillId="0" borderId="0" xfId="0" applyFont="1" applyAlignment="1">
      <alignment horizontal="center" vertical="top"/>
    </xf>
    <xf numFmtId="165" fontId="25" fillId="0" borderId="0" xfId="0" applyNumberFormat="1" applyFont="1"/>
    <xf numFmtId="0" fontId="39" fillId="0" borderId="0" xfId="0" applyFont="1"/>
    <xf numFmtId="0" fontId="32" fillId="0" borderId="0" xfId="0" applyFont="1" applyAlignment="1">
      <alignment vertical="center"/>
    </xf>
    <xf numFmtId="165" fontId="32" fillId="0" borderId="0" xfId="0" applyNumberFormat="1" applyFont="1"/>
    <xf numFmtId="164" fontId="28" fillId="0" borderId="0" xfId="0" applyNumberFormat="1" applyFont="1"/>
    <xf numFmtId="0" fontId="28" fillId="0" borderId="3" xfId="0" applyFont="1" applyBorder="1" applyAlignment="1">
      <alignment vertical="center"/>
    </xf>
    <xf numFmtId="164" fontId="28" fillId="0" borderId="3" xfId="0" applyNumberFormat="1" applyFont="1" applyBorder="1" applyAlignment="1">
      <alignment horizontal="left"/>
    </xf>
    <xf numFmtId="0" fontId="25" fillId="3" borderId="0" xfId="0" applyFont="1" applyFill="1"/>
    <xf numFmtId="0" fontId="25" fillId="3" borderId="0" xfId="0" applyFont="1" applyFill="1" applyAlignment="1">
      <alignment horizontal="center"/>
    </xf>
    <xf numFmtId="0" fontId="30" fillId="3" borderId="0" xfId="0" applyFont="1" applyFill="1" applyAlignment="1">
      <alignment horizontal="center"/>
    </xf>
    <xf numFmtId="0" fontId="25" fillId="3" borderId="0" xfId="0" applyFont="1" applyFill="1" applyAlignment="1">
      <alignment horizontal="right"/>
    </xf>
    <xf numFmtId="0" fontId="28" fillId="3" borderId="0" xfId="0" applyFont="1" applyFill="1" applyAlignment="1">
      <alignment horizontal="left"/>
    </xf>
    <xf numFmtId="0" fontId="25" fillId="3" borderId="0" xfId="0" applyFont="1" applyFill="1" applyAlignment="1">
      <alignment vertical="center"/>
    </xf>
    <xf numFmtId="0" fontId="25" fillId="3" borderId="0" xfId="0" applyFont="1" applyFill="1" applyAlignment="1">
      <alignment horizontal="center" vertical="top"/>
    </xf>
    <xf numFmtId="0" fontId="25" fillId="3" borderId="0" xfId="0" applyFont="1" applyFill="1" applyAlignment="1">
      <alignment horizontal="left" vertical="top" wrapText="1"/>
    </xf>
    <xf numFmtId="0" fontId="25" fillId="3" borderId="0" xfId="0" applyFont="1" applyFill="1" applyAlignment="1">
      <alignment horizontal="left" vertical="top"/>
    </xf>
    <xf numFmtId="0" fontId="24" fillId="3" borderId="0" xfId="0" applyFont="1" applyFill="1" applyAlignment="1">
      <alignment horizontal="center" vertical="top"/>
    </xf>
    <xf numFmtId="0" fontId="25" fillId="3" borderId="0" xfId="0" applyFont="1" applyFill="1" applyAlignment="1">
      <alignment horizontal="left"/>
    </xf>
    <xf numFmtId="0" fontId="3" fillId="3" borderId="0" xfId="0" applyFont="1" applyFill="1"/>
    <xf numFmtId="0" fontId="6" fillId="3" borderId="0" xfId="0" applyFont="1" applyFill="1"/>
    <xf numFmtId="165" fontId="25" fillId="3" borderId="0" xfId="0" applyNumberFormat="1" applyFont="1" applyFill="1"/>
    <xf numFmtId="1" fontId="25" fillId="3" borderId="0" xfId="0" applyNumberFormat="1" applyFont="1" applyFill="1" applyAlignment="1">
      <alignment horizontal="center"/>
    </xf>
    <xf numFmtId="0" fontId="28" fillId="3" borderId="0" xfId="0" applyFont="1" applyFill="1" applyAlignment="1">
      <alignment vertical="center"/>
    </xf>
    <xf numFmtId="20" fontId="25" fillId="3" borderId="0" xfId="0" applyNumberFormat="1" applyFont="1" applyFill="1" applyAlignment="1">
      <alignment horizontal="center"/>
    </xf>
    <xf numFmtId="0" fontId="28" fillId="0" borderId="0" xfId="0" applyFont="1" applyAlignment="1">
      <alignment horizontal="center" vertical="center"/>
    </xf>
    <xf numFmtId="0" fontId="3" fillId="3" borderId="0" xfId="0" applyFont="1" applyFill="1" applyAlignment="1">
      <alignment horizontal="left" vertical="center" wrapText="1"/>
    </xf>
    <xf numFmtId="0" fontId="3" fillId="0" borderId="0" xfId="0" applyFont="1" applyAlignment="1">
      <alignment horizontal="left" vertical="center" wrapText="1"/>
    </xf>
    <xf numFmtId="0" fontId="28" fillId="3" borderId="0" xfId="0" applyFont="1" applyFill="1"/>
    <xf numFmtId="165" fontId="28" fillId="3" borderId="0" xfId="0" applyNumberFormat="1" applyFont="1" applyFill="1"/>
    <xf numFmtId="165" fontId="28" fillId="3" borderId="0" xfId="0" applyNumberFormat="1" applyFont="1" applyFill="1" applyAlignment="1">
      <alignment horizontal="left" vertical="top" wrapText="1"/>
    </xf>
    <xf numFmtId="165" fontId="28" fillId="3" borderId="0" xfId="0" applyNumberFormat="1" applyFont="1" applyFill="1" applyAlignment="1">
      <alignment vertical="top" wrapText="1"/>
    </xf>
    <xf numFmtId="0" fontId="25" fillId="3" borderId="0" xfId="0" applyFont="1" applyFill="1" applyAlignment="1">
      <alignment vertical="top"/>
    </xf>
    <xf numFmtId="0" fontId="39" fillId="3" borderId="0" xfId="0" applyFont="1" applyFill="1"/>
    <xf numFmtId="0" fontId="32" fillId="3" borderId="0" xfId="0" applyFont="1" applyFill="1" applyAlignment="1">
      <alignment vertical="center"/>
    </xf>
    <xf numFmtId="0" fontId="32" fillId="3" borderId="0" xfId="0" applyFont="1" applyFill="1"/>
    <xf numFmtId="165" fontId="32" fillId="3" borderId="0" xfId="0" applyNumberFormat="1" applyFont="1" applyFill="1"/>
    <xf numFmtId="164" fontId="28" fillId="3" borderId="0" xfId="0" applyNumberFormat="1" applyFont="1" applyFill="1"/>
    <xf numFmtId="164" fontId="28" fillId="3" borderId="0" xfId="0" applyNumberFormat="1" applyFont="1" applyFill="1" applyAlignment="1">
      <alignment horizontal="left"/>
    </xf>
    <xf numFmtId="0" fontId="19" fillId="3" borderId="0" xfId="0" applyFont="1" applyFill="1"/>
    <xf numFmtId="0" fontId="27" fillId="3" borderId="0" xfId="0" applyFont="1" applyFill="1"/>
    <xf numFmtId="0" fontId="4" fillId="3" borderId="0" xfId="0" applyFont="1" applyFill="1"/>
    <xf numFmtId="0" fontId="40" fillId="3" borderId="0" xfId="0" applyFont="1" applyFill="1" applyAlignment="1">
      <alignment horizontal="center"/>
    </xf>
    <xf numFmtId="0" fontId="40" fillId="0" borderId="0" xfId="0" applyFont="1" applyAlignment="1">
      <alignment horizontal="center"/>
    </xf>
    <xf numFmtId="0" fontId="41" fillId="3" borderId="0" xfId="0" applyFont="1" applyFill="1"/>
    <xf numFmtId="0" fontId="41" fillId="3" borderId="0" xfId="0" applyFont="1" applyFill="1" applyAlignment="1">
      <alignment horizontal="center"/>
    </xf>
    <xf numFmtId="0" fontId="42" fillId="3" borderId="0" xfId="0" applyFont="1" applyFill="1" applyAlignment="1">
      <alignment horizontal="center"/>
    </xf>
    <xf numFmtId="0" fontId="41" fillId="0" borderId="0" xfId="0" applyFont="1"/>
    <xf numFmtId="0" fontId="28" fillId="3" borderId="0" xfId="0" applyFont="1" applyFill="1" applyAlignment="1">
      <alignment horizontal="center" vertical="center"/>
    </xf>
    <xf numFmtId="0" fontId="43" fillId="3" borderId="0" xfId="0" applyFont="1" applyFill="1"/>
    <xf numFmtId="0" fontId="25" fillId="3" borderId="0" xfId="0" applyFont="1" applyFill="1" applyAlignment="1">
      <alignment horizontal="left" vertical="center" wrapText="1"/>
    </xf>
    <xf numFmtId="0" fontId="43" fillId="0" borderId="0" xfId="0" applyFont="1"/>
    <xf numFmtId="0" fontId="15" fillId="0" borderId="0" xfId="0" applyFont="1"/>
    <xf numFmtId="0" fontId="41" fillId="0" borderId="0" xfId="0" applyFont="1" applyAlignment="1">
      <alignment horizontal="center"/>
    </xf>
    <xf numFmtId="0" fontId="42" fillId="0" borderId="0" xfId="0" applyFont="1" applyAlignment="1">
      <alignment horizontal="center"/>
    </xf>
    <xf numFmtId="0" fontId="44" fillId="0" borderId="0" xfId="0" applyFont="1"/>
    <xf numFmtId="0" fontId="13" fillId="3" borderId="12" xfId="0" applyFont="1" applyFill="1" applyBorder="1" applyAlignment="1">
      <alignment horizontal="center"/>
    </xf>
    <xf numFmtId="0" fontId="13" fillId="3" borderId="13" xfId="0" applyFont="1" applyFill="1" applyBorder="1" applyAlignment="1">
      <alignment horizontal="center"/>
    </xf>
    <xf numFmtId="0" fontId="13" fillId="3" borderId="14" xfId="0" applyFont="1" applyFill="1" applyBorder="1" applyAlignment="1">
      <alignment horizontal="center"/>
    </xf>
    <xf numFmtId="0" fontId="25" fillId="0" borderId="15" xfId="0" applyFont="1" applyBorder="1"/>
    <xf numFmtId="0" fontId="25" fillId="0" borderId="16" xfId="0" applyFont="1" applyBorder="1"/>
    <xf numFmtId="0" fontId="25" fillId="0" borderId="15" xfId="0" applyFont="1" applyBorder="1" applyAlignment="1">
      <alignment horizontal="center"/>
    </xf>
    <xf numFmtId="165" fontId="25" fillId="0" borderId="16" xfId="0" applyNumberFormat="1" applyFont="1" applyBorder="1"/>
    <xf numFmtId="0" fontId="25" fillId="0" borderId="0" xfId="0" applyFont="1" applyAlignment="1">
      <alignment vertical="top"/>
    </xf>
    <xf numFmtId="0" fontId="25" fillId="0" borderId="0" xfId="0" applyFont="1" applyAlignment="1">
      <alignment horizontal="justify" vertical="top" wrapText="1"/>
    </xf>
    <xf numFmtId="0" fontId="25" fillId="0" borderId="16" xfId="0" applyFont="1" applyBorder="1" applyAlignment="1">
      <alignment vertical="top"/>
    </xf>
    <xf numFmtId="164" fontId="25" fillId="0" borderId="0" xfId="0" applyNumberFormat="1" applyFont="1" applyAlignment="1">
      <alignment horizontal="left" vertical="center"/>
    </xf>
    <xf numFmtId="0" fontId="25" fillId="0" borderId="15" xfId="0" applyFont="1" applyBorder="1" applyAlignment="1">
      <alignment vertical="center"/>
    </xf>
    <xf numFmtId="0" fontId="39" fillId="0" borderId="16" xfId="0" applyFont="1" applyBorder="1" applyAlignment="1">
      <alignment horizontal="left" vertical="center"/>
    </xf>
    <xf numFmtId="164" fontId="39" fillId="0" borderId="16" xfId="0" applyNumberFormat="1" applyFont="1" applyBorder="1" applyAlignment="1">
      <alignment vertical="center"/>
    </xf>
    <xf numFmtId="165" fontId="25" fillId="0" borderId="0" xfId="0" applyNumberFormat="1" applyFont="1" applyAlignment="1">
      <alignment vertical="top"/>
    </xf>
    <xf numFmtId="0" fontId="45" fillId="0" borderId="0" xfId="0" applyFont="1"/>
    <xf numFmtId="164" fontId="39" fillId="0" borderId="0" xfId="0" applyNumberFormat="1" applyFont="1" applyAlignment="1">
      <alignment horizontal="left" vertical="center"/>
    </xf>
    <xf numFmtId="0" fontId="25" fillId="0" borderId="16" xfId="0" applyFont="1" applyBorder="1" applyAlignment="1">
      <alignment vertical="center"/>
    </xf>
    <xf numFmtId="0" fontId="45" fillId="0" borderId="0" xfId="0" applyFont="1" applyAlignment="1">
      <alignment vertical="center"/>
    </xf>
    <xf numFmtId="0" fontId="25" fillId="0" borderId="3" xfId="0" applyFont="1" applyBorder="1" applyAlignment="1">
      <alignment vertical="center"/>
    </xf>
    <xf numFmtId="0" fontId="39" fillId="0" borderId="0" xfId="0" applyFont="1" applyAlignment="1">
      <alignment horizontal="left" vertical="center"/>
    </xf>
    <xf numFmtId="164" fontId="39" fillId="0" borderId="0" xfId="0" applyNumberFormat="1" applyFont="1" applyAlignment="1">
      <alignment vertical="center"/>
    </xf>
    <xf numFmtId="165" fontId="28" fillId="3" borderId="0" xfId="0" applyNumberFormat="1" applyFont="1" applyFill="1" applyAlignment="1">
      <alignment vertical="center"/>
    </xf>
    <xf numFmtId="0" fontId="25" fillId="0" borderId="17" xfId="0" applyFont="1" applyBorder="1" applyAlignment="1">
      <alignment vertical="center"/>
    </xf>
    <xf numFmtId="165" fontId="25" fillId="0" borderId="10" xfId="0" applyNumberFormat="1" applyFont="1" applyBorder="1" applyAlignment="1">
      <alignment vertical="center"/>
    </xf>
    <xf numFmtId="0" fontId="25" fillId="0" borderId="10" xfId="0" applyFont="1" applyBorder="1" applyAlignment="1">
      <alignment vertical="center"/>
    </xf>
    <xf numFmtId="0" fontId="25" fillId="0" borderId="18" xfId="0" applyFont="1" applyBorder="1" applyAlignment="1">
      <alignment vertical="center"/>
    </xf>
    <xf numFmtId="0" fontId="46" fillId="0" borderId="0" xfId="0" applyFont="1" applyAlignment="1">
      <alignment horizontal="center"/>
    </xf>
    <xf numFmtId="0" fontId="24" fillId="0" borderId="0" xfId="0" applyFont="1" applyAlignment="1">
      <alignment horizontal="left" vertical="top"/>
    </xf>
    <xf numFmtId="164" fontId="25" fillId="0" borderId="0" xfId="0" applyNumberFormat="1" applyFont="1" applyAlignment="1">
      <alignment horizontal="left"/>
    </xf>
    <xf numFmtId="0" fontId="47" fillId="0" borderId="0" xfId="0" applyFont="1" applyAlignment="1">
      <alignment horizontal="center"/>
    </xf>
    <xf numFmtId="0" fontId="29" fillId="0" borderId="0" xfId="0" applyFont="1" applyAlignment="1">
      <alignment horizontal="center"/>
    </xf>
    <xf numFmtId="0" fontId="10" fillId="0" borderId="5" xfId="0" applyFont="1" applyBorder="1" applyAlignment="1">
      <alignment horizontal="left" wrapText="1"/>
    </xf>
    <xf numFmtId="0" fontId="10" fillId="0" borderId="0" xfId="0" applyFont="1" applyAlignment="1">
      <alignment horizontal="left" wrapText="1"/>
    </xf>
    <xf numFmtId="0" fontId="4" fillId="0" borderId="1" xfId="0" applyFont="1" applyBorder="1" applyAlignment="1">
      <alignment horizontal="right"/>
    </xf>
    <xf numFmtId="0" fontId="48" fillId="0" borderId="0" xfId="0" applyFont="1"/>
    <xf numFmtId="0" fontId="4" fillId="0" borderId="4" xfId="0" applyFont="1" applyBorder="1" applyAlignment="1">
      <alignment horizontal="right"/>
    </xf>
    <xf numFmtId="0" fontId="26" fillId="0" borderId="4" xfId="0" applyFont="1" applyBorder="1"/>
    <xf numFmtId="0" fontId="4" fillId="0" borderId="4" xfId="0" applyFont="1" applyBorder="1" applyAlignment="1">
      <alignment horizontal="left"/>
    </xf>
    <xf numFmtId="0" fontId="4" fillId="0" borderId="5" xfId="0" applyFont="1" applyBorder="1" applyAlignment="1">
      <alignment horizontal="left"/>
    </xf>
    <xf numFmtId="0" fontId="10" fillId="0" borderId="0" xfId="0" applyFont="1" applyAlignment="1">
      <alignment horizontal="left"/>
    </xf>
    <xf numFmtId="0" fontId="4" fillId="0" borderId="0" xfId="0" applyFont="1" applyAlignment="1">
      <alignment horizontal="right" vertical="top"/>
    </xf>
    <xf numFmtId="0" fontId="10" fillId="0" borderId="5" xfId="0" applyFont="1" applyBorder="1" applyAlignment="1">
      <alignment horizontal="justify" vertical="top" wrapText="1"/>
    </xf>
    <xf numFmtId="0" fontId="10" fillId="0" borderId="0" xfId="0" applyFont="1" applyAlignment="1">
      <alignment vertical="top" wrapText="1"/>
    </xf>
    <xf numFmtId="0" fontId="10" fillId="0" borderId="0" xfId="0" applyFont="1" applyAlignment="1">
      <alignment horizontal="justify" vertical="top" wrapText="1"/>
    </xf>
    <xf numFmtId="0" fontId="16" fillId="0" borderId="0" xfId="0" applyFont="1" applyAlignment="1">
      <alignment vertical="top"/>
    </xf>
    <xf numFmtId="0" fontId="4" fillId="0" borderId="1" xfId="0" applyFont="1" applyBorder="1" applyAlignment="1">
      <alignment horizontal="right" vertical="top"/>
    </xf>
    <xf numFmtId="0" fontId="4" fillId="0" borderId="1" xfId="0" applyFont="1" applyBorder="1" applyAlignment="1">
      <alignment vertical="top"/>
    </xf>
    <xf numFmtId="0" fontId="26" fillId="0" borderId="1" xfId="0" applyFont="1" applyBorder="1" applyAlignment="1">
      <alignment vertical="top"/>
    </xf>
    <xf numFmtId="0" fontId="10" fillId="0" borderId="1" xfId="0" applyFont="1" applyBorder="1" applyAlignment="1">
      <alignment horizontal="justify" vertical="top" wrapText="1"/>
    </xf>
    <xf numFmtId="166" fontId="10" fillId="0" borderId="5" xfId="0" applyNumberFormat="1" applyFont="1" applyBorder="1" applyAlignment="1">
      <alignment horizontal="left" vertical="top" wrapText="1"/>
    </xf>
    <xf numFmtId="0" fontId="10" fillId="0" borderId="5" xfId="0" applyFont="1" applyBorder="1" applyAlignment="1">
      <alignment vertical="top" wrapText="1"/>
    </xf>
    <xf numFmtId="0" fontId="10" fillId="0" borderId="4" xfId="0" applyFont="1" applyBorder="1"/>
    <xf numFmtId="0" fontId="49" fillId="0" borderId="4" xfId="0" applyFont="1" applyBorder="1"/>
    <xf numFmtId="166" fontId="10" fillId="0" borderId="0" xfId="0" applyNumberFormat="1" applyFont="1" applyAlignment="1">
      <alignment horizontal="left" vertical="top" wrapText="1"/>
    </xf>
    <xf numFmtId="0" fontId="49" fillId="0" borderId="0" xfId="0" applyFont="1"/>
    <xf numFmtId="0" fontId="10" fillId="0" borderId="1" xfId="0" applyFont="1" applyBorder="1"/>
    <xf numFmtId="0" fontId="49" fillId="0" borderId="1" xfId="0" applyFont="1" applyBorder="1"/>
    <xf numFmtId="0" fontId="10" fillId="0" borderId="5" xfId="0" applyFont="1" applyBorder="1" applyAlignment="1">
      <alignment horizontal="left"/>
    </xf>
    <xf numFmtId="164" fontId="10" fillId="0" borderId="0" xfId="0" applyNumberFormat="1" applyFont="1" applyAlignment="1">
      <alignment horizontal="left"/>
    </xf>
    <xf numFmtId="164" fontId="10" fillId="0" borderId="1" xfId="0" applyNumberFormat="1" applyFont="1" applyBorder="1" applyAlignment="1">
      <alignment horizontal="left"/>
    </xf>
    <xf numFmtId="0" fontId="6" fillId="0" borderId="4" xfId="0" applyFont="1" applyBorder="1" applyAlignment="1">
      <alignment horizontal="right"/>
    </xf>
    <xf numFmtId="0" fontId="6" fillId="0" borderId="4" xfId="0" applyFont="1" applyBorder="1"/>
    <xf numFmtId="0" fontId="5" fillId="0" borderId="4" xfId="0" applyFont="1" applyBorder="1"/>
    <xf numFmtId="0" fontId="10" fillId="0" borderId="1" xfId="0" applyFont="1" applyBorder="1" applyAlignment="1">
      <alignment horizontal="left"/>
    </xf>
    <xf numFmtId="0" fontId="4" fillId="0" borderId="6" xfId="0" applyFont="1" applyBorder="1"/>
    <xf numFmtId="0" fontId="26" fillId="0" borderId="6" xfId="0" applyFont="1" applyBorder="1"/>
    <xf numFmtId="0" fontId="4" fillId="0" borderId="0" xfId="0" applyFont="1" applyAlignment="1">
      <alignment horizontal="justify" wrapText="1"/>
    </xf>
    <xf numFmtId="166" fontId="4" fillId="0" borderId="1" xfId="0" applyNumberFormat="1" applyFont="1" applyBorder="1" applyAlignment="1">
      <alignment horizontal="left"/>
    </xf>
    <xf numFmtId="0" fontId="22" fillId="0" borderId="1" xfId="0" applyFont="1" applyBorder="1"/>
    <xf numFmtId="0" fontId="16" fillId="0" borderId="1" xfId="0" applyFont="1" applyBorder="1"/>
    <xf numFmtId="0" fontId="6" fillId="0" borderId="5" xfId="0" applyFont="1" applyBorder="1"/>
    <xf numFmtId="0" fontId="13" fillId="0" borderId="3" xfId="0" applyFont="1" applyBorder="1" applyAlignment="1">
      <alignment horizontal="center"/>
    </xf>
    <xf numFmtId="164" fontId="25" fillId="0" borderId="0" xfId="0" applyNumberFormat="1" applyFont="1" applyAlignment="1">
      <alignment vertical="center"/>
    </xf>
    <xf numFmtId="164" fontId="25" fillId="0" borderId="3" xfId="0" applyNumberFormat="1" applyFont="1" applyBorder="1" applyAlignment="1">
      <alignment horizontal="left"/>
    </xf>
    <xf numFmtId="0" fontId="45" fillId="3" borderId="0" xfId="0" applyFont="1" applyFill="1" applyAlignment="1">
      <alignment vertical="center"/>
    </xf>
    <xf numFmtId="0" fontId="20" fillId="0" borderId="0" xfId="0" applyFont="1"/>
    <xf numFmtId="0" fontId="20" fillId="0" borderId="1" xfId="0" applyFont="1" applyBorder="1" applyAlignment="1">
      <alignment horizontal="center" vertical="center"/>
    </xf>
    <xf numFmtId="0" fontId="20" fillId="0" borderId="0" xfId="0" applyFont="1" applyAlignment="1">
      <alignment vertical="center"/>
    </xf>
    <xf numFmtId="0" fontId="20" fillId="0" borderId="0" xfId="0" applyFont="1" applyAlignment="1">
      <alignment horizontal="left"/>
    </xf>
    <xf numFmtId="0" fontId="20" fillId="0" borderId="0" xfId="0" applyFont="1" applyAlignment="1">
      <alignment horizontal="center" vertical="center"/>
    </xf>
    <xf numFmtId="0" fontId="50" fillId="0" borderId="0" xfId="0" applyFont="1"/>
    <xf numFmtId="0" fontId="51" fillId="0" borderId="0" xfId="0" applyFont="1" applyAlignment="1">
      <alignment horizontal="center" vertical="center"/>
    </xf>
    <xf numFmtId="0" fontId="52" fillId="0" borderId="0" xfId="0" applyFont="1" applyAlignment="1">
      <alignment horizontal="fill"/>
    </xf>
    <xf numFmtId="0" fontId="52" fillId="0" borderId="0" xfId="0" applyFont="1" applyAlignment="1">
      <alignment horizontal="left"/>
    </xf>
    <xf numFmtId="0" fontId="52" fillId="0" borderId="0" xfId="0" applyFont="1"/>
    <xf numFmtId="0" fontId="52" fillId="0" borderId="0" xfId="0" applyFont="1" applyAlignment="1">
      <alignment horizontal="right"/>
    </xf>
    <xf numFmtId="0" fontId="53" fillId="0" borderId="0" xfId="0" applyFont="1"/>
    <xf numFmtId="0" fontId="54" fillId="0" borderId="0" xfId="0" applyFont="1"/>
    <xf numFmtId="165" fontId="54" fillId="0" borderId="0" xfId="0" applyNumberFormat="1" applyFont="1" applyAlignment="1">
      <alignment horizontal="center"/>
    </xf>
    <xf numFmtId="0" fontId="55" fillId="0" borderId="19" xfId="0" applyFont="1" applyBorder="1"/>
    <xf numFmtId="0" fontId="56" fillId="0" borderId="4" xfId="0" applyFont="1" applyBorder="1" applyAlignment="1">
      <alignment horizontal="left" vertical="justify"/>
    </xf>
    <xf numFmtId="0" fontId="52" fillId="0" borderId="20" xfId="0" applyFont="1" applyBorder="1"/>
    <xf numFmtId="0" fontId="52" fillId="0" borderId="21" xfId="0" applyFont="1" applyBorder="1"/>
    <xf numFmtId="0" fontId="52" fillId="0" borderId="22" xfId="0" applyFont="1" applyBorder="1"/>
    <xf numFmtId="0" fontId="20" fillId="0" borderId="22" xfId="0" applyFont="1" applyBorder="1"/>
    <xf numFmtId="168" fontId="57" fillId="0" borderId="0" xfId="0" applyNumberFormat="1" applyFont="1"/>
    <xf numFmtId="0" fontId="58" fillId="0" borderId="0" xfId="0" applyFont="1" applyAlignment="1">
      <alignment vertical="center"/>
    </xf>
    <xf numFmtId="169" fontId="54" fillId="0" borderId="0" xfId="0" applyNumberFormat="1" applyFont="1" applyAlignment="1">
      <alignment horizontal="center" vertical="center"/>
    </xf>
    <xf numFmtId="0" fontId="20" fillId="0" borderId="21" xfId="0" applyFont="1" applyBorder="1" applyAlignment="1">
      <alignment vertical="center"/>
    </xf>
    <xf numFmtId="0" fontId="20" fillId="0" borderId="0" xfId="0" applyFont="1" applyAlignment="1">
      <alignment horizontal="center"/>
    </xf>
    <xf numFmtId="0" fontId="59" fillId="0" borderId="0" xfId="0" applyFont="1" applyAlignment="1">
      <alignment horizontal="center"/>
    </xf>
    <xf numFmtId="0" fontId="20" fillId="0" borderId="3" xfId="0" applyFont="1" applyBorder="1" applyAlignment="1">
      <alignment horizontal="center"/>
    </xf>
    <xf numFmtId="0" fontId="20" fillId="0" borderId="3" xfId="0" applyFont="1" applyBorder="1"/>
    <xf numFmtId="0" fontId="20" fillId="0" borderId="23" xfId="0" applyFont="1" applyBorder="1"/>
    <xf numFmtId="170" fontId="52" fillId="0" borderId="0" xfId="0" applyNumberFormat="1" applyFont="1"/>
    <xf numFmtId="0" fontId="27" fillId="0" borderId="0" xfId="0" applyFont="1" applyAlignment="1">
      <alignment horizontal="left" vertical="center"/>
    </xf>
    <xf numFmtId="0" fontId="4" fillId="0" borderId="0" xfId="0" applyFont="1" applyAlignment="1">
      <alignment horizontal="left" vertical="center" indent="4"/>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horizontal="left" vertical="center"/>
    </xf>
    <xf numFmtId="0" fontId="18" fillId="0" borderId="0" xfId="0" applyFont="1" applyAlignment="1">
      <alignment horizontal="center" vertical="center"/>
    </xf>
    <xf numFmtId="0" fontId="4" fillId="0" borderId="0" xfId="0" applyFont="1" applyAlignment="1">
      <alignment horizontal="left" vertical="top"/>
    </xf>
    <xf numFmtId="0" fontId="26" fillId="0" borderId="0" xfId="0" applyFont="1" applyAlignment="1">
      <alignment horizontal="center"/>
    </xf>
    <xf numFmtId="0" fontId="60" fillId="0" borderId="24" xfId="0" applyFont="1" applyBorder="1" applyAlignment="1">
      <alignment horizontal="center" vertical="center"/>
    </xf>
    <xf numFmtId="0" fontId="60" fillId="0" borderId="4" xfId="0" applyFont="1" applyBorder="1" applyAlignment="1">
      <alignment horizontal="center" vertical="center"/>
    </xf>
    <xf numFmtId="0" fontId="60" fillId="0" borderId="25" xfId="0" applyFont="1" applyBorder="1" applyAlignment="1">
      <alignment horizontal="center" vertical="center"/>
    </xf>
    <xf numFmtId="0" fontId="4" fillId="0" borderId="21" xfId="0" applyFont="1" applyBorder="1"/>
    <xf numFmtId="0" fontId="4" fillId="0" borderId="22" xfId="0" applyFont="1" applyBorder="1"/>
    <xf numFmtId="168" fontId="61" fillId="0" borderId="0" xfId="0" applyNumberFormat="1" applyFont="1"/>
    <xf numFmtId="0" fontId="61" fillId="0" borderId="0" xfId="0" applyFont="1" applyAlignment="1">
      <alignment vertical="center"/>
    </xf>
    <xf numFmtId="169" fontId="49" fillId="0" borderId="0" xfId="0" applyNumberFormat="1" applyFont="1" applyAlignment="1">
      <alignment horizontal="center" vertical="center"/>
    </xf>
    <xf numFmtId="0" fontId="4" fillId="0" borderId="0" xfId="0" applyFont="1" applyAlignment="1">
      <alignment horizontal="left" vertical="top" wrapText="1"/>
    </xf>
    <xf numFmtId="0" fontId="27" fillId="0" borderId="0" xfId="0" applyFont="1" applyAlignment="1">
      <alignment horizontal="left"/>
    </xf>
    <xf numFmtId="0" fontId="4" fillId="0" borderId="3" xfId="0" applyFont="1" applyBorder="1" applyAlignment="1">
      <alignment horizontal="center"/>
    </xf>
    <xf numFmtId="0" fontId="4" fillId="0" borderId="3" xfId="0" applyFont="1" applyBorder="1"/>
    <xf numFmtId="0" fontId="4" fillId="0" borderId="23" xfId="0" applyFont="1" applyBorder="1"/>
    <xf numFmtId="0" fontId="62" fillId="0" borderId="0" xfId="0" applyFont="1"/>
    <xf numFmtId="0" fontId="63" fillId="0" borderId="0" xfId="0" applyFont="1"/>
    <xf numFmtId="0" fontId="62" fillId="0" borderId="26" xfId="0" applyFont="1" applyBorder="1"/>
    <xf numFmtId="0" fontId="62" fillId="0" borderId="26" xfId="0" applyFont="1" applyBorder="1" applyAlignment="1">
      <alignment horizontal="center"/>
    </xf>
    <xf numFmtId="0" fontId="63" fillId="0" borderId="26" xfId="0" applyFont="1" applyBorder="1"/>
    <xf numFmtId="169" fontId="63" fillId="0" borderId="26" xfId="0" applyNumberFormat="1" applyFont="1" applyBorder="1"/>
    <xf numFmtId="169" fontId="63" fillId="0" borderId="26" xfId="0" applyNumberFormat="1" applyFont="1" applyBorder="1" applyAlignment="1">
      <alignment horizontal="center"/>
    </xf>
    <xf numFmtId="0" fontId="29" fillId="0" borderId="0" xfId="0" applyFont="1" applyAlignment="1">
      <alignment horizontal="left"/>
    </xf>
    <xf numFmtId="169" fontId="63" fillId="0" borderId="26" xfId="0" applyNumberFormat="1" applyFont="1" applyBorder="1" applyAlignment="1">
      <alignment horizontal="center" vertical="center"/>
    </xf>
    <xf numFmtId="0" fontId="4" fillId="0" borderId="23" xfId="0" applyFont="1" applyBorder="1" applyAlignment="1">
      <alignment horizontal="center"/>
    </xf>
    <xf numFmtId="37" fontId="63" fillId="0" borderId="26" xfId="0" applyNumberFormat="1" applyFont="1" applyBorder="1"/>
    <xf numFmtId="3" fontId="63" fillId="0" borderId="0" xfId="0" applyNumberFormat="1" applyFont="1" applyAlignment="1">
      <alignment horizontal="center"/>
    </xf>
    <xf numFmtId="169" fontId="64" fillId="0" borderId="0" xfId="0" applyNumberFormat="1" applyFont="1" applyAlignment="1">
      <alignment vertical="center"/>
    </xf>
    <xf numFmtId="0" fontId="64" fillId="0" borderId="0" xfId="0" applyFont="1" applyAlignment="1">
      <alignment vertical="center"/>
    </xf>
    <xf numFmtId="169" fontId="63" fillId="0" borderId="0" xfId="0" applyNumberFormat="1" applyFont="1"/>
    <xf numFmtId="0" fontId="61" fillId="0" borderId="0" xfId="0" applyFont="1"/>
    <xf numFmtId="0" fontId="4" fillId="0" borderId="1" xfId="0" applyFont="1" applyBorder="1" applyAlignment="1">
      <alignment horizontal="left"/>
    </xf>
    <xf numFmtId="0" fontId="4" fillId="0" borderId="26" xfId="0" applyFont="1" applyBorder="1" applyAlignment="1">
      <alignment horizontal="center" vertical="center"/>
    </xf>
    <xf numFmtId="0" fontId="4" fillId="0" borderId="24" xfId="0" applyFont="1" applyBorder="1" applyAlignment="1">
      <alignment horizontal="center" vertical="center"/>
    </xf>
    <xf numFmtId="0" fontId="4" fillId="0" borderId="4" xfId="0" applyFont="1" applyBorder="1" applyAlignment="1">
      <alignment horizontal="center" vertical="center"/>
    </xf>
    <xf numFmtId="0" fontId="4" fillId="0" borderId="25" xfId="0" applyFont="1" applyBorder="1" applyAlignment="1">
      <alignment horizontal="center" vertical="center"/>
    </xf>
    <xf numFmtId="0" fontId="10" fillId="0" borderId="27" xfId="0" applyFont="1" applyBorder="1" applyAlignment="1">
      <alignment vertical="center"/>
    </xf>
    <xf numFmtId="0" fontId="10" fillId="0" borderId="7" xfId="0" applyFont="1" applyBorder="1" applyAlignment="1">
      <alignment vertical="center"/>
    </xf>
    <xf numFmtId="0" fontId="10" fillId="0" borderId="0" xfId="0" applyFont="1" applyAlignment="1">
      <alignment vertical="center"/>
    </xf>
    <xf numFmtId="0" fontId="10" fillId="0" borderId="8" xfId="0" applyFont="1" applyBorder="1" applyAlignment="1">
      <alignment vertical="center"/>
    </xf>
    <xf numFmtId="171" fontId="10" fillId="0" borderId="0" xfId="0" applyNumberFormat="1" applyFont="1" applyAlignment="1">
      <alignment vertical="center"/>
    </xf>
    <xf numFmtId="0" fontId="4" fillId="0" borderId="7" xfId="0" applyFont="1" applyBorder="1" applyAlignment="1">
      <alignment vertical="center"/>
    </xf>
    <xf numFmtId="0" fontId="10" fillId="0" borderId="0" xfId="0" applyFont="1" applyAlignment="1">
      <alignment horizontal="center" vertical="center"/>
    </xf>
    <xf numFmtId="0" fontId="4" fillId="0" borderId="8" xfId="0" applyFont="1" applyBorder="1"/>
    <xf numFmtId="171" fontId="4" fillId="0" borderId="0" xfId="0" applyNumberFormat="1" applyFont="1"/>
    <xf numFmtId="172" fontId="4" fillId="0" borderId="7" xfId="0" applyNumberFormat="1" applyFont="1" applyBorder="1" applyAlignment="1">
      <alignment horizontal="center" vertical="center"/>
    </xf>
    <xf numFmtId="172" fontId="4" fillId="0" borderId="0" xfId="0" applyNumberFormat="1" applyFont="1" applyAlignment="1">
      <alignment horizontal="center" vertical="center"/>
    </xf>
    <xf numFmtId="171" fontId="10" fillId="0" borderId="0" xfId="0" applyNumberFormat="1" applyFont="1" applyAlignment="1">
      <alignment horizontal="center" vertical="center"/>
    </xf>
    <xf numFmtId="173" fontId="10" fillId="0" borderId="8" xfId="0" applyNumberFormat="1" applyFont="1" applyBorder="1" applyAlignment="1">
      <alignment horizontal="center" vertical="top"/>
    </xf>
    <xf numFmtId="171" fontId="10" fillId="0" borderId="0" xfId="0" applyNumberFormat="1" applyFont="1" applyAlignment="1">
      <alignment horizontal="right" vertical="center"/>
    </xf>
    <xf numFmtId="172" fontId="10" fillId="0" borderId="7" xfId="0" applyNumberFormat="1" applyFont="1" applyBorder="1" applyAlignment="1">
      <alignment horizontal="center" vertical="center"/>
    </xf>
    <xf numFmtId="172" fontId="10" fillId="0" borderId="0" xfId="0" applyNumberFormat="1" applyFont="1" applyAlignment="1">
      <alignment horizontal="center" vertical="center"/>
    </xf>
    <xf numFmtId="0" fontId="10" fillId="0" borderId="7" xfId="0" applyFont="1" applyBorder="1"/>
    <xf numFmtId="171" fontId="10" fillId="0" borderId="27" xfId="0" applyNumberFormat="1" applyFont="1" applyBorder="1" applyAlignment="1">
      <alignment vertical="center"/>
    </xf>
    <xf numFmtId="0" fontId="10" fillId="0" borderId="28" xfId="0" applyFont="1" applyBorder="1" applyAlignment="1">
      <alignment vertical="center"/>
    </xf>
    <xf numFmtId="0" fontId="10" fillId="0" borderId="26" xfId="0" applyFont="1" applyBorder="1" applyAlignment="1">
      <alignment vertical="center"/>
    </xf>
    <xf numFmtId="0" fontId="10" fillId="0" borderId="24" xfId="0" applyFont="1" applyBorder="1" applyAlignment="1">
      <alignment horizontal="center" vertical="center"/>
    </xf>
    <xf numFmtId="0" fontId="10" fillId="0" borderId="4" xfId="0" applyFont="1" applyBorder="1" applyAlignment="1">
      <alignment horizontal="center" vertical="center"/>
    </xf>
    <xf numFmtId="0" fontId="10" fillId="0" borderId="4" xfId="0" applyFont="1" applyBorder="1" applyAlignment="1">
      <alignment vertical="center"/>
    </xf>
    <xf numFmtId="171" fontId="10" fillId="0" borderId="26" xfId="0" applyNumberFormat="1" applyFont="1" applyBorder="1" applyAlignment="1">
      <alignment horizontal="right" vertical="center"/>
    </xf>
    <xf numFmtId="0" fontId="4" fillId="0" borderId="24" xfId="0" applyFont="1" applyBorder="1" applyAlignment="1">
      <alignment vertical="center"/>
    </xf>
    <xf numFmtId="0" fontId="4" fillId="0" borderId="4" xfId="0" applyFont="1" applyBorder="1" applyAlignment="1">
      <alignment vertical="center"/>
    </xf>
    <xf numFmtId="0" fontId="4" fillId="0" borderId="26" xfId="0" applyFont="1" applyBorder="1" applyAlignment="1">
      <alignment vertical="center"/>
    </xf>
    <xf numFmtId="0" fontId="4" fillId="0" borderId="24" xfId="0" applyFont="1" applyBorder="1" applyAlignment="1">
      <alignment horizontal="right" vertical="top"/>
    </xf>
    <xf numFmtId="0" fontId="4" fillId="0" borderId="4" xfId="0" applyFont="1" applyBorder="1" applyAlignment="1">
      <alignment horizontal="left" vertical="top" wrapText="1"/>
    </xf>
    <xf numFmtId="174" fontId="4" fillId="0" borderId="0" xfId="0" applyNumberFormat="1" applyFont="1" applyAlignment="1">
      <alignment vertical="top"/>
    </xf>
    <xf numFmtId="174" fontId="4" fillId="0" borderId="0" xfId="0" applyNumberFormat="1" applyFont="1" applyAlignment="1">
      <alignment horizontal="center" vertical="center" wrapText="1"/>
    </xf>
    <xf numFmtId="171" fontId="4" fillId="0" borderId="0" xfId="0" applyNumberFormat="1" applyFont="1" applyAlignment="1">
      <alignment horizontal="center" vertical="center"/>
    </xf>
    <xf numFmtId="0" fontId="65" fillId="0" borderId="0" xfId="0" applyFont="1"/>
    <xf numFmtId="0" fontId="4" fillId="0" borderId="0" xfId="0" applyFont="1" applyAlignment="1">
      <alignment horizontal="left" indent="3"/>
    </xf>
    <xf numFmtId="0" fontId="4" fillId="0" borderId="0" xfId="0" applyFont="1" applyAlignment="1">
      <alignment horizontal="left" vertical="center" indent="3"/>
    </xf>
    <xf numFmtId="0" fontId="66" fillId="0" borderId="0" xfId="0" applyFont="1"/>
    <xf numFmtId="0" fontId="67" fillId="0" borderId="0" xfId="0" applyFont="1"/>
    <xf numFmtId="0" fontId="4" fillId="0" borderId="0" xfId="0" applyFont="1" applyAlignment="1">
      <alignment horizontal="center" vertical="distributed"/>
    </xf>
    <xf numFmtId="0" fontId="29" fillId="0" borderId="0" xfId="0" applyFont="1" applyAlignment="1">
      <alignment horizontal="center" vertical="distributed"/>
    </xf>
    <xf numFmtId="0" fontId="4" fillId="0" borderId="10" xfId="0" applyFont="1" applyBorder="1"/>
    <xf numFmtId="0" fontId="4" fillId="0" borderId="10" xfId="0" applyFont="1" applyBorder="1" applyAlignment="1">
      <alignment horizontal="left"/>
    </xf>
    <xf numFmtId="0" fontId="4" fillId="0" borderId="10" xfId="0" applyFont="1" applyBorder="1" applyAlignment="1">
      <alignment horizontal="center" vertical="distributed"/>
    </xf>
    <xf numFmtId="0" fontId="4" fillId="0" borderId="10" xfId="0" applyFont="1" applyBorder="1" applyAlignment="1">
      <alignment horizontal="left" indent="3"/>
    </xf>
    <xf numFmtId="0" fontId="4" fillId="0" borderId="0" xfId="0" applyFont="1" applyAlignment="1">
      <alignment vertical="distributed"/>
    </xf>
    <xf numFmtId="165" fontId="4" fillId="0" borderId="0" xfId="0" applyNumberFormat="1" applyFont="1" applyAlignment="1">
      <alignment horizontal="center" vertical="distributed"/>
    </xf>
    <xf numFmtId="0" fontId="63" fillId="0" borderId="0" xfId="0" applyFont="1" applyAlignment="1">
      <alignment horizontal="left"/>
    </xf>
    <xf numFmtId="0" fontId="4" fillId="0" borderId="0" xfId="0" applyFont="1" applyAlignment="1">
      <alignment horizontal="centerContinuous" vertical="distributed"/>
    </xf>
    <xf numFmtId="0" fontId="29" fillId="0" borderId="0" xfId="0" applyFont="1" applyAlignment="1">
      <alignment horizontal="centerContinuous" vertical="distributed"/>
    </xf>
    <xf numFmtId="0" fontId="16" fillId="0" borderId="0" xfId="0" applyFont="1" applyAlignment="1">
      <alignment vertical="center"/>
    </xf>
    <xf numFmtId="0" fontId="16" fillId="0" borderId="0" xfId="0" applyFont="1" applyAlignment="1">
      <alignment horizontal="center" vertical="center"/>
    </xf>
    <xf numFmtId="0" fontId="16" fillId="0" borderId="0" xfId="0" applyFont="1" applyAlignment="1">
      <alignment horizontal="left" vertical="center"/>
    </xf>
    <xf numFmtId="0" fontId="16" fillId="0" borderId="0" xfId="0" applyFont="1" applyAlignment="1">
      <alignment horizontal="left"/>
    </xf>
    <xf numFmtId="164" fontId="16" fillId="0" borderId="0" xfId="0" applyNumberFormat="1" applyFont="1" applyAlignment="1">
      <alignment horizontal="left"/>
    </xf>
    <xf numFmtId="0" fontId="16" fillId="0" borderId="0" xfId="0" applyFont="1" applyAlignment="1">
      <alignment horizontal="right"/>
    </xf>
    <xf numFmtId="0" fontId="16" fillId="0" borderId="26" xfId="0" applyFont="1" applyBorder="1" applyAlignment="1">
      <alignment horizontal="center" vertical="center"/>
    </xf>
    <xf numFmtId="0" fontId="16" fillId="0" borderId="24" xfId="0" applyFont="1" applyBorder="1" applyAlignment="1">
      <alignment horizontal="center" vertical="center"/>
    </xf>
    <xf numFmtId="0" fontId="16" fillId="0" borderId="4" xfId="0" applyFont="1" applyBorder="1" applyAlignment="1">
      <alignment horizontal="center" vertical="center"/>
    </xf>
    <xf numFmtId="0" fontId="16" fillId="0" borderId="25" xfId="0" applyFont="1" applyBorder="1" applyAlignment="1">
      <alignment horizontal="center" vertical="center"/>
    </xf>
    <xf numFmtId="0" fontId="16" fillId="0" borderId="27" xfId="0" applyFont="1" applyBorder="1" applyAlignment="1">
      <alignment horizontal="center"/>
    </xf>
    <xf numFmtId="0" fontId="16" fillId="0" borderId="7" xfId="0" applyFont="1" applyBorder="1" applyAlignment="1">
      <alignment horizontal="left"/>
    </xf>
    <xf numFmtId="0" fontId="16" fillId="0" borderId="8" xfId="0" applyFont="1" applyBorder="1" applyAlignment="1">
      <alignment horizontal="left"/>
    </xf>
    <xf numFmtId="175" fontId="16" fillId="0" borderId="27" xfId="0" applyNumberFormat="1" applyFont="1" applyBorder="1"/>
    <xf numFmtId="0" fontId="16" fillId="0" borderId="7" xfId="0" applyFont="1" applyBorder="1"/>
    <xf numFmtId="0" fontId="16" fillId="0" borderId="0" xfId="0" applyFont="1" applyAlignment="1">
      <alignment horizontal="center"/>
    </xf>
    <xf numFmtId="0" fontId="16" fillId="0" borderId="8" xfId="0" applyFont="1" applyBorder="1"/>
    <xf numFmtId="171" fontId="16" fillId="0" borderId="27" xfId="0" applyNumberFormat="1" applyFont="1" applyBorder="1"/>
    <xf numFmtId="165" fontId="16" fillId="0" borderId="27" xfId="0" applyNumberFormat="1" applyFont="1" applyBorder="1"/>
    <xf numFmtId="165" fontId="16" fillId="2" borderId="27" xfId="0" applyNumberFormat="1" applyFont="1" applyFill="1" applyBorder="1"/>
    <xf numFmtId="0" fontId="16" fillId="0" borderId="26" xfId="0" applyFont="1" applyBorder="1"/>
    <xf numFmtId="0" fontId="5" fillId="0" borderId="24" xfId="0" applyFont="1" applyBorder="1" applyAlignment="1">
      <alignment horizontal="center"/>
    </xf>
    <xf numFmtId="0" fontId="5" fillId="0" borderId="4" xfId="0" applyFont="1" applyBorder="1" applyAlignment="1">
      <alignment horizontal="center"/>
    </xf>
    <xf numFmtId="0" fontId="5" fillId="0" borderId="25" xfId="0" applyFont="1" applyBorder="1" applyAlignment="1">
      <alignment horizontal="center"/>
    </xf>
    <xf numFmtId="171" fontId="16" fillId="0" borderId="26" xfId="0" applyNumberFormat="1" applyFont="1" applyBorder="1"/>
    <xf numFmtId="0" fontId="6" fillId="0" borderId="0" xfId="0" applyFont="1" applyAlignment="1">
      <alignment horizontal="right" vertical="top"/>
    </xf>
    <xf numFmtId="0" fontId="6" fillId="0" borderId="0" xfId="0" applyFont="1" applyAlignment="1">
      <alignment horizontal="justify" vertical="top" wrapText="1"/>
    </xf>
    <xf numFmtId="0" fontId="68" fillId="0" borderId="0" xfId="0" applyFont="1" applyAlignment="1">
      <alignment horizontal="center"/>
    </xf>
    <xf numFmtId="0" fontId="68" fillId="0" borderId="0" xfId="0" applyFont="1"/>
    <xf numFmtId="165" fontId="25" fillId="0" borderId="0" xfId="0" applyNumberFormat="1" applyFont="1" applyAlignment="1">
      <alignment horizontal="left"/>
    </xf>
    <xf numFmtId="0" fontId="0" fillId="0" borderId="0" xfId="0" applyAlignment="1">
      <alignment horizontal="center"/>
    </xf>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28.xml"/><Relationship Id="rId5" Type="http://schemas.openxmlformats.org/officeDocument/2006/relationships/worksheet" Target="worksheets/sheet71.xml"/><Relationship Id="rId6" Type="http://schemas.openxmlformats.org/officeDocument/2006/relationships/worksheet" Target="worksheets/sheet69.xml"/><Relationship Id="rId7" Type="http://schemas.openxmlformats.org/officeDocument/2006/relationships/worksheet" Target="worksheets/sheet65.xml"/><Relationship Id="rId8" Type="http://schemas.openxmlformats.org/officeDocument/2006/relationships/worksheet" Target="worksheets/sheet70.xml"/><Relationship Id="rId9" Type="http://schemas.openxmlformats.org/officeDocument/2006/relationships/worksheet" Target="worksheets/sheet66.xml"/><Relationship Id="rId10" Type="http://schemas.openxmlformats.org/officeDocument/2006/relationships/worksheet" Target="worksheets/sheet64.xml"/><Relationship Id="rId11" Type="http://schemas.openxmlformats.org/officeDocument/2006/relationships/worksheet" Target="worksheets/sheet19.xml"/><Relationship Id="rId12" Type="http://schemas.openxmlformats.org/officeDocument/2006/relationships/worksheet" Target="worksheets/sheet63.xml"/><Relationship Id="rId13" Type="http://schemas.openxmlformats.org/officeDocument/2006/relationships/worksheet" Target="worksheets/sheet23.xml"/><Relationship Id="rId14" Type="http://schemas.openxmlformats.org/officeDocument/2006/relationships/worksheet" Target="worksheets/sheet26.xml"/><Relationship Id="rId15" Type="http://schemas.openxmlformats.org/officeDocument/2006/relationships/worksheet" Target="worksheets/sheet25.xml"/><Relationship Id="rId16" Type="http://schemas.openxmlformats.org/officeDocument/2006/relationships/worksheet" Target="worksheets/sheet10.xml"/><Relationship Id="rId17" Type="http://schemas.openxmlformats.org/officeDocument/2006/relationships/worksheet" Target="worksheets/sheet4.xml"/><Relationship Id="rId18" Type="http://schemas.openxmlformats.org/officeDocument/2006/relationships/worksheet" Target="worksheets/sheet6.xml"/><Relationship Id="rId19" Type="http://schemas.openxmlformats.org/officeDocument/2006/relationships/worksheet" Target="worksheets/sheet17.xml"/><Relationship Id="rId20" Type="http://schemas.openxmlformats.org/officeDocument/2006/relationships/worksheet" Target="worksheets/sheet7.xml"/><Relationship Id="rId21" Type="http://schemas.openxmlformats.org/officeDocument/2006/relationships/worksheet" Target="worksheets/sheet20.xml"/><Relationship Id="rId22" Type="http://schemas.openxmlformats.org/officeDocument/2006/relationships/worksheet" Target="worksheets/sheet18.xml"/><Relationship Id="rId23" Type="http://schemas.openxmlformats.org/officeDocument/2006/relationships/worksheet" Target="worksheets/sheet24.xml"/><Relationship Id="rId24" Type="http://schemas.openxmlformats.org/officeDocument/2006/relationships/worksheet" Target="worksheets/sheet2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 Id="rId2"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 Id="rId2" Type="http://schemas.openxmlformats.org/officeDocument/2006/relationships/image" Target="../media/image3.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5.jpe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1</xdr:row>
      <xdr:rowOff>209550</xdr:rowOff>
    </xdr:from>
    <xdr:to>
      <xdr:col>2</xdr:col>
      <xdr:colOff>161925</xdr:colOff>
      <xdr:row>5</xdr:row>
      <xdr:rowOff>47625</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11</xdr:col>
      <xdr:colOff>180975</xdr:colOff>
      <xdr:row>1</xdr:row>
      <xdr:rowOff>209550</xdr:rowOff>
    </xdr:from>
    <xdr:to>
      <xdr:col>13</xdr:col>
      <xdr:colOff>161925</xdr:colOff>
      <xdr:row>5</xdr:row>
      <xdr:rowOff>47625</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180975</xdr:colOff>
      <xdr:row>1</xdr:row>
      <xdr:rowOff>209550</xdr:rowOff>
    </xdr:from>
    <xdr:to>
      <xdr:col>2</xdr:col>
      <xdr:colOff>161925</xdr:colOff>
      <xdr:row>5</xdr:row>
      <xdr:rowOff>47625</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11</xdr:col>
      <xdr:colOff>180975</xdr:colOff>
      <xdr:row>1</xdr:row>
      <xdr:rowOff>209550</xdr:rowOff>
    </xdr:from>
    <xdr:to>
      <xdr:col>13</xdr:col>
      <xdr:colOff>161925</xdr:colOff>
      <xdr:row>5</xdr:row>
      <xdr:rowOff>47625</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180975</xdr:colOff>
      <xdr:row>1</xdr:row>
      <xdr:rowOff>209550</xdr:rowOff>
    </xdr:from>
    <xdr:to>
      <xdr:col>2</xdr:col>
      <xdr:colOff>161925</xdr:colOff>
      <xdr:row>5</xdr:row>
      <xdr:rowOff>47625</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11</xdr:col>
      <xdr:colOff>180975</xdr:colOff>
      <xdr:row>1</xdr:row>
      <xdr:rowOff>209550</xdr:rowOff>
    </xdr:from>
    <xdr:to>
      <xdr:col>13</xdr:col>
      <xdr:colOff>161925</xdr:colOff>
      <xdr:row>5</xdr:row>
      <xdr:rowOff>47625</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314325</xdr:colOff>
      <xdr:row>1</xdr:row>
      <xdr:rowOff>161925</xdr:rowOff>
    </xdr:from>
    <xdr:to>
      <xdr:col>2</xdr:col>
      <xdr:colOff>161925</xdr:colOff>
      <xdr:row>5</xdr:row>
      <xdr:rowOff>76200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10</xdr:col>
      <xdr:colOff>314325</xdr:colOff>
      <xdr:row>1</xdr:row>
      <xdr:rowOff>161925</xdr:rowOff>
    </xdr:from>
    <xdr:to>
      <xdr:col>11</xdr:col>
      <xdr:colOff>161925</xdr:colOff>
      <xdr:row>5</xdr:row>
      <xdr:rowOff>76200</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247650</xdr:colOff>
      <xdr:row>1</xdr:row>
      <xdr:rowOff>66675</xdr:rowOff>
    </xdr:from>
    <xdr:to>
      <xdr:col>4</xdr:col>
      <xdr:colOff>57150</xdr:colOff>
      <xdr:row>4</xdr:row>
      <xdr:rowOff>180975</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10</xdr:col>
      <xdr:colOff>247650</xdr:colOff>
      <xdr:row>1</xdr:row>
      <xdr:rowOff>66675</xdr:rowOff>
    </xdr:from>
    <xdr:to>
      <xdr:col>13</xdr:col>
      <xdr:colOff>57150</xdr:colOff>
      <xdr:row>4</xdr:row>
      <xdr:rowOff>180975</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123825</xdr:colOff>
      <xdr:row>0</xdr:row>
      <xdr:rowOff>180975</xdr:rowOff>
    </xdr:from>
    <xdr:to>
      <xdr:col>3</xdr:col>
      <xdr:colOff>47625</xdr:colOff>
      <xdr:row>5</xdr:row>
      <xdr:rowOff>76200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200025</xdr:colOff>
      <xdr:row>1</xdr:row>
      <xdr:rowOff>9525</xdr:rowOff>
    </xdr:from>
    <xdr:to>
      <xdr:col>2</xdr:col>
      <xdr:colOff>390525</xdr:colOff>
      <xdr:row>5</xdr:row>
      <xdr:rowOff>38100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266700</xdr:colOff>
      <xdr:row>0</xdr:row>
      <xdr:rowOff>142875</xdr:rowOff>
    </xdr:from>
    <xdr:to>
      <xdr:col>3</xdr:col>
      <xdr:colOff>523875</xdr:colOff>
      <xdr:row>4</xdr:row>
      <xdr:rowOff>161925</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123825</xdr:colOff>
      <xdr:row>1</xdr:row>
      <xdr:rowOff>85725</xdr:rowOff>
    </xdr:from>
    <xdr:to>
      <xdr:col>3</xdr:col>
      <xdr:colOff>47625</xdr:colOff>
      <xdr:row>5</xdr:row>
      <xdr:rowOff>76200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vertOverflow="clip" horzOverflow="clip" rtlCol="0" anchor="ctr"/>
      <a:lstStyle>
        <a:defPPr algn="ctr">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55"/>
  <sheetViews>
    <sheetView workbookViewId="0" zoomScale="80" zoomScaleNormal="89" view="pageBreakPreview">
      <selection activeCell="E20" sqref="E20"/>
    </sheetView>
  </sheetViews>
  <sheetFormatPr defaultRowHeight="15" outlineLevelRow="0" outlineLevelCol="0" x14ac:dyDescent="0"/>
  <cols>
    <col min="1" max="1" width="9.140625" style="126" customWidth="1"/>
    <col min="2" max="2" width="11" style="126" customWidth="1"/>
    <col min="3" max="3" width="1.7109375" style="126" customWidth="1"/>
    <col min="4" max="4" width="2.7109375" style="80" customWidth="1"/>
    <col min="5" max="5" width="14.85546875" style="126" customWidth="1"/>
    <col min="6" max="6" width="2.140625" style="126" customWidth="1"/>
    <col min="7" max="7" width="16.42578125" style="126" customWidth="1"/>
    <col min="8" max="8" width="1.7109375" style="126" customWidth="1"/>
    <col min="9" max="9" width="28.140625" style="126" customWidth="1"/>
    <col min="10" max="10" width="9.140625" style="126" customWidth="1"/>
    <col min="11" max="11" width="2.5703125" style="126" customWidth="1"/>
    <col min="12" max="12" width="14.5703125" style="126" customWidth="1"/>
    <col min="13" max="13" width="1.42578125" style="126" customWidth="1"/>
    <col min="14" max="14" width="39.85546875" style="126" customWidth="1"/>
    <col min="15" max="15" width="2.42578125" style="126" customWidth="1"/>
    <col min="16" max="16" width="3.7109375" style="126" customWidth="1"/>
    <col min="17" max="17" width="14.42578125" style="126" customWidth="1"/>
    <col min="18" max="18" width="1.5703125" style="126" customWidth="1"/>
    <col min="19" max="19" width="29.28515625" style="126" customWidth="1"/>
    <col min="20" max="16384" width="9.140625" style="126" customWidth="1"/>
  </cols>
  <sheetData>
    <row r="2" ht="20.25" customHeight="1" spans="4:9" x14ac:dyDescent="0.25">
      <c r="D2" s="29" t="s">
        <v>43</v>
      </c>
      <c r="E2" s="29"/>
      <c r="F2" s="29"/>
      <c r="G2" s="29"/>
      <c r="H2" s="29"/>
      <c r="I2" s="29"/>
    </row>
    <row r="3" ht="27" customHeight="1" spans="4:19" x14ac:dyDescent="0.25">
      <c r="D3" s="184" t="s">
        <v>44</v>
      </c>
      <c r="E3" s="184"/>
      <c r="F3" s="184"/>
      <c r="G3" s="184"/>
      <c r="H3" s="184"/>
      <c r="I3" s="184"/>
      <c r="K3" s="319" t="s">
        <v>252</v>
      </c>
      <c r="L3" s="319"/>
      <c r="M3" s="319"/>
      <c r="N3" s="319"/>
      <c r="O3" s="319"/>
      <c r="P3" s="319"/>
      <c r="Q3" s="319"/>
      <c r="R3" s="319"/>
      <c r="S3" s="319"/>
    </row>
    <row r="4" ht="15.75" customHeight="1" spans="4:9" x14ac:dyDescent="0.25">
      <c r="D4" s="186" t="s">
        <v>177</v>
      </c>
      <c r="E4" s="186"/>
      <c r="F4" s="186"/>
      <c r="G4" s="186"/>
      <c r="H4" s="186"/>
      <c r="I4" s="186"/>
    </row>
    <row r="5" spans="4:19" x14ac:dyDescent="0.25">
      <c r="D5" s="186" t="s">
        <v>199</v>
      </c>
      <c r="E5" s="186"/>
      <c r="F5" s="186"/>
      <c r="G5" s="186"/>
      <c r="H5" s="186"/>
      <c r="I5" s="186"/>
      <c r="K5" s="80">
        <v>1</v>
      </c>
      <c r="L5" s="131" t="s">
        <v>10</v>
      </c>
      <c r="M5" s="126" t="s">
        <v>6</v>
      </c>
      <c r="N5" s="126" t="s">
        <v>191</v>
      </c>
      <c r="P5" s="126">
        <v>6</v>
      </c>
      <c r="Q5" s="131" t="s">
        <v>10</v>
      </c>
      <c r="R5" s="126" t="s">
        <v>6</v>
      </c>
      <c r="S5" s="126" t="s">
        <v>227</v>
      </c>
    </row>
    <row r="6" ht="15.75" customHeight="1" spans="2:19" x14ac:dyDescent="0.25">
      <c r="B6" s="127"/>
      <c r="C6" s="127"/>
      <c r="D6" s="128"/>
      <c r="E6" s="127"/>
      <c r="F6" s="127"/>
      <c r="G6" s="127"/>
      <c r="H6" s="127"/>
      <c r="I6" s="127"/>
      <c r="L6" s="126" t="s">
        <v>148</v>
      </c>
      <c r="M6" s="126" t="s">
        <v>6</v>
      </c>
      <c r="N6" s="126" t="s">
        <v>253</v>
      </c>
      <c r="Q6" s="126" t="s">
        <v>148</v>
      </c>
      <c r="R6" s="126" t="s">
        <v>6</v>
      </c>
      <c r="S6" s="126" t="s">
        <v>254</v>
      </c>
    </row>
    <row r="7" spans="12:19" x14ac:dyDescent="0.25">
      <c r="L7" s="126" t="s">
        <v>150</v>
      </c>
      <c r="M7" s="126" t="s">
        <v>6</v>
      </c>
      <c r="N7" s="126" t="s">
        <v>255</v>
      </c>
      <c r="Q7" s="126" t="s">
        <v>150</v>
      </c>
      <c r="R7" s="126" t="s">
        <v>6</v>
      </c>
      <c r="S7" s="126" t="s">
        <v>256</v>
      </c>
    </row>
    <row r="8" ht="23.25" customHeight="1" spans="2:19" x14ac:dyDescent="0.25">
      <c r="B8" s="129" t="s">
        <v>179</v>
      </c>
      <c r="C8" s="129"/>
      <c r="D8" s="129"/>
      <c r="E8" s="129"/>
      <c r="F8" s="129"/>
      <c r="G8" s="129"/>
      <c r="H8" s="129"/>
      <c r="I8" s="129"/>
      <c r="L8" s="126" t="s">
        <v>151</v>
      </c>
      <c r="M8" s="126" t="s">
        <v>6</v>
      </c>
      <c r="N8" s="126" t="s">
        <v>257</v>
      </c>
      <c r="Q8" s="126" t="s">
        <v>151</v>
      </c>
      <c r="R8" s="126" t="s">
        <v>6</v>
      </c>
      <c r="S8" s="126" t="s">
        <v>258</v>
      </c>
    </row>
    <row r="9" spans="4:7" x14ac:dyDescent="0.25">
      <c r="D9" s="126"/>
      <c r="E9" s="130" t="s">
        <v>140</v>
      </c>
      <c r="F9" s="126" t="s">
        <v>6</v>
      </c>
      <c r="G9" s="126" t="s">
        <v>259</v>
      </c>
    </row>
    <row r="10" spans="11:19" x14ac:dyDescent="0.25">
      <c r="K10" s="80">
        <v>2</v>
      </c>
      <c r="L10" s="131" t="s">
        <v>10</v>
      </c>
      <c r="M10" s="126" t="s">
        <v>6</v>
      </c>
      <c r="N10" s="126" t="s">
        <v>260</v>
      </c>
      <c r="P10" s="80">
        <v>7</v>
      </c>
      <c r="Q10" s="131" t="s">
        <v>10</v>
      </c>
      <c r="R10" s="126" t="s">
        <v>6</v>
      </c>
      <c r="S10" s="126" t="s">
        <v>261</v>
      </c>
    </row>
    <row r="11" ht="19.5" customHeight="1" spans="2:19" x14ac:dyDescent="0.25">
      <c r="B11" s="126" t="s">
        <v>142</v>
      </c>
      <c r="C11" s="126" t="s">
        <v>6</v>
      </c>
      <c r="D11" s="132"/>
      <c r="E11" s="134"/>
      <c r="F11" s="134"/>
      <c r="G11" s="134"/>
      <c r="H11" s="134"/>
      <c r="I11" s="134"/>
      <c r="L11" s="126" t="s">
        <v>148</v>
      </c>
      <c r="M11" s="126" t="s">
        <v>6</v>
      </c>
      <c r="N11" s="126" t="s">
        <v>262</v>
      </c>
      <c r="Q11" s="126" t="s">
        <v>148</v>
      </c>
      <c r="R11" s="126" t="s">
        <v>6</v>
      </c>
      <c r="S11" s="126" t="s">
        <v>263</v>
      </c>
    </row>
    <row r="12" spans="4:19" x14ac:dyDescent="0.25">
      <c r="D12" s="132"/>
      <c r="E12" s="134"/>
      <c r="F12" s="134"/>
      <c r="G12" s="134"/>
      <c r="H12" s="134"/>
      <c r="I12" s="134"/>
      <c r="L12" s="126" t="s">
        <v>150</v>
      </c>
      <c r="M12" s="126" t="s">
        <v>6</v>
      </c>
      <c r="N12" s="126" t="s">
        <v>264</v>
      </c>
      <c r="Q12" s="126" t="s">
        <v>150</v>
      </c>
      <c r="R12" s="126" t="s">
        <v>6</v>
      </c>
      <c r="S12" s="126" t="s">
        <v>265</v>
      </c>
    </row>
    <row r="13" ht="15.75" customHeight="1" spans="2:19" x14ac:dyDescent="0.25">
      <c r="B13" s="191" t="s">
        <v>145</v>
      </c>
      <c r="C13" s="191"/>
      <c r="D13" s="191"/>
      <c r="E13" s="191"/>
      <c r="F13" s="191"/>
      <c r="G13" s="191"/>
      <c r="H13" s="191"/>
      <c r="I13" s="191"/>
      <c r="L13" s="126" t="s">
        <v>151</v>
      </c>
      <c r="M13" s="126" t="s">
        <v>6</v>
      </c>
      <c r="N13" s="126" t="s">
        <v>266</v>
      </c>
      <c r="Q13" s="126" t="s">
        <v>151</v>
      </c>
      <c r="R13" s="126" t="s">
        <v>6</v>
      </c>
      <c r="S13" s="126" t="s">
        <v>184</v>
      </c>
    </row>
    <row r="14" spans="7:17" x14ac:dyDescent="0.25">
      <c r="G14" s="131"/>
      <c r="H14" s="131"/>
      <c r="I14" s="131"/>
      <c r="Q14" s="131"/>
    </row>
    <row r="15" spans="2:19" x14ac:dyDescent="0.25">
      <c r="B15" s="126" t="s">
        <v>146</v>
      </c>
      <c r="C15" s="126" t="s">
        <v>6</v>
      </c>
      <c r="D15" s="80" t="s">
        <v>37</v>
      </c>
      <c r="E15" s="126" t="s">
        <v>10</v>
      </c>
      <c r="F15" s="126" t="s">
        <v>6</v>
      </c>
      <c r="G15" s="126" t="s">
        <v>267</v>
      </c>
      <c r="K15" s="80">
        <v>3</v>
      </c>
      <c r="L15" s="131" t="s">
        <v>10</v>
      </c>
      <c r="M15" s="126" t="s">
        <v>6</v>
      </c>
      <c r="N15" s="126" t="s">
        <v>268</v>
      </c>
      <c r="P15" s="126">
        <v>8</v>
      </c>
      <c r="Q15" s="131" t="s">
        <v>10</v>
      </c>
      <c r="R15" s="126" t="s">
        <v>6</v>
      </c>
      <c r="S15" s="126" t="s">
        <v>269</v>
      </c>
    </row>
    <row r="16" spans="5:19" x14ac:dyDescent="0.25">
      <c r="E16" s="126" t="s">
        <v>148</v>
      </c>
      <c r="F16" s="126" t="s">
        <v>6</v>
      </c>
      <c r="G16" s="126" t="s">
        <v>270</v>
      </c>
      <c r="L16" s="126" t="s">
        <v>148</v>
      </c>
      <c r="M16" s="126" t="s">
        <v>6</v>
      </c>
      <c r="N16" s="126" t="s">
        <v>263</v>
      </c>
      <c r="Q16" s="126" t="s">
        <v>148</v>
      </c>
      <c r="R16" s="126" t="s">
        <v>6</v>
      </c>
      <c r="S16" s="126" t="s">
        <v>253</v>
      </c>
    </row>
    <row r="17" spans="5:19" x14ac:dyDescent="0.25">
      <c r="E17" s="126" t="s">
        <v>150</v>
      </c>
      <c r="F17" s="126" t="s">
        <v>6</v>
      </c>
      <c r="G17" s="126" t="s">
        <v>271</v>
      </c>
      <c r="L17" s="126" t="s">
        <v>150</v>
      </c>
      <c r="M17" s="126" t="s">
        <v>6</v>
      </c>
      <c r="N17" s="126" t="s">
        <v>272</v>
      </c>
      <c r="Q17" s="126" t="s">
        <v>150</v>
      </c>
      <c r="R17" s="126" t="s">
        <v>6</v>
      </c>
      <c r="S17" s="126" t="s">
        <v>273</v>
      </c>
    </row>
    <row r="18" spans="5:19" x14ac:dyDescent="0.25">
      <c r="E18" s="126" t="s">
        <v>151</v>
      </c>
      <c r="F18" s="126" t="s">
        <v>6</v>
      </c>
      <c r="G18" s="126" t="s">
        <v>274</v>
      </c>
      <c r="L18" s="126" t="s">
        <v>151</v>
      </c>
      <c r="M18" s="126" t="s">
        <v>6</v>
      </c>
      <c r="N18" s="126" t="s">
        <v>184</v>
      </c>
      <c r="Q18" s="126" t="s">
        <v>151</v>
      </c>
      <c r="R18" s="126" t="s">
        <v>6</v>
      </c>
      <c r="S18" s="126" t="s">
        <v>275</v>
      </c>
    </row>
    <row r="19" spans="16:16" x14ac:dyDescent="0.25">
      <c r="P19" s="80"/>
    </row>
    <row r="20" spans="4:19" x14ac:dyDescent="0.25">
      <c r="D20" s="80">
        <v>2</v>
      </c>
      <c r="E20" s="126" t="s">
        <v>10</v>
      </c>
      <c r="F20" s="126" t="s">
        <v>6</v>
      </c>
      <c r="K20" s="80">
        <v>4</v>
      </c>
      <c r="L20" s="131" t="s">
        <v>10</v>
      </c>
      <c r="M20" s="126" t="s">
        <v>6</v>
      </c>
      <c r="N20" s="126" t="s">
        <v>181</v>
      </c>
      <c r="P20" s="126">
        <v>9</v>
      </c>
      <c r="Q20" s="131" t="s">
        <v>10</v>
      </c>
      <c r="R20" s="193"/>
      <c r="S20" s="126" t="s">
        <v>276</v>
      </c>
    </row>
    <row r="21" spans="5:19" x14ac:dyDescent="0.25">
      <c r="E21" s="126" t="s">
        <v>148</v>
      </c>
      <c r="F21" s="126" t="s">
        <v>6</v>
      </c>
      <c r="L21" s="126" t="s">
        <v>148</v>
      </c>
      <c r="M21" s="126" t="s">
        <v>6</v>
      </c>
      <c r="N21" s="126" t="s">
        <v>263</v>
      </c>
      <c r="Q21" s="126" t="s">
        <v>148</v>
      </c>
      <c r="R21" s="193"/>
      <c r="S21" s="126" t="s">
        <v>277</v>
      </c>
    </row>
    <row r="22" spans="5:19" x14ac:dyDescent="0.25">
      <c r="E22" s="126" t="s">
        <v>150</v>
      </c>
      <c r="F22" s="126" t="s">
        <v>6</v>
      </c>
      <c r="L22" s="126" t="s">
        <v>150</v>
      </c>
      <c r="M22" s="126" t="s">
        <v>6</v>
      </c>
      <c r="N22" s="126" t="s">
        <v>183</v>
      </c>
      <c r="Q22" s="126" t="s">
        <v>150</v>
      </c>
      <c r="S22" s="126" t="s">
        <v>278</v>
      </c>
    </row>
    <row r="23" spans="5:19" x14ac:dyDescent="0.25">
      <c r="E23" s="126" t="s">
        <v>151</v>
      </c>
      <c r="F23" s="126" t="s">
        <v>6</v>
      </c>
      <c r="L23" s="126" t="s">
        <v>151</v>
      </c>
      <c r="M23" s="126" t="s">
        <v>6</v>
      </c>
      <c r="N23" s="126" t="s">
        <v>184</v>
      </c>
      <c r="Q23" s="126" t="s">
        <v>151</v>
      </c>
      <c r="R23" s="152"/>
      <c r="S23" s="254" t="s">
        <v>279</v>
      </c>
    </row>
    <row r="25" spans="7:14" x14ac:dyDescent="0.25">
      <c r="G25" s="254"/>
      <c r="K25" s="80">
        <v>5</v>
      </c>
      <c r="L25" s="131" t="s">
        <v>10</v>
      </c>
      <c r="M25" s="126" t="s">
        <v>6</v>
      </c>
      <c r="N25" s="126" t="s">
        <v>280</v>
      </c>
    </row>
    <row r="26" spans="2:14" x14ac:dyDescent="0.25">
      <c r="B26" s="126" t="s">
        <v>168</v>
      </c>
      <c r="F26" s="126" t="s">
        <v>6</v>
      </c>
      <c r="G26" s="255" t="s">
        <v>281</v>
      </c>
      <c r="H26" s="255"/>
      <c r="I26" s="255"/>
      <c r="L26" s="126" t="s">
        <v>148</v>
      </c>
      <c r="M26" s="126" t="s">
        <v>6</v>
      </c>
      <c r="N26" s="126" t="s">
        <v>282</v>
      </c>
    </row>
    <row r="27" spans="7:14" x14ac:dyDescent="0.25">
      <c r="G27" s="255"/>
      <c r="H27" s="255"/>
      <c r="I27" s="255"/>
      <c r="L27" s="126" t="s">
        <v>150</v>
      </c>
      <c r="M27" s="126" t="s">
        <v>6</v>
      </c>
      <c r="N27" s="126" t="s">
        <v>283</v>
      </c>
    </row>
    <row r="28" ht="15.75" customHeight="1" spans="7:20" x14ac:dyDescent="0.25">
      <c r="G28" s="255"/>
      <c r="H28" s="255"/>
      <c r="I28" s="255"/>
      <c r="L28" s="126" t="s">
        <v>151</v>
      </c>
      <c r="M28" s="126" t="s">
        <v>6</v>
      </c>
      <c r="N28" s="126" t="s">
        <v>184</v>
      </c>
      <c r="O28" s="152"/>
      <c r="P28" s="152"/>
      <c r="T28" s="152"/>
    </row>
    <row r="29" spans="2:20" x14ac:dyDescent="0.25">
      <c r="B29" s="159" t="s">
        <v>186</v>
      </c>
      <c r="C29" s="152"/>
      <c r="F29" s="126" t="s">
        <v>6</v>
      </c>
      <c r="G29" s="143" t="s">
        <v>284</v>
      </c>
      <c r="H29" s="255"/>
      <c r="I29" s="255"/>
      <c r="K29" s="152"/>
      <c r="L29" s="152"/>
      <c r="M29" s="152"/>
      <c r="N29" s="152"/>
      <c r="O29" s="152"/>
      <c r="P29" s="152"/>
      <c r="Q29" s="152"/>
      <c r="R29" s="152"/>
      <c r="S29" s="267"/>
      <c r="T29" s="152"/>
    </row>
    <row r="30" spans="2:20" x14ac:dyDescent="0.25">
      <c r="B30" s="159" t="s">
        <v>188</v>
      </c>
      <c r="C30" s="152"/>
      <c r="D30" s="160"/>
      <c r="E30" s="152"/>
      <c r="F30" s="152" t="s">
        <v>6</v>
      </c>
      <c r="G30" s="152" t="str">
        <f>L50</f>
        <v>3 (tiga) hari</v>
      </c>
      <c r="H30" s="152"/>
      <c r="I30" s="152"/>
      <c r="K30" s="152"/>
      <c r="L30" s="152"/>
      <c r="M30" s="152"/>
      <c r="N30" s="152"/>
      <c r="O30" s="152"/>
      <c r="P30" s="152"/>
      <c r="Q30" s="152"/>
      <c r="R30" s="152"/>
      <c r="S30" s="268"/>
      <c r="T30" s="152"/>
    </row>
    <row r="31" ht="15.75" customHeight="1" spans="2:20" x14ac:dyDescent="0.25">
      <c r="B31" s="159" t="s">
        <v>164</v>
      </c>
      <c r="C31" s="152"/>
      <c r="D31" s="160"/>
      <c r="E31" s="152"/>
      <c r="F31" s="152" t="s">
        <v>6</v>
      </c>
      <c r="G31" s="257">
        <v>40683</v>
      </c>
      <c r="H31" s="320"/>
      <c r="I31" s="320"/>
      <c r="K31" s="152"/>
      <c r="L31" s="143" t="s">
        <v>206</v>
      </c>
      <c r="M31" s="254"/>
      <c r="N31" s="254" t="s">
        <v>285</v>
      </c>
      <c r="O31" s="262"/>
      <c r="P31" s="193"/>
      <c r="Q31" s="193"/>
      <c r="R31" s="263"/>
      <c r="S31" s="152"/>
      <c r="T31" s="152"/>
    </row>
    <row r="32" ht="15.75" customHeight="1" spans="2:19" x14ac:dyDescent="0.25">
      <c r="B32" s="159" t="s">
        <v>166</v>
      </c>
      <c r="C32" s="152"/>
      <c r="D32" s="160"/>
      <c r="E32" s="152"/>
      <c r="F32" s="152" t="s">
        <v>6</v>
      </c>
      <c r="G32" s="257">
        <v>40685</v>
      </c>
      <c r="H32" s="320"/>
      <c r="I32" s="320"/>
      <c r="K32" s="152"/>
      <c r="L32" s="143" t="s">
        <v>207</v>
      </c>
      <c r="N32" s="254"/>
      <c r="O32" s="265"/>
      <c r="P32" s="193"/>
      <c r="Q32" s="193"/>
      <c r="R32" s="263"/>
      <c r="S32" s="152"/>
    </row>
    <row r="33" ht="15.75" customHeight="1" spans="2:19" x14ac:dyDescent="0.25">
      <c r="B33" s="143"/>
      <c r="K33" s="152"/>
      <c r="L33" s="143" t="s">
        <v>208</v>
      </c>
      <c r="N33" s="254"/>
      <c r="O33" s="265"/>
      <c r="P33" s="263"/>
      <c r="Q33" s="263"/>
      <c r="R33" s="267"/>
      <c r="S33" s="152"/>
    </row>
    <row r="34" ht="15.75" customHeight="1" spans="2:20" s="152" customFormat="1" x14ac:dyDescent="0.25">
      <c r="B34" s="126"/>
      <c r="C34" s="126"/>
      <c r="D34" s="80"/>
      <c r="E34" s="126"/>
      <c r="F34" s="126"/>
      <c r="G34" s="126" t="s">
        <v>172</v>
      </c>
      <c r="H34" s="126" t="s">
        <v>6</v>
      </c>
      <c r="I34" s="131" t="s">
        <v>73</v>
      </c>
      <c r="L34" s="143" t="s">
        <v>209</v>
      </c>
      <c r="M34" s="126"/>
      <c r="N34" s="254" t="s">
        <v>286</v>
      </c>
      <c r="O34" s="265"/>
      <c r="P34" s="263"/>
      <c r="Q34" s="263"/>
      <c r="R34" s="268"/>
      <c r="T34" s="126"/>
    </row>
    <row r="35" ht="16.5" customHeight="1" spans="2:20" s="152" customFormat="1" x14ac:dyDescent="0.25">
      <c r="B35" s="126"/>
      <c r="C35" s="126"/>
      <c r="D35" s="80"/>
      <c r="E35" s="126"/>
      <c r="F35" s="126"/>
      <c r="G35" s="266" t="s">
        <v>99</v>
      </c>
      <c r="H35" s="266" t="s">
        <v>6</v>
      </c>
      <c r="I35" s="321">
        <v>40704</v>
      </c>
      <c r="L35" s="143" t="s">
        <v>210</v>
      </c>
      <c r="M35" s="126"/>
      <c r="N35" s="322"/>
      <c r="O35" s="265"/>
      <c r="P35" s="170"/>
      <c r="Q35" s="267"/>
      <c r="T35" s="126"/>
    </row>
    <row r="36" ht="16.5" customHeight="1" spans="2:20" s="152" customFormat="1" x14ac:dyDescent="0.25">
      <c r="B36" s="126"/>
      <c r="C36" s="126"/>
      <c r="D36" s="80"/>
      <c r="E36" s="126"/>
      <c r="F36" s="126"/>
      <c r="G36" s="126"/>
      <c r="H36" s="126"/>
      <c r="I36" s="126"/>
      <c r="L36" s="143" t="s">
        <v>211</v>
      </c>
      <c r="M36" s="254"/>
      <c r="O36" s="265"/>
      <c r="P36" s="268"/>
      <c r="Q36" s="268"/>
      <c r="T36" s="126"/>
    </row>
    <row r="37" ht="15.75" customHeight="1" spans="2:20" s="152" customFormat="1" x14ac:dyDescent="0.25">
      <c r="B37" s="126"/>
      <c r="C37" s="126"/>
      <c r="D37" s="80"/>
      <c r="E37" s="126"/>
      <c r="F37" s="126"/>
      <c r="G37" s="30" t="s">
        <v>287</v>
      </c>
      <c r="H37" s="30"/>
      <c r="I37" s="30"/>
      <c r="L37" s="143" t="s">
        <v>212</v>
      </c>
      <c r="T37" s="126"/>
    </row>
    <row r="38" spans="11:19" x14ac:dyDescent="0.25">
      <c r="K38" s="152"/>
      <c r="L38" s="143" t="s">
        <v>213</v>
      </c>
      <c r="M38" s="152"/>
      <c r="N38" s="152"/>
      <c r="O38" s="152"/>
      <c r="P38" s="152"/>
      <c r="Q38" s="152"/>
      <c r="R38" s="152"/>
      <c r="S38" s="152"/>
    </row>
    <row r="39" spans="11:19" x14ac:dyDescent="0.25">
      <c r="K39" s="152"/>
      <c r="L39" s="143" t="s">
        <v>214</v>
      </c>
      <c r="M39" s="152"/>
      <c r="N39" s="152"/>
      <c r="O39" s="152"/>
      <c r="P39" s="152"/>
      <c r="Q39" s="152"/>
      <c r="R39" s="152"/>
      <c r="S39" s="152"/>
    </row>
    <row r="40" spans="11:19" x14ac:dyDescent="0.25">
      <c r="K40" s="152"/>
      <c r="L40" s="143" t="s">
        <v>215</v>
      </c>
      <c r="M40" s="152"/>
      <c r="N40" s="152"/>
      <c r="O40" s="152"/>
      <c r="P40" s="152"/>
      <c r="Q40" s="152"/>
      <c r="R40" s="152"/>
      <c r="S40" s="152"/>
    </row>
    <row r="41" ht="15.75" customHeight="1" spans="7:19" x14ac:dyDescent="0.25">
      <c r="G41" s="79" t="s">
        <v>227</v>
      </c>
      <c r="H41" s="79"/>
      <c r="I41" s="79"/>
      <c r="K41" s="152"/>
      <c r="L41" s="143" t="s">
        <v>216</v>
      </c>
      <c r="M41" s="152"/>
      <c r="N41" s="152"/>
      <c r="O41" s="152"/>
      <c r="P41" s="152"/>
      <c r="Q41" s="152"/>
      <c r="R41" s="152"/>
      <c r="S41" s="152"/>
    </row>
    <row r="42" spans="7:19" x14ac:dyDescent="0.25">
      <c r="G42" s="80" t="s">
        <v>288</v>
      </c>
      <c r="H42" s="80"/>
      <c r="I42" s="80"/>
      <c r="L42" s="143" t="s">
        <v>217</v>
      </c>
      <c r="M42" s="152"/>
      <c r="N42" s="152"/>
      <c r="O42" s="152"/>
      <c r="P42" s="152"/>
      <c r="Q42" s="152"/>
      <c r="R42" s="152"/>
      <c r="S42" s="152"/>
    </row>
    <row r="43" spans="7:19" x14ac:dyDescent="0.25">
      <c r="G43" s="80" t="s">
        <v>289</v>
      </c>
      <c r="H43" s="80"/>
      <c r="I43" s="80"/>
      <c r="J43" s="80" t="s">
        <v>290</v>
      </c>
      <c r="L43" s="126" t="s">
        <v>218</v>
      </c>
      <c r="M43" s="152"/>
      <c r="N43" s="152"/>
      <c r="O43" s="152"/>
      <c r="P43" s="152"/>
      <c r="Q43" s="152"/>
      <c r="R43" s="152"/>
      <c r="S43" s="152"/>
    </row>
    <row r="44" spans="10:16" x14ac:dyDescent="0.25">
      <c r="J44" s="80" t="s">
        <v>291</v>
      </c>
      <c r="L44" s="126" t="s">
        <v>219</v>
      </c>
      <c r="O44" s="254"/>
      <c r="P44" s="254"/>
    </row>
    <row r="45" ht="15.75" customHeight="1" spans="7:16" x14ac:dyDescent="0.25">
      <c r="G45" s="79"/>
      <c r="H45" s="79"/>
      <c r="I45" s="79"/>
      <c r="L45" s="126" t="s">
        <v>220</v>
      </c>
      <c r="O45" s="254"/>
      <c r="P45" s="254"/>
    </row>
    <row r="46" spans="7:16" x14ac:dyDescent="0.25">
      <c r="G46" s="80"/>
      <c r="H46" s="80"/>
      <c r="I46" s="80"/>
      <c r="L46" s="126" t="s">
        <v>221</v>
      </c>
      <c r="O46" s="254"/>
      <c r="P46" s="254"/>
    </row>
    <row r="47" spans="7:16" x14ac:dyDescent="0.25">
      <c r="G47" s="80"/>
      <c r="H47" s="80"/>
      <c r="I47" s="80"/>
      <c r="L47" s="126" t="s">
        <v>222</v>
      </c>
      <c r="O47" s="254"/>
      <c r="P47" s="254"/>
    </row>
    <row r="48" spans="14:16" x14ac:dyDescent="0.25">
      <c r="N48" s="254"/>
      <c r="O48" s="254"/>
      <c r="P48" s="254"/>
    </row>
    <row r="49" spans="12:16" x14ac:dyDescent="0.25">
      <c r="L49" s="152" t="s">
        <v>190</v>
      </c>
      <c r="N49" s="254"/>
      <c r="O49" s="254"/>
      <c r="P49" s="254"/>
    </row>
    <row r="50" spans="12:12" x14ac:dyDescent="0.25">
      <c r="L50" s="152" t="s">
        <v>194</v>
      </c>
    </row>
    <row r="51" spans="12:12" x14ac:dyDescent="0.25">
      <c r="L51" s="178" t="s">
        <v>195</v>
      </c>
    </row>
    <row r="52" spans="12:12" x14ac:dyDescent="0.25">
      <c r="L52" s="152" t="s">
        <v>197</v>
      </c>
    </row>
    <row r="55" ht="15.75" customHeight="1" spans="12:14" x14ac:dyDescent="0.25">
      <c r="L55" s="243"/>
      <c r="M55" s="243"/>
      <c r="N55" s="243"/>
    </row>
  </sheetData>
  <mergeCells count="17">
    <mergeCell ref="D2:I2"/>
    <mergeCell ref="D3:I3"/>
    <mergeCell ref="K3:S3"/>
    <mergeCell ref="D4:I4"/>
    <mergeCell ref="D5:I5"/>
    <mergeCell ref="B8:I8"/>
    <mergeCell ref="E11:I11"/>
    <mergeCell ref="B13:I13"/>
    <mergeCell ref="G14:I14"/>
    <mergeCell ref="G26:I28"/>
    <mergeCell ref="G37:I37"/>
    <mergeCell ref="G41:I41"/>
    <mergeCell ref="G42:I42"/>
    <mergeCell ref="G43:I43"/>
    <mergeCell ref="G45:I45"/>
    <mergeCell ref="G46:I46"/>
    <mergeCell ref="G47:I47"/>
  </mergeCells>
  <printOptions horizontalCentered="1"/>
  <pageMargins left="0.1968503937007874" right="0.1968503937007874" top="0.5905511811023623" bottom="1.1811023622047245" header="0.31496062992125984" footer="0.31496062992125984"/>
  <pageSetup paperSize="5" orientation="portrait" horizontalDpi="4294967292" verticalDpi="4294967294" scale="96" fitToWidth="1" fitToHeight="1" firstPageNumber="1" useFirstPageNumber="1" copies="1"/>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9"/>
  <sheetViews>
    <sheetView workbookViewId="0" zoomScale="85" zoomScaleNormal="85">
      <selection activeCell="C21" sqref="C21"/>
    </sheetView>
  </sheetViews>
  <sheetFormatPr defaultRowHeight="12.75" outlineLevelRow="0" outlineLevelCol="0" x14ac:dyDescent="0" customHeight="1"/>
  <cols>
    <col min="1" max="16384" width="9.140625" style="323" customWidth="1"/>
  </cols>
  <sheetData>
    <row r="1" spans="2:10" x14ac:dyDescent="0.25">
      <c r="B1" s="324" t="s">
        <v>292</v>
      </c>
      <c r="H1" s="325" t="s">
        <v>293</v>
      </c>
      <c r="I1" s="325" t="s">
        <v>6</v>
      </c>
      <c r="J1" s="326">
        <v>2007</v>
      </c>
    </row>
    <row r="2" ht="15" customHeight="1" spans="2:10" x14ac:dyDescent="0.25">
      <c r="B2" s="327"/>
      <c r="H2" s="325" t="s">
        <v>294</v>
      </c>
      <c r="I2" s="325" t="s">
        <v>295</v>
      </c>
      <c r="J2" s="328"/>
    </row>
    <row r="3" ht="15" customHeight="1" spans="2:10" x14ac:dyDescent="0.25">
      <c r="B3" s="53" t="s">
        <v>48</v>
      </c>
      <c r="H3" s="325" t="s">
        <v>129</v>
      </c>
      <c r="I3" s="325" t="s">
        <v>6</v>
      </c>
      <c r="J3" s="328" t="s">
        <v>296</v>
      </c>
    </row>
    <row r="4" ht="21" customHeight="1" spans="3:50" x14ac:dyDescent="0.25">
      <c r="C4" s="329" t="s">
        <v>297</v>
      </c>
      <c r="D4" s="329"/>
      <c r="E4" s="329"/>
      <c r="F4" s="329"/>
      <c r="G4" s="329"/>
      <c r="H4" s="329"/>
      <c r="AB4" s="330" t="s">
        <v>30</v>
      </c>
      <c r="AC4" s="330" t="s">
        <v>30</v>
      </c>
      <c r="AD4" s="330" t="s">
        <v>30</v>
      </c>
      <c r="AE4" s="330" t="s">
        <v>30</v>
      </c>
      <c r="AF4" s="330" t="s">
        <v>30</v>
      </c>
      <c r="AG4" s="330" t="s">
        <v>30</v>
      </c>
      <c r="AH4" s="330" t="s">
        <v>30</v>
      </c>
      <c r="AI4" s="330" t="s">
        <v>30</v>
      </c>
      <c r="AJ4" s="330" t="s">
        <v>30</v>
      </c>
      <c r="AK4" s="330" t="s">
        <v>30</v>
      </c>
      <c r="AL4" s="330" t="s">
        <v>30</v>
      </c>
      <c r="AM4" s="330" t="s">
        <v>30</v>
      </c>
      <c r="AN4" s="330" t="s">
        <v>30</v>
      </c>
      <c r="AO4" s="330" t="s">
        <v>30</v>
      </c>
      <c r="AP4" s="330" t="s">
        <v>30</v>
      </c>
      <c r="AQ4" s="330" t="s">
        <v>30</v>
      </c>
      <c r="AR4" s="330" t="s">
        <v>30</v>
      </c>
      <c r="AS4" s="330" t="s">
        <v>30</v>
      </c>
      <c r="AT4" s="330" t="s">
        <v>30</v>
      </c>
      <c r="AU4" s="330" t="s">
        <v>30</v>
      </c>
      <c r="AV4" s="330" t="s">
        <v>30</v>
      </c>
      <c r="AW4" s="330" t="s">
        <v>30</v>
      </c>
      <c r="AX4" s="330" t="s">
        <v>30</v>
      </c>
    </row>
    <row r="5" ht="13.5" customHeight="1" spans="2:48" x14ac:dyDescent="0.25">
      <c r="B5" s="331"/>
      <c r="D5" s="332"/>
      <c r="E5" s="332"/>
      <c r="F5" s="332"/>
      <c r="G5" s="332"/>
      <c r="K5" s="332"/>
      <c r="L5" s="332"/>
      <c r="M5" s="332"/>
      <c r="N5" s="332"/>
      <c r="O5" s="332"/>
      <c r="P5" s="332"/>
      <c r="Q5" s="332"/>
      <c r="R5" s="332"/>
      <c r="S5" s="332"/>
      <c r="T5" s="332"/>
      <c r="U5" s="332"/>
      <c r="V5" s="332"/>
      <c r="W5" s="332"/>
      <c r="X5" s="333" t="s">
        <v>298</v>
      </c>
      <c r="AV5" s="331" t="s">
        <v>298</v>
      </c>
    </row>
    <row r="6" ht="13.5" customHeight="1" spans="2:48" x14ac:dyDescent="0.25">
      <c r="B6" s="331"/>
      <c r="D6" s="332"/>
      <c r="E6" s="332"/>
      <c r="F6" s="332"/>
      <c r="G6" s="332"/>
      <c r="H6" s="332"/>
      <c r="I6" s="332"/>
      <c r="J6" s="332"/>
      <c r="K6" s="332"/>
      <c r="L6" s="332"/>
      <c r="M6" s="332"/>
      <c r="N6" s="332"/>
      <c r="O6" s="332"/>
      <c r="P6" s="332"/>
      <c r="Q6" s="332"/>
      <c r="R6" s="332"/>
      <c r="S6" s="332"/>
      <c r="T6" s="332"/>
      <c r="U6" s="332"/>
      <c r="V6" s="332"/>
      <c r="W6" s="332"/>
      <c r="X6" s="333" t="s">
        <v>298</v>
      </c>
      <c r="AV6" s="331" t="s">
        <v>298</v>
      </c>
    </row>
    <row r="7" ht="13.5" customHeight="1" spans="1:48" x14ac:dyDescent="0.25">
      <c r="A7" s="325" t="s">
        <v>299</v>
      </c>
      <c r="B7" s="332"/>
      <c r="C7" s="334" t="s">
        <v>6</v>
      </c>
      <c r="D7" s="323" t="s">
        <v>300</v>
      </c>
      <c r="F7" s="332"/>
      <c r="G7" s="332"/>
      <c r="H7" s="332"/>
      <c r="I7" s="332"/>
      <c r="J7" s="332"/>
      <c r="K7" s="332"/>
      <c r="L7" s="332"/>
      <c r="M7" s="332"/>
      <c r="N7" s="332"/>
      <c r="O7" s="332"/>
      <c r="P7" s="332"/>
      <c r="Q7" s="332"/>
      <c r="R7" s="332"/>
      <c r="S7" s="332"/>
      <c r="T7" s="332"/>
      <c r="U7" s="332"/>
      <c r="V7" s="332"/>
      <c r="W7" s="332"/>
      <c r="X7" s="333" t="s">
        <v>298</v>
      </c>
      <c r="Z7" s="332" t="str">
        <f>REPT(Z17,Y8)</f>
        <v>-</v>
      </c>
      <c r="AA7" s="332"/>
      <c r="AB7" s="332"/>
      <c r="AV7" s="331" t="s">
        <v>298</v>
      </c>
    </row>
    <row r="8" ht="13.5" customHeight="1" spans="5:48" x14ac:dyDescent="0.25">
      <c r="E8" s="332"/>
      <c r="F8" s="332"/>
      <c r="G8" s="332"/>
      <c r="H8" s="332"/>
      <c r="I8" s="332"/>
      <c r="J8" s="332"/>
      <c r="K8" s="332"/>
      <c r="L8" s="332"/>
      <c r="M8" s="332"/>
      <c r="N8" s="332"/>
      <c r="O8" s="332"/>
      <c r="P8" s="332"/>
      <c r="Q8" s="332"/>
      <c r="R8" s="332"/>
      <c r="S8" s="332"/>
      <c r="T8" s="332"/>
      <c r="U8" s="332"/>
      <c r="V8" s="332"/>
      <c r="W8" s="332"/>
      <c r="X8" s="333" t="s">
        <v>298</v>
      </c>
      <c r="Y8" s="332">
        <f>LEN(C11)</f>
        <v>1</v>
      </c>
      <c r="Z8" s="332"/>
      <c r="AA8" s="332"/>
      <c r="AV8" s="331" t="s">
        <v>298</v>
      </c>
    </row>
    <row r="9" ht="15.75" customHeight="1" spans="1:48" x14ac:dyDescent="0.25">
      <c r="A9" s="323" t="s">
        <v>301</v>
      </c>
      <c r="C9" s="334" t="s">
        <v>6</v>
      </c>
      <c r="D9" s="335" t="s">
        <v>302</v>
      </c>
      <c r="E9" s="336" t="e">
        <f>C21</f>
        <v>#REF!</v>
      </c>
      <c r="F9" s="336"/>
      <c r="G9" s="332"/>
      <c r="H9" s="332"/>
      <c r="I9" s="332"/>
      <c r="J9" s="332"/>
      <c r="K9" s="332"/>
      <c r="L9" s="332"/>
      <c r="M9" s="332"/>
      <c r="N9" s="332"/>
      <c r="O9" s="332"/>
      <c r="P9" s="332"/>
      <c r="Q9" s="332"/>
      <c r="R9" s="332"/>
      <c r="S9" s="332"/>
      <c r="T9" s="332"/>
      <c r="U9" s="332"/>
      <c r="V9" s="332"/>
      <c r="W9" s="332"/>
      <c r="X9" s="333"/>
      <c r="Y9" s="332"/>
      <c r="Z9" s="332"/>
      <c r="AA9" s="332"/>
      <c r="AV9" s="331"/>
    </row>
    <row r="10" ht="13.5" customHeight="1" spans="5:48" x14ac:dyDescent="0.25">
      <c r="E10" s="332"/>
      <c r="F10" s="332"/>
      <c r="G10" s="332"/>
      <c r="H10" s="332"/>
      <c r="I10" s="332"/>
      <c r="J10" s="332"/>
      <c r="K10" s="332"/>
      <c r="L10" s="332"/>
      <c r="M10" s="332"/>
      <c r="N10" s="332"/>
      <c r="O10" s="332"/>
      <c r="P10" s="332"/>
      <c r="Q10" s="332"/>
      <c r="R10" s="332"/>
      <c r="S10" s="332"/>
      <c r="T10" s="332"/>
      <c r="U10" s="332"/>
      <c r="V10" s="332"/>
      <c r="W10" s="332"/>
      <c r="X10" s="333"/>
      <c r="Y10" s="332"/>
      <c r="Z10" s="332"/>
      <c r="AA10" s="332"/>
      <c r="AV10" s="331"/>
    </row>
    <row r="11" ht="15" customHeight="1" spans="1:48" x14ac:dyDescent="0.25">
      <c r="A11" s="325" t="s">
        <v>303</v>
      </c>
      <c r="C11" s="323" t="s">
        <v>6</v>
      </c>
      <c r="D11" s="337"/>
      <c r="E11" s="338" t="e">
        <f>IF(D21&gt;100000000000-0.001,"Bbuaannnyyaak Buangget Nngul Aii!!!.",PROPER(TRIM(AD54&amp;" "&amp;AC54&amp;" "&amp;Y11&amp;" "&amp;Y12&amp;" "&amp;B22&amp;" "&amp;B23))&amp;".")</f>
        <v>#REF!</v>
      </c>
      <c r="F11" s="338"/>
      <c r="G11" s="338"/>
      <c r="H11" s="338"/>
      <c r="I11" s="338"/>
      <c r="J11" s="338"/>
      <c r="K11" s="339"/>
      <c r="L11" s="332"/>
      <c r="M11" s="332"/>
      <c r="N11" s="332"/>
      <c r="O11" s="332"/>
      <c r="P11" s="332"/>
      <c r="Q11" s="332"/>
      <c r="R11" s="332"/>
      <c r="S11" s="332"/>
      <c r="T11" s="332"/>
      <c r="U11" s="332"/>
      <c r="V11" s="332"/>
      <c r="W11" s="332"/>
      <c r="X11" s="333" t="s">
        <v>298</v>
      </c>
      <c r="Y11" s="332" t="e">
        <f>PROPER(TRIM(+AA36&amp;AB36&amp;AC36&amp;AD36&amp;AE36&amp;AF36&amp;AG36&amp;AH36&amp;AI36&amp;AJ36&amp;AK36&amp;AL36&amp;AM36))</f>
        <v>#REF!</v>
      </c>
      <c r="Z11" s="332"/>
      <c r="AA11" s="332"/>
      <c r="AV11" s="331" t="s">
        <v>298</v>
      </c>
    </row>
    <row r="12" ht="13.5" customHeight="1" spans="1:48" x14ac:dyDescent="0.25">
      <c r="A12" s="325"/>
      <c r="E12" s="332"/>
      <c r="F12" s="332"/>
      <c r="G12" s="332"/>
      <c r="H12" s="332"/>
      <c r="I12" s="332"/>
      <c r="J12" s="332"/>
      <c r="K12" s="332"/>
      <c r="L12" s="332"/>
      <c r="M12" s="332"/>
      <c r="N12" s="332"/>
      <c r="O12" s="332"/>
      <c r="P12" s="332"/>
      <c r="Q12" s="332"/>
      <c r="R12" s="332"/>
      <c r="S12" s="332"/>
      <c r="T12" s="332"/>
      <c r="U12" s="332"/>
      <c r="V12" s="332"/>
      <c r="W12" s="332"/>
      <c r="X12" s="333" t="s">
        <v>298</v>
      </c>
      <c r="Y12" s="332" t="e">
        <f>IF(Y11&gt;"A","Rupiah","")</f>
        <v>#REF!</v>
      </c>
      <c r="Z12" s="332"/>
      <c r="AA12" s="332"/>
      <c r="AV12" s="331" t="s">
        <v>298</v>
      </c>
    </row>
    <row r="13" ht="13.5" customHeight="1" spans="11:48" x14ac:dyDescent="0.25">
      <c r="K13" s="340"/>
      <c r="L13" s="332"/>
      <c r="M13" s="332"/>
      <c r="N13" s="332"/>
      <c r="O13" s="332"/>
      <c r="P13" s="332"/>
      <c r="Q13" s="332"/>
      <c r="R13" s="332"/>
      <c r="S13" s="332"/>
      <c r="T13" s="332"/>
      <c r="U13" s="332"/>
      <c r="V13" s="332"/>
      <c r="W13" s="332"/>
      <c r="X13" s="333" t="s">
        <v>298</v>
      </c>
      <c r="AV13" s="331" t="s">
        <v>298</v>
      </c>
    </row>
    <row r="14" ht="13.5" customHeight="1" spans="11:48" x14ac:dyDescent="0.25">
      <c r="K14" s="341"/>
      <c r="L14" s="332"/>
      <c r="M14" s="332"/>
      <c r="N14" s="332"/>
      <c r="O14" s="332"/>
      <c r="P14" s="332"/>
      <c r="Q14" s="332"/>
      <c r="R14" s="332"/>
      <c r="S14" s="332"/>
      <c r="T14" s="332"/>
      <c r="U14" s="332"/>
      <c r="V14" s="332"/>
      <c r="W14" s="332"/>
      <c r="X14" s="333" t="s">
        <v>298</v>
      </c>
      <c r="AV14" s="331" t="s">
        <v>298</v>
      </c>
    </row>
    <row r="15" ht="13.5" customHeight="1" spans="4:48" x14ac:dyDescent="0.25">
      <c r="D15" s="342"/>
      <c r="E15" s="342"/>
      <c r="F15" s="342"/>
      <c r="G15" s="342"/>
      <c r="H15" s="342"/>
      <c r="I15" s="342"/>
      <c r="J15" s="342"/>
      <c r="K15" s="342"/>
      <c r="Y15" s="331" t="s">
        <v>298</v>
      </c>
      <c r="Z15" s="330" t="s">
        <v>304</v>
      </c>
      <c r="AA15" s="330" t="s">
        <v>304</v>
      </c>
      <c r="AB15" s="330" t="s">
        <v>304</v>
      </c>
      <c r="AC15" s="330" t="s">
        <v>304</v>
      </c>
      <c r="AD15" s="330" t="s">
        <v>304</v>
      </c>
      <c r="AE15" s="330" t="s">
        <v>304</v>
      </c>
      <c r="AF15" s="330" t="s">
        <v>304</v>
      </c>
      <c r="AG15" s="330" t="s">
        <v>304</v>
      </c>
      <c r="AH15" s="330" t="s">
        <v>304</v>
      </c>
      <c r="AI15" s="330" t="s">
        <v>304</v>
      </c>
      <c r="AJ15" s="330" t="s">
        <v>304</v>
      </c>
      <c r="AK15" s="330" t="s">
        <v>304</v>
      </c>
      <c r="AL15" s="330" t="s">
        <v>304</v>
      </c>
      <c r="AM15" s="330" t="s">
        <v>304</v>
      </c>
      <c r="AN15" s="330" t="s">
        <v>304</v>
      </c>
      <c r="AO15" s="330" t="s">
        <v>304</v>
      </c>
      <c r="AP15" s="330" t="s">
        <v>304</v>
      </c>
      <c r="AQ15" s="332"/>
      <c r="AR15" s="332"/>
      <c r="AS15" s="332"/>
      <c r="AT15" s="332"/>
      <c r="AU15" s="332"/>
      <c r="AV15" s="333" t="s">
        <v>298</v>
      </c>
    </row>
    <row r="16" ht="13.5" customHeight="1" spans="4:48" x14ac:dyDescent="0.25">
      <c r="D16" s="342"/>
      <c r="E16" s="342"/>
      <c r="F16" s="342"/>
      <c r="G16" s="342"/>
      <c r="H16" s="342"/>
      <c r="I16" s="342"/>
      <c r="J16" s="342"/>
      <c r="K16" s="342"/>
      <c r="Y16" s="331" t="s">
        <v>298</v>
      </c>
      <c r="Z16" s="332" t="e">
        <f>RIGHT(+"00000000000000"&amp;FIXED(C21,2,TRUE),13)</f>
        <v>#REF!</v>
      </c>
      <c r="AA16" s="331" t="s">
        <v>305</v>
      </c>
      <c r="AB16" s="331" t="s">
        <v>306</v>
      </c>
      <c r="AC16" s="331" t="s">
        <v>307</v>
      </c>
      <c r="AD16" s="331" t="s">
        <v>308</v>
      </c>
      <c r="AE16" s="331" t="s">
        <v>309</v>
      </c>
      <c r="AF16" s="331" t="s">
        <v>310</v>
      </c>
      <c r="AG16" s="331" t="s">
        <v>311</v>
      </c>
      <c r="AH16" s="331" t="s">
        <v>312</v>
      </c>
      <c r="AI16" s="331" t="s">
        <v>313</v>
      </c>
      <c r="AJ16" s="331" t="s">
        <v>314</v>
      </c>
      <c r="AK16" s="331" t="s">
        <v>315</v>
      </c>
      <c r="AL16" s="331" t="s">
        <v>316</v>
      </c>
      <c r="AM16" s="331" t="s">
        <v>317</v>
      </c>
      <c r="AN16" s="331" t="s">
        <v>318</v>
      </c>
      <c r="AO16" s="331" t="s">
        <v>319</v>
      </c>
      <c r="AP16" s="331" t="s">
        <v>320</v>
      </c>
      <c r="AQ16" s="332"/>
      <c r="AR16" s="332"/>
      <c r="AS16" s="332"/>
      <c r="AT16" s="331" t="s">
        <v>321</v>
      </c>
      <c r="AU16" s="332"/>
      <c r="AV16" s="333" t="s">
        <v>298</v>
      </c>
    </row>
    <row r="17" ht="13.5" customHeight="1" spans="25:48" x14ac:dyDescent="0.25">
      <c r="Y17" s="331" t="s">
        <v>298</v>
      </c>
      <c r="Z17" s="330" t="s">
        <v>30</v>
      </c>
      <c r="AA17" s="330" t="s">
        <v>30</v>
      </c>
      <c r="AB17" s="330" t="s">
        <v>30</v>
      </c>
      <c r="AC17" s="330" t="s">
        <v>30</v>
      </c>
      <c r="AD17" s="330" t="s">
        <v>30</v>
      </c>
      <c r="AE17" s="330" t="s">
        <v>30</v>
      </c>
      <c r="AF17" s="330" t="s">
        <v>30</v>
      </c>
      <c r="AG17" s="330" t="s">
        <v>30</v>
      </c>
      <c r="AH17" s="330" t="s">
        <v>30</v>
      </c>
      <c r="AI17" s="330" t="s">
        <v>30</v>
      </c>
      <c r="AJ17" s="330" t="s">
        <v>30</v>
      </c>
      <c r="AK17" s="330" t="s">
        <v>30</v>
      </c>
      <c r="AL17" s="330" t="s">
        <v>30</v>
      </c>
      <c r="AM17" s="330" t="s">
        <v>30</v>
      </c>
      <c r="AN17" s="330" t="s">
        <v>30</v>
      </c>
      <c r="AO17" s="330" t="s">
        <v>30</v>
      </c>
      <c r="AP17" s="330" t="s">
        <v>30</v>
      </c>
      <c r="AQ17" s="332"/>
      <c r="AR17" s="332"/>
      <c r="AS17" s="332"/>
      <c r="AT17" s="332"/>
      <c r="AU17" s="332"/>
      <c r="AV17" s="333" t="s">
        <v>298</v>
      </c>
    </row>
    <row r="18" ht="13.5" customHeight="1" spans="25:48" x14ac:dyDescent="0.25">
      <c r="Y18" s="331" t="s">
        <v>298</v>
      </c>
      <c r="Z18" s="331" t="s">
        <v>149</v>
      </c>
      <c r="AA18" s="333" t="s">
        <v>322</v>
      </c>
      <c r="AB18" s="333" t="s">
        <v>322</v>
      </c>
      <c r="AC18" s="333" t="s">
        <v>322</v>
      </c>
      <c r="AD18" s="333" t="s">
        <v>322</v>
      </c>
      <c r="AE18" s="333" t="s">
        <v>322</v>
      </c>
      <c r="AF18" s="333" t="s">
        <v>322</v>
      </c>
      <c r="AG18" s="333" t="s">
        <v>322</v>
      </c>
      <c r="AH18" s="333" t="s">
        <v>322</v>
      </c>
      <c r="AI18" s="333" t="s">
        <v>322</v>
      </c>
      <c r="AJ18" s="333" t="s">
        <v>322</v>
      </c>
      <c r="AK18" s="333" t="s">
        <v>322</v>
      </c>
      <c r="AL18" s="333" t="s">
        <v>322</v>
      </c>
      <c r="AM18" s="333" t="s">
        <v>322</v>
      </c>
      <c r="AN18" s="333" t="s">
        <v>322</v>
      </c>
      <c r="AO18" s="333" t="s">
        <v>322</v>
      </c>
      <c r="AP18" s="333" t="s">
        <v>322</v>
      </c>
      <c r="AQ18" s="332"/>
      <c r="AR18" s="332"/>
      <c r="AS18" s="331" t="s">
        <v>149</v>
      </c>
      <c r="AT18" s="333" t="s">
        <v>322</v>
      </c>
      <c r="AU18" s="332"/>
      <c r="AV18" s="333" t="s">
        <v>298</v>
      </c>
    </row>
    <row r="19" ht="13.5" customHeight="1" spans="25:48" x14ac:dyDescent="0.25">
      <c r="Y19" s="331" t="s">
        <v>298</v>
      </c>
      <c r="Z19" s="331" t="s">
        <v>323</v>
      </c>
      <c r="AA19" s="331" t="s">
        <v>324</v>
      </c>
      <c r="AB19" s="331" t="s">
        <v>325</v>
      </c>
      <c r="AC19" s="331" t="s">
        <v>326</v>
      </c>
      <c r="AD19" s="331" t="s">
        <v>327</v>
      </c>
      <c r="AE19" s="331" t="s">
        <v>328</v>
      </c>
      <c r="AF19" s="331" t="s">
        <v>325</v>
      </c>
      <c r="AG19" s="331" t="s">
        <v>329</v>
      </c>
      <c r="AH19" s="331" t="s">
        <v>327</v>
      </c>
      <c r="AI19" s="331" t="s">
        <v>328</v>
      </c>
      <c r="AJ19" s="331" t="s">
        <v>330</v>
      </c>
      <c r="AK19" s="331" t="s">
        <v>326</v>
      </c>
      <c r="AL19" s="331" t="s">
        <v>327</v>
      </c>
      <c r="AM19" s="331" t="s">
        <v>328</v>
      </c>
      <c r="AN19" s="331" t="s">
        <v>329</v>
      </c>
      <c r="AO19" s="331" t="s">
        <v>327</v>
      </c>
      <c r="AP19" s="331" t="s">
        <v>328</v>
      </c>
      <c r="AQ19" s="332"/>
      <c r="AR19" s="332"/>
      <c r="AS19" s="331" t="s">
        <v>331</v>
      </c>
      <c r="AT19" s="331" t="s">
        <v>327</v>
      </c>
      <c r="AU19" s="332"/>
      <c r="AV19" s="333" t="s">
        <v>298</v>
      </c>
    </row>
    <row r="20" ht="13.5" customHeight="1" spans="3:48" x14ac:dyDescent="0.25">
      <c r="C20" s="343"/>
      <c r="Y20" s="331" t="s">
        <v>298</v>
      </c>
      <c r="Z20" s="331" t="s">
        <v>332</v>
      </c>
      <c r="AA20" s="331" t="s">
        <v>333</v>
      </c>
      <c r="AB20" s="331" t="s">
        <v>334</v>
      </c>
      <c r="AC20" s="331" t="s">
        <v>335</v>
      </c>
      <c r="AD20" s="331" t="s">
        <v>336</v>
      </c>
      <c r="AE20" s="331" t="s">
        <v>337</v>
      </c>
      <c r="AF20" s="331" t="s">
        <v>334</v>
      </c>
      <c r="AG20" s="331" t="s">
        <v>335</v>
      </c>
      <c r="AH20" s="331" t="s">
        <v>336</v>
      </c>
      <c r="AI20" s="331" t="s">
        <v>337</v>
      </c>
      <c r="AJ20" s="331" t="s">
        <v>337</v>
      </c>
      <c r="AK20" s="331" t="s">
        <v>335</v>
      </c>
      <c r="AL20" s="331" t="s">
        <v>336</v>
      </c>
      <c r="AM20" s="331" t="s">
        <v>337</v>
      </c>
      <c r="AN20" s="331" t="s">
        <v>335</v>
      </c>
      <c r="AO20" s="331" t="s">
        <v>336</v>
      </c>
      <c r="AP20" s="331" t="s">
        <v>337</v>
      </c>
      <c r="AQ20" s="332"/>
      <c r="AR20" s="332"/>
      <c r="AS20" s="331" t="s">
        <v>338</v>
      </c>
      <c r="AT20" s="331" t="s">
        <v>339</v>
      </c>
      <c r="AU20" s="332"/>
      <c r="AV20" s="333" t="s">
        <v>298</v>
      </c>
    </row>
    <row r="21" ht="22.5" customHeight="1" spans="1:48" x14ac:dyDescent="0.25">
      <c r="A21" s="344" t="s">
        <v>340</v>
      </c>
      <c r="C21" s="345" t="e">
        <f>#REF!</f>
        <v>#REF!</v>
      </c>
      <c r="D21" s="345"/>
      <c r="E21" s="345"/>
      <c r="Y21" s="331" t="s">
        <v>298</v>
      </c>
      <c r="Z21" s="331" t="s">
        <v>341</v>
      </c>
      <c r="AA21" s="331" t="s">
        <v>342</v>
      </c>
      <c r="AB21" s="331" t="s">
        <v>343</v>
      </c>
      <c r="AC21" s="331" t="s">
        <v>344</v>
      </c>
      <c r="AD21" s="331" t="s">
        <v>345</v>
      </c>
      <c r="AE21" s="331" t="s">
        <v>346</v>
      </c>
      <c r="AF21" s="331" t="s">
        <v>343</v>
      </c>
      <c r="AG21" s="331" t="s">
        <v>344</v>
      </c>
      <c r="AH21" s="331" t="s">
        <v>345</v>
      </c>
      <c r="AI21" s="331" t="s">
        <v>346</v>
      </c>
      <c r="AJ21" s="331" t="s">
        <v>346</v>
      </c>
      <c r="AK21" s="331" t="s">
        <v>344</v>
      </c>
      <c r="AL21" s="331" t="s">
        <v>345</v>
      </c>
      <c r="AM21" s="331" t="s">
        <v>346</v>
      </c>
      <c r="AN21" s="331" t="s">
        <v>344</v>
      </c>
      <c r="AO21" s="331" t="s">
        <v>345</v>
      </c>
      <c r="AP21" s="331" t="s">
        <v>346</v>
      </c>
      <c r="AQ21" s="332"/>
      <c r="AR21" s="332"/>
      <c r="AS21" s="331" t="s">
        <v>347</v>
      </c>
      <c r="AT21" s="331" t="s">
        <v>345</v>
      </c>
      <c r="AU21" s="332"/>
      <c r="AV21" s="333" t="s">
        <v>298</v>
      </c>
    </row>
    <row r="22" ht="13.5" customHeight="1" spans="1:48" x14ac:dyDescent="0.25">
      <c r="A22" s="325" t="s">
        <v>348</v>
      </c>
      <c r="B22" s="332" t="e">
        <f>PROPER(TRIM(+AN36&amp;AO36&amp;AP36))</f>
        <v>#REF!</v>
      </c>
      <c r="C22" s="323" t="s">
        <v>6</v>
      </c>
      <c r="D22" s="346" t="s">
        <v>349</v>
      </c>
      <c r="E22" s="340"/>
      <c r="F22" s="340"/>
      <c r="G22" s="340"/>
      <c r="Y22" s="331" t="s">
        <v>298</v>
      </c>
      <c r="Z22" s="331" t="s">
        <v>350</v>
      </c>
      <c r="AA22" s="331" t="s">
        <v>351</v>
      </c>
      <c r="AB22" s="331" t="s">
        <v>352</v>
      </c>
      <c r="AC22" s="331" t="s">
        <v>353</v>
      </c>
      <c r="AD22" s="331" t="s">
        <v>354</v>
      </c>
      <c r="AE22" s="331" t="s">
        <v>355</v>
      </c>
      <c r="AF22" s="331" t="s">
        <v>352</v>
      </c>
      <c r="AG22" s="331" t="s">
        <v>353</v>
      </c>
      <c r="AH22" s="331" t="s">
        <v>354</v>
      </c>
      <c r="AI22" s="331" t="s">
        <v>355</v>
      </c>
      <c r="AJ22" s="331" t="s">
        <v>355</v>
      </c>
      <c r="AK22" s="331" t="s">
        <v>353</v>
      </c>
      <c r="AL22" s="331" t="s">
        <v>354</v>
      </c>
      <c r="AM22" s="331" t="s">
        <v>355</v>
      </c>
      <c r="AN22" s="331" t="s">
        <v>353</v>
      </c>
      <c r="AO22" s="331" t="s">
        <v>354</v>
      </c>
      <c r="AP22" s="331" t="s">
        <v>355</v>
      </c>
      <c r="AQ22" s="332"/>
      <c r="AR22" s="332"/>
      <c r="AS22" s="331" t="s">
        <v>356</v>
      </c>
      <c r="AT22" s="331" t="s">
        <v>354</v>
      </c>
      <c r="AU22" s="332"/>
      <c r="AV22" s="333" t="s">
        <v>298</v>
      </c>
    </row>
    <row r="23" ht="13.5" customHeight="1" spans="2:48" x14ac:dyDescent="0.25">
      <c r="B23" s="332" t="e">
        <f>IF(B22&gt;"A","Sen","")</f>
        <v>#REF!</v>
      </c>
      <c r="C23" s="332"/>
      <c r="D23" s="342" t="s">
        <v>357</v>
      </c>
      <c r="E23" s="341"/>
      <c r="F23" s="341"/>
      <c r="G23" s="341"/>
      <c r="H23" s="341"/>
      <c r="I23" s="341"/>
      <c r="J23" s="341"/>
      <c r="Y23" s="331"/>
      <c r="Z23" s="331"/>
      <c r="AA23" s="331"/>
      <c r="AB23" s="331"/>
      <c r="AC23" s="331"/>
      <c r="AD23" s="331"/>
      <c r="AE23" s="331"/>
      <c r="AF23" s="331"/>
      <c r="AG23" s="331"/>
      <c r="AH23" s="331"/>
      <c r="AI23" s="331"/>
      <c r="AJ23" s="331"/>
      <c r="AK23" s="331"/>
      <c r="AL23" s="331"/>
      <c r="AM23" s="331"/>
      <c r="AN23" s="331"/>
      <c r="AO23" s="331"/>
      <c r="AP23" s="331"/>
      <c r="AQ23" s="332"/>
      <c r="AR23" s="332"/>
      <c r="AS23" s="331"/>
      <c r="AT23" s="331"/>
      <c r="AU23" s="332"/>
      <c r="AV23" s="333"/>
    </row>
    <row r="24" ht="13.5" customHeight="1" spans="25:48" x14ac:dyDescent="0.25">
      <c r="Y24" s="331"/>
      <c r="Z24" s="331"/>
      <c r="AA24" s="331"/>
      <c r="AB24" s="331"/>
      <c r="AC24" s="331"/>
      <c r="AD24" s="331"/>
      <c r="AE24" s="331"/>
      <c r="AF24" s="331"/>
      <c r="AG24" s="331"/>
      <c r="AH24" s="331"/>
      <c r="AI24" s="331"/>
      <c r="AJ24" s="331"/>
      <c r="AK24" s="331"/>
      <c r="AL24" s="331"/>
      <c r="AM24" s="331"/>
      <c r="AN24" s="331"/>
      <c r="AO24" s="331"/>
      <c r="AP24" s="331"/>
      <c r="AQ24" s="332"/>
      <c r="AR24" s="332"/>
      <c r="AS24" s="331"/>
      <c r="AT24" s="331"/>
      <c r="AU24" s="332"/>
      <c r="AV24" s="333"/>
    </row>
    <row r="25" ht="13.5" customHeight="1" spans="1:48" x14ac:dyDescent="0.25">
      <c r="A25" s="347" t="s">
        <v>358</v>
      </c>
      <c r="B25" s="347"/>
      <c r="C25" s="347"/>
      <c r="D25" s="347"/>
      <c r="E25" s="347"/>
      <c r="J25" s="347" t="s">
        <v>359</v>
      </c>
      <c r="Y25" s="331" t="s">
        <v>298</v>
      </c>
      <c r="Z25" s="331" t="s">
        <v>360</v>
      </c>
      <c r="AA25" s="331" t="s">
        <v>361</v>
      </c>
      <c r="AB25" s="331" t="s">
        <v>362</v>
      </c>
      <c r="AC25" s="331" t="s">
        <v>363</v>
      </c>
      <c r="AD25" s="331" t="s">
        <v>364</v>
      </c>
      <c r="AE25" s="331" t="s">
        <v>365</v>
      </c>
      <c r="AF25" s="331" t="s">
        <v>362</v>
      </c>
      <c r="AG25" s="331" t="s">
        <v>363</v>
      </c>
      <c r="AH25" s="331" t="s">
        <v>364</v>
      </c>
      <c r="AI25" s="331" t="s">
        <v>365</v>
      </c>
      <c r="AJ25" s="331" t="s">
        <v>365</v>
      </c>
      <c r="AK25" s="331" t="s">
        <v>363</v>
      </c>
      <c r="AL25" s="331" t="s">
        <v>364</v>
      </c>
      <c r="AM25" s="331" t="s">
        <v>365</v>
      </c>
      <c r="AN25" s="331" t="s">
        <v>363</v>
      </c>
      <c r="AO25" s="331" t="s">
        <v>364</v>
      </c>
      <c r="AP25" s="331" t="s">
        <v>365</v>
      </c>
      <c r="AQ25" s="332"/>
      <c r="AR25" s="332"/>
      <c r="AS25" s="331" t="s">
        <v>366</v>
      </c>
      <c r="AT25" s="331" t="s">
        <v>364</v>
      </c>
      <c r="AU25" s="332"/>
      <c r="AV25" s="333" t="s">
        <v>298</v>
      </c>
    </row>
    <row r="26" ht="13.5" customHeight="1" spans="1:48" x14ac:dyDescent="0.25">
      <c r="A26" s="347" t="s">
        <v>225</v>
      </c>
      <c r="B26" s="347"/>
      <c r="C26" s="347"/>
      <c r="D26" s="347"/>
      <c r="E26" s="347"/>
      <c r="J26" s="347" t="s">
        <v>367</v>
      </c>
      <c r="Y26" s="331"/>
      <c r="Z26" s="331"/>
      <c r="AA26" s="331"/>
      <c r="AB26" s="331"/>
      <c r="AC26" s="331"/>
      <c r="AD26" s="331"/>
      <c r="AE26" s="331"/>
      <c r="AF26" s="331"/>
      <c r="AG26" s="331"/>
      <c r="AH26" s="331"/>
      <c r="AI26" s="331"/>
      <c r="AJ26" s="331"/>
      <c r="AK26" s="331"/>
      <c r="AL26" s="331"/>
      <c r="AM26" s="331"/>
      <c r="AN26" s="331"/>
      <c r="AO26" s="331"/>
      <c r="AP26" s="331"/>
      <c r="AQ26" s="332"/>
      <c r="AR26" s="332"/>
      <c r="AS26" s="331"/>
      <c r="AT26" s="331"/>
      <c r="AU26" s="332"/>
      <c r="AV26" s="333"/>
    </row>
    <row r="27" ht="13.5" customHeight="1" spans="25:48" x14ac:dyDescent="0.25">
      <c r="Y27" s="331"/>
      <c r="Z27" s="331"/>
      <c r="AA27" s="331"/>
      <c r="AB27" s="331"/>
      <c r="AC27" s="331"/>
      <c r="AD27" s="331"/>
      <c r="AE27" s="331"/>
      <c r="AF27" s="331"/>
      <c r="AG27" s="331"/>
      <c r="AH27" s="331"/>
      <c r="AI27" s="331"/>
      <c r="AJ27" s="331"/>
      <c r="AK27" s="331"/>
      <c r="AL27" s="331"/>
      <c r="AM27" s="331"/>
      <c r="AN27" s="331"/>
      <c r="AO27" s="331"/>
      <c r="AP27" s="331"/>
      <c r="AQ27" s="332"/>
      <c r="AR27" s="332"/>
      <c r="AS27" s="331"/>
      <c r="AT27" s="331"/>
      <c r="AU27" s="332"/>
      <c r="AV27" s="333"/>
    </row>
    <row r="28" ht="13.5" customHeight="1" spans="25:48" x14ac:dyDescent="0.25">
      <c r="Y28" s="331"/>
      <c r="Z28" s="331"/>
      <c r="AA28" s="331"/>
      <c r="AB28" s="331"/>
      <c r="AC28" s="331"/>
      <c r="AD28" s="331"/>
      <c r="AE28" s="331"/>
      <c r="AF28" s="331"/>
      <c r="AG28" s="331"/>
      <c r="AH28" s="331"/>
      <c r="AI28" s="331"/>
      <c r="AJ28" s="331"/>
      <c r="AK28" s="331"/>
      <c r="AL28" s="331"/>
      <c r="AM28" s="331"/>
      <c r="AN28" s="331"/>
      <c r="AO28" s="331"/>
      <c r="AP28" s="331"/>
      <c r="AQ28" s="332"/>
      <c r="AR28" s="332"/>
      <c r="AS28" s="331"/>
      <c r="AT28" s="331"/>
      <c r="AU28" s="332"/>
      <c r="AV28" s="333"/>
    </row>
    <row r="29" ht="13.5" customHeight="1" spans="25:48" x14ac:dyDescent="0.25">
      <c r="Y29" s="331"/>
      <c r="Z29" s="331"/>
      <c r="AA29" s="331"/>
      <c r="AB29" s="331"/>
      <c r="AC29" s="331"/>
      <c r="AD29" s="331"/>
      <c r="AE29" s="331"/>
      <c r="AF29" s="331"/>
      <c r="AG29" s="331"/>
      <c r="AH29" s="331"/>
      <c r="AI29" s="331"/>
      <c r="AJ29" s="331"/>
      <c r="AK29" s="331"/>
      <c r="AL29" s="331"/>
      <c r="AM29" s="331"/>
      <c r="AN29" s="331"/>
      <c r="AO29" s="331"/>
      <c r="AP29" s="331"/>
      <c r="AQ29" s="332"/>
      <c r="AR29" s="332"/>
      <c r="AS29" s="331"/>
      <c r="AT29" s="331"/>
      <c r="AU29" s="332"/>
      <c r="AV29" s="333"/>
    </row>
    <row r="30" ht="13.5" customHeight="1" spans="1:48" x14ac:dyDescent="0.25">
      <c r="A30" s="348" t="s">
        <v>368</v>
      </c>
      <c r="B30" s="348"/>
      <c r="C30" s="348"/>
      <c r="D30" s="348"/>
      <c r="E30" s="348"/>
      <c r="J30" s="348" t="s">
        <v>369</v>
      </c>
      <c r="Y30" s="331"/>
      <c r="Z30" s="331"/>
      <c r="AA30" s="331"/>
      <c r="AB30" s="331"/>
      <c r="AC30" s="331"/>
      <c r="AD30" s="331"/>
      <c r="AE30" s="331"/>
      <c r="AF30" s="331"/>
      <c r="AG30" s="331"/>
      <c r="AH30" s="331"/>
      <c r="AI30" s="331"/>
      <c r="AJ30" s="331"/>
      <c r="AK30" s="331"/>
      <c r="AL30" s="331"/>
      <c r="AM30" s="331"/>
      <c r="AN30" s="331"/>
      <c r="AO30" s="331"/>
      <c r="AP30" s="331"/>
      <c r="AQ30" s="332"/>
      <c r="AR30" s="332"/>
      <c r="AS30" s="331"/>
      <c r="AT30" s="331"/>
      <c r="AU30" s="332"/>
      <c r="AV30" s="333"/>
    </row>
    <row r="31" ht="14.25" customHeight="1" spans="1:48" x14ac:dyDescent="0.25">
      <c r="A31" s="349" t="s">
        <v>370</v>
      </c>
      <c r="B31" s="349"/>
      <c r="C31" s="349"/>
      <c r="D31" s="349"/>
      <c r="E31" s="349"/>
      <c r="F31" s="350"/>
      <c r="G31" s="350"/>
      <c r="K31" s="350"/>
      <c r="Y31" s="331" t="s">
        <v>298</v>
      </c>
      <c r="Z31" s="331" t="s">
        <v>371</v>
      </c>
      <c r="AA31" s="331" t="s">
        <v>372</v>
      </c>
      <c r="AB31" s="331" t="s">
        <v>373</v>
      </c>
      <c r="AC31" s="331" t="s">
        <v>374</v>
      </c>
      <c r="AD31" s="331" t="s">
        <v>375</v>
      </c>
      <c r="AE31" s="331" t="s">
        <v>376</v>
      </c>
      <c r="AF31" s="331" t="s">
        <v>373</v>
      </c>
      <c r="AG31" s="331" t="s">
        <v>374</v>
      </c>
      <c r="AH31" s="331" t="s">
        <v>375</v>
      </c>
      <c r="AI31" s="331" t="s">
        <v>376</v>
      </c>
      <c r="AJ31" s="331" t="s">
        <v>376</v>
      </c>
      <c r="AK31" s="331" t="s">
        <v>374</v>
      </c>
      <c r="AL31" s="331" t="s">
        <v>375</v>
      </c>
      <c r="AM31" s="331" t="s">
        <v>376</v>
      </c>
      <c r="AN31" s="331" t="s">
        <v>374</v>
      </c>
      <c r="AO31" s="331" t="s">
        <v>375</v>
      </c>
      <c r="AP31" s="331" t="s">
        <v>376</v>
      </c>
      <c r="AQ31" s="332"/>
      <c r="AR31" s="332"/>
      <c r="AS31" s="331" t="s">
        <v>377</v>
      </c>
      <c r="AT31" s="331" t="s">
        <v>375</v>
      </c>
      <c r="AU31" s="332"/>
      <c r="AV31" s="333" t="s">
        <v>298</v>
      </c>
    </row>
    <row r="32" ht="14.25" customHeight="1" spans="1:48" x14ac:dyDescent="0.25">
      <c r="A32" s="351"/>
      <c r="B32" s="351"/>
      <c r="C32" s="351"/>
      <c r="D32" s="351"/>
      <c r="E32" s="351"/>
      <c r="F32" s="351"/>
      <c r="G32" s="351"/>
      <c r="H32" s="351"/>
      <c r="I32" s="351"/>
      <c r="J32" s="351"/>
      <c r="K32" s="351"/>
      <c r="Y32" s="331" t="s">
        <v>298</v>
      </c>
      <c r="Z32" s="331" t="s">
        <v>378</v>
      </c>
      <c r="AA32" s="331" t="s">
        <v>379</v>
      </c>
      <c r="AB32" s="331" t="s">
        <v>380</v>
      </c>
      <c r="AC32" s="331" t="s">
        <v>381</v>
      </c>
      <c r="AD32" s="331" t="s">
        <v>382</v>
      </c>
      <c r="AE32" s="331" t="s">
        <v>383</v>
      </c>
      <c r="AF32" s="331" t="s">
        <v>380</v>
      </c>
      <c r="AG32" s="331" t="s">
        <v>381</v>
      </c>
      <c r="AH32" s="331" t="s">
        <v>382</v>
      </c>
      <c r="AI32" s="331" t="s">
        <v>383</v>
      </c>
      <c r="AJ32" s="331" t="s">
        <v>383</v>
      </c>
      <c r="AK32" s="331" t="s">
        <v>381</v>
      </c>
      <c r="AL32" s="331" t="s">
        <v>382</v>
      </c>
      <c r="AM32" s="331" t="s">
        <v>383</v>
      </c>
      <c r="AN32" s="331" t="s">
        <v>381</v>
      </c>
      <c r="AO32" s="331" t="s">
        <v>382</v>
      </c>
      <c r="AP32" s="331" t="s">
        <v>383</v>
      </c>
      <c r="AQ32" s="332"/>
      <c r="AR32" s="332"/>
      <c r="AS32" s="331" t="s">
        <v>384</v>
      </c>
      <c r="AT32" s="331" t="s">
        <v>382</v>
      </c>
      <c r="AU32" s="332"/>
      <c r="AV32" s="333" t="s">
        <v>298</v>
      </c>
    </row>
    <row r="33" ht="13.5" customHeight="1" spans="3:48" x14ac:dyDescent="0.25">
      <c r="C33" s="327" t="s">
        <v>385</v>
      </c>
      <c r="D33" s="327"/>
      <c r="E33" s="327"/>
      <c r="F33" s="327"/>
      <c r="G33" s="327"/>
      <c r="H33" s="327"/>
      <c r="I33" s="327"/>
      <c r="J33" s="327"/>
      <c r="Y33" s="331" t="s">
        <v>298</v>
      </c>
      <c r="Z33" s="331" t="s">
        <v>386</v>
      </c>
      <c r="AA33" s="331" t="s">
        <v>387</v>
      </c>
      <c r="AB33" s="331" t="s">
        <v>388</v>
      </c>
      <c r="AC33" s="331" t="s">
        <v>389</v>
      </c>
      <c r="AD33" s="331" t="s">
        <v>390</v>
      </c>
      <c r="AE33" s="331" t="s">
        <v>391</v>
      </c>
      <c r="AF33" s="331" t="s">
        <v>388</v>
      </c>
      <c r="AG33" s="331" t="s">
        <v>389</v>
      </c>
      <c r="AH33" s="331" t="s">
        <v>390</v>
      </c>
      <c r="AI33" s="331" t="s">
        <v>391</v>
      </c>
      <c r="AJ33" s="331" t="s">
        <v>391</v>
      </c>
      <c r="AK33" s="331" t="s">
        <v>389</v>
      </c>
      <c r="AL33" s="331" t="s">
        <v>390</v>
      </c>
      <c r="AM33" s="331" t="s">
        <v>391</v>
      </c>
      <c r="AN33" s="331" t="s">
        <v>389</v>
      </c>
      <c r="AO33" s="331" t="s">
        <v>390</v>
      </c>
      <c r="AP33" s="331" t="s">
        <v>391</v>
      </c>
      <c r="AQ33" s="332"/>
      <c r="AR33" s="332"/>
      <c r="AS33" s="331" t="s">
        <v>392</v>
      </c>
      <c r="AT33" s="331" t="s">
        <v>390</v>
      </c>
      <c r="AU33" s="332"/>
      <c r="AV33" s="333" t="s">
        <v>298</v>
      </c>
    </row>
    <row r="34" ht="13.5" customHeight="1" spans="3:48" x14ac:dyDescent="0.25">
      <c r="C34" s="327" t="s">
        <v>393</v>
      </c>
      <c r="D34" s="327"/>
      <c r="E34" s="327"/>
      <c r="F34" s="327"/>
      <c r="G34" s="327"/>
      <c r="H34" s="327"/>
      <c r="I34" s="327"/>
      <c r="J34" s="327"/>
      <c r="Y34" s="331" t="s">
        <v>298</v>
      </c>
      <c r="Z34" s="331" t="s">
        <v>394</v>
      </c>
      <c r="AA34" s="331" t="s">
        <v>395</v>
      </c>
      <c r="AB34" s="331" t="s">
        <v>396</v>
      </c>
      <c r="AC34" s="331" t="s">
        <v>397</v>
      </c>
      <c r="AD34" s="331" t="s">
        <v>398</v>
      </c>
      <c r="AE34" s="331" t="s">
        <v>399</v>
      </c>
      <c r="AF34" s="331" t="s">
        <v>396</v>
      </c>
      <c r="AG34" s="331" t="s">
        <v>397</v>
      </c>
      <c r="AH34" s="331" t="s">
        <v>398</v>
      </c>
      <c r="AI34" s="331" t="s">
        <v>399</v>
      </c>
      <c r="AJ34" s="331" t="s">
        <v>399</v>
      </c>
      <c r="AK34" s="331" t="s">
        <v>397</v>
      </c>
      <c r="AL34" s="331" t="s">
        <v>398</v>
      </c>
      <c r="AM34" s="331" t="s">
        <v>399</v>
      </c>
      <c r="AN34" s="331" t="s">
        <v>397</v>
      </c>
      <c r="AO34" s="331" t="s">
        <v>398</v>
      </c>
      <c r="AP34" s="331" t="s">
        <v>399</v>
      </c>
      <c r="AQ34" s="332"/>
      <c r="AR34" s="332"/>
      <c r="AS34" s="331" t="s">
        <v>400</v>
      </c>
      <c r="AT34" s="331" t="s">
        <v>398</v>
      </c>
      <c r="AU34" s="332"/>
      <c r="AV34" s="333" t="s">
        <v>298</v>
      </c>
    </row>
    <row r="35" ht="13.5" customHeight="1" spans="7:48" x14ac:dyDescent="0.25">
      <c r="G35" s="327"/>
      <c r="H35" s="334"/>
      <c r="I35" s="334"/>
      <c r="Y35" s="331" t="s">
        <v>298</v>
      </c>
      <c r="Z35" s="330" t="s">
        <v>30</v>
      </c>
      <c r="AA35" s="330" t="s">
        <v>30</v>
      </c>
      <c r="AB35" s="330" t="s">
        <v>30</v>
      </c>
      <c r="AC35" s="330" t="s">
        <v>30</v>
      </c>
      <c r="AD35" s="330" t="s">
        <v>30</v>
      </c>
      <c r="AE35" s="330" t="s">
        <v>30</v>
      </c>
      <c r="AF35" s="330" t="s">
        <v>30</v>
      </c>
      <c r="AG35" s="330" t="s">
        <v>30</v>
      </c>
      <c r="AH35" s="330" t="s">
        <v>30</v>
      </c>
      <c r="AI35" s="330" t="s">
        <v>30</v>
      </c>
      <c r="AJ35" s="330" t="s">
        <v>30</v>
      </c>
      <c r="AK35" s="330" t="s">
        <v>30</v>
      </c>
      <c r="AL35" s="330" t="s">
        <v>30</v>
      </c>
      <c r="AM35" s="330" t="s">
        <v>30</v>
      </c>
      <c r="AN35" s="330" t="s">
        <v>30</v>
      </c>
      <c r="AO35" s="330" t="s">
        <v>30</v>
      </c>
      <c r="AP35" s="330" t="s">
        <v>30</v>
      </c>
      <c r="AQ35" s="332"/>
      <c r="AR35" s="332"/>
      <c r="AS35" s="332"/>
      <c r="AT35" s="332"/>
      <c r="AU35" s="332"/>
      <c r="AV35" s="333" t="s">
        <v>298</v>
      </c>
    </row>
    <row r="36" ht="13.5" customHeight="1" spans="8:48" x14ac:dyDescent="0.25">
      <c r="H36" s="334"/>
      <c r="I36" s="334"/>
      <c r="Y36" s="331" t="s">
        <v>298</v>
      </c>
      <c r="Z36" s="352" t="e">
        <f>IF(C21&gt;=1,PROPER(TRIM(+AA36&amp;AB36&amp;AC36&amp;AD36&amp;AE36&amp;AF36&amp;AG36&amp;AH36&amp;AI36&amp;AJ36&amp;AK36&amp;AL36&amp;AM36&amp;Y12)),IF(NOT(RIGHT(Z16,2)="00"),0,1))</f>
        <v>#REF!</v>
      </c>
      <c r="AA36" s="332" t="e">
        <f>IF(AB54&gt;"A","",VLOOKUP(LEFT(Z16,1),$Z$18:$AE$34,2))</f>
        <v>#REF!</v>
      </c>
      <c r="AB36" s="332" t="e">
        <f>IF(AND(AND(AND(NOT(MID(Z16,2,1)="0"),AC37=""),AD36=""),AE36=""),VLOOKUP(MID(Z16,2,1),$Z$18:$AE$34,3)&amp;"JUTA ",VLOOKUP(MID(Z16,2,1),$Z$18:$AE$34,3))</f>
        <v>#REF!</v>
      </c>
      <c r="AC36" s="332" t="e">
        <f>IF(AND(AND(AD36="",AE36=""),AC37&gt;"A"),AC37&amp;" JUTA ",AC37)</f>
        <v>#REF!</v>
      </c>
      <c r="AD36" s="332" t="e">
        <f>IF(AND(MID(Z16,3,1)="1",MID(Z16,4,1)&gt;"0"),VLOOKUP(MID(Z16,3,2),$AS$18:$AT$34,2)&amp;"JUTA ","")</f>
        <v>#REF!</v>
      </c>
      <c r="AE36" s="332" t="e">
        <f>IF(AD36&gt;"A","",IF(MID(Z16,4,1)="0","",VLOOKUP(MID(Z16,4,1),$Z$18:$AE$34,6)&amp;"JUTA "))</f>
        <v>#REF!</v>
      </c>
      <c r="AF36" s="332" t="e">
        <f>IF(AND(AND(AND(NOT(MID(Z16,5,1)="0"),AG36=""),AH36=""),AI36=""),VLOOKUP(MID(Z16,5,1),$Z$18:$AF$34,7)&amp;"RIBU ",VLOOKUP(MID(Z16,5,1),$Z$18:$AF$34,7))</f>
        <v>#REF!</v>
      </c>
      <c r="AG36" s="332" t="e">
        <f>IF(AND(MID(Z16,6,1)="1",MID(Z16,7,1)&gt;"0"),"",IF(MID(Z16,6,1)="0","",IF(NOT(MID(Z16,7,1)&gt;"0"),VLOOKUP(MID(Z16,6,1),$Z18:$AG34,8)&amp;"RIBU ",VLOOKUP(MID(Z16,6,1),$Z$18:$AG$34,8))))</f>
        <v>#REF!</v>
      </c>
      <c r="AH36" s="332" t="e">
        <f>IF(AND(MID(Z16,6,1)="1",MID(Z16,7,1)&gt;"0"),VLOOKUP(MID(Z16,6,2),$AS$18:$AT$34,2)&amp;"RIBU ","")</f>
        <v>#REF!</v>
      </c>
      <c r="AI36" s="332" t="e">
        <f>IF(OR(MID(Z16,7,1)="0",AH36&gt;="A"),"",VLOOKUP(MID(Z16,7,1),$Z$18:$AJ$34,10)&amp;"RIBU ")</f>
        <v>#REF!</v>
      </c>
      <c r="AJ36" s="332" t="e">
        <f>IF(MID(Z16,8,1)="0","",VLOOKUP(MID(Z16,8,1),$Z$18:$AJ$34,11)&amp;"RATUS ")</f>
        <v>#REF!</v>
      </c>
      <c r="AK36" s="332" t="e">
        <f>IF(AND(MID(Z16,9,1)="1",MID(Z16,10,1)&gt;"0"),"",VLOOKUP(MID(Z16,9,1),$Z18:$AK34,12))</f>
        <v>#REF!</v>
      </c>
      <c r="AL36" s="332" t="e">
        <f>IF(AND(MID(Z16,9,1)="1",MID(Z16,10,1)&gt;"0"),VLOOKUP(MID(Z16,9,2),$AS$18:$AT$34,2),"")</f>
        <v>#REF!</v>
      </c>
      <c r="AM36" s="332" t="e">
        <f>IF(AL36&gt;"A","",VLOOKUP(MID(Z16,10,1),$Z$18:$AM$34,14))</f>
        <v>#REF!</v>
      </c>
      <c r="AN36" s="332" t="e">
        <f>IF(AND(MID(Z16,12,1)="1",MID(Z16,13,1)&gt;"0"),"",VLOOKUP(MID(Z16,12,1),$Z18:$AN34,15))</f>
        <v>#REF!</v>
      </c>
      <c r="AO36" s="332" t="e">
        <f>IF(AND(MID(Z16,12,1)="1",MID(Z16,13,1)&gt;"0"),VLOOKUP(MID(Z16,12,2),$AS$18:$AT$34,2),"")</f>
        <v>#REF!</v>
      </c>
      <c r="AP36" s="332" t="e">
        <f>IF(AO36&gt;"A","",VLOOKUP(MID(Z16,13,1),$Z$18:$AP$34,17))</f>
        <v>#REF!</v>
      </c>
      <c r="AQ36" s="332"/>
      <c r="AR36" s="332"/>
      <c r="AS36" s="332"/>
      <c r="AT36" s="332"/>
      <c r="AU36" s="332"/>
      <c r="AV36" s="333" t="s">
        <v>298</v>
      </c>
    </row>
    <row r="37" ht="13.5" customHeight="1" spans="8:48" x14ac:dyDescent="0.25">
      <c r="H37" s="334"/>
      <c r="I37" s="334"/>
      <c r="Y37" s="331" t="s">
        <v>298</v>
      </c>
      <c r="Z37" s="332">
        <v>14</v>
      </c>
      <c r="AA37" s="332">
        <v>16</v>
      </c>
      <c r="AB37" s="332">
        <v>15</v>
      </c>
      <c r="AC37" s="332" t="e">
        <f>IF(AND(MID(Z16,3,1)="1",MID(Z16,4,1)&gt;"0"),"",VLOOKUP(MID(Z16,3,1),$Z18:$AC34,4))</f>
        <v>#REF!</v>
      </c>
      <c r="AD37" s="332">
        <v>15</v>
      </c>
      <c r="AE37" s="332">
        <v>15</v>
      </c>
      <c r="AF37" s="332">
        <v>15</v>
      </c>
      <c r="AG37" s="332">
        <v>15</v>
      </c>
      <c r="AH37" s="332">
        <v>15</v>
      </c>
      <c r="AI37" s="332">
        <v>14</v>
      </c>
      <c r="AJ37" s="332">
        <v>15</v>
      </c>
      <c r="AK37" s="332">
        <v>15</v>
      </c>
      <c r="AL37" s="332">
        <v>15</v>
      </c>
      <c r="AM37" s="332">
        <v>9</v>
      </c>
      <c r="AN37" s="332">
        <v>16</v>
      </c>
      <c r="AO37" s="332">
        <v>15</v>
      </c>
      <c r="AP37" s="332">
        <v>10</v>
      </c>
      <c r="AQ37" s="332"/>
      <c r="AR37" s="332"/>
      <c r="AS37" s="332">
        <v>9</v>
      </c>
      <c r="AT37" s="332">
        <v>9</v>
      </c>
      <c r="AU37" s="332"/>
      <c r="AV37" s="333" t="s">
        <v>298</v>
      </c>
    </row>
    <row r="38" ht="13.5" customHeight="1" spans="8:48" x14ac:dyDescent="0.25">
      <c r="H38" s="334"/>
      <c r="I38" s="334"/>
      <c r="Y38" s="330" t="s">
        <v>30</v>
      </c>
      <c r="Z38" s="330" t="s">
        <v>30</v>
      </c>
      <c r="AA38" s="330" t="s">
        <v>30</v>
      </c>
      <c r="AB38" s="330" t="s">
        <v>30</v>
      </c>
      <c r="AC38" s="330" t="s">
        <v>30</v>
      </c>
      <c r="AD38" s="330" t="s">
        <v>30</v>
      </c>
      <c r="AE38" s="330" t="s">
        <v>30</v>
      </c>
      <c r="AF38" s="330" t="s">
        <v>30</v>
      </c>
      <c r="AG38" s="330" t="s">
        <v>30</v>
      </c>
      <c r="AH38" s="330" t="s">
        <v>30</v>
      </c>
      <c r="AI38" s="330" t="s">
        <v>30</v>
      </c>
      <c r="AJ38" s="330" t="s">
        <v>30</v>
      </c>
      <c r="AK38" s="330" t="s">
        <v>30</v>
      </c>
      <c r="AL38" s="330" t="s">
        <v>30</v>
      </c>
      <c r="AM38" s="330" t="s">
        <v>30</v>
      </c>
      <c r="AN38" s="330" t="s">
        <v>30</v>
      </c>
      <c r="AO38" s="330" t="s">
        <v>30</v>
      </c>
      <c r="AP38" s="330" t="s">
        <v>30</v>
      </c>
      <c r="AQ38" s="330" t="s">
        <v>30</v>
      </c>
      <c r="AR38" s="330" t="s">
        <v>30</v>
      </c>
      <c r="AS38" s="330" t="s">
        <v>30</v>
      </c>
      <c r="AT38" s="330" t="s">
        <v>30</v>
      </c>
      <c r="AU38" s="330" t="s">
        <v>30</v>
      </c>
      <c r="AV38" s="330" t="s">
        <v>30</v>
      </c>
    </row>
    <row r="39" ht="13.5" customHeight="1" spans="3:48" x14ac:dyDescent="0.25">
      <c r="C39" s="348" t="s">
        <v>401</v>
      </c>
      <c r="D39" s="348"/>
      <c r="E39" s="348"/>
      <c r="F39" s="348"/>
      <c r="G39" s="348"/>
      <c r="H39" s="348"/>
      <c r="I39" s="348"/>
      <c r="J39" s="348"/>
      <c r="Y39" s="331" t="s">
        <v>298</v>
      </c>
      <c r="Z39" s="332" t="e">
        <f>LEFT(FIXED(C21,0,TRUE),1)</f>
        <v>#REF!</v>
      </c>
      <c r="AA39" s="332"/>
      <c r="AB39" s="332"/>
      <c r="AC39" s="332"/>
      <c r="AD39" s="332"/>
      <c r="AE39" s="332"/>
      <c r="AF39" s="332"/>
      <c r="AG39" s="332"/>
      <c r="AH39" s="332"/>
      <c r="AI39" s="332"/>
      <c r="AJ39" s="332"/>
      <c r="AK39" s="332"/>
      <c r="AL39" s="332"/>
      <c r="AM39" s="332"/>
      <c r="AN39" s="332"/>
      <c r="AO39" s="332"/>
      <c r="AP39" s="332"/>
      <c r="AQ39" s="332"/>
      <c r="AR39" s="332"/>
      <c r="AS39" s="332"/>
      <c r="AT39" s="332"/>
      <c r="AU39" s="332"/>
      <c r="AV39" s="333" t="s">
        <v>298</v>
      </c>
    </row>
    <row r="40" ht="13.5" customHeight="1" spans="3:48" x14ac:dyDescent="0.25">
      <c r="C40" s="347" t="s">
        <v>402</v>
      </c>
      <c r="D40" s="347"/>
      <c r="E40" s="347"/>
      <c r="F40" s="347"/>
      <c r="G40" s="347"/>
      <c r="H40" s="347"/>
      <c r="I40" s="347"/>
      <c r="J40" s="347"/>
      <c r="Y40" s="331" t="s">
        <v>298</v>
      </c>
      <c r="Z40" s="332" t="e">
        <f>RIGHT(+"00000000000000"&amp;FIXED(C21,2,TRUE),14)</f>
        <v>#REF!</v>
      </c>
      <c r="AA40" s="330" t="s">
        <v>304</v>
      </c>
      <c r="AB40" s="330" t="s">
        <v>304</v>
      </c>
      <c r="AC40" s="332"/>
      <c r="AD40" s="332"/>
      <c r="AE40" s="332"/>
      <c r="AF40" s="332"/>
      <c r="AG40" s="332"/>
      <c r="AH40" s="332"/>
      <c r="AI40" s="332"/>
      <c r="AJ40" s="332"/>
      <c r="AK40" s="332"/>
      <c r="AL40" s="332"/>
      <c r="AM40" s="332"/>
      <c r="AN40" s="332"/>
      <c r="AO40" s="332"/>
      <c r="AP40" s="332"/>
      <c r="AQ40" s="332"/>
      <c r="AR40" s="332"/>
      <c r="AS40" s="332"/>
      <c r="AT40" s="332"/>
      <c r="AU40" s="332"/>
      <c r="AV40" s="333" t="s">
        <v>298</v>
      </c>
    </row>
    <row r="41" ht="13.5" customHeight="1" spans="25:48" x14ac:dyDescent="0.25">
      <c r="Y41" s="331" t="s">
        <v>298</v>
      </c>
      <c r="Z41" s="332"/>
      <c r="AA41" s="331" t="s">
        <v>403</v>
      </c>
      <c r="AB41" s="331" t="s">
        <v>308</v>
      </c>
      <c r="AC41" s="332"/>
      <c r="AD41" s="332"/>
      <c r="AE41" s="332"/>
      <c r="AF41" s="332"/>
      <c r="AG41" s="332"/>
      <c r="AH41" s="332"/>
      <c r="AI41" s="332"/>
      <c r="AJ41" s="332"/>
      <c r="AK41" s="332"/>
      <c r="AL41" s="332"/>
      <c r="AM41" s="332"/>
      <c r="AN41" s="332"/>
      <c r="AO41" s="332"/>
      <c r="AP41" s="332"/>
      <c r="AQ41" s="332"/>
      <c r="AR41" s="332"/>
      <c r="AS41" s="332"/>
      <c r="AT41" s="332"/>
      <c r="AU41" s="332"/>
      <c r="AV41" s="333" t="s">
        <v>298</v>
      </c>
    </row>
    <row r="42" ht="13.5" customHeight="1" spans="25:48" x14ac:dyDescent="0.25">
      <c r="Y42" s="331" t="s">
        <v>298</v>
      </c>
      <c r="Z42" s="332"/>
      <c r="AA42" s="330" t="s">
        <v>30</v>
      </c>
      <c r="AB42" s="330" t="s">
        <v>30</v>
      </c>
      <c r="AC42" s="332"/>
      <c r="AD42" s="332"/>
      <c r="AE42" s="332"/>
      <c r="AF42" s="332"/>
      <c r="AG42" s="332"/>
      <c r="AH42" s="332"/>
      <c r="AI42" s="332"/>
      <c r="AJ42" s="332"/>
      <c r="AK42" s="332"/>
      <c r="AL42" s="332"/>
      <c r="AM42" s="332"/>
      <c r="AN42" s="332"/>
      <c r="AO42" s="332"/>
      <c r="AP42" s="332"/>
      <c r="AQ42" s="332"/>
      <c r="AR42" s="332"/>
      <c r="AS42" s="332"/>
      <c r="AT42" s="332"/>
      <c r="AU42" s="332"/>
      <c r="AV42" s="333" t="s">
        <v>298</v>
      </c>
    </row>
    <row r="43" ht="13.5" customHeight="1" spans="25:48" x14ac:dyDescent="0.25">
      <c r="Y43" s="331" t="s">
        <v>298</v>
      </c>
      <c r="Z43" s="331" t="s">
        <v>149</v>
      </c>
      <c r="AA43" s="333" t="s">
        <v>322</v>
      </c>
      <c r="AB43" s="333" t="s">
        <v>322</v>
      </c>
      <c r="AC43" s="332"/>
      <c r="AD43" s="332"/>
      <c r="AE43" s="332"/>
      <c r="AF43" s="332"/>
      <c r="AG43" s="332"/>
      <c r="AH43" s="332"/>
      <c r="AI43" s="332"/>
      <c r="AJ43" s="332"/>
      <c r="AK43" s="332"/>
      <c r="AL43" s="332"/>
      <c r="AM43" s="332"/>
      <c r="AN43" s="332"/>
      <c r="AO43" s="332"/>
      <c r="AP43" s="332"/>
      <c r="AQ43" s="332"/>
      <c r="AR43" s="332"/>
      <c r="AS43" s="332"/>
      <c r="AT43" s="332"/>
      <c r="AU43" s="332"/>
      <c r="AV43" s="333" t="s">
        <v>298</v>
      </c>
    </row>
    <row r="44" ht="13.5" customHeight="1" spans="25:48" x14ac:dyDescent="0.25">
      <c r="Y44" s="331" t="s">
        <v>298</v>
      </c>
      <c r="Z44" s="331" t="s">
        <v>323</v>
      </c>
      <c r="AA44" s="331" t="s">
        <v>326</v>
      </c>
      <c r="AB44" s="331" t="s">
        <v>327</v>
      </c>
      <c r="AC44" s="332"/>
      <c r="AD44" s="332"/>
      <c r="AE44" s="332"/>
      <c r="AF44" s="332"/>
      <c r="AG44" s="332"/>
      <c r="AH44" s="332"/>
      <c r="AI44" s="332"/>
      <c r="AJ44" s="332"/>
      <c r="AK44" s="332"/>
      <c r="AL44" s="332"/>
      <c r="AM44" s="332"/>
      <c r="AN44" s="332"/>
      <c r="AO44" s="332"/>
      <c r="AP44" s="332"/>
      <c r="AQ44" s="332"/>
      <c r="AR44" s="332"/>
      <c r="AS44" s="332"/>
      <c r="AT44" s="332"/>
      <c r="AU44" s="332"/>
      <c r="AV44" s="333" t="s">
        <v>298</v>
      </c>
    </row>
    <row r="45" ht="13.5" customHeight="1" spans="25:48" x14ac:dyDescent="0.25">
      <c r="Y45" s="331" t="s">
        <v>298</v>
      </c>
      <c r="Z45" s="331" t="s">
        <v>332</v>
      </c>
      <c r="AA45" s="331" t="s">
        <v>335</v>
      </c>
      <c r="AB45" s="331" t="s">
        <v>336</v>
      </c>
      <c r="AC45" s="332"/>
      <c r="AD45" s="332"/>
      <c r="AE45" s="332"/>
      <c r="AF45" s="332"/>
      <c r="AG45" s="332"/>
      <c r="AH45" s="332"/>
      <c r="AI45" s="332"/>
      <c r="AJ45" s="332"/>
      <c r="AK45" s="332"/>
      <c r="AL45" s="332"/>
      <c r="AM45" s="332"/>
      <c r="AN45" s="332"/>
      <c r="AO45" s="332"/>
      <c r="AP45" s="332"/>
      <c r="AQ45" s="332"/>
      <c r="AR45" s="332"/>
      <c r="AS45" s="332"/>
      <c r="AT45" s="332"/>
      <c r="AU45" s="332"/>
      <c r="AV45" s="333" t="s">
        <v>298</v>
      </c>
    </row>
    <row r="46" ht="13.5" customHeight="1" spans="25:48" x14ac:dyDescent="0.25">
      <c r="Y46" s="331" t="s">
        <v>298</v>
      </c>
      <c r="Z46" s="331" t="s">
        <v>341</v>
      </c>
      <c r="AA46" s="331" t="s">
        <v>344</v>
      </c>
      <c r="AB46" s="331" t="s">
        <v>345</v>
      </c>
      <c r="AC46" s="332"/>
      <c r="AD46" s="332"/>
      <c r="AE46" s="332"/>
      <c r="AF46" s="332"/>
      <c r="AG46" s="332"/>
      <c r="AH46" s="332"/>
      <c r="AI46" s="332"/>
      <c r="AJ46" s="332"/>
      <c r="AK46" s="332"/>
      <c r="AL46" s="332"/>
      <c r="AM46" s="332"/>
      <c r="AN46" s="332"/>
      <c r="AO46" s="332"/>
      <c r="AP46" s="332"/>
      <c r="AQ46" s="332"/>
      <c r="AR46" s="332"/>
      <c r="AS46" s="332"/>
      <c r="AT46" s="332"/>
      <c r="AU46" s="332"/>
      <c r="AV46" s="333" t="s">
        <v>298</v>
      </c>
    </row>
    <row r="47" ht="13.5" customHeight="1" spans="25:48" x14ac:dyDescent="0.25">
      <c r="Y47" s="331" t="s">
        <v>298</v>
      </c>
      <c r="Z47" s="331" t="s">
        <v>350</v>
      </c>
      <c r="AA47" s="331" t="s">
        <v>353</v>
      </c>
      <c r="AB47" s="331" t="s">
        <v>354</v>
      </c>
      <c r="AC47" s="332"/>
      <c r="AD47" s="332"/>
      <c r="AE47" s="332"/>
      <c r="AF47" s="332"/>
      <c r="AG47" s="332"/>
      <c r="AH47" s="332"/>
      <c r="AI47" s="332"/>
      <c r="AJ47" s="332"/>
      <c r="AK47" s="332"/>
      <c r="AL47" s="332"/>
      <c r="AM47" s="332"/>
      <c r="AN47" s="332"/>
      <c r="AO47" s="332"/>
      <c r="AP47" s="332"/>
      <c r="AQ47" s="332"/>
      <c r="AR47" s="332"/>
      <c r="AS47" s="332"/>
      <c r="AT47" s="332"/>
      <c r="AU47" s="332"/>
      <c r="AV47" s="333" t="s">
        <v>298</v>
      </c>
    </row>
    <row r="48" ht="13.5" customHeight="1" spans="25:48" x14ac:dyDescent="0.25">
      <c r="Y48" s="331" t="s">
        <v>298</v>
      </c>
      <c r="Z48" s="331" t="s">
        <v>360</v>
      </c>
      <c r="AA48" s="331" t="s">
        <v>363</v>
      </c>
      <c r="AB48" s="331" t="s">
        <v>364</v>
      </c>
      <c r="AC48" s="332"/>
      <c r="AD48" s="332"/>
      <c r="AE48" s="332"/>
      <c r="AF48" s="332"/>
      <c r="AG48" s="332"/>
      <c r="AH48" s="332"/>
      <c r="AI48" s="332"/>
      <c r="AJ48" s="332"/>
      <c r="AK48" s="332"/>
      <c r="AL48" s="332"/>
      <c r="AM48" s="332"/>
      <c r="AN48" s="332"/>
      <c r="AO48" s="332"/>
      <c r="AP48" s="332"/>
      <c r="AQ48" s="332"/>
      <c r="AR48" s="332"/>
      <c r="AS48" s="332"/>
      <c r="AT48" s="332"/>
      <c r="AU48" s="332"/>
      <c r="AV48" s="333" t="s">
        <v>298</v>
      </c>
    </row>
    <row r="49" ht="13.5" customHeight="1" spans="25:48" x14ac:dyDescent="0.25">
      <c r="Y49" s="331" t="s">
        <v>298</v>
      </c>
      <c r="Z49" s="331" t="s">
        <v>371</v>
      </c>
      <c r="AA49" s="331" t="s">
        <v>374</v>
      </c>
      <c r="AB49" s="331" t="s">
        <v>375</v>
      </c>
      <c r="AC49" s="332"/>
      <c r="AD49" s="332"/>
      <c r="AE49" s="332"/>
      <c r="AF49" s="332"/>
      <c r="AG49" s="332"/>
      <c r="AH49" s="332"/>
      <c r="AI49" s="332"/>
      <c r="AJ49" s="332"/>
      <c r="AK49" s="332"/>
      <c r="AL49" s="332"/>
      <c r="AM49" s="332"/>
      <c r="AN49" s="332"/>
      <c r="AO49" s="332"/>
      <c r="AP49" s="332"/>
      <c r="AQ49" s="332"/>
      <c r="AR49" s="332"/>
      <c r="AS49" s="332"/>
      <c r="AT49" s="332"/>
      <c r="AU49" s="332"/>
      <c r="AV49" s="333" t="s">
        <v>298</v>
      </c>
    </row>
    <row r="50" ht="13.5" customHeight="1" spans="25:48" x14ac:dyDescent="0.25">
      <c r="Y50" s="331" t="s">
        <v>298</v>
      </c>
      <c r="Z50" s="331" t="s">
        <v>378</v>
      </c>
      <c r="AA50" s="331" t="s">
        <v>381</v>
      </c>
      <c r="AB50" s="331" t="s">
        <v>382</v>
      </c>
      <c r="AC50" s="332"/>
      <c r="AD50" s="332"/>
      <c r="AE50" s="332"/>
      <c r="AF50" s="332"/>
      <c r="AG50" s="332"/>
      <c r="AH50" s="332"/>
      <c r="AI50" s="332"/>
      <c r="AJ50" s="332"/>
      <c r="AK50" s="332"/>
      <c r="AL50" s="332"/>
      <c r="AM50" s="332"/>
      <c r="AN50" s="332"/>
      <c r="AO50" s="332"/>
      <c r="AP50" s="332"/>
      <c r="AQ50" s="332"/>
      <c r="AR50" s="332"/>
      <c r="AS50" s="332"/>
      <c r="AT50" s="332"/>
      <c r="AU50" s="332"/>
      <c r="AV50" s="333" t="s">
        <v>298</v>
      </c>
    </row>
    <row r="51" ht="13.5" customHeight="1" spans="25:48" x14ac:dyDescent="0.25">
      <c r="Y51" s="331" t="s">
        <v>298</v>
      </c>
      <c r="Z51" s="331" t="s">
        <v>386</v>
      </c>
      <c r="AA51" s="331" t="s">
        <v>389</v>
      </c>
      <c r="AB51" s="331" t="s">
        <v>390</v>
      </c>
      <c r="AC51" s="332"/>
      <c r="AD51" s="332"/>
      <c r="AE51" s="332"/>
      <c r="AF51" s="332"/>
      <c r="AG51" s="332"/>
      <c r="AH51" s="332"/>
      <c r="AI51" s="332"/>
      <c r="AJ51" s="332"/>
      <c r="AK51" s="332"/>
      <c r="AL51" s="332"/>
      <c r="AM51" s="332"/>
      <c r="AN51" s="332"/>
      <c r="AO51" s="332"/>
      <c r="AP51" s="332"/>
      <c r="AQ51" s="332"/>
      <c r="AR51" s="332"/>
      <c r="AS51" s="332"/>
      <c r="AT51" s="332"/>
      <c r="AU51" s="332"/>
      <c r="AV51" s="333" t="s">
        <v>298</v>
      </c>
    </row>
    <row r="52" ht="13.5" customHeight="1" spans="25:48" x14ac:dyDescent="0.25">
      <c r="Y52" s="331" t="s">
        <v>298</v>
      </c>
      <c r="Z52" s="331" t="s">
        <v>394</v>
      </c>
      <c r="AA52" s="331" t="s">
        <v>397</v>
      </c>
      <c r="AB52" s="331" t="s">
        <v>398</v>
      </c>
      <c r="AC52" s="332"/>
      <c r="AD52" s="332"/>
      <c r="AE52" s="332"/>
      <c r="AF52" s="332"/>
      <c r="AG52" s="332"/>
      <c r="AH52" s="332"/>
      <c r="AI52" s="332"/>
      <c r="AJ52" s="332"/>
      <c r="AK52" s="332"/>
      <c r="AL52" s="332"/>
      <c r="AM52" s="332"/>
      <c r="AN52" s="332"/>
      <c r="AO52" s="332"/>
      <c r="AP52" s="332"/>
      <c r="AQ52" s="332"/>
      <c r="AR52" s="332"/>
      <c r="AS52" s="332"/>
      <c r="AT52" s="332"/>
      <c r="AU52" s="332"/>
      <c r="AV52" s="333" t="s">
        <v>298</v>
      </c>
    </row>
    <row r="53" ht="13.5" customHeight="1" spans="25:48" x14ac:dyDescent="0.25">
      <c r="Y53" s="331" t="s">
        <v>298</v>
      </c>
      <c r="Z53" s="332"/>
      <c r="AA53" s="330" t="s">
        <v>30</v>
      </c>
      <c r="AB53" s="330" t="s">
        <v>30</v>
      </c>
      <c r="AC53" s="332"/>
      <c r="AD53" s="332"/>
      <c r="AE53" s="332"/>
      <c r="AF53" s="332"/>
      <c r="AG53" s="332"/>
      <c r="AH53" s="332"/>
      <c r="AI53" s="332"/>
      <c r="AJ53" s="332"/>
      <c r="AK53" s="332"/>
      <c r="AL53" s="332"/>
      <c r="AM53" s="332"/>
      <c r="AN53" s="332"/>
      <c r="AO53" s="332"/>
      <c r="AP53" s="332"/>
      <c r="AQ53" s="332"/>
      <c r="AR53" s="332"/>
      <c r="AS53" s="332"/>
      <c r="AT53" s="332"/>
      <c r="AU53" s="332"/>
      <c r="AV53" s="333" t="s">
        <v>298</v>
      </c>
    </row>
    <row r="54" ht="13.5" customHeight="1" spans="25:48" x14ac:dyDescent="0.25">
      <c r="Y54" s="331" t="s">
        <v>298</v>
      </c>
      <c r="Z54" s="332"/>
      <c r="AA54" s="332" t="e">
        <f>IF(AND(AND(AA36="",AB54=""),AA55&gt;"A"),AA55&amp;" MILIAR ",IF(AB54&gt;"A","",AA55))</f>
        <v>#REF!</v>
      </c>
      <c r="AB54" s="332" t="e">
        <f>IF(AND(LEFT(Z40,1)="1",MID(Z40,2,1)&gt;"0"),VLOOKUP(LEFT(Z40,2),$AS$18:$AT$35,2)&amp;"MILIAR ","")</f>
        <v>#REF!</v>
      </c>
      <c r="AC54" s="332"/>
      <c r="AD54" s="332"/>
      <c r="AE54" s="332"/>
      <c r="AF54" s="332"/>
      <c r="AG54" s="332"/>
      <c r="AH54" s="332"/>
      <c r="AI54" s="332"/>
      <c r="AJ54" s="332"/>
      <c r="AK54" s="332"/>
      <c r="AL54" s="332"/>
      <c r="AM54" s="332"/>
      <c r="AN54" s="332"/>
      <c r="AO54" s="332"/>
      <c r="AP54" s="332"/>
      <c r="AQ54" s="332"/>
      <c r="AR54" s="332"/>
      <c r="AS54" s="332"/>
      <c r="AT54" s="332"/>
      <c r="AU54" s="332"/>
      <c r="AV54" s="333" t="s">
        <v>298</v>
      </c>
    </row>
    <row r="55" ht="13.5" customHeight="1" spans="25:48" x14ac:dyDescent="0.25">
      <c r="Y55" s="331" t="s">
        <v>298</v>
      </c>
      <c r="Z55" s="332"/>
      <c r="AA55" s="332" t="e">
        <f>VLOOKUP(LEFT(Z40,1),$Z43:$AA52,2)</f>
        <v>#REF!</v>
      </c>
      <c r="AB55" s="332">
        <v>15</v>
      </c>
      <c r="AC55" s="332"/>
      <c r="AD55" s="332"/>
      <c r="AE55" s="332"/>
      <c r="AF55" s="332"/>
      <c r="AG55" s="332"/>
      <c r="AH55" s="332"/>
      <c r="AI55" s="332"/>
      <c r="AJ55" s="332"/>
      <c r="AK55" s="332"/>
      <c r="AL55" s="332"/>
      <c r="AM55" s="332"/>
      <c r="AN55" s="332"/>
      <c r="AO55" s="332"/>
      <c r="AP55" s="332"/>
      <c r="AQ55" s="332"/>
      <c r="AR55" s="332"/>
      <c r="AS55" s="332"/>
      <c r="AT55" s="332"/>
      <c r="AU55" s="332"/>
      <c r="AV55" s="333" t="s">
        <v>298</v>
      </c>
    </row>
    <row r="56" ht="13.5" customHeight="1" spans="25:48" x14ac:dyDescent="0.25">
      <c r="Y56" s="331" t="s">
        <v>298</v>
      </c>
      <c r="Z56" s="332"/>
      <c r="AA56" s="330" t="s">
        <v>30</v>
      </c>
      <c r="AB56" s="330" t="s">
        <v>30</v>
      </c>
      <c r="AC56" s="332"/>
      <c r="AD56" s="332"/>
      <c r="AE56" s="332"/>
      <c r="AF56" s="332"/>
      <c r="AG56" s="332"/>
      <c r="AH56" s="332"/>
      <c r="AI56" s="332"/>
      <c r="AJ56" s="332"/>
      <c r="AK56" s="332"/>
      <c r="AL56" s="332"/>
      <c r="AM56" s="332"/>
      <c r="AN56" s="332"/>
      <c r="AO56" s="332"/>
      <c r="AP56" s="332"/>
      <c r="AQ56" s="332"/>
      <c r="AR56" s="332"/>
      <c r="AS56" s="332"/>
      <c r="AT56" s="332"/>
      <c r="AU56" s="332"/>
      <c r="AV56" s="333" t="s">
        <v>298</v>
      </c>
    </row>
    <row r="57" ht="13.5" customHeight="1" spans="25:48" x14ac:dyDescent="0.25">
      <c r="Y57" s="331" t="s">
        <v>298</v>
      </c>
      <c r="Z57" s="332"/>
      <c r="AA57" s="332"/>
      <c r="AB57" s="332"/>
      <c r="AC57" s="332"/>
      <c r="AD57" s="332"/>
      <c r="AE57" s="332"/>
      <c r="AF57" s="332"/>
      <c r="AG57" s="332"/>
      <c r="AH57" s="332"/>
      <c r="AI57" s="332"/>
      <c r="AJ57" s="332"/>
      <c r="AK57" s="332"/>
      <c r="AL57" s="332"/>
      <c r="AM57" s="332"/>
      <c r="AN57" s="332"/>
      <c r="AO57" s="332"/>
      <c r="AP57" s="332"/>
      <c r="AQ57" s="332"/>
      <c r="AR57" s="332"/>
      <c r="AS57" s="332"/>
      <c r="AT57" s="332"/>
      <c r="AU57" s="332"/>
      <c r="AV57" s="333" t="s">
        <v>298</v>
      </c>
    </row>
    <row r="58" ht="13.5" customHeight="1" spans="25:48" x14ac:dyDescent="0.25">
      <c r="Y58" s="331" t="s">
        <v>298</v>
      </c>
      <c r="Z58" s="332"/>
      <c r="AA58" s="332"/>
      <c r="AB58" s="332"/>
      <c r="AC58" s="332"/>
      <c r="AD58" s="332"/>
      <c r="AE58" s="332"/>
      <c r="AF58" s="332"/>
      <c r="AG58" s="332"/>
      <c r="AH58" s="332"/>
      <c r="AI58" s="332"/>
      <c r="AJ58" s="332"/>
      <c r="AK58" s="332"/>
      <c r="AL58" s="332"/>
      <c r="AM58" s="332"/>
      <c r="AN58" s="332"/>
      <c r="AO58" s="332"/>
      <c r="AP58" s="332"/>
      <c r="AQ58" s="332"/>
      <c r="AR58" s="332"/>
      <c r="AS58" s="332"/>
      <c r="AT58" s="332"/>
      <c r="AU58" s="332"/>
      <c r="AV58" s="333" t="s">
        <v>298</v>
      </c>
    </row>
    <row r="59" ht="13.5" customHeight="1" spans="25:48" x14ac:dyDescent="0.25">
      <c r="Y59" s="330" t="s">
        <v>30</v>
      </c>
      <c r="Z59" s="330" t="s">
        <v>30</v>
      </c>
      <c r="AA59" s="330" t="s">
        <v>30</v>
      </c>
      <c r="AB59" s="330" t="s">
        <v>30</v>
      </c>
      <c r="AC59" s="330" t="s">
        <v>30</v>
      </c>
      <c r="AD59" s="330" t="s">
        <v>30</v>
      </c>
      <c r="AE59" s="330" t="s">
        <v>30</v>
      </c>
      <c r="AF59" s="330" t="s">
        <v>30</v>
      </c>
      <c r="AG59" s="330" t="s">
        <v>30</v>
      </c>
      <c r="AH59" s="330" t="s">
        <v>30</v>
      </c>
      <c r="AI59" s="330" t="s">
        <v>30</v>
      </c>
      <c r="AJ59" s="330" t="s">
        <v>30</v>
      </c>
      <c r="AK59" s="330" t="s">
        <v>30</v>
      </c>
      <c r="AL59" s="330" t="s">
        <v>30</v>
      </c>
      <c r="AM59" s="330" t="s">
        <v>30</v>
      </c>
      <c r="AN59" s="330" t="s">
        <v>30</v>
      </c>
      <c r="AO59" s="330" t="s">
        <v>30</v>
      </c>
      <c r="AP59" s="330" t="s">
        <v>30</v>
      </c>
      <c r="AQ59" s="330" t="s">
        <v>30</v>
      </c>
      <c r="AR59" s="330" t="s">
        <v>30</v>
      </c>
      <c r="AS59" s="330" t="s">
        <v>30</v>
      </c>
      <c r="AT59" s="330" t="s">
        <v>30</v>
      </c>
      <c r="AU59" s="330" t="s">
        <v>30</v>
      </c>
      <c r="AV59" s="330" t="s">
        <v>30</v>
      </c>
    </row>
  </sheetData>
  <mergeCells count="12">
    <mergeCell ref="C4:H4"/>
    <mergeCell ref="E9:F9"/>
    <mergeCell ref="E11:J11"/>
    <mergeCell ref="C21:E21"/>
    <mergeCell ref="A25:E25"/>
    <mergeCell ref="A26:E26"/>
    <mergeCell ref="A30:E30"/>
    <mergeCell ref="A31:E31"/>
    <mergeCell ref="C33:I33"/>
    <mergeCell ref="C34:I34"/>
    <mergeCell ref="C39:I39"/>
    <mergeCell ref="C40:I40"/>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9"/>
  <sheetViews>
    <sheetView workbookViewId="0" zoomScale="85" zoomScaleNormal="85">
      <selection activeCell="C21" sqref="C21"/>
    </sheetView>
  </sheetViews>
  <sheetFormatPr defaultRowHeight="12.75" outlineLevelRow="0" outlineLevelCol="0" x14ac:dyDescent="0" customHeight="1"/>
  <cols>
    <col min="1" max="16384" width="9.140625" style="323" customWidth="1"/>
  </cols>
  <sheetData>
    <row r="1" spans="2:10" x14ac:dyDescent="0.25">
      <c r="B1" s="324" t="s">
        <v>292</v>
      </c>
      <c r="H1" s="325" t="s">
        <v>293</v>
      </c>
      <c r="I1" s="325" t="s">
        <v>6</v>
      </c>
      <c r="J1" s="326">
        <v>2007</v>
      </c>
    </row>
    <row r="2" ht="15" customHeight="1" spans="2:10" x14ac:dyDescent="0.25">
      <c r="B2" s="327"/>
      <c r="H2" s="325" t="s">
        <v>294</v>
      </c>
      <c r="I2" s="325" t="s">
        <v>295</v>
      </c>
      <c r="J2" s="328"/>
    </row>
    <row r="3" ht="15" customHeight="1" spans="2:10" x14ac:dyDescent="0.25">
      <c r="B3" s="53" t="s">
        <v>48</v>
      </c>
      <c r="H3" s="325" t="s">
        <v>129</v>
      </c>
      <c r="I3" s="325" t="s">
        <v>6</v>
      </c>
      <c r="J3" s="328" t="s">
        <v>296</v>
      </c>
    </row>
    <row r="4" ht="21" customHeight="1" spans="3:50" x14ac:dyDescent="0.25">
      <c r="C4" s="329" t="s">
        <v>297</v>
      </c>
      <c r="D4" s="329"/>
      <c r="E4" s="329"/>
      <c r="F4" s="329"/>
      <c r="G4" s="329"/>
      <c r="H4" s="329"/>
      <c r="AB4" s="330" t="s">
        <v>30</v>
      </c>
      <c r="AC4" s="330" t="s">
        <v>30</v>
      </c>
      <c r="AD4" s="330" t="s">
        <v>30</v>
      </c>
      <c r="AE4" s="330" t="s">
        <v>30</v>
      </c>
      <c r="AF4" s="330" t="s">
        <v>30</v>
      </c>
      <c r="AG4" s="330" t="s">
        <v>30</v>
      </c>
      <c r="AH4" s="330" t="s">
        <v>30</v>
      </c>
      <c r="AI4" s="330" t="s">
        <v>30</v>
      </c>
      <c r="AJ4" s="330" t="s">
        <v>30</v>
      </c>
      <c r="AK4" s="330" t="s">
        <v>30</v>
      </c>
      <c r="AL4" s="330" t="s">
        <v>30</v>
      </c>
      <c r="AM4" s="330" t="s">
        <v>30</v>
      </c>
      <c r="AN4" s="330" t="s">
        <v>30</v>
      </c>
      <c r="AO4" s="330" t="s">
        <v>30</v>
      </c>
      <c r="AP4" s="330" t="s">
        <v>30</v>
      </c>
      <c r="AQ4" s="330" t="s">
        <v>30</v>
      </c>
      <c r="AR4" s="330" t="s">
        <v>30</v>
      </c>
      <c r="AS4" s="330" t="s">
        <v>30</v>
      </c>
      <c r="AT4" s="330" t="s">
        <v>30</v>
      </c>
      <c r="AU4" s="330" t="s">
        <v>30</v>
      </c>
      <c r="AV4" s="330" t="s">
        <v>30</v>
      </c>
      <c r="AW4" s="330" t="s">
        <v>30</v>
      </c>
      <c r="AX4" s="330" t="s">
        <v>30</v>
      </c>
    </row>
    <row r="5" ht="13.5" customHeight="1" spans="2:48" x14ac:dyDescent="0.25">
      <c r="B5" s="331"/>
      <c r="D5" s="332"/>
      <c r="E5" s="332"/>
      <c r="F5" s="332"/>
      <c r="G5" s="332"/>
      <c r="K5" s="332"/>
      <c r="L5" s="332"/>
      <c r="M5" s="332"/>
      <c r="N5" s="332"/>
      <c r="O5" s="332"/>
      <c r="P5" s="332"/>
      <c r="Q5" s="332"/>
      <c r="R5" s="332"/>
      <c r="S5" s="332"/>
      <c r="T5" s="332"/>
      <c r="U5" s="332"/>
      <c r="V5" s="332"/>
      <c r="W5" s="332"/>
      <c r="X5" s="333" t="s">
        <v>298</v>
      </c>
      <c r="AV5" s="331" t="s">
        <v>298</v>
      </c>
    </row>
    <row r="6" ht="13.5" customHeight="1" spans="2:48" x14ac:dyDescent="0.25">
      <c r="B6" s="331"/>
      <c r="D6" s="332"/>
      <c r="E6" s="332"/>
      <c r="F6" s="332"/>
      <c r="G6" s="332"/>
      <c r="H6" s="332"/>
      <c r="I6" s="332"/>
      <c r="J6" s="332"/>
      <c r="K6" s="332"/>
      <c r="L6" s="332"/>
      <c r="M6" s="332"/>
      <c r="N6" s="332"/>
      <c r="O6" s="332"/>
      <c r="P6" s="332"/>
      <c r="Q6" s="332"/>
      <c r="R6" s="332"/>
      <c r="S6" s="332"/>
      <c r="T6" s="332"/>
      <c r="U6" s="332"/>
      <c r="V6" s="332"/>
      <c r="W6" s="332"/>
      <c r="X6" s="333" t="s">
        <v>298</v>
      </c>
      <c r="AV6" s="331" t="s">
        <v>298</v>
      </c>
    </row>
    <row r="7" ht="13.5" customHeight="1" spans="1:48" x14ac:dyDescent="0.25">
      <c r="A7" s="325" t="s">
        <v>299</v>
      </c>
      <c r="B7" s="332"/>
      <c r="C7" s="334" t="s">
        <v>6</v>
      </c>
      <c r="D7" s="323" t="s">
        <v>300</v>
      </c>
      <c r="F7" s="332"/>
      <c r="G7" s="332"/>
      <c r="H7" s="332"/>
      <c r="I7" s="332"/>
      <c r="J7" s="332"/>
      <c r="K7" s="332"/>
      <c r="L7" s="332"/>
      <c r="M7" s="332"/>
      <c r="N7" s="332"/>
      <c r="O7" s="332"/>
      <c r="P7" s="332"/>
      <c r="Q7" s="332"/>
      <c r="R7" s="332"/>
      <c r="S7" s="332"/>
      <c r="T7" s="332"/>
      <c r="U7" s="332"/>
      <c r="V7" s="332"/>
      <c r="W7" s="332"/>
      <c r="X7" s="333" t="s">
        <v>298</v>
      </c>
      <c r="Z7" s="332" t="str">
        <f>REPT(Z17,Y8)</f>
        <v>-</v>
      </c>
      <c r="AA7" s="332"/>
      <c r="AB7" s="332"/>
      <c r="AV7" s="331" t="s">
        <v>298</v>
      </c>
    </row>
    <row r="8" ht="13.5" customHeight="1" spans="5:48" x14ac:dyDescent="0.25">
      <c r="E8" s="332"/>
      <c r="F8" s="332"/>
      <c r="G8" s="332"/>
      <c r="H8" s="332"/>
      <c r="I8" s="332"/>
      <c r="J8" s="332"/>
      <c r="K8" s="332"/>
      <c r="L8" s="332"/>
      <c r="M8" s="332"/>
      <c r="N8" s="332"/>
      <c r="O8" s="332"/>
      <c r="P8" s="332"/>
      <c r="Q8" s="332"/>
      <c r="R8" s="332"/>
      <c r="S8" s="332"/>
      <c r="T8" s="332"/>
      <c r="U8" s="332"/>
      <c r="V8" s="332"/>
      <c r="W8" s="332"/>
      <c r="X8" s="333" t="s">
        <v>298</v>
      </c>
      <c r="Y8" s="332">
        <f>LEN(C11)</f>
        <v>1</v>
      </c>
      <c r="Z8" s="332"/>
      <c r="AA8" s="332"/>
      <c r="AV8" s="331" t="s">
        <v>298</v>
      </c>
    </row>
    <row r="9" ht="15.75" customHeight="1" spans="1:48" x14ac:dyDescent="0.25">
      <c r="A9" s="323" t="s">
        <v>301</v>
      </c>
      <c r="C9" s="334" t="s">
        <v>6</v>
      </c>
      <c r="D9" s="335" t="s">
        <v>302</v>
      </c>
      <c r="E9" s="336" t="e">
        <f>C21</f>
        <v>#REF!</v>
      </c>
      <c r="F9" s="336"/>
      <c r="G9" s="332"/>
      <c r="H9" s="332"/>
      <c r="I9" s="332"/>
      <c r="J9" s="332"/>
      <c r="K9" s="332"/>
      <c r="L9" s="332"/>
      <c r="M9" s="332"/>
      <c r="N9" s="332"/>
      <c r="O9" s="332"/>
      <c r="P9" s="332"/>
      <c r="Q9" s="332"/>
      <c r="R9" s="332"/>
      <c r="S9" s="332"/>
      <c r="T9" s="332"/>
      <c r="U9" s="332"/>
      <c r="V9" s="332"/>
      <c r="W9" s="332"/>
      <c r="X9" s="333"/>
      <c r="Y9" s="332"/>
      <c r="Z9" s="332"/>
      <c r="AA9" s="332"/>
      <c r="AV9" s="331"/>
    </row>
    <row r="10" ht="13.5" customHeight="1" spans="5:48" x14ac:dyDescent="0.25">
      <c r="E10" s="332"/>
      <c r="F10" s="332"/>
      <c r="G10" s="332"/>
      <c r="H10" s="332"/>
      <c r="I10" s="332"/>
      <c r="J10" s="332"/>
      <c r="K10" s="332"/>
      <c r="L10" s="332"/>
      <c r="M10" s="332"/>
      <c r="N10" s="332"/>
      <c r="O10" s="332"/>
      <c r="P10" s="332"/>
      <c r="Q10" s="332"/>
      <c r="R10" s="332"/>
      <c r="S10" s="332"/>
      <c r="T10" s="332"/>
      <c r="U10" s="332"/>
      <c r="V10" s="332"/>
      <c r="W10" s="332"/>
      <c r="X10" s="333"/>
      <c r="Y10" s="332"/>
      <c r="Z10" s="332"/>
      <c r="AA10" s="332"/>
      <c r="AV10" s="331"/>
    </row>
    <row r="11" ht="15" customHeight="1" spans="1:48" x14ac:dyDescent="0.25">
      <c r="A11" s="325" t="s">
        <v>303</v>
      </c>
      <c r="C11" s="323" t="s">
        <v>6</v>
      </c>
      <c r="D11" s="337"/>
      <c r="E11" s="338" t="e">
        <f>IF(D21&gt;100000000000-0.001,"Bbuaannnyyaak Buangget Nngul Aii!!!.",PROPER(TRIM(AD54&amp;" "&amp;AC54&amp;" "&amp;Y11&amp;" "&amp;Y12&amp;" "&amp;B22&amp;" "&amp;B23))&amp;".")</f>
        <v>#REF!</v>
      </c>
      <c r="F11" s="338"/>
      <c r="G11" s="338"/>
      <c r="H11" s="338"/>
      <c r="I11" s="338"/>
      <c r="J11" s="338"/>
      <c r="K11" s="339"/>
      <c r="L11" s="332"/>
      <c r="M11" s="332"/>
      <c r="N11" s="332"/>
      <c r="O11" s="332"/>
      <c r="P11" s="332"/>
      <c r="Q11" s="332"/>
      <c r="R11" s="332"/>
      <c r="S11" s="332"/>
      <c r="T11" s="332"/>
      <c r="U11" s="332"/>
      <c r="V11" s="332"/>
      <c r="W11" s="332"/>
      <c r="X11" s="333" t="s">
        <v>298</v>
      </c>
      <c r="Y11" s="332" t="e">
        <f>PROPER(TRIM(+AA36&amp;AB36&amp;AC36&amp;AD36&amp;AE36&amp;AF36&amp;AG36&amp;AH36&amp;AI36&amp;AJ36&amp;AK36&amp;AL36&amp;AM36))</f>
        <v>#REF!</v>
      </c>
      <c r="Z11" s="332"/>
      <c r="AA11" s="332"/>
      <c r="AV11" s="331" t="s">
        <v>298</v>
      </c>
    </row>
    <row r="12" ht="13.5" customHeight="1" spans="1:48" x14ac:dyDescent="0.25">
      <c r="A12" s="325"/>
      <c r="E12" s="332"/>
      <c r="F12" s="332"/>
      <c r="G12" s="332"/>
      <c r="H12" s="332"/>
      <c r="I12" s="332"/>
      <c r="J12" s="332"/>
      <c r="K12" s="332"/>
      <c r="L12" s="332"/>
      <c r="M12" s="332"/>
      <c r="N12" s="332"/>
      <c r="O12" s="332"/>
      <c r="P12" s="332"/>
      <c r="Q12" s="332"/>
      <c r="R12" s="332"/>
      <c r="S12" s="332"/>
      <c r="T12" s="332"/>
      <c r="U12" s="332"/>
      <c r="V12" s="332"/>
      <c r="W12" s="332"/>
      <c r="X12" s="333" t="s">
        <v>298</v>
      </c>
      <c r="Y12" s="332" t="e">
        <f>IF(Y11&gt;"A","Rupiah","")</f>
        <v>#REF!</v>
      </c>
      <c r="Z12" s="332"/>
      <c r="AA12" s="332"/>
      <c r="AV12" s="331" t="s">
        <v>298</v>
      </c>
    </row>
    <row r="13" ht="13.5" customHeight="1" spans="11:48" x14ac:dyDescent="0.25">
      <c r="K13" s="340"/>
      <c r="L13" s="332"/>
      <c r="M13" s="332"/>
      <c r="N13" s="332"/>
      <c r="O13" s="332"/>
      <c r="P13" s="332"/>
      <c r="Q13" s="332"/>
      <c r="R13" s="332"/>
      <c r="S13" s="332"/>
      <c r="T13" s="332"/>
      <c r="U13" s="332"/>
      <c r="V13" s="332"/>
      <c r="W13" s="332"/>
      <c r="X13" s="333" t="s">
        <v>298</v>
      </c>
      <c r="AV13" s="331" t="s">
        <v>298</v>
      </c>
    </row>
    <row r="14" ht="13.5" customHeight="1" spans="11:48" x14ac:dyDescent="0.25">
      <c r="K14" s="341"/>
      <c r="L14" s="332"/>
      <c r="M14" s="332"/>
      <c r="N14" s="332"/>
      <c r="O14" s="332"/>
      <c r="P14" s="332"/>
      <c r="Q14" s="332"/>
      <c r="R14" s="332"/>
      <c r="S14" s="332"/>
      <c r="T14" s="332"/>
      <c r="U14" s="332"/>
      <c r="V14" s="332"/>
      <c r="W14" s="332"/>
      <c r="X14" s="333" t="s">
        <v>298</v>
      </c>
      <c r="AV14" s="331" t="s">
        <v>298</v>
      </c>
    </row>
    <row r="15" ht="13.5" customHeight="1" spans="4:48" x14ac:dyDescent="0.25">
      <c r="D15" s="342"/>
      <c r="E15" s="342"/>
      <c r="F15" s="342"/>
      <c r="G15" s="342"/>
      <c r="H15" s="342"/>
      <c r="I15" s="342"/>
      <c r="J15" s="342"/>
      <c r="K15" s="342"/>
      <c r="Y15" s="331" t="s">
        <v>298</v>
      </c>
      <c r="Z15" s="330" t="s">
        <v>304</v>
      </c>
      <c r="AA15" s="330" t="s">
        <v>304</v>
      </c>
      <c r="AB15" s="330" t="s">
        <v>304</v>
      </c>
      <c r="AC15" s="330" t="s">
        <v>304</v>
      </c>
      <c r="AD15" s="330" t="s">
        <v>304</v>
      </c>
      <c r="AE15" s="330" t="s">
        <v>304</v>
      </c>
      <c r="AF15" s="330" t="s">
        <v>304</v>
      </c>
      <c r="AG15" s="330" t="s">
        <v>304</v>
      </c>
      <c r="AH15" s="330" t="s">
        <v>304</v>
      </c>
      <c r="AI15" s="330" t="s">
        <v>304</v>
      </c>
      <c r="AJ15" s="330" t="s">
        <v>304</v>
      </c>
      <c r="AK15" s="330" t="s">
        <v>304</v>
      </c>
      <c r="AL15" s="330" t="s">
        <v>304</v>
      </c>
      <c r="AM15" s="330" t="s">
        <v>304</v>
      </c>
      <c r="AN15" s="330" t="s">
        <v>304</v>
      </c>
      <c r="AO15" s="330" t="s">
        <v>304</v>
      </c>
      <c r="AP15" s="330" t="s">
        <v>304</v>
      </c>
      <c r="AQ15" s="332"/>
      <c r="AR15" s="332"/>
      <c r="AS15" s="332"/>
      <c r="AT15" s="332"/>
      <c r="AU15" s="332"/>
      <c r="AV15" s="333" t="s">
        <v>298</v>
      </c>
    </row>
    <row r="16" ht="13.5" customHeight="1" spans="4:48" x14ac:dyDescent="0.25">
      <c r="D16" s="342"/>
      <c r="E16" s="342"/>
      <c r="F16" s="342"/>
      <c r="G16" s="342"/>
      <c r="H16" s="342"/>
      <c r="I16" s="342"/>
      <c r="J16" s="342"/>
      <c r="K16" s="342"/>
      <c r="Y16" s="331" t="s">
        <v>298</v>
      </c>
      <c r="Z16" s="332" t="e">
        <f>RIGHT(+"00000000000000"&amp;FIXED(C21,2,TRUE),13)</f>
        <v>#REF!</v>
      </c>
      <c r="AA16" s="331" t="s">
        <v>305</v>
      </c>
      <c r="AB16" s="331" t="s">
        <v>306</v>
      </c>
      <c r="AC16" s="331" t="s">
        <v>307</v>
      </c>
      <c r="AD16" s="331" t="s">
        <v>308</v>
      </c>
      <c r="AE16" s="331" t="s">
        <v>309</v>
      </c>
      <c r="AF16" s="331" t="s">
        <v>310</v>
      </c>
      <c r="AG16" s="331" t="s">
        <v>311</v>
      </c>
      <c r="AH16" s="331" t="s">
        <v>312</v>
      </c>
      <c r="AI16" s="331" t="s">
        <v>313</v>
      </c>
      <c r="AJ16" s="331" t="s">
        <v>314</v>
      </c>
      <c r="AK16" s="331" t="s">
        <v>315</v>
      </c>
      <c r="AL16" s="331" t="s">
        <v>316</v>
      </c>
      <c r="AM16" s="331" t="s">
        <v>317</v>
      </c>
      <c r="AN16" s="331" t="s">
        <v>318</v>
      </c>
      <c r="AO16" s="331" t="s">
        <v>319</v>
      </c>
      <c r="AP16" s="331" t="s">
        <v>320</v>
      </c>
      <c r="AQ16" s="332"/>
      <c r="AR16" s="332"/>
      <c r="AS16" s="332"/>
      <c r="AT16" s="331" t="s">
        <v>321</v>
      </c>
      <c r="AU16" s="332"/>
      <c r="AV16" s="333" t="s">
        <v>298</v>
      </c>
    </row>
    <row r="17" ht="13.5" customHeight="1" spans="25:48" x14ac:dyDescent="0.25">
      <c r="Y17" s="331" t="s">
        <v>298</v>
      </c>
      <c r="Z17" s="330" t="s">
        <v>30</v>
      </c>
      <c r="AA17" s="330" t="s">
        <v>30</v>
      </c>
      <c r="AB17" s="330" t="s">
        <v>30</v>
      </c>
      <c r="AC17" s="330" t="s">
        <v>30</v>
      </c>
      <c r="AD17" s="330" t="s">
        <v>30</v>
      </c>
      <c r="AE17" s="330" t="s">
        <v>30</v>
      </c>
      <c r="AF17" s="330" t="s">
        <v>30</v>
      </c>
      <c r="AG17" s="330" t="s">
        <v>30</v>
      </c>
      <c r="AH17" s="330" t="s">
        <v>30</v>
      </c>
      <c r="AI17" s="330" t="s">
        <v>30</v>
      </c>
      <c r="AJ17" s="330" t="s">
        <v>30</v>
      </c>
      <c r="AK17" s="330" t="s">
        <v>30</v>
      </c>
      <c r="AL17" s="330" t="s">
        <v>30</v>
      </c>
      <c r="AM17" s="330" t="s">
        <v>30</v>
      </c>
      <c r="AN17" s="330" t="s">
        <v>30</v>
      </c>
      <c r="AO17" s="330" t="s">
        <v>30</v>
      </c>
      <c r="AP17" s="330" t="s">
        <v>30</v>
      </c>
      <c r="AQ17" s="332"/>
      <c r="AR17" s="332"/>
      <c r="AS17" s="332"/>
      <c r="AT17" s="332"/>
      <c r="AU17" s="332"/>
      <c r="AV17" s="333" t="s">
        <v>298</v>
      </c>
    </row>
    <row r="18" ht="13.5" customHeight="1" spans="25:48" x14ac:dyDescent="0.25">
      <c r="Y18" s="331" t="s">
        <v>298</v>
      </c>
      <c r="Z18" s="331" t="s">
        <v>149</v>
      </c>
      <c r="AA18" s="333" t="s">
        <v>322</v>
      </c>
      <c r="AB18" s="333" t="s">
        <v>322</v>
      </c>
      <c r="AC18" s="333" t="s">
        <v>322</v>
      </c>
      <c r="AD18" s="333" t="s">
        <v>322</v>
      </c>
      <c r="AE18" s="333" t="s">
        <v>322</v>
      </c>
      <c r="AF18" s="333" t="s">
        <v>322</v>
      </c>
      <c r="AG18" s="333" t="s">
        <v>322</v>
      </c>
      <c r="AH18" s="333" t="s">
        <v>322</v>
      </c>
      <c r="AI18" s="333" t="s">
        <v>322</v>
      </c>
      <c r="AJ18" s="333" t="s">
        <v>322</v>
      </c>
      <c r="AK18" s="333" t="s">
        <v>322</v>
      </c>
      <c r="AL18" s="333" t="s">
        <v>322</v>
      </c>
      <c r="AM18" s="333" t="s">
        <v>322</v>
      </c>
      <c r="AN18" s="333" t="s">
        <v>322</v>
      </c>
      <c r="AO18" s="333" t="s">
        <v>322</v>
      </c>
      <c r="AP18" s="333" t="s">
        <v>322</v>
      </c>
      <c r="AQ18" s="332"/>
      <c r="AR18" s="332"/>
      <c r="AS18" s="331" t="s">
        <v>149</v>
      </c>
      <c r="AT18" s="333" t="s">
        <v>322</v>
      </c>
      <c r="AU18" s="332"/>
      <c r="AV18" s="333" t="s">
        <v>298</v>
      </c>
    </row>
    <row r="19" ht="13.5" customHeight="1" spans="25:48" x14ac:dyDescent="0.25">
      <c r="Y19" s="331" t="s">
        <v>298</v>
      </c>
      <c r="Z19" s="331" t="s">
        <v>323</v>
      </c>
      <c r="AA19" s="331" t="s">
        <v>324</v>
      </c>
      <c r="AB19" s="331" t="s">
        <v>325</v>
      </c>
      <c r="AC19" s="331" t="s">
        <v>326</v>
      </c>
      <c r="AD19" s="331" t="s">
        <v>327</v>
      </c>
      <c r="AE19" s="331" t="s">
        <v>328</v>
      </c>
      <c r="AF19" s="331" t="s">
        <v>325</v>
      </c>
      <c r="AG19" s="331" t="s">
        <v>329</v>
      </c>
      <c r="AH19" s="331" t="s">
        <v>327</v>
      </c>
      <c r="AI19" s="331" t="s">
        <v>328</v>
      </c>
      <c r="AJ19" s="331" t="s">
        <v>330</v>
      </c>
      <c r="AK19" s="331" t="s">
        <v>326</v>
      </c>
      <c r="AL19" s="331" t="s">
        <v>327</v>
      </c>
      <c r="AM19" s="331" t="s">
        <v>328</v>
      </c>
      <c r="AN19" s="331" t="s">
        <v>329</v>
      </c>
      <c r="AO19" s="331" t="s">
        <v>327</v>
      </c>
      <c r="AP19" s="331" t="s">
        <v>328</v>
      </c>
      <c r="AQ19" s="332"/>
      <c r="AR19" s="332"/>
      <c r="AS19" s="331" t="s">
        <v>331</v>
      </c>
      <c r="AT19" s="331" t="s">
        <v>327</v>
      </c>
      <c r="AU19" s="332"/>
      <c r="AV19" s="333" t="s">
        <v>298</v>
      </c>
    </row>
    <row r="20" ht="13.5" customHeight="1" spans="3:48" x14ac:dyDescent="0.25">
      <c r="C20" s="343"/>
      <c r="Y20" s="331" t="s">
        <v>298</v>
      </c>
      <c r="Z20" s="331" t="s">
        <v>332</v>
      </c>
      <c r="AA20" s="331" t="s">
        <v>333</v>
      </c>
      <c r="AB20" s="331" t="s">
        <v>334</v>
      </c>
      <c r="AC20" s="331" t="s">
        <v>335</v>
      </c>
      <c r="AD20" s="331" t="s">
        <v>336</v>
      </c>
      <c r="AE20" s="331" t="s">
        <v>337</v>
      </c>
      <c r="AF20" s="331" t="s">
        <v>334</v>
      </c>
      <c r="AG20" s="331" t="s">
        <v>335</v>
      </c>
      <c r="AH20" s="331" t="s">
        <v>336</v>
      </c>
      <c r="AI20" s="331" t="s">
        <v>337</v>
      </c>
      <c r="AJ20" s="331" t="s">
        <v>337</v>
      </c>
      <c r="AK20" s="331" t="s">
        <v>335</v>
      </c>
      <c r="AL20" s="331" t="s">
        <v>336</v>
      </c>
      <c r="AM20" s="331" t="s">
        <v>337</v>
      </c>
      <c r="AN20" s="331" t="s">
        <v>335</v>
      </c>
      <c r="AO20" s="331" t="s">
        <v>336</v>
      </c>
      <c r="AP20" s="331" t="s">
        <v>337</v>
      </c>
      <c r="AQ20" s="332"/>
      <c r="AR20" s="332"/>
      <c r="AS20" s="331" t="s">
        <v>338</v>
      </c>
      <c r="AT20" s="331" t="s">
        <v>339</v>
      </c>
      <c r="AU20" s="332"/>
      <c r="AV20" s="333" t="s">
        <v>298</v>
      </c>
    </row>
    <row r="21" ht="22.5" customHeight="1" spans="1:48" x14ac:dyDescent="0.25">
      <c r="A21" s="344" t="s">
        <v>340</v>
      </c>
      <c r="C21" s="345" t="e">
        <f>#REF!</f>
        <v>#REF!</v>
      </c>
      <c r="D21" s="345"/>
      <c r="E21" s="345"/>
      <c r="Y21" s="331" t="s">
        <v>298</v>
      </c>
      <c r="Z21" s="331" t="s">
        <v>341</v>
      </c>
      <c r="AA21" s="331" t="s">
        <v>342</v>
      </c>
      <c r="AB21" s="331" t="s">
        <v>343</v>
      </c>
      <c r="AC21" s="331" t="s">
        <v>344</v>
      </c>
      <c r="AD21" s="331" t="s">
        <v>345</v>
      </c>
      <c r="AE21" s="331" t="s">
        <v>346</v>
      </c>
      <c r="AF21" s="331" t="s">
        <v>343</v>
      </c>
      <c r="AG21" s="331" t="s">
        <v>344</v>
      </c>
      <c r="AH21" s="331" t="s">
        <v>345</v>
      </c>
      <c r="AI21" s="331" t="s">
        <v>346</v>
      </c>
      <c r="AJ21" s="331" t="s">
        <v>346</v>
      </c>
      <c r="AK21" s="331" t="s">
        <v>344</v>
      </c>
      <c r="AL21" s="331" t="s">
        <v>345</v>
      </c>
      <c r="AM21" s="331" t="s">
        <v>346</v>
      </c>
      <c r="AN21" s="331" t="s">
        <v>344</v>
      </c>
      <c r="AO21" s="331" t="s">
        <v>345</v>
      </c>
      <c r="AP21" s="331" t="s">
        <v>346</v>
      </c>
      <c r="AQ21" s="332"/>
      <c r="AR21" s="332"/>
      <c r="AS21" s="331" t="s">
        <v>347</v>
      </c>
      <c r="AT21" s="331" t="s">
        <v>345</v>
      </c>
      <c r="AU21" s="332"/>
      <c r="AV21" s="333" t="s">
        <v>298</v>
      </c>
    </row>
    <row r="22" ht="13.5" customHeight="1" spans="1:48" x14ac:dyDescent="0.25">
      <c r="A22" s="325" t="s">
        <v>348</v>
      </c>
      <c r="B22" s="332" t="e">
        <f>PROPER(TRIM(+AN36&amp;AO36&amp;AP36))</f>
        <v>#REF!</v>
      </c>
      <c r="C22" s="323" t="s">
        <v>6</v>
      </c>
      <c r="D22" s="346" t="s">
        <v>349</v>
      </c>
      <c r="E22" s="340"/>
      <c r="F22" s="340"/>
      <c r="G22" s="340"/>
      <c r="Y22" s="331" t="s">
        <v>298</v>
      </c>
      <c r="Z22" s="331" t="s">
        <v>350</v>
      </c>
      <c r="AA22" s="331" t="s">
        <v>351</v>
      </c>
      <c r="AB22" s="331" t="s">
        <v>352</v>
      </c>
      <c r="AC22" s="331" t="s">
        <v>353</v>
      </c>
      <c r="AD22" s="331" t="s">
        <v>354</v>
      </c>
      <c r="AE22" s="331" t="s">
        <v>355</v>
      </c>
      <c r="AF22" s="331" t="s">
        <v>352</v>
      </c>
      <c r="AG22" s="331" t="s">
        <v>353</v>
      </c>
      <c r="AH22" s="331" t="s">
        <v>354</v>
      </c>
      <c r="AI22" s="331" t="s">
        <v>355</v>
      </c>
      <c r="AJ22" s="331" t="s">
        <v>355</v>
      </c>
      <c r="AK22" s="331" t="s">
        <v>353</v>
      </c>
      <c r="AL22" s="331" t="s">
        <v>354</v>
      </c>
      <c r="AM22" s="331" t="s">
        <v>355</v>
      </c>
      <c r="AN22" s="331" t="s">
        <v>353</v>
      </c>
      <c r="AO22" s="331" t="s">
        <v>354</v>
      </c>
      <c r="AP22" s="331" t="s">
        <v>355</v>
      </c>
      <c r="AQ22" s="332"/>
      <c r="AR22" s="332"/>
      <c r="AS22" s="331" t="s">
        <v>356</v>
      </c>
      <c r="AT22" s="331" t="s">
        <v>354</v>
      </c>
      <c r="AU22" s="332"/>
      <c r="AV22" s="333" t="s">
        <v>298</v>
      </c>
    </row>
    <row r="23" ht="13.5" customHeight="1" spans="2:48" x14ac:dyDescent="0.25">
      <c r="B23" s="332" t="e">
        <f>IF(B22&gt;"A","Sen","")</f>
        <v>#REF!</v>
      </c>
      <c r="C23" s="332"/>
      <c r="D23" s="342" t="s">
        <v>357</v>
      </c>
      <c r="E23" s="341"/>
      <c r="F23" s="341"/>
      <c r="G23" s="341"/>
      <c r="H23" s="341"/>
      <c r="I23" s="341"/>
      <c r="J23" s="341"/>
      <c r="Y23" s="331"/>
      <c r="Z23" s="331"/>
      <c r="AA23" s="331"/>
      <c r="AB23" s="331"/>
      <c r="AC23" s="331"/>
      <c r="AD23" s="331"/>
      <c r="AE23" s="331"/>
      <c r="AF23" s="331"/>
      <c r="AG23" s="331"/>
      <c r="AH23" s="331"/>
      <c r="AI23" s="331"/>
      <c r="AJ23" s="331"/>
      <c r="AK23" s="331"/>
      <c r="AL23" s="331"/>
      <c r="AM23" s="331"/>
      <c r="AN23" s="331"/>
      <c r="AO23" s="331"/>
      <c r="AP23" s="331"/>
      <c r="AQ23" s="332"/>
      <c r="AR23" s="332"/>
      <c r="AS23" s="331"/>
      <c r="AT23" s="331"/>
      <c r="AU23" s="332"/>
      <c r="AV23" s="333"/>
    </row>
    <row r="24" ht="13.5" customHeight="1" spans="25:48" x14ac:dyDescent="0.25">
      <c r="Y24" s="331"/>
      <c r="Z24" s="331"/>
      <c r="AA24" s="331"/>
      <c r="AB24" s="331"/>
      <c r="AC24" s="331"/>
      <c r="AD24" s="331"/>
      <c r="AE24" s="331"/>
      <c r="AF24" s="331"/>
      <c r="AG24" s="331"/>
      <c r="AH24" s="331"/>
      <c r="AI24" s="331"/>
      <c r="AJ24" s="331"/>
      <c r="AK24" s="331"/>
      <c r="AL24" s="331"/>
      <c r="AM24" s="331"/>
      <c r="AN24" s="331"/>
      <c r="AO24" s="331"/>
      <c r="AP24" s="331"/>
      <c r="AQ24" s="332"/>
      <c r="AR24" s="332"/>
      <c r="AS24" s="331"/>
      <c r="AT24" s="331"/>
      <c r="AU24" s="332"/>
      <c r="AV24" s="333"/>
    </row>
    <row r="25" ht="13.5" customHeight="1" spans="1:48" x14ac:dyDescent="0.25">
      <c r="A25" s="347" t="s">
        <v>358</v>
      </c>
      <c r="B25" s="347"/>
      <c r="C25" s="347"/>
      <c r="D25" s="347"/>
      <c r="E25" s="347"/>
      <c r="J25" s="347" t="s">
        <v>359</v>
      </c>
      <c r="Y25" s="331" t="s">
        <v>298</v>
      </c>
      <c r="Z25" s="331" t="s">
        <v>360</v>
      </c>
      <c r="AA25" s="331" t="s">
        <v>361</v>
      </c>
      <c r="AB25" s="331" t="s">
        <v>362</v>
      </c>
      <c r="AC25" s="331" t="s">
        <v>363</v>
      </c>
      <c r="AD25" s="331" t="s">
        <v>364</v>
      </c>
      <c r="AE25" s="331" t="s">
        <v>365</v>
      </c>
      <c r="AF25" s="331" t="s">
        <v>362</v>
      </c>
      <c r="AG25" s="331" t="s">
        <v>363</v>
      </c>
      <c r="AH25" s="331" t="s">
        <v>364</v>
      </c>
      <c r="AI25" s="331" t="s">
        <v>365</v>
      </c>
      <c r="AJ25" s="331" t="s">
        <v>365</v>
      </c>
      <c r="AK25" s="331" t="s">
        <v>363</v>
      </c>
      <c r="AL25" s="331" t="s">
        <v>364</v>
      </c>
      <c r="AM25" s="331" t="s">
        <v>365</v>
      </c>
      <c r="AN25" s="331" t="s">
        <v>363</v>
      </c>
      <c r="AO25" s="331" t="s">
        <v>364</v>
      </c>
      <c r="AP25" s="331" t="s">
        <v>365</v>
      </c>
      <c r="AQ25" s="332"/>
      <c r="AR25" s="332"/>
      <c r="AS25" s="331" t="s">
        <v>366</v>
      </c>
      <c r="AT25" s="331" t="s">
        <v>364</v>
      </c>
      <c r="AU25" s="332"/>
      <c r="AV25" s="333" t="s">
        <v>298</v>
      </c>
    </row>
    <row r="26" ht="13.5" customHeight="1" spans="1:48" x14ac:dyDescent="0.25">
      <c r="A26" s="347" t="s">
        <v>225</v>
      </c>
      <c r="B26" s="347"/>
      <c r="C26" s="347"/>
      <c r="D26" s="347"/>
      <c r="E26" s="347"/>
      <c r="J26" s="347" t="s">
        <v>367</v>
      </c>
      <c r="Y26" s="331"/>
      <c r="Z26" s="331"/>
      <c r="AA26" s="331"/>
      <c r="AB26" s="331"/>
      <c r="AC26" s="331"/>
      <c r="AD26" s="331"/>
      <c r="AE26" s="331"/>
      <c r="AF26" s="331"/>
      <c r="AG26" s="331"/>
      <c r="AH26" s="331"/>
      <c r="AI26" s="331"/>
      <c r="AJ26" s="331"/>
      <c r="AK26" s="331"/>
      <c r="AL26" s="331"/>
      <c r="AM26" s="331"/>
      <c r="AN26" s="331"/>
      <c r="AO26" s="331"/>
      <c r="AP26" s="331"/>
      <c r="AQ26" s="332"/>
      <c r="AR26" s="332"/>
      <c r="AS26" s="331"/>
      <c r="AT26" s="331"/>
      <c r="AU26" s="332"/>
      <c r="AV26" s="333"/>
    </row>
    <row r="27" ht="13.5" customHeight="1" spans="25:48" x14ac:dyDescent="0.25">
      <c r="Y27" s="331"/>
      <c r="Z27" s="331"/>
      <c r="AA27" s="331"/>
      <c r="AB27" s="331"/>
      <c r="AC27" s="331"/>
      <c r="AD27" s="331"/>
      <c r="AE27" s="331"/>
      <c r="AF27" s="331"/>
      <c r="AG27" s="331"/>
      <c r="AH27" s="331"/>
      <c r="AI27" s="331"/>
      <c r="AJ27" s="331"/>
      <c r="AK27" s="331"/>
      <c r="AL27" s="331"/>
      <c r="AM27" s="331"/>
      <c r="AN27" s="331"/>
      <c r="AO27" s="331"/>
      <c r="AP27" s="331"/>
      <c r="AQ27" s="332"/>
      <c r="AR27" s="332"/>
      <c r="AS27" s="331"/>
      <c r="AT27" s="331"/>
      <c r="AU27" s="332"/>
      <c r="AV27" s="333"/>
    </row>
    <row r="28" ht="13.5" customHeight="1" spans="25:48" x14ac:dyDescent="0.25">
      <c r="Y28" s="331"/>
      <c r="Z28" s="331"/>
      <c r="AA28" s="331"/>
      <c r="AB28" s="331"/>
      <c r="AC28" s="331"/>
      <c r="AD28" s="331"/>
      <c r="AE28" s="331"/>
      <c r="AF28" s="331"/>
      <c r="AG28" s="331"/>
      <c r="AH28" s="331"/>
      <c r="AI28" s="331"/>
      <c r="AJ28" s="331"/>
      <c r="AK28" s="331"/>
      <c r="AL28" s="331"/>
      <c r="AM28" s="331"/>
      <c r="AN28" s="331"/>
      <c r="AO28" s="331"/>
      <c r="AP28" s="331"/>
      <c r="AQ28" s="332"/>
      <c r="AR28" s="332"/>
      <c r="AS28" s="331"/>
      <c r="AT28" s="331"/>
      <c r="AU28" s="332"/>
      <c r="AV28" s="333"/>
    </row>
    <row r="29" ht="13.5" customHeight="1" spans="25:48" x14ac:dyDescent="0.25">
      <c r="Y29" s="331"/>
      <c r="Z29" s="331"/>
      <c r="AA29" s="331"/>
      <c r="AB29" s="331"/>
      <c r="AC29" s="331"/>
      <c r="AD29" s="331"/>
      <c r="AE29" s="331"/>
      <c r="AF29" s="331"/>
      <c r="AG29" s="331"/>
      <c r="AH29" s="331"/>
      <c r="AI29" s="331"/>
      <c r="AJ29" s="331"/>
      <c r="AK29" s="331"/>
      <c r="AL29" s="331"/>
      <c r="AM29" s="331"/>
      <c r="AN29" s="331"/>
      <c r="AO29" s="331"/>
      <c r="AP29" s="331"/>
      <c r="AQ29" s="332"/>
      <c r="AR29" s="332"/>
      <c r="AS29" s="331"/>
      <c r="AT29" s="331"/>
      <c r="AU29" s="332"/>
      <c r="AV29" s="333"/>
    </row>
    <row r="30" ht="13.5" customHeight="1" spans="1:48" x14ac:dyDescent="0.25">
      <c r="A30" s="348" t="s">
        <v>368</v>
      </c>
      <c r="B30" s="348"/>
      <c r="C30" s="348"/>
      <c r="D30" s="348"/>
      <c r="E30" s="348"/>
      <c r="J30" s="348" t="s">
        <v>369</v>
      </c>
      <c r="Y30" s="331"/>
      <c r="Z30" s="331"/>
      <c r="AA30" s="331"/>
      <c r="AB30" s="331"/>
      <c r="AC30" s="331"/>
      <c r="AD30" s="331"/>
      <c r="AE30" s="331"/>
      <c r="AF30" s="331"/>
      <c r="AG30" s="331"/>
      <c r="AH30" s="331"/>
      <c r="AI30" s="331"/>
      <c r="AJ30" s="331"/>
      <c r="AK30" s="331"/>
      <c r="AL30" s="331"/>
      <c r="AM30" s="331"/>
      <c r="AN30" s="331"/>
      <c r="AO30" s="331"/>
      <c r="AP30" s="331"/>
      <c r="AQ30" s="332"/>
      <c r="AR30" s="332"/>
      <c r="AS30" s="331"/>
      <c r="AT30" s="331"/>
      <c r="AU30" s="332"/>
      <c r="AV30" s="333"/>
    </row>
    <row r="31" ht="14.25" customHeight="1" spans="1:48" x14ac:dyDescent="0.25">
      <c r="A31" s="349" t="s">
        <v>370</v>
      </c>
      <c r="B31" s="349"/>
      <c r="C31" s="349"/>
      <c r="D31" s="349"/>
      <c r="E31" s="349"/>
      <c r="F31" s="350"/>
      <c r="G31" s="350"/>
      <c r="K31" s="350"/>
      <c r="Y31" s="331" t="s">
        <v>298</v>
      </c>
      <c r="Z31" s="331" t="s">
        <v>371</v>
      </c>
      <c r="AA31" s="331" t="s">
        <v>372</v>
      </c>
      <c r="AB31" s="331" t="s">
        <v>373</v>
      </c>
      <c r="AC31" s="331" t="s">
        <v>374</v>
      </c>
      <c r="AD31" s="331" t="s">
        <v>375</v>
      </c>
      <c r="AE31" s="331" t="s">
        <v>376</v>
      </c>
      <c r="AF31" s="331" t="s">
        <v>373</v>
      </c>
      <c r="AG31" s="331" t="s">
        <v>374</v>
      </c>
      <c r="AH31" s="331" t="s">
        <v>375</v>
      </c>
      <c r="AI31" s="331" t="s">
        <v>376</v>
      </c>
      <c r="AJ31" s="331" t="s">
        <v>376</v>
      </c>
      <c r="AK31" s="331" t="s">
        <v>374</v>
      </c>
      <c r="AL31" s="331" t="s">
        <v>375</v>
      </c>
      <c r="AM31" s="331" t="s">
        <v>376</v>
      </c>
      <c r="AN31" s="331" t="s">
        <v>374</v>
      </c>
      <c r="AO31" s="331" t="s">
        <v>375</v>
      </c>
      <c r="AP31" s="331" t="s">
        <v>376</v>
      </c>
      <c r="AQ31" s="332"/>
      <c r="AR31" s="332"/>
      <c r="AS31" s="331" t="s">
        <v>377</v>
      </c>
      <c r="AT31" s="331" t="s">
        <v>375</v>
      </c>
      <c r="AU31" s="332"/>
      <c r="AV31" s="333" t="s">
        <v>298</v>
      </c>
    </row>
    <row r="32" ht="14.25" customHeight="1" spans="1:48" x14ac:dyDescent="0.25">
      <c r="A32" s="351"/>
      <c r="B32" s="351"/>
      <c r="C32" s="351"/>
      <c r="D32" s="351"/>
      <c r="E32" s="351"/>
      <c r="F32" s="351"/>
      <c r="G32" s="351"/>
      <c r="H32" s="351"/>
      <c r="I32" s="351"/>
      <c r="J32" s="351"/>
      <c r="K32" s="351"/>
      <c r="Y32" s="331" t="s">
        <v>298</v>
      </c>
      <c r="Z32" s="331" t="s">
        <v>378</v>
      </c>
      <c r="AA32" s="331" t="s">
        <v>379</v>
      </c>
      <c r="AB32" s="331" t="s">
        <v>380</v>
      </c>
      <c r="AC32" s="331" t="s">
        <v>381</v>
      </c>
      <c r="AD32" s="331" t="s">
        <v>382</v>
      </c>
      <c r="AE32" s="331" t="s">
        <v>383</v>
      </c>
      <c r="AF32" s="331" t="s">
        <v>380</v>
      </c>
      <c r="AG32" s="331" t="s">
        <v>381</v>
      </c>
      <c r="AH32" s="331" t="s">
        <v>382</v>
      </c>
      <c r="AI32" s="331" t="s">
        <v>383</v>
      </c>
      <c r="AJ32" s="331" t="s">
        <v>383</v>
      </c>
      <c r="AK32" s="331" t="s">
        <v>381</v>
      </c>
      <c r="AL32" s="331" t="s">
        <v>382</v>
      </c>
      <c r="AM32" s="331" t="s">
        <v>383</v>
      </c>
      <c r="AN32" s="331" t="s">
        <v>381</v>
      </c>
      <c r="AO32" s="331" t="s">
        <v>382</v>
      </c>
      <c r="AP32" s="331" t="s">
        <v>383</v>
      </c>
      <c r="AQ32" s="332"/>
      <c r="AR32" s="332"/>
      <c r="AS32" s="331" t="s">
        <v>384</v>
      </c>
      <c r="AT32" s="331" t="s">
        <v>382</v>
      </c>
      <c r="AU32" s="332"/>
      <c r="AV32" s="333" t="s">
        <v>298</v>
      </c>
    </row>
    <row r="33" ht="13.5" customHeight="1" spans="3:48" x14ac:dyDescent="0.25">
      <c r="C33" s="327" t="s">
        <v>385</v>
      </c>
      <c r="D33" s="327"/>
      <c r="E33" s="327"/>
      <c r="F33" s="327"/>
      <c r="G33" s="327"/>
      <c r="H33" s="327"/>
      <c r="I33" s="327"/>
      <c r="J33" s="327"/>
      <c r="Y33" s="331" t="s">
        <v>298</v>
      </c>
      <c r="Z33" s="331" t="s">
        <v>386</v>
      </c>
      <c r="AA33" s="331" t="s">
        <v>387</v>
      </c>
      <c r="AB33" s="331" t="s">
        <v>388</v>
      </c>
      <c r="AC33" s="331" t="s">
        <v>389</v>
      </c>
      <c r="AD33" s="331" t="s">
        <v>390</v>
      </c>
      <c r="AE33" s="331" t="s">
        <v>391</v>
      </c>
      <c r="AF33" s="331" t="s">
        <v>388</v>
      </c>
      <c r="AG33" s="331" t="s">
        <v>389</v>
      </c>
      <c r="AH33" s="331" t="s">
        <v>390</v>
      </c>
      <c r="AI33" s="331" t="s">
        <v>391</v>
      </c>
      <c r="AJ33" s="331" t="s">
        <v>391</v>
      </c>
      <c r="AK33" s="331" t="s">
        <v>389</v>
      </c>
      <c r="AL33" s="331" t="s">
        <v>390</v>
      </c>
      <c r="AM33" s="331" t="s">
        <v>391</v>
      </c>
      <c r="AN33" s="331" t="s">
        <v>389</v>
      </c>
      <c r="AO33" s="331" t="s">
        <v>390</v>
      </c>
      <c r="AP33" s="331" t="s">
        <v>391</v>
      </c>
      <c r="AQ33" s="332"/>
      <c r="AR33" s="332"/>
      <c r="AS33" s="331" t="s">
        <v>392</v>
      </c>
      <c r="AT33" s="331" t="s">
        <v>390</v>
      </c>
      <c r="AU33" s="332"/>
      <c r="AV33" s="333" t="s">
        <v>298</v>
      </c>
    </row>
    <row r="34" ht="13.5" customHeight="1" spans="3:48" x14ac:dyDescent="0.25">
      <c r="C34" s="327" t="s">
        <v>393</v>
      </c>
      <c r="D34" s="327"/>
      <c r="E34" s="327"/>
      <c r="F34" s="327"/>
      <c r="G34" s="327"/>
      <c r="H34" s="327"/>
      <c r="I34" s="327"/>
      <c r="J34" s="327"/>
      <c r="Y34" s="331" t="s">
        <v>298</v>
      </c>
      <c r="Z34" s="331" t="s">
        <v>394</v>
      </c>
      <c r="AA34" s="331" t="s">
        <v>395</v>
      </c>
      <c r="AB34" s="331" t="s">
        <v>396</v>
      </c>
      <c r="AC34" s="331" t="s">
        <v>397</v>
      </c>
      <c r="AD34" s="331" t="s">
        <v>398</v>
      </c>
      <c r="AE34" s="331" t="s">
        <v>399</v>
      </c>
      <c r="AF34" s="331" t="s">
        <v>396</v>
      </c>
      <c r="AG34" s="331" t="s">
        <v>397</v>
      </c>
      <c r="AH34" s="331" t="s">
        <v>398</v>
      </c>
      <c r="AI34" s="331" t="s">
        <v>399</v>
      </c>
      <c r="AJ34" s="331" t="s">
        <v>399</v>
      </c>
      <c r="AK34" s="331" t="s">
        <v>397</v>
      </c>
      <c r="AL34" s="331" t="s">
        <v>398</v>
      </c>
      <c r="AM34" s="331" t="s">
        <v>399</v>
      </c>
      <c r="AN34" s="331" t="s">
        <v>397</v>
      </c>
      <c r="AO34" s="331" t="s">
        <v>398</v>
      </c>
      <c r="AP34" s="331" t="s">
        <v>399</v>
      </c>
      <c r="AQ34" s="332"/>
      <c r="AR34" s="332"/>
      <c r="AS34" s="331" t="s">
        <v>400</v>
      </c>
      <c r="AT34" s="331" t="s">
        <v>398</v>
      </c>
      <c r="AU34" s="332"/>
      <c r="AV34" s="333" t="s">
        <v>298</v>
      </c>
    </row>
    <row r="35" ht="13.5" customHeight="1" spans="7:48" x14ac:dyDescent="0.25">
      <c r="G35" s="327"/>
      <c r="H35" s="334"/>
      <c r="I35" s="334"/>
      <c r="Y35" s="331" t="s">
        <v>298</v>
      </c>
      <c r="Z35" s="330" t="s">
        <v>30</v>
      </c>
      <c r="AA35" s="330" t="s">
        <v>30</v>
      </c>
      <c r="AB35" s="330" t="s">
        <v>30</v>
      </c>
      <c r="AC35" s="330" t="s">
        <v>30</v>
      </c>
      <c r="AD35" s="330" t="s">
        <v>30</v>
      </c>
      <c r="AE35" s="330" t="s">
        <v>30</v>
      </c>
      <c r="AF35" s="330" t="s">
        <v>30</v>
      </c>
      <c r="AG35" s="330" t="s">
        <v>30</v>
      </c>
      <c r="AH35" s="330" t="s">
        <v>30</v>
      </c>
      <c r="AI35" s="330" t="s">
        <v>30</v>
      </c>
      <c r="AJ35" s="330" t="s">
        <v>30</v>
      </c>
      <c r="AK35" s="330" t="s">
        <v>30</v>
      </c>
      <c r="AL35" s="330" t="s">
        <v>30</v>
      </c>
      <c r="AM35" s="330" t="s">
        <v>30</v>
      </c>
      <c r="AN35" s="330" t="s">
        <v>30</v>
      </c>
      <c r="AO35" s="330" t="s">
        <v>30</v>
      </c>
      <c r="AP35" s="330" t="s">
        <v>30</v>
      </c>
      <c r="AQ35" s="332"/>
      <c r="AR35" s="332"/>
      <c r="AS35" s="332"/>
      <c r="AT35" s="332"/>
      <c r="AU35" s="332"/>
      <c r="AV35" s="333" t="s">
        <v>298</v>
      </c>
    </row>
    <row r="36" ht="13.5" customHeight="1" spans="8:48" x14ac:dyDescent="0.25">
      <c r="H36" s="334"/>
      <c r="I36" s="334"/>
      <c r="Y36" s="331" t="s">
        <v>298</v>
      </c>
      <c r="Z36" s="352" t="e">
        <f>IF(C21&gt;=1,PROPER(TRIM(+AA36&amp;AB36&amp;AC36&amp;AD36&amp;AE36&amp;AF36&amp;AG36&amp;AH36&amp;AI36&amp;AJ36&amp;AK36&amp;AL36&amp;AM36&amp;Y12)),IF(NOT(RIGHT(Z16,2)="00"),0,1))</f>
        <v>#REF!</v>
      </c>
      <c r="AA36" s="332" t="e">
        <f>IF(AB54&gt;"A","",VLOOKUP(LEFT(Z16,1),$Z$18:$AE$34,2))</f>
        <v>#REF!</v>
      </c>
      <c r="AB36" s="332" t="e">
        <f>IF(AND(AND(AND(NOT(MID(Z16,2,1)="0"),AC37=""),AD36=""),AE36=""),VLOOKUP(MID(Z16,2,1),$Z$18:$AE$34,3)&amp;"JUTA ",VLOOKUP(MID(Z16,2,1),$Z$18:$AE$34,3))</f>
        <v>#REF!</v>
      </c>
      <c r="AC36" s="332" t="e">
        <f>IF(AND(AND(AD36="",AE36=""),AC37&gt;"A"),AC37&amp;" JUTA ",AC37)</f>
        <v>#REF!</v>
      </c>
      <c r="AD36" s="332" t="e">
        <f>IF(AND(MID(Z16,3,1)="1",MID(Z16,4,1)&gt;"0"),VLOOKUP(MID(Z16,3,2),$AS$18:$AT$34,2)&amp;"JUTA ","")</f>
        <v>#REF!</v>
      </c>
      <c r="AE36" s="332" t="e">
        <f>IF(AD36&gt;"A","",IF(MID(Z16,4,1)="0","",VLOOKUP(MID(Z16,4,1),$Z$18:$AE$34,6)&amp;"JUTA "))</f>
        <v>#REF!</v>
      </c>
      <c r="AF36" s="332" t="e">
        <f>IF(AND(AND(AND(NOT(MID(Z16,5,1)="0"),AG36=""),AH36=""),AI36=""),VLOOKUP(MID(Z16,5,1),$Z$18:$AF$34,7)&amp;"RIBU ",VLOOKUP(MID(Z16,5,1),$Z$18:$AF$34,7))</f>
        <v>#REF!</v>
      </c>
      <c r="AG36" s="332" t="e">
        <f>IF(AND(MID(Z16,6,1)="1",MID(Z16,7,1)&gt;"0"),"",IF(MID(Z16,6,1)="0","",IF(NOT(MID(Z16,7,1)&gt;"0"),VLOOKUP(MID(Z16,6,1),$Z18:$AG34,8)&amp;"RIBU ",VLOOKUP(MID(Z16,6,1),$Z$18:$AG$34,8))))</f>
        <v>#REF!</v>
      </c>
      <c r="AH36" s="332" t="e">
        <f>IF(AND(MID(Z16,6,1)="1",MID(Z16,7,1)&gt;"0"),VLOOKUP(MID(Z16,6,2),$AS$18:$AT$34,2)&amp;"RIBU ","")</f>
        <v>#REF!</v>
      </c>
      <c r="AI36" s="332" t="e">
        <f>IF(OR(MID(Z16,7,1)="0",AH36&gt;="A"),"",VLOOKUP(MID(Z16,7,1),$Z$18:$AJ$34,10)&amp;"RIBU ")</f>
        <v>#REF!</v>
      </c>
      <c r="AJ36" s="332" t="e">
        <f>IF(MID(Z16,8,1)="0","",VLOOKUP(MID(Z16,8,1),$Z$18:$AJ$34,11)&amp;"RATUS ")</f>
        <v>#REF!</v>
      </c>
      <c r="AK36" s="332" t="e">
        <f>IF(AND(MID(Z16,9,1)="1",MID(Z16,10,1)&gt;"0"),"",VLOOKUP(MID(Z16,9,1),$Z18:$AK34,12))</f>
        <v>#REF!</v>
      </c>
      <c r="AL36" s="332" t="e">
        <f>IF(AND(MID(Z16,9,1)="1",MID(Z16,10,1)&gt;"0"),VLOOKUP(MID(Z16,9,2),$AS$18:$AT$34,2),"")</f>
        <v>#REF!</v>
      </c>
      <c r="AM36" s="332" t="e">
        <f>IF(AL36&gt;"A","",VLOOKUP(MID(Z16,10,1),$Z$18:$AM$34,14))</f>
        <v>#REF!</v>
      </c>
      <c r="AN36" s="332" t="e">
        <f>IF(AND(MID(Z16,12,1)="1",MID(Z16,13,1)&gt;"0"),"",VLOOKUP(MID(Z16,12,1),$Z18:$AN34,15))</f>
        <v>#REF!</v>
      </c>
      <c r="AO36" s="332" t="e">
        <f>IF(AND(MID(Z16,12,1)="1",MID(Z16,13,1)&gt;"0"),VLOOKUP(MID(Z16,12,2),$AS$18:$AT$34,2),"")</f>
        <v>#REF!</v>
      </c>
      <c r="AP36" s="332" t="e">
        <f>IF(AO36&gt;"A","",VLOOKUP(MID(Z16,13,1),$Z$18:$AP$34,17))</f>
        <v>#REF!</v>
      </c>
      <c r="AQ36" s="332"/>
      <c r="AR36" s="332"/>
      <c r="AS36" s="332"/>
      <c r="AT36" s="332"/>
      <c r="AU36" s="332"/>
      <c r="AV36" s="333" t="s">
        <v>298</v>
      </c>
    </row>
    <row r="37" ht="13.5" customHeight="1" spans="8:48" x14ac:dyDescent="0.25">
      <c r="H37" s="334"/>
      <c r="I37" s="334"/>
      <c r="Y37" s="331" t="s">
        <v>298</v>
      </c>
      <c r="Z37" s="332">
        <v>14</v>
      </c>
      <c r="AA37" s="332">
        <v>16</v>
      </c>
      <c r="AB37" s="332">
        <v>15</v>
      </c>
      <c r="AC37" s="332" t="e">
        <f>IF(AND(MID(Z16,3,1)="1",MID(Z16,4,1)&gt;"0"),"",VLOOKUP(MID(Z16,3,1),$Z18:$AC34,4))</f>
        <v>#REF!</v>
      </c>
      <c r="AD37" s="332">
        <v>15</v>
      </c>
      <c r="AE37" s="332">
        <v>15</v>
      </c>
      <c r="AF37" s="332">
        <v>15</v>
      </c>
      <c r="AG37" s="332">
        <v>15</v>
      </c>
      <c r="AH37" s="332">
        <v>15</v>
      </c>
      <c r="AI37" s="332">
        <v>14</v>
      </c>
      <c r="AJ37" s="332">
        <v>15</v>
      </c>
      <c r="AK37" s="332">
        <v>15</v>
      </c>
      <c r="AL37" s="332">
        <v>15</v>
      </c>
      <c r="AM37" s="332">
        <v>9</v>
      </c>
      <c r="AN37" s="332">
        <v>16</v>
      </c>
      <c r="AO37" s="332">
        <v>15</v>
      </c>
      <c r="AP37" s="332">
        <v>10</v>
      </c>
      <c r="AQ37" s="332"/>
      <c r="AR37" s="332"/>
      <c r="AS37" s="332">
        <v>9</v>
      </c>
      <c r="AT37" s="332">
        <v>9</v>
      </c>
      <c r="AU37" s="332"/>
      <c r="AV37" s="333" t="s">
        <v>298</v>
      </c>
    </row>
    <row r="38" ht="13.5" customHeight="1" spans="8:48" x14ac:dyDescent="0.25">
      <c r="H38" s="334"/>
      <c r="I38" s="334"/>
      <c r="Y38" s="330" t="s">
        <v>30</v>
      </c>
      <c r="Z38" s="330" t="s">
        <v>30</v>
      </c>
      <c r="AA38" s="330" t="s">
        <v>30</v>
      </c>
      <c r="AB38" s="330" t="s">
        <v>30</v>
      </c>
      <c r="AC38" s="330" t="s">
        <v>30</v>
      </c>
      <c r="AD38" s="330" t="s">
        <v>30</v>
      </c>
      <c r="AE38" s="330" t="s">
        <v>30</v>
      </c>
      <c r="AF38" s="330" t="s">
        <v>30</v>
      </c>
      <c r="AG38" s="330" t="s">
        <v>30</v>
      </c>
      <c r="AH38" s="330" t="s">
        <v>30</v>
      </c>
      <c r="AI38" s="330" t="s">
        <v>30</v>
      </c>
      <c r="AJ38" s="330" t="s">
        <v>30</v>
      </c>
      <c r="AK38" s="330" t="s">
        <v>30</v>
      </c>
      <c r="AL38" s="330" t="s">
        <v>30</v>
      </c>
      <c r="AM38" s="330" t="s">
        <v>30</v>
      </c>
      <c r="AN38" s="330" t="s">
        <v>30</v>
      </c>
      <c r="AO38" s="330" t="s">
        <v>30</v>
      </c>
      <c r="AP38" s="330" t="s">
        <v>30</v>
      </c>
      <c r="AQ38" s="330" t="s">
        <v>30</v>
      </c>
      <c r="AR38" s="330" t="s">
        <v>30</v>
      </c>
      <c r="AS38" s="330" t="s">
        <v>30</v>
      </c>
      <c r="AT38" s="330" t="s">
        <v>30</v>
      </c>
      <c r="AU38" s="330" t="s">
        <v>30</v>
      </c>
      <c r="AV38" s="330" t="s">
        <v>30</v>
      </c>
    </row>
    <row r="39" ht="13.5" customHeight="1" spans="3:48" x14ac:dyDescent="0.25">
      <c r="C39" s="348" t="s">
        <v>401</v>
      </c>
      <c r="D39" s="348"/>
      <c r="E39" s="348"/>
      <c r="F39" s="348"/>
      <c r="G39" s="348"/>
      <c r="H39" s="348"/>
      <c r="I39" s="348"/>
      <c r="J39" s="348"/>
      <c r="Y39" s="331" t="s">
        <v>298</v>
      </c>
      <c r="Z39" s="332" t="e">
        <f>LEFT(FIXED(C21,0,TRUE),1)</f>
        <v>#REF!</v>
      </c>
      <c r="AA39" s="332"/>
      <c r="AB39" s="332"/>
      <c r="AC39" s="332"/>
      <c r="AD39" s="332"/>
      <c r="AE39" s="332"/>
      <c r="AF39" s="332"/>
      <c r="AG39" s="332"/>
      <c r="AH39" s="332"/>
      <c r="AI39" s="332"/>
      <c r="AJ39" s="332"/>
      <c r="AK39" s="332"/>
      <c r="AL39" s="332"/>
      <c r="AM39" s="332"/>
      <c r="AN39" s="332"/>
      <c r="AO39" s="332"/>
      <c r="AP39" s="332"/>
      <c r="AQ39" s="332"/>
      <c r="AR39" s="332"/>
      <c r="AS39" s="332"/>
      <c r="AT39" s="332"/>
      <c r="AU39" s="332"/>
      <c r="AV39" s="333" t="s">
        <v>298</v>
      </c>
    </row>
    <row r="40" ht="13.5" customHeight="1" spans="3:48" x14ac:dyDescent="0.25">
      <c r="C40" s="347" t="s">
        <v>402</v>
      </c>
      <c r="D40" s="347"/>
      <c r="E40" s="347"/>
      <c r="F40" s="347"/>
      <c r="G40" s="347"/>
      <c r="H40" s="347"/>
      <c r="I40" s="347"/>
      <c r="J40" s="347"/>
      <c r="Y40" s="331" t="s">
        <v>298</v>
      </c>
      <c r="Z40" s="332" t="e">
        <f>RIGHT(+"00000000000000"&amp;FIXED(C21,2,TRUE),14)</f>
        <v>#REF!</v>
      </c>
      <c r="AA40" s="330" t="s">
        <v>304</v>
      </c>
      <c r="AB40" s="330" t="s">
        <v>304</v>
      </c>
      <c r="AC40" s="332"/>
      <c r="AD40" s="332"/>
      <c r="AE40" s="332"/>
      <c r="AF40" s="332"/>
      <c r="AG40" s="332"/>
      <c r="AH40" s="332"/>
      <c r="AI40" s="332"/>
      <c r="AJ40" s="332"/>
      <c r="AK40" s="332"/>
      <c r="AL40" s="332"/>
      <c r="AM40" s="332"/>
      <c r="AN40" s="332"/>
      <c r="AO40" s="332"/>
      <c r="AP40" s="332"/>
      <c r="AQ40" s="332"/>
      <c r="AR40" s="332"/>
      <c r="AS40" s="332"/>
      <c r="AT40" s="332"/>
      <c r="AU40" s="332"/>
      <c r="AV40" s="333" t="s">
        <v>298</v>
      </c>
    </row>
    <row r="41" ht="13.5" customHeight="1" spans="25:48" x14ac:dyDescent="0.25">
      <c r="Y41" s="331" t="s">
        <v>298</v>
      </c>
      <c r="Z41" s="332"/>
      <c r="AA41" s="331" t="s">
        <v>403</v>
      </c>
      <c r="AB41" s="331" t="s">
        <v>308</v>
      </c>
      <c r="AC41" s="332"/>
      <c r="AD41" s="332"/>
      <c r="AE41" s="332"/>
      <c r="AF41" s="332"/>
      <c r="AG41" s="332"/>
      <c r="AH41" s="332"/>
      <c r="AI41" s="332"/>
      <c r="AJ41" s="332"/>
      <c r="AK41" s="332"/>
      <c r="AL41" s="332"/>
      <c r="AM41" s="332"/>
      <c r="AN41" s="332"/>
      <c r="AO41" s="332"/>
      <c r="AP41" s="332"/>
      <c r="AQ41" s="332"/>
      <c r="AR41" s="332"/>
      <c r="AS41" s="332"/>
      <c r="AT41" s="332"/>
      <c r="AU41" s="332"/>
      <c r="AV41" s="333" t="s">
        <v>298</v>
      </c>
    </row>
    <row r="42" ht="13.5" customHeight="1" spans="25:48" x14ac:dyDescent="0.25">
      <c r="Y42" s="331" t="s">
        <v>298</v>
      </c>
      <c r="Z42" s="332"/>
      <c r="AA42" s="330" t="s">
        <v>30</v>
      </c>
      <c r="AB42" s="330" t="s">
        <v>30</v>
      </c>
      <c r="AC42" s="332"/>
      <c r="AD42" s="332"/>
      <c r="AE42" s="332"/>
      <c r="AF42" s="332"/>
      <c r="AG42" s="332"/>
      <c r="AH42" s="332"/>
      <c r="AI42" s="332"/>
      <c r="AJ42" s="332"/>
      <c r="AK42" s="332"/>
      <c r="AL42" s="332"/>
      <c r="AM42" s="332"/>
      <c r="AN42" s="332"/>
      <c r="AO42" s="332"/>
      <c r="AP42" s="332"/>
      <c r="AQ42" s="332"/>
      <c r="AR42" s="332"/>
      <c r="AS42" s="332"/>
      <c r="AT42" s="332"/>
      <c r="AU42" s="332"/>
      <c r="AV42" s="333" t="s">
        <v>298</v>
      </c>
    </row>
    <row r="43" ht="13.5" customHeight="1" spans="25:48" x14ac:dyDescent="0.25">
      <c r="Y43" s="331" t="s">
        <v>298</v>
      </c>
      <c r="Z43" s="331" t="s">
        <v>149</v>
      </c>
      <c r="AA43" s="333" t="s">
        <v>322</v>
      </c>
      <c r="AB43" s="333" t="s">
        <v>322</v>
      </c>
      <c r="AC43" s="332"/>
      <c r="AD43" s="332"/>
      <c r="AE43" s="332"/>
      <c r="AF43" s="332"/>
      <c r="AG43" s="332"/>
      <c r="AH43" s="332"/>
      <c r="AI43" s="332"/>
      <c r="AJ43" s="332"/>
      <c r="AK43" s="332"/>
      <c r="AL43" s="332"/>
      <c r="AM43" s="332"/>
      <c r="AN43" s="332"/>
      <c r="AO43" s="332"/>
      <c r="AP43" s="332"/>
      <c r="AQ43" s="332"/>
      <c r="AR43" s="332"/>
      <c r="AS43" s="332"/>
      <c r="AT43" s="332"/>
      <c r="AU43" s="332"/>
      <c r="AV43" s="333" t="s">
        <v>298</v>
      </c>
    </row>
    <row r="44" ht="13.5" customHeight="1" spans="25:48" x14ac:dyDescent="0.25">
      <c r="Y44" s="331" t="s">
        <v>298</v>
      </c>
      <c r="Z44" s="331" t="s">
        <v>323</v>
      </c>
      <c r="AA44" s="331" t="s">
        <v>326</v>
      </c>
      <c r="AB44" s="331" t="s">
        <v>327</v>
      </c>
      <c r="AC44" s="332"/>
      <c r="AD44" s="332"/>
      <c r="AE44" s="332"/>
      <c r="AF44" s="332"/>
      <c r="AG44" s="332"/>
      <c r="AH44" s="332"/>
      <c r="AI44" s="332"/>
      <c r="AJ44" s="332"/>
      <c r="AK44" s="332"/>
      <c r="AL44" s="332"/>
      <c r="AM44" s="332"/>
      <c r="AN44" s="332"/>
      <c r="AO44" s="332"/>
      <c r="AP44" s="332"/>
      <c r="AQ44" s="332"/>
      <c r="AR44" s="332"/>
      <c r="AS44" s="332"/>
      <c r="AT44" s="332"/>
      <c r="AU44" s="332"/>
      <c r="AV44" s="333" t="s">
        <v>298</v>
      </c>
    </row>
    <row r="45" ht="13.5" customHeight="1" spans="25:48" x14ac:dyDescent="0.25">
      <c r="Y45" s="331" t="s">
        <v>298</v>
      </c>
      <c r="Z45" s="331" t="s">
        <v>332</v>
      </c>
      <c r="AA45" s="331" t="s">
        <v>335</v>
      </c>
      <c r="AB45" s="331" t="s">
        <v>336</v>
      </c>
      <c r="AC45" s="332"/>
      <c r="AD45" s="332"/>
      <c r="AE45" s="332"/>
      <c r="AF45" s="332"/>
      <c r="AG45" s="332"/>
      <c r="AH45" s="332"/>
      <c r="AI45" s="332"/>
      <c r="AJ45" s="332"/>
      <c r="AK45" s="332"/>
      <c r="AL45" s="332"/>
      <c r="AM45" s="332"/>
      <c r="AN45" s="332"/>
      <c r="AO45" s="332"/>
      <c r="AP45" s="332"/>
      <c r="AQ45" s="332"/>
      <c r="AR45" s="332"/>
      <c r="AS45" s="332"/>
      <c r="AT45" s="332"/>
      <c r="AU45" s="332"/>
      <c r="AV45" s="333" t="s">
        <v>298</v>
      </c>
    </row>
    <row r="46" ht="13.5" customHeight="1" spans="25:48" x14ac:dyDescent="0.25">
      <c r="Y46" s="331" t="s">
        <v>298</v>
      </c>
      <c r="Z46" s="331" t="s">
        <v>341</v>
      </c>
      <c r="AA46" s="331" t="s">
        <v>344</v>
      </c>
      <c r="AB46" s="331" t="s">
        <v>345</v>
      </c>
      <c r="AC46" s="332"/>
      <c r="AD46" s="332"/>
      <c r="AE46" s="332"/>
      <c r="AF46" s="332"/>
      <c r="AG46" s="332"/>
      <c r="AH46" s="332"/>
      <c r="AI46" s="332"/>
      <c r="AJ46" s="332"/>
      <c r="AK46" s="332"/>
      <c r="AL46" s="332"/>
      <c r="AM46" s="332"/>
      <c r="AN46" s="332"/>
      <c r="AO46" s="332"/>
      <c r="AP46" s="332"/>
      <c r="AQ46" s="332"/>
      <c r="AR46" s="332"/>
      <c r="AS46" s="332"/>
      <c r="AT46" s="332"/>
      <c r="AU46" s="332"/>
      <c r="AV46" s="333" t="s">
        <v>298</v>
      </c>
    </row>
    <row r="47" ht="13.5" customHeight="1" spans="25:48" x14ac:dyDescent="0.25">
      <c r="Y47" s="331" t="s">
        <v>298</v>
      </c>
      <c r="Z47" s="331" t="s">
        <v>350</v>
      </c>
      <c r="AA47" s="331" t="s">
        <v>353</v>
      </c>
      <c r="AB47" s="331" t="s">
        <v>354</v>
      </c>
      <c r="AC47" s="332"/>
      <c r="AD47" s="332"/>
      <c r="AE47" s="332"/>
      <c r="AF47" s="332"/>
      <c r="AG47" s="332"/>
      <c r="AH47" s="332"/>
      <c r="AI47" s="332"/>
      <c r="AJ47" s="332"/>
      <c r="AK47" s="332"/>
      <c r="AL47" s="332"/>
      <c r="AM47" s="332"/>
      <c r="AN47" s="332"/>
      <c r="AO47" s="332"/>
      <c r="AP47" s="332"/>
      <c r="AQ47" s="332"/>
      <c r="AR47" s="332"/>
      <c r="AS47" s="332"/>
      <c r="AT47" s="332"/>
      <c r="AU47" s="332"/>
      <c r="AV47" s="333" t="s">
        <v>298</v>
      </c>
    </row>
    <row r="48" ht="13.5" customHeight="1" spans="25:48" x14ac:dyDescent="0.25">
      <c r="Y48" s="331" t="s">
        <v>298</v>
      </c>
      <c r="Z48" s="331" t="s">
        <v>360</v>
      </c>
      <c r="AA48" s="331" t="s">
        <v>363</v>
      </c>
      <c r="AB48" s="331" t="s">
        <v>364</v>
      </c>
      <c r="AC48" s="332"/>
      <c r="AD48" s="332"/>
      <c r="AE48" s="332"/>
      <c r="AF48" s="332"/>
      <c r="AG48" s="332"/>
      <c r="AH48" s="332"/>
      <c r="AI48" s="332"/>
      <c r="AJ48" s="332"/>
      <c r="AK48" s="332"/>
      <c r="AL48" s="332"/>
      <c r="AM48" s="332"/>
      <c r="AN48" s="332"/>
      <c r="AO48" s="332"/>
      <c r="AP48" s="332"/>
      <c r="AQ48" s="332"/>
      <c r="AR48" s="332"/>
      <c r="AS48" s="332"/>
      <c r="AT48" s="332"/>
      <c r="AU48" s="332"/>
      <c r="AV48" s="333" t="s">
        <v>298</v>
      </c>
    </row>
    <row r="49" ht="13.5" customHeight="1" spans="25:48" x14ac:dyDescent="0.25">
      <c r="Y49" s="331" t="s">
        <v>298</v>
      </c>
      <c r="Z49" s="331" t="s">
        <v>371</v>
      </c>
      <c r="AA49" s="331" t="s">
        <v>374</v>
      </c>
      <c r="AB49" s="331" t="s">
        <v>375</v>
      </c>
      <c r="AC49" s="332"/>
      <c r="AD49" s="332"/>
      <c r="AE49" s="332"/>
      <c r="AF49" s="332"/>
      <c r="AG49" s="332"/>
      <c r="AH49" s="332"/>
      <c r="AI49" s="332"/>
      <c r="AJ49" s="332"/>
      <c r="AK49" s="332"/>
      <c r="AL49" s="332"/>
      <c r="AM49" s="332"/>
      <c r="AN49" s="332"/>
      <c r="AO49" s="332"/>
      <c r="AP49" s="332"/>
      <c r="AQ49" s="332"/>
      <c r="AR49" s="332"/>
      <c r="AS49" s="332"/>
      <c r="AT49" s="332"/>
      <c r="AU49" s="332"/>
      <c r="AV49" s="333" t="s">
        <v>298</v>
      </c>
    </row>
    <row r="50" ht="13.5" customHeight="1" spans="25:48" x14ac:dyDescent="0.25">
      <c r="Y50" s="331" t="s">
        <v>298</v>
      </c>
      <c r="Z50" s="331" t="s">
        <v>378</v>
      </c>
      <c r="AA50" s="331" t="s">
        <v>381</v>
      </c>
      <c r="AB50" s="331" t="s">
        <v>382</v>
      </c>
      <c r="AC50" s="332"/>
      <c r="AD50" s="332"/>
      <c r="AE50" s="332"/>
      <c r="AF50" s="332"/>
      <c r="AG50" s="332"/>
      <c r="AH50" s="332"/>
      <c r="AI50" s="332"/>
      <c r="AJ50" s="332"/>
      <c r="AK50" s="332"/>
      <c r="AL50" s="332"/>
      <c r="AM50" s="332"/>
      <c r="AN50" s="332"/>
      <c r="AO50" s="332"/>
      <c r="AP50" s="332"/>
      <c r="AQ50" s="332"/>
      <c r="AR50" s="332"/>
      <c r="AS50" s="332"/>
      <c r="AT50" s="332"/>
      <c r="AU50" s="332"/>
      <c r="AV50" s="333" t="s">
        <v>298</v>
      </c>
    </row>
    <row r="51" ht="13.5" customHeight="1" spans="25:48" x14ac:dyDescent="0.25">
      <c r="Y51" s="331" t="s">
        <v>298</v>
      </c>
      <c r="Z51" s="331" t="s">
        <v>386</v>
      </c>
      <c r="AA51" s="331" t="s">
        <v>389</v>
      </c>
      <c r="AB51" s="331" t="s">
        <v>390</v>
      </c>
      <c r="AC51" s="332"/>
      <c r="AD51" s="332"/>
      <c r="AE51" s="332"/>
      <c r="AF51" s="332"/>
      <c r="AG51" s="332"/>
      <c r="AH51" s="332"/>
      <c r="AI51" s="332"/>
      <c r="AJ51" s="332"/>
      <c r="AK51" s="332"/>
      <c r="AL51" s="332"/>
      <c r="AM51" s="332"/>
      <c r="AN51" s="332"/>
      <c r="AO51" s="332"/>
      <c r="AP51" s="332"/>
      <c r="AQ51" s="332"/>
      <c r="AR51" s="332"/>
      <c r="AS51" s="332"/>
      <c r="AT51" s="332"/>
      <c r="AU51" s="332"/>
      <c r="AV51" s="333" t="s">
        <v>298</v>
      </c>
    </row>
    <row r="52" ht="13.5" customHeight="1" spans="25:48" x14ac:dyDescent="0.25">
      <c r="Y52" s="331" t="s">
        <v>298</v>
      </c>
      <c r="Z52" s="331" t="s">
        <v>394</v>
      </c>
      <c r="AA52" s="331" t="s">
        <v>397</v>
      </c>
      <c r="AB52" s="331" t="s">
        <v>398</v>
      </c>
      <c r="AC52" s="332"/>
      <c r="AD52" s="332"/>
      <c r="AE52" s="332"/>
      <c r="AF52" s="332"/>
      <c r="AG52" s="332"/>
      <c r="AH52" s="332"/>
      <c r="AI52" s="332"/>
      <c r="AJ52" s="332"/>
      <c r="AK52" s="332"/>
      <c r="AL52" s="332"/>
      <c r="AM52" s="332"/>
      <c r="AN52" s="332"/>
      <c r="AO52" s="332"/>
      <c r="AP52" s="332"/>
      <c r="AQ52" s="332"/>
      <c r="AR52" s="332"/>
      <c r="AS52" s="332"/>
      <c r="AT52" s="332"/>
      <c r="AU52" s="332"/>
      <c r="AV52" s="333" t="s">
        <v>298</v>
      </c>
    </row>
    <row r="53" ht="13.5" customHeight="1" spans="25:48" x14ac:dyDescent="0.25">
      <c r="Y53" s="331" t="s">
        <v>298</v>
      </c>
      <c r="Z53" s="332"/>
      <c r="AA53" s="330" t="s">
        <v>30</v>
      </c>
      <c r="AB53" s="330" t="s">
        <v>30</v>
      </c>
      <c r="AC53" s="332"/>
      <c r="AD53" s="332"/>
      <c r="AE53" s="332"/>
      <c r="AF53" s="332"/>
      <c r="AG53" s="332"/>
      <c r="AH53" s="332"/>
      <c r="AI53" s="332"/>
      <c r="AJ53" s="332"/>
      <c r="AK53" s="332"/>
      <c r="AL53" s="332"/>
      <c r="AM53" s="332"/>
      <c r="AN53" s="332"/>
      <c r="AO53" s="332"/>
      <c r="AP53" s="332"/>
      <c r="AQ53" s="332"/>
      <c r="AR53" s="332"/>
      <c r="AS53" s="332"/>
      <c r="AT53" s="332"/>
      <c r="AU53" s="332"/>
      <c r="AV53" s="333" t="s">
        <v>298</v>
      </c>
    </row>
    <row r="54" ht="13.5" customHeight="1" spans="25:48" x14ac:dyDescent="0.25">
      <c r="Y54" s="331" t="s">
        <v>298</v>
      </c>
      <c r="Z54" s="332"/>
      <c r="AA54" s="332" t="e">
        <f>IF(AND(AND(AA36="",AB54=""),AA55&gt;"A"),AA55&amp;" MILIAR ",IF(AB54&gt;"A","",AA55))</f>
        <v>#REF!</v>
      </c>
      <c r="AB54" s="332" t="e">
        <f>IF(AND(LEFT(Z40,1)="1",MID(Z40,2,1)&gt;"0"),VLOOKUP(LEFT(Z40,2),$AS$18:$AT$35,2)&amp;"MILIAR ","")</f>
        <v>#REF!</v>
      </c>
      <c r="AC54" s="332"/>
      <c r="AD54" s="332"/>
      <c r="AE54" s="332"/>
      <c r="AF54" s="332"/>
      <c r="AG54" s="332"/>
      <c r="AH54" s="332"/>
      <c r="AI54" s="332"/>
      <c r="AJ54" s="332"/>
      <c r="AK54" s="332"/>
      <c r="AL54" s="332"/>
      <c r="AM54" s="332"/>
      <c r="AN54" s="332"/>
      <c r="AO54" s="332"/>
      <c r="AP54" s="332"/>
      <c r="AQ54" s="332"/>
      <c r="AR54" s="332"/>
      <c r="AS54" s="332"/>
      <c r="AT54" s="332"/>
      <c r="AU54" s="332"/>
      <c r="AV54" s="333" t="s">
        <v>298</v>
      </c>
    </row>
    <row r="55" ht="13.5" customHeight="1" spans="25:48" x14ac:dyDescent="0.25">
      <c r="Y55" s="331" t="s">
        <v>298</v>
      </c>
      <c r="Z55" s="332"/>
      <c r="AA55" s="332" t="e">
        <f>VLOOKUP(LEFT(Z40,1),$Z43:$AA52,2)</f>
        <v>#REF!</v>
      </c>
      <c r="AB55" s="332">
        <v>15</v>
      </c>
      <c r="AC55" s="332"/>
      <c r="AD55" s="332"/>
      <c r="AE55" s="332"/>
      <c r="AF55" s="332"/>
      <c r="AG55" s="332"/>
      <c r="AH55" s="332"/>
      <c r="AI55" s="332"/>
      <c r="AJ55" s="332"/>
      <c r="AK55" s="332"/>
      <c r="AL55" s="332"/>
      <c r="AM55" s="332"/>
      <c r="AN55" s="332"/>
      <c r="AO55" s="332"/>
      <c r="AP55" s="332"/>
      <c r="AQ55" s="332"/>
      <c r="AR55" s="332"/>
      <c r="AS55" s="332"/>
      <c r="AT55" s="332"/>
      <c r="AU55" s="332"/>
      <c r="AV55" s="333" t="s">
        <v>298</v>
      </c>
    </row>
    <row r="56" ht="13.5" customHeight="1" spans="25:48" x14ac:dyDescent="0.25">
      <c r="Y56" s="331" t="s">
        <v>298</v>
      </c>
      <c r="Z56" s="332"/>
      <c r="AA56" s="330" t="s">
        <v>30</v>
      </c>
      <c r="AB56" s="330" t="s">
        <v>30</v>
      </c>
      <c r="AC56" s="332"/>
      <c r="AD56" s="332"/>
      <c r="AE56" s="332"/>
      <c r="AF56" s="332"/>
      <c r="AG56" s="332"/>
      <c r="AH56" s="332"/>
      <c r="AI56" s="332"/>
      <c r="AJ56" s="332"/>
      <c r="AK56" s="332"/>
      <c r="AL56" s="332"/>
      <c r="AM56" s="332"/>
      <c r="AN56" s="332"/>
      <c r="AO56" s="332"/>
      <c r="AP56" s="332"/>
      <c r="AQ56" s="332"/>
      <c r="AR56" s="332"/>
      <c r="AS56" s="332"/>
      <c r="AT56" s="332"/>
      <c r="AU56" s="332"/>
      <c r="AV56" s="333" t="s">
        <v>298</v>
      </c>
    </row>
    <row r="57" ht="13.5" customHeight="1" spans="25:48" x14ac:dyDescent="0.25">
      <c r="Y57" s="331" t="s">
        <v>298</v>
      </c>
      <c r="Z57" s="332"/>
      <c r="AA57" s="332"/>
      <c r="AB57" s="332"/>
      <c r="AC57" s="332"/>
      <c r="AD57" s="332"/>
      <c r="AE57" s="332"/>
      <c r="AF57" s="332"/>
      <c r="AG57" s="332"/>
      <c r="AH57" s="332"/>
      <c r="AI57" s="332"/>
      <c r="AJ57" s="332"/>
      <c r="AK57" s="332"/>
      <c r="AL57" s="332"/>
      <c r="AM57" s="332"/>
      <c r="AN57" s="332"/>
      <c r="AO57" s="332"/>
      <c r="AP57" s="332"/>
      <c r="AQ57" s="332"/>
      <c r="AR57" s="332"/>
      <c r="AS57" s="332"/>
      <c r="AT57" s="332"/>
      <c r="AU57" s="332"/>
      <c r="AV57" s="333" t="s">
        <v>298</v>
      </c>
    </row>
    <row r="58" ht="13.5" customHeight="1" spans="25:48" x14ac:dyDescent="0.25">
      <c r="Y58" s="331" t="s">
        <v>298</v>
      </c>
      <c r="Z58" s="332"/>
      <c r="AA58" s="332"/>
      <c r="AB58" s="332"/>
      <c r="AC58" s="332"/>
      <c r="AD58" s="332"/>
      <c r="AE58" s="332"/>
      <c r="AF58" s="332"/>
      <c r="AG58" s="332"/>
      <c r="AH58" s="332"/>
      <c r="AI58" s="332"/>
      <c r="AJ58" s="332"/>
      <c r="AK58" s="332"/>
      <c r="AL58" s="332"/>
      <c r="AM58" s="332"/>
      <c r="AN58" s="332"/>
      <c r="AO58" s="332"/>
      <c r="AP58" s="332"/>
      <c r="AQ58" s="332"/>
      <c r="AR58" s="332"/>
      <c r="AS58" s="332"/>
      <c r="AT58" s="332"/>
      <c r="AU58" s="332"/>
      <c r="AV58" s="333" t="s">
        <v>298</v>
      </c>
    </row>
    <row r="59" ht="13.5" customHeight="1" spans="25:48" x14ac:dyDescent="0.25">
      <c r="Y59" s="330" t="s">
        <v>30</v>
      </c>
      <c r="Z59" s="330" t="s">
        <v>30</v>
      </c>
      <c r="AA59" s="330" t="s">
        <v>30</v>
      </c>
      <c r="AB59" s="330" t="s">
        <v>30</v>
      </c>
      <c r="AC59" s="330" t="s">
        <v>30</v>
      </c>
      <c r="AD59" s="330" t="s">
        <v>30</v>
      </c>
      <c r="AE59" s="330" t="s">
        <v>30</v>
      </c>
      <c r="AF59" s="330" t="s">
        <v>30</v>
      </c>
      <c r="AG59" s="330" t="s">
        <v>30</v>
      </c>
      <c r="AH59" s="330" t="s">
        <v>30</v>
      </c>
      <c r="AI59" s="330" t="s">
        <v>30</v>
      </c>
      <c r="AJ59" s="330" t="s">
        <v>30</v>
      </c>
      <c r="AK59" s="330" t="s">
        <v>30</v>
      </c>
      <c r="AL59" s="330" t="s">
        <v>30</v>
      </c>
      <c r="AM59" s="330" t="s">
        <v>30</v>
      </c>
      <c r="AN59" s="330" t="s">
        <v>30</v>
      </c>
      <c r="AO59" s="330" t="s">
        <v>30</v>
      </c>
      <c r="AP59" s="330" t="s">
        <v>30</v>
      </c>
      <c r="AQ59" s="330" t="s">
        <v>30</v>
      </c>
      <c r="AR59" s="330" t="s">
        <v>30</v>
      </c>
      <c r="AS59" s="330" t="s">
        <v>30</v>
      </c>
      <c r="AT59" s="330" t="s">
        <v>30</v>
      </c>
      <c r="AU59" s="330" t="s">
        <v>30</v>
      </c>
      <c r="AV59" s="330" t="s">
        <v>30</v>
      </c>
    </row>
  </sheetData>
  <mergeCells count="12">
    <mergeCell ref="C4:H4"/>
    <mergeCell ref="E9:F9"/>
    <mergeCell ref="E11:J11"/>
    <mergeCell ref="C21:E21"/>
    <mergeCell ref="A25:E25"/>
    <mergeCell ref="A26:E26"/>
    <mergeCell ref="A30:E30"/>
    <mergeCell ref="A31:E31"/>
    <mergeCell ref="C33:I33"/>
    <mergeCell ref="C34:I34"/>
    <mergeCell ref="C39:I39"/>
    <mergeCell ref="C40:I4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H2:Z220"/>
  <sheetViews>
    <sheetView workbookViewId="0" zoomScale="136" zoomScaleNormal="89" view="pageBreakPreview">
      <selection activeCell="Q62" sqref="Q62"/>
    </sheetView>
  </sheetViews>
  <sheetFormatPr defaultRowHeight="15" outlineLevelRow="0" outlineLevelCol="0" x14ac:dyDescent="0"/>
  <cols>
    <col min="1" max="1" width="9.140625" style="126" customWidth="1"/>
    <col min="2" max="3" width="12.7109375" style="126" customWidth="1"/>
    <col min="4" max="4" width="2" style="126" customWidth="1"/>
    <col min="5" max="5" width="2.7109375" style="80" customWidth="1"/>
    <col min="6" max="6" width="22" style="126" customWidth="1"/>
    <col min="7" max="7" width="4.140625" style="126" customWidth="1"/>
    <col min="8" max="8" width="21.7109375" style="126" customWidth="1"/>
    <col min="9" max="9" width="22.7109375" style="126" customWidth="1"/>
    <col min="10" max="10" width="4.7109375" style="126" customWidth="1"/>
    <col min="11" max="12" width="12.7109375" style="126" customWidth="1"/>
    <col min="13" max="13" width="2" style="126" customWidth="1"/>
    <col min="14" max="14" width="2.7109375" style="126" customWidth="1"/>
    <col min="15" max="15" width="22" style="126" customWidth="1"/>
    <col min="16" max="16" width="4.140625" style="126" customWidth="1"/>
    <col min="17" max="17" width="21.7109375" style="5" customWidth="1"/>
    <col min="18" max="18" width="22.7109375" style="5" customWidth="1"/>
    <col min="19" max="19" width="12" style="5" customWidth="1"/>
    <col min="20" max="20" width="2.140625" style="5" customWidth="1"/>
    <col min="21" max="21" width="50" style="5" customWidth="1"/>
    <col min="22" max="22" width="4.42578125" style="5" customWidth="1"/>
    <col min="23" max="23" width="14.7109375" style="5" customWidth="1"/>
    <col min="24" max="24" width="2.85546875" style="5" customWidth="1"/>
    <col min="25" max="25" width="24.7109375" style="5" customWidth="1"/>
    <col min="26" max="16384" width="9.140625" style="126" customWidth="1"/>
  </cols>
  <sheetData>
    <row r="2" ht="23.25" customHeight="1" spans="3:18" x14ac:dyDescent="0.25">
      <c r="C2" s="28" t="s">
        <v>43</v>
      </c>
      <c r="D2" s="28"/>
      <c r="E2" s="28"/>
      <c r="F2" s="28"/>
      <c r="G2" s="28"/>
      <c r="H2" s="28"/>
      <c r="I2" s="28"/>
      <c r="L2" s="28" t="s">
        <v>43</v>
      </c>
      <c r="M2" s="28"/>
      <c r="N2" s="28"/>
      <c r="O2" s="28"/>
      <c r="P2" s="28"/>
      <c r="Q2" s="28"/>
      <c r="R2" s="28"/>
    </row>
    <row r="3" ht="23.25" customHeight="1" spans="3:18" x14ac:dyDescent="0.25">
      <c r="C3" s="28" t="s">
        <v>44</v>
      </c>
      <c r="D3" s="28"/>
      <c r="E3" s="28"/>
      <c r="F3" s="28"/>
      <c r="G3" s="28"/>
      <c r="H3" s="28"/>
      <c r="I3" s="28"/>
      <c r="L3" s="28" t="s">
        <v>44</v>
      </c>
      <c r="M3" s="28"/>
      <c r="N3" s="28"/>
      <c r="O3" s="28"/>
      <c r="P3" s="28"/>
      <c r="Q3" s="28"/>
      <c r="R3" s="28"/>
    </row>
    <row r="4" ht="20.25" customHeight="1" spans="3:18" x14ac:dyDescent="0.25">
      <c r="C4" s="29" t="s">
        <v>45</v>
      </c>
      <c r="D4" s="29"/>
      <c r="E4" s="29"/>
      <c r="F4" s="29"/>
      <c r="G4" s="29"/>
      <c r="H4" s="29"/>
      <c r="I4" s="29"/>
      <c r="L4" s="29" t="s">
        <v>45</v>
      </c>
      <c r="M4" s="29"/>
      <c r="N4" s="29"/>
      <c r="O4" s="29"/>
      <c r="P4" s="29"/>
      <c r="Q4" s="29"/>
      <c r="R4" s="29"/>
    </row>
    <row r="5" ht="15.75" customHeight="1" spans="3:18" x14ac:dyDescent="0.25">
      <c r="C5" s="30" t="s">
        <v>46</v>
      </c>
      <c r="D5" s="30"/>
      <c r="E5" s="30"/>
      <c r="F5" s="30"/>
      <c r="G5" s="30"/>
      <c r="H5" s="30"/>
      <c r="I5" s="30"/>
      <c r="L5" s="30" t="s">
        <v>46</v>
      </c>
      <c r="M5" s="30"/>
      <c r="N5" s="30"/>
      <c r="O5" s="30"/>
      <c r="P5" s="30"/>
      <c r="Q5" s="30"/>
      <c r="R5" s="30"/>
    </row>
    <row r="6" ht="15.75" customHeight="1" spans="3:18" x14ac:dyDescent="0.25">
      <c r="C6" s="30" t="s">
        <v>47</v>
      </c>
      <c r="D6" s="30"/>
      <c r="E6" s="30"/>
      <c r="F6" s="30"/>
      <c r="G6" s="30"/>
      <c r="H6" s="30"/>
      <c r="I6" s="30"/>
      <c r="L6" s="30" t="s">
        <v>47</v>
      </c>
      <c r="M6" s="30"/>
      <c r="N6" s="30"/>
      <c r="O6" s="30"/>
      <c r="P6" s="30"/>
      <c r="Q6" s="30"/>
      <c r="R6" s="30"/>
    </row>
    <row r="7" ht="5.25" customHeight="1" spans="2:18" x14ac:dyDescent="0.25">
      <c r="B7" s="127"/>
      <c r="C7" s="127"/>
      <c r="D7" s="127"/>
      <c r="E7" s="128"/>
      <c r="F7" s="127"/>
      <c r="G7" s="127"/>
      <c r="H7" s="127"/>
      <c r="I7" s="127"/>
      <c r="K7" s="127"/>
      <c r="L7" s="127"/>
      <c r="M7" s="127"/>
      <c r="N7" s="128"/>
      <c r="O7" s="127"/>
      <c r="P7" s="127"/>
      <c r="Q7" s="127"/>
      <c r="R7" s="127"/>
    </row>
    <row r="8" ht="6.75" customHeight="1" spans="14:18" x14ac:dyDescent="0.25">
      <c r="N8" s="80"/>
      <c r="Q8" s="126"/>
      <c r="R8" s="126"/>
    </row>
    <row r="9" ht="23.25" customHeight="1" spans="2:18" x14ac:dyDescent="0.25">
      <c r="B9" s="129" t="s">
        <v>110</v>
      </c>
      <c r="C9" s="129"/>
      <c r="D9" s="129"/>
      <c r="E9" s="129"/>
      <c r="F9" s="129"/>
      <c r="G9" s="129"/>
      <c r="H9" s="129"/>
      <c r="I9" s="129"/>
      <c r="K9" s="129" t="s">
        <v>110</v>
      </c>
      <c r="L9" s="129"/>
      <c r="M9" s="129"/>
      <c r="N9" s="129"/>
      <c r="O9" s="129"/>
      <c r="P9" s="129"/>
      <c r="Q9" s="129"/>
      <c r="R9" s="129"/>
    </row>
    <row r="10" spans="5:18" x14ac:dyDescent="0.25">
      <c r="E10" s="126"/>
      <c r="F10" s="130"/>
      <c r="O10" s="130"/>
      <c r="Q10" s="126"/>
      <c r="R10" s="126"/>
    </row>
    <row r="11" ht="15" customHeight="1" spans="2:18" x14ac:dyDescent="0.25">
      <c r="B11" s="131"/>
      <c r="C11" s="131"/>
      <c r="D11" s="131"/>
      <c r="E11" s="131"/>
      <c r="F11" s="131"/>
      <c r="G11" s="131"/>
      <c r="H11" s="131"/>
      <c r="I11" s="131"/>
      <c r="K11" s="131"/>
      <c r="L11" s="131"/>
      <c r="M11" s="131"/>
      <c r="N11" s="131"/>
      <c r="O11" s="131"/>
      <c r="P11" s="131"/>
      <c r="Q11" s="131"/>
      <c r="R11" s="131"/>
    </row>
    <row r="12" ht="19.5" customHeight="1" spans="2:18" x14ac:dyDescent="0.25">
      <c r="B12" s="131" t="s">
        <v>111</v>
      </c>
      <c r="C12" s="131"/>
      <c r="D12" s="132" t="s">
        <v>6</v>
      </c>
      <c r="F12" s="133" t="s">
        <v>112</v>
      </c>
      <c r="G12" s="133"/>
      <c r="H12" s="133"/>
      <c r="I12" s="133"/>
      <c r="K12" s="131" t="s">
        <v>111</v>
      </c>
      <c r="L12" s="131"/>
      <c r="M12" s="132" t="s">
        <v>6</v>
      </c>
      <c r="N12" s="80"/>
      <c r="O12" s="133" t="s">
        <v>112</v>
      </c>
      <c r="P12" s="133"/>
      <c r="Q12" s="133"/>
      <c r="R12" s="133"/>
    </row>
    <row r="13" ht="15.75" customHeight="1" spans="2:19" x14ac:dyDescent="0.25">
      <c r="B13" s="131"/>
      <c r="C13" s="131"/>
      <c r="D13" s="132"/>
      <c r="F13" s="133"/>
      <c r="G13" s="133"/>
      <c r="H13" s="133"/>
      <c r="I13" s="133"/>
      <c r="K13" s="131"/>
      <c r="L13" s="131"/>
      <c r="M13" s="132"/>
      <c r="N13" s="80"/>
      <c r="O13" s="133"/>
      <c r="P13" s="133"/>
      <c r="Q13" s="133"/>
      <c r="R13" s="133"/>
      <c r="S13" s="24"/>
    </row>
    <row r="14" ht="15.75" customHeight="1" spans="2:19" x14ac:dyDescent="0.25">
      <c r="B14" s="134" t="s">
        <v>113</v>
      </c>
      <c r="C14" s="134"/>
      <c r="D14" s="132" t="s">
        <v>6</v>
      </c>
      <c r="F14" s="133" t="s">
        <v>114</v>
      </c>
      <c r="G14" s="133"/>
      <c r="H14" s="133"/>
      <c r="I14" s="133"/>
      <c r="K14" s="134" t="s">
        <v>113</v>
      </c>
      <c r="L14" s="134"/>
      <c r="M14" s="132" t="s">
        <v>6</v>
      </c>
      <c r="N14" s="80"/>
      <c r="O14" s="133" t="s">
        <v>114</v>
      </c>
      <c r="P14" s="133"/>
      <c r="Q14" s="133"/>
      <c r="R14" s="133"/>
      <c r="S14" s="24"/>
    </row>
    <row r="15" spans="2:19" x14ac:dyDescent="0.25">
      <c r="B15" s="131"/>
      <c r="C15" s="131"/>
      <c r="D15" s="80"/>
      <c r="F15" s="135"/>
      <c r="G15" s="135"/>
      <c r="H15" s="135"/>
      <c r="I15" s="135"/>
      <c r="K15" s="131"/>
      <c r="L15" s="131"/>
      <c r="M15" s="80"/>
      <c r="N15" s="80"/>
      <c r="O15" s="135"/>
      <c r="P15" s="135"/>
      <c r="Q15" s="135"/>
      <c r="R15" s="135"/>
      <c r="S15" s="24"/>
    </row>
    <row r="16" spans="2:19" x14ac:dyDescent="0.25">
      <c r="B16" s="131" t="s">
        <v>7</v>
      </c>
      <c r="C16" s="131"/>
      <c r="D16" s="80" t="s">
        <v>6</v>
      </c>
      <c r="F16" s="136">
        <f>SURTUG!F13</f>
        <v>NaN</v>
      </c>
      <c r="G16" s="137" t="s">
        <v>14</v>
      </c>
      <c r="H16" s="138">
        <f>N16</f>
        <v>0</v>
      </c>
      <c r="I16" s="135"/>
      <c r="K16" s="131" t="s">
        <v>7</v>
      </c>
      <c r="L16" s="131"/>
      <c r="M16" s="80" t="s">
        <v>6</v>
      </c>
      <c r="N16" s="80"/>
      <c r="O16" s="136">
        <f>F16</f>
        <v>NaN</v>
      </c>
      <c r="P16" s="137" t="s">
        <v>14</v>
      </c>
      <c r="Q16" s="138">
        <f>W16</f>
        <v>0</v>
      </c>
      <c r="R16" s="135"/>
      <c r="S16" s="24"/>
    </row>
    <row r="17" spans="2:19" x14ac:dyDescent="0.25">
      <c r="B17" s="131"/>
      <c r="C17" s="131"/>
      <c r="D17" s="80"/>
      <c r="F17" s="135"/>
      <c r="G17" s="135"/>
      <c r="H17" s="135"/>
      <c r="I17" s="135"/>
      <c r="K17" s="131"/>
      <c r="L17" s="131"/>
      <c r="M17" s="80"/>
      <c r="N17" s="80"/>
      <c r="O17" s="135"/>
      <c r="P17" s="135"/>
      <c r="Q17" s="135"/>
      <c r="R17" s="135"/>
      <c r="S17" s="24"/>
    </row>
    <row r="18" spans="2:19" x14ac:dyDescent="0.25">
      <c r="B18" s="131" t="s">
        <v>52</v>
      </c>
      <c r="C18" s="131"/>
      <c r="D18" s="80" t="s">
        <v>6</v>
      </c>
      <c r="F18" s="135" t="str">
        <f>SURTUG!F12</f>
        <v>NOMOR NOTA DINAS</v>
      </c>
      <c r="G18" s="135"/>
      <c r="H18" s="135"/>
      <c r="I18" s="135"/>
      <c r="K18" s="131" t="s">
        <v>52</v>
      </c>
      <c r="L18" s="131"/>
      <c r="M18" s="80" t="s">
        <v>6</v>
      </c>
      <c r="N18" s="80"/>
      <c r="O18" s="135" t="str">
        <f>F18</f>
        <v>NOMOR NOTA DINAS</v>
      </c>
      <c r="P18" s="135"/>
      <c r="Q18" s="135"/>
      <c r="R18" s="135"/>
      <c r="S18" s="24"/>
    </row>
    <row r="19" spans="2:19" x14ac:dyDescent="0.25">
      <c r="B19" s="131"/>
      <c r="C19" s="131"/>
      <c r="D19" s="80"/>
      <c r="F19" s="135"/>
      <c r="G19" s="135"/>
      <c r="H19" s="135"/>
      <c r="I19" s="135" t="s">
        <v>15</v>
      </c>
      <c r="K19" s="131"/>
      <c r="L19" s="131"/>
      <c r="M19" s="80"/>
      <c r="N19" s="80"/>
      <c r="O19" s="135"/>
      <c r="P19" s="135"/>
      <c r="Q19" s="135"/>
      <c r="R19" s="135" t="s">
        <v>15</v>
      </c>
      <c r="S19" s="24"/>
    </row>
    <row r="20" spans="2:18" x14ac:dyDescent="0.25">
      <c r="B20" s="131" t="s">
        <v>115</v>
      </c>
      <c r="C20" s="131"/>
      <c r="D20" s="80" t="s">
        <v>6</v>
      </c>
      <c r="F20" s="135" t="s">
        <v>116</v>
      </c>
      <c r="G20" s="135"/>
      <c r="H20" s="135"/>
      <c r="I20" s="135" t="s">
        <v>15</v>
      </c>
      <c r="K20" s="131" t="s">
        <v>115</v>
      </c>
      <c r="L20" s="131"/>
      <c r="M20" s="80" t="s">
        <v>6</v>
      </c>
      <c r="N20" s="80"/>
      <c r="O20" s="135" t="s">
        <v>116</v>
      </c>
      <c r="P20" s="135"/>
      <c r="Q20" s="135"/>
      <c r="R20" s="135" t="s">
        <v>15</v>
      </c>
    </row>
    <row r="21" ht="9.75" customHeight="1" spans="2:19" x14ac:dyDescent="0.25">
      <c r="B21" s="131"/>
      <c r="C21" s="131"/>
      <c r="D21" s="80"/>
      <c r="F21" s="135"/>
      <c r="G21" s="135"/>
      <c r="H21" s="135"/>
      <c r="I21" s="135"/>
      <c r="K21" s="131"/>
      <c r="L21" s="131"/>
      <c r="M21" s="80"/>
      <c r="N21" s="80"/>
      <c r="O21" s="135"/>
      <c r="P21" s="135"/>
      <c r="Q21" s="135"/>
      <c r="R21" s="135"/>
      <c r="S21" s="139"/>
    </row>
    <row r="22" ht="19.5" customHeight="1" spans="2:25" x14ac:dyDescent="0.25">
      <c r="B22" s="131" t="s">
        <v>117</v>
      </c>
      <c r="C22" s="131"/>
      <c r="D22" s="80" t="s">
        <v>6</v>
      </c>
      <c r="F22" s="135" t="s">
        <v>118</v>
      </c>
      <c r="G22" s="135"/>
      <c r="H22" s="135"/>
      <c r="I22" s="135"/>
      <c r="K22" s="131" t="s">
        <v>117</v>
      </c>
      <c r="L22" s="131"/>
      <c r="M22" s="80" t="s">
        <v>6</v>
      </c>
      <c r="N22" s="80"/>
      <c r="O22" s="135" t="s">
        <v>118</v>
      </c>
      <c r="P22" s="135"/>
      <c r="Q22" s="135"/>
      <c r="R22" s="135"/>
      <c r="S22" s="140"/>
      <c r="U22" s="140"/>
      <c r="W22" s="140"/>
      <c r="Y22" s="3"/>
    </row>
    <row r="23" spans="2:18" x14ac:dyDescent="0.25">
      <c r="B23" s="131"/>
      <c r="C23" s="131"/>
      <c r="D23" s="80"/>
      <c r="F23" s="135"/>
      <c r="G23" s="135"/>
      <c r="H23" s="135"/>
      <c r="I23" s="135" t="s">
        <v>15</v>
      </c>
      <c r="K23" s="131"/>
      <c r="L23" s="131"/>
      <c r="M23" s="80"/>
      <c r="N23" s="80"/>
      <c r="O23" s="135"/>
      <c r="P23" s="135"/>
      <c r="Q23" s="135"/>
      <c r="R23" s="135" t="s">
        <v>15</v>
      </c>
    </row>
    <row r="24" spans="2:18" x14ac:dyDescent="0.25">
      <c r="B24" s="131" t="s">
        <v>119</v>
      </c>
      <c r="C24" s="131"/>
      <c r="D24" s="80" t="s">
        <v>6</v>
      </c>
      <c r="F24" s="135" t="s">
        <v>120</v>
      </c>
      <c r="G24" s="135"/>
      <c r="H24" s="135"/>
      <c r="I24" s="135"/>
      <c r="K24" s="131" t="s">
        <v>119</v>
      </c>
      <c r="L24" s="131"/>
      <c r="M24" s="80" t="s">
        <v>6</v>
      </c>
      <c r="N24" s="80"/>
      <c r="O24" s="135" t="s">
        <v>120</v>
      </c>
      <c r="P24" s="135"/>
      <c r="Q24" s="135"/>
      <c r="R24" s="135"/>
    </row>
    <row r="25" ht="9.75" customHeight="1" spans="2:18" x14ac:dyDescent="0.25">
      <c r="B25" s="141"/>
      <c r="C25" s="141"/>
      <c r="D25" s="128"/>
      <c r="E25" s="141"/>
      <c r="F25" s="142"/>
      <c r="G25" s="142"/>
      <c r="H25" s="142"/>
      <c r="I25" s="142"/>
      <c r="K25" s="141"/>
      <c r="L25" s="141"/>
      <c r="M25" s="128"/>
      <c r="N25" s="141"/>
      <c r="O25" s="142"/>
      <c r="P25" s="142"/>
      <c r="Q25" s="142"/>
      <c r="R25" s="142"/>
    </row>
    <row r="26" spans="4:18" x14ac:dyDescent="0.25">
      <c r="D26" s="80"/>
      <c r="F26" s="143"/>
      <c r="G26" s="143"/>
      <c r="H26" s="144"/>
      <c r="I26" s="143"/>
      <c r="M26" s="80"/>
      <c r="N26" s="80"/>
      <c r="O26" s="143"/>
      <c r="P26" s="143"/>
      <c r="Q26" s="144"/>
      <c r="R26" s="143"/>
    </row>
    <row r="27" ht="15" customHeight="1" spans="2:25" x14ac:dyDescent="0.25">
      <c r="B27" s="126" t="s">
        <v>121</v>
      </c>
      <c r="D27" s="80" t="s">
        <v>6</v>
      </c>
      <c r="E27" s="126"/>
      <c r="F27" s="145" t="s">
        <v>122</v>
      </c>
      <c r="G27" s="145"/>
      <c r="H27" s="145"/>
      <c r="I27" s="145"/>
      <c r="K27" s="126" t="s">
        <v>121</v>
      </c>
      <c r="M27" s="80" t="s">
        <v>6</v>
      </c>
      <c r="O27" s="145" t="s">
        <v>122</v>
      </c>
      <c r="P27" s="145"/>
      <c r="Q27" s="145"/>
      <c r="R27" s="145"/>
      <c r="S27" s="140"/>
      <c r="U27" s="9"/>
      <c r="V27" s="9"/>
      <c r="W27" s="140"/>
      <c r="Y27" s="3"/>
    </row>
    <row r="28" ht="16.5" customHeight="1" spans="4:25" x14ac:dyDescent="0.25">
      <c r="D28" s="80"/>
      <c r="E28" s="126"/>
      <c r="F28" s="145"/>
      <c r="G28" s="145"/>
      <c r="H28" s="145"/>
      <c r="I28" s="145"/>
      <c r="M28" s="80"/>
      <c r="O28" s="145"/>
      <c r="P28" s="145"/>
      <c r="Q28" s="145"/>
      <c r="R28" s="145"/>
      <c r="U28" s="9"/>
      <c r="V28" s="9"/>
      <c r="Y28" s="5"/>
    </row>
    <row r="29" ht="3.75" customHeight="1" spans="2:25" x14ac:dyDescent="0.25">
      <c r="B29" s="131"/>
      <c r="C29" s="131"/>
      <c r="D29" s="80"/>
      <c r="E29" s="126"/>
      <c r="F29" s="146"/>
      <c r="G29" s="146"/>
      <c r="H29" s="146"/>
      <c r="I29" s="146"/>
      <c r="K29" s="131"/>
      <c r="L29" s="131"/>
      <c r="M29" s="80"/>
      <c r="O29" s="146"/>
      <c r="P29" s="146"/>
      <c r="Q29" s="146"/>
      <c r="R29" s="146"/>
      <c r="U29" s="9"/>
      <c r="V29" s="9"/>
      <c r="Y29" s="5"/>
    </row>
    <row r="30" ht="14.25" customHeight="1" spans="4:22" x14ac:dyDescent="0.25">
      <c r="D30" s="80"/>
      <c r="E30" s="126"/>
      <c r="F30" s="147"/>
      <c r="G30" s="147"/>
      <c r="H30" s="147"/>
      <c r="I30" s="147"/>
      <c r="M30" s="80"/>
      <c r="O30" s="147"/>
      <c r="P30" s="147"/>
      <c r="Q30" s="147"/>
      <c r="R30" s="147"/>
      <c r="U30" s="140"/>
      <c r="V30" s="140"/>
    </row>
    <row r="31" ht="15" customHeight="1" spans="2:18" x14ac:dyDescent="0.25">
      <c r="B31" s="126" t="s">
        <v>123</v>
      </c>
      <c r="D31" s="80" t="s">
        <v>6</v>
      </c>
      <c r="E31" s="126"/>
      <c r="F31" s="148" t="s">
        <v>124</v>
      </c>
      <c r="G31" s="148"/>
      <c r="H31" s="148"/>
      <c r="I31" s="148"/>
      <c r="K31" s="126" t="s">
        <v>123</v>
      </c>
      <c r="M31" s="80" t="s">
        <v>6</v>
      </c>
      <c r="O31" s="148" t="s">
        <v>124</v>
      </c>
      <c r="P31" s="148"/>
      <c r="Q31" s="148"/>
      <c r="R31" s="148"/>
    </row>
    <row r="32" ht="31.5" customHeight="1" spans="4:23" x14ac:dyDescent="0.25">
      <c r="D32" s="80"/>
      <c r="E32" s="126"/>
      <c r="F32" s="148"/>
      <c r="G32" s="148"/>
      <c r="H32" s="148"/>
      <c r="I32" s="148"/>
      <c r="M32" s="80"/>
      <c r="O32" s="148"/>
      <c r="P32" s="148"/>
      <c r="Q32" s="148"/>
      <c r="R32" s="148"/>
      <c r="S32" s="140"/>
      <c r="W32" s="140"/>
    </row>
    <row r="33" ht="14.25" customHeight="1" spans="4:18" x14ac:dyDescent="0.25">
      <c r="D33" s="80"/>
      <c r="E33" s="126"/>
      <c r="F33" s="149"/>
      <c r="G33" s="149"/>
      <c r="H33" s="149"/>
      <c r="I33" s="149"/>
      <c r="M33" s="80"/>
      <c r="O33" s="149"/>
      <c r="P33" s="149"/>
      <c r="Q33" s="149"/>
      <c r="R33" s="149"/>
    </row>
    <row r="34" ht="6.75" customHeight="1" spans="2:18" x14ac:dyDescent="0.25">
      <c r="B34" s="150" t="s">
        <v>125</v>
      </c>
      <c r="C34" s="150"/>
      <c r="D34" s="151" t="s">
        <v>6</v>
      </c>
      <c r="E34" s="126"/>
      <c r="F34" s="147" t="s">
        <v>15</v>
      </c>
      <c r="G34" s="147"/>
      <c r="H34" s="147"/>
      <c r="I34" s="147"/>
      <c r="K34" s="150" t="s">
        <v>125</v>
      </c>
      <c r="L34" s="150"/>
      <c r="M34" s="151" t="s">
        <v>6</v>
      </c>
      <c r="O34" s="147" t="s">
        <v>15</v>
      </c>
      <c r="P34" s="147"/>
      <c r="Q34" s="147"/>
      <c r="R34" s="147"/>
    </row>
    <row r="35" ht="17.25" customHeight="1" spans="2:25" s="152" customFormat="1" x14ac:dyDescent="0.25">
      <c r="B35" s="126"/>
      <c r="C35" s="126"/>
      <c r="D35" s="153"/>
      <c r="E35" s="126"/>
      <c r="F35" s="147"/>
      <c r="G35" s="147"/>
      <c r="H35" s="147"/>
      <c r="I35" s="147"/>
      <c r="K35" s="126"/>
      <c r="L35" s="126"/>
      <c r="M35" s="153"/>
      <c r="N35" s="126"/>
      <c r="O35" s="147"/>
      <c r="P35" s="147"/>
      <c r="Q35" s="147"/>
      <c r="R35" s="147"/>
      <c r="S35" s="5"/>
      <c r="T35" s="5"/>
      <c r="U35" s="5"/>
      <c r="V35" s="5"/>
      <c r="W35" s="5"/>
      <c r="X35" s="5"/>
      <c r="Y35" s="5"/>
    </row>
    <row r="36" ht="12" customHeight="1" spans="2:25" s="152" customFormat="1" x14ac:dyDescent="0.25">
      <c r="B36" s="126"/>
      <c r="C36" s="126"/>
      <c r="D36" s="153"/>
      <c r="E36" s="126"/>
      <c r="F36" s="147"/>
      <c r="G36" s="147"/>
      <c r="H36" s="147"/>
      <c r="I36" s="147"/>
      <c r="K36" s="126"/>
      <c r="L36" s="126"/>
      <c r="M36" s="153"/>
      <c r="N36" s="126"/>
      <c r="O36" s="147"/>
      <c r="P36" s="147"/>
      <c r="Q36" s="147"/>
      <c r="R36" s="147"/>
      <c r="S36" s="5"/>
      <c r="T36" s="5"/>
      <c r="U36" s="5"/>
      <c r="V36" s="154"/>
      <c r="W36" s="140"/>
      <c r="X36" s="5"/>
      <c r="Y36" s="5"/>
    </row>
    <row r="37" ht="15" customHeight="1" spans="2:25" s="152" customFormat="1" x14ac:dyDescent="0.25">
      <c r="B37" s="126" t="s">
        <v>126</v>
      </c>
      <c r="C37" s="126"/>
      <c r="D37" s="153" t="s">
        <v>6</v>
      </c>
      <c r="E37" s="126">
        <v>1</v>
      </c>
      <c r="F37" s="155" t="str">
        <f>SURTUG!G17</f>
        <v>NAMA1</v>
      </c>
      <c r="G37" s="155"/>
      <c r="H37" s="155"/>
      <c r="I37" s="147"/>
      <c r="K37" s="126" t="s">
        <v>126</v>
      </c>
      <c r="L37" s="126"/>
      <c r="M37" s="153" t="s">
        <v>6</v>
      </c>
      <c r="N37" s="126">
        <v>1</v>
      </c>
      <c r="O37" s="155" t="str">
        <f t="shared" ref="O37:O42" si="0">F37</f>
        <v>NAMA1</v>
      </c>
      <c r="P37" s="155"/>
      <c r="Q37" s="155"/>
      <c r="R37" s="147"/>
      <c r="S37" s="5"/>
      <c r="T37" s="5"/>
      <c r="U37" s="3"/>
      <c r="V37" s="5"/>
      <c r="W37" s="140"/>
      <c r="X37" s="5"/>
      <c r="Y37" s="5"/>
    </row>
    <row r="38" ht="15" customHeight="1" spans="2:25" s="152" customFormat="1" x14ac:dyDescent="0.25">
      <c r="B38" s="126"/>
      <c r="C38" s="126"/>
      <c r="D38" s="153"/>
      <c r="E38" s="126"/>
      <c r="F38" s="156" t="str">
        <f>SURTUG!G19</f>
        <v>NIP1</v>
      </c>
      <c r="G38" s="156"/>
      <c r="H38" s="156"/>
      <c r="I38" s="147"/>
      <c r="K38" s="126"/>
      <c r="L38" s="126"/>
      <c r="M38" s="153"/>
      <c r="N38" s="126"/>
      <c r="O38" s="155" t="str">
        <f t="shared" si="0"/>
        <v>NIP1</v>
      </c>
      <c r="P38" s="156"/>
      <c r="Q38" s="156"/>
      <c r="R38" s="156"/>
      <c r="S38" s="5"/>
      <c r="T38" s="5"/>
      <c r="U38" s="5"/>
      <c r="V38" s="5"/>
      <c r="W38" s="5"/>
      <c r="X38" s="5"/>
      <c r="Y38" s="5"/>
    </row>
    <row r="39" ht="15" customHeight="1" spans="4:25" x14ac:dyDescent="0.25">
      <c r="D39" s="153"/>
      <c r="E39" s="143">
        <v>2</v>
      </c>
      <c r="F39" s="156" t="str">
        <f>SURTUG!G22</f>
        <v>NAMA2</v>
      </c>
      <c r="G39" s="156"/>
      <c r="H39" s="156"/>
      <c r="I39" s="147"/>
      <c r="M39" s="153"/>
      <c r="N39" s="143">
        <v>2</v>
      </c>
      <c r="O39" s="155" t="str">
        <f t="shared" si="0"/>
        <v>NAMA2</v>
      </c>
      <c r="P39" s="155"/>
      <c r="Q39" s="155"/>
      <c r="R39" s="156"/>
      <c r="Y39" s="5"/>
    </row>
    <row r="40" ht="15" customHeight="1" spans="4:21" x14ac:dyDescent="0.25">
      <c r="D40" s="80"/>
      <c r="E40" s="143"/>
      <c r="F40" s="157" t="str">
        <f>SURTUG!G24</f>
        <v>NIP2</v>
      </c>
      <c r="G40" s="157"/>
      <c r="H40" s="157"/>
      <c r="I40" s="157"/>
      <c r="M40" s="80"/>
      <c r="N40" s="143"/>
      <c r="O40" s="155" t="str">
        <f t="shared" si="0"/>
        <v>NIP2</v>
      </c>
      <c r="P40" s="155"/>
      <c r="Q40" s="155"/>
      <c r="R40" s="156"/>
      <c r="U40" s="158"/>
    </row>
    <row r="41" ht="15" customHeight="1" spans="2:25" x14ac:dyDescent="0.25">
      <c r="B41" s="159"/>
      <c r="C41" s="159"/>
      <c r="D41" s="160"/>
      <c r="E41" s="161">
        <v>3</v>
      </c>
      <c r="F41" s="157" t="str">
        <f>SURTUG!G27</f>
        <v>NAMA3</v>
      </c>
      <c r="G41" s="157"/>
      <c r="H41" s="157"/>
      <c r="I41" s="147"/>
      <c r="K41" s="159"/>
      <c r="L41" s="159"/>
      <c r="M41" s="160"/>
      <c r="N41" s="161">
        <v>3</v>
      </c>
      <c r="O41" s="162" t="str">
        <f t="shared" si="0"/>
        <v>NAMA3</v>
      </c>
      <c r="P41" s="162"/>
      <c r="Q41" s="162"/>
      <c r="R41" s="156"/>
      <c r="U41" s="158"/>
      <c r="V41" s="140"/>
      <c r="Y41" s="126"/>
    </row>
    <row r="42" ht="15" customHeight="1" spans="2:25" x14ac:dyDescent="0.25">
      <c r="B42" s="163"/>
      <c r="D42" s="160"/>
      <c r="E42" s="161"/>
      <c r="F42" s="164" t="str">
        <f>SURTUG!G29</f>
        <v>NIP3</v>
      </c>
      <c r="G42" s="164"/>
      <c r="H42" s="164"/>
      <c r="I42" s="159"/>
      <c r="K42" s="163"/>
      <c r="M42" s="160"/>
      <c r="N42" s="161"/>
      <c r="O42" s="155" t="str">
        <f t="shared" si="0"/>
        <v>NIP3</v>
      </c>
      <c r="P42" s="155"/>
      <c r="Q42" s="155"/>
      <c r="R42" s="156"/>
      <c r="V42" s="140"/>
      <c r="X42" s="3"/>
      <c r="Y42" s="126"/>
    </row>
    <row r="43" spans="2:25" x14ac:dyDescent="0.25">
      <c r="B43" s="163"/>
      <c r="D43" s="160"/>
      <c r="E43" s="151">
        <v>4</v>
      </c>
      <c r="F43" s="165"/>
      <c r="G43" s="165"/>
      <c r="H43" s="165"/>
      <c r="I43" s="159"/>
      <c r="K43" s="163"/>
      <c r="M43" s="160"/>
      <c r="N43" s="151">
        <v>4</v>
      </c>
      <c r="O43" s="165"/>
      <c r="P43" s="165"/>
      <c r="Q43" s="165"/>
      <c r="R43" s="159"/>
      <c r="Y43" s="126"/>
    </row>
    <row r="44" spans="2:22" x14ac:dyDescent="0.25">
      <c r="B44" s="163"/>
      <c r="D44" s="160"/>
      <c r="E44" s="151"/>
      <c r="F44" s="166"/>
      <c r="G44" s="166"/>
      <c r="H44" s="166"/>
      <c r="I44" s="159"/>
      <c r="K44" s="163"/>
      <c r="M44" s="160"/>
      <c r="N44" s="151"/>
      <c r="O44" s="166"/>
      <c r="P44" s="166"/>
      <c r="Q44" s="166"/>
      <c r="R44" s="159"/>
      <c r="V44" s="167"/>
    </row>
    <row r="45" ht="9.75" customHeight="1" spans="2:22" x14ac:dyDescent="0.25">
      <c r="B45" s="163"/>
      <c r="C45" s="152"/>
      <c r="D45" s="160"/>
      <c r="F45" s="168"/>
      <c r="G45" s="159"/>
      <c r="H45" s="143"/>
      <c r="I45" s="169"/>
      <c r="J45" s="80"/>
      <c r="K45" s="163"/>
      <c r="L45" s="152"/>
      <c r="M45" s="160"/>
      <c r="N45" s="80"/>
      <c r="O45" s="168"/>
      <c r="P45" s="159"/>
      <c r="Q45" s="143"/>
      <c r="R45" s="169"/>
      <c r="V45" s="3"/>
    </row>
    <row r="46" ht="15.75" customHeight="1" spans="2:23" x14ac:dyDescent="0.25">
      <c r="B46" s="170" t="s">
        <v>127</v>
      </c>
      <c r="C46" s="152"/>
      <c r="D46" s="160" t="s">
        <v>6</v>
      </c>
      <c r="F46" s="168">
        <f>SURTUG!G37</f>
        <v>NaN</v>
      </c>
      <c r="G46" s="159"/>
      <c r="H46" s="143"/>
      <c r="I46" s="169"/>
      <c r="J46" s="171"/>
      <c r="K46" s="170" t="s">
        <v>127</v>
      </c>
      <c r="L46" s="152"/>
      <c r="M46" s="160" t="s">
        <v>6</v>
      </c>
      <c r="N46" s="80"/>
      <c r="O46" s="168">
        <f>F46</f>
        <v>NaN</v>
      </c>
      <c r="P46" s="159"/>
      <c r="Q46" s="143"/>
      <c r="R46" s="169"/>
      <c r="V46" s="172"/>
      <c r="W46" s="140"/>
    </row>
    <row r="47" ht="15.75" customHeight="1" spans="2:23" x14ac:dyDescent="0.25">
      <c r="B47" s="163"/>
      <c r="C47" s="152"/>
      <c r="D47" s="160"/>
      <c r="F47" s="168"/>
      <c r="G47" s="159"/>
      <c r="H47" s="143"/>
      <c r="I47" s="169"/>
      <c r="J47" s="79"/>
      <c r="K47" s="163"/>
      <c r="L47" s="152"/>
      <c r="M47" s="160"/>
      <c r="N47" s="80"/>
      <c r="O47" s="168"/>
      <c r="P47" s="159"/>
      <c r="Q47" s="143"/>
      <c r="R47" s="169"/>
      <c r="V47" s="158"/>
      <c r="W47" s="140"/>
    </row>
    <row r="48" spans="2:25" x14ac:dyDescent="0.25">
      <c r="B48" s="170" t="s">
        <v>128</v>
      </c>
      <c r="C48" s="173"/>
      <c r="D48" s="174" t="s">
        <v>6</v>
      </c>
      <c r="E48" s="175"/>
      <c r="F48" s="168" t="s">
        <v>83</v>
      </c>
      <c r="G48" s="7"/>
      <c r="H48" s="7"/>
      <c r="I48" s="7"/>
      <c r="J48" s="80"/>
      <c r="K48" s="170" t="s">
        <v>128</v>
      </c>
      <c r="L48" s="173"/>
      <c r="M48" s="174" t="s">
        <v>6</v>
      </c>
      <c r="N48" s="175"/>
      <c r="O48" s="168" t="s">
        <v>83</v>
      </c>
      <c r="P48" s="7"/>
      <c r="Q48" s="7"/>
      <c r="R48" s="7"/>
      <c r="V48" s="172"/>
      <c r="Y48" s="5"/>
    </row>
    <row r="49" spans="2:25" x14ac:dyDescent="0.25">
      <c r="B49" s="163"/>
      <c r="C49" s="152"/>
      <c r="D49" s="160"/>
      <c r="F49" s="168" t="s">
        <v>129</v>
      </c>
      <c r="G49" s="143" t="s">
        <v>6</v>
      </c>
      <c r="H49" s="176" t="s">
        <v>130</v>
      </c>
      <c r="I49" s="176"/>
      <c r="K49" s="163"/>
      <c r="L49" s="152"/>
      <c r="M49" s="160"/>
      <c r="N49" s="80"/>
      <c r="O49" s="168" t="s">
        <v>129</v>
      </c>
      <c r="P49" s="143" t="s">
        <v>6</v>
      </c>
      <c r="Q49" s="177" t="str">
        <f>H49</f>
        <v>KODE REKENING</v>
      </c>
      <c r="R49" s="177"/>
      <c r="V49" s="172"/>
      <c r="Y49" s="5"/>
    </row>
    <row r="50" spans="2:22" x14ac:dyDescent="0.25">
      <c r="B50" s="163"/>
      <c r="C50" s="152"/>
      <c r="D50" s="160"/>
      <c r="F50" s="168"/>
      <c r="G50" s="143"/>
      <c r="H50" s="143"/>
      <c r="I50" s="143"/>
      <c r="K50" s="163"/>
      <c r="L50" s="152"/>
      <c r="M50" s="160"/>
      <c r="N50" s="80"/>
      <c r="O50" s="168"/>
      <c r="P50" s="143"/>
      <c r="Q50" s="143"/>
      <c r="R50" s="143"/>
      <c r="V50" s="172"/>
    </row>
    <row r="51" ht="15.75" customHeight="1" spans="2:23" x14ac:dyDescent="0.25">
      <c r="B51" s="170" t="s">
        <v>131</v>
      </c>
      <c r="C51" s="152"/>
      <c r="D51" s="160" t="s">
        <v>6</v>
      </c>
      <c r="F51" s="162" t="str">
        <f>SURTUG!G41</f>
        <v>Perjalanan Dinas Dalam Kota, dalam rangka Distribusi Obat ke puskesmas.</v>
      </c>
      <c r="G51" s="162"/>
      <c r="H51" s="162"/>
      <c r="I51" s="162"/>
      <c r="K51" s="170" t="s">
        <v>131</v>
      </c>
      <c r="L51" s="152"/>
      <c r="M51" s="160" t="s">
        <v>6</v>
      </c>
      <c r="N51" s="80"/>
      <c r="O51" s="162" t="str">
        <f>F51</f>
        <v>Perjalanan Dinas Dalam Kota, dalam rangka Distribusi Obat ke puskesmas.</v>
      </c>
      <c r="P51" s="162"/>
      <c r="Q51" s="162"/>
      <c r="R51" s="162"/>
      <c r="V51" s="172"/>
      <c r="W51" s="140"/>
    </row>
    <row r="52" spans="2:26" x14ac:dyDescent="0.25">
      <c r="B52" s="163"/>
      <c r="C52" s="152"/>
      <c r="D52" s="160"/>
      <c r="F52" s="162"/>
      <c r="G52" s="162"/>
      <c r="H52" s="162"/>
      <c r="I52" s="162"/>
      <c r="K52" s="163"/>
      <c r="L52" s="152"/>
      <c r="M52" s="160"/>
      <c r="N52" s="80"/>
      <c r="O52" s="162"/>
      <c r="P52" s="162"/>
      <c r="Q52" s="162"/>
      <c r="R52" s="162"/>
      <c r="V52" s="158"/>
      <c r="W52" s="140"/>
      <c r="Z52" s="98"/>
    </row>
    <row r="53" spans="2:26" x14ac:dyDescent="0.25">
      <c r="B53" s="163"/>
      <c r="C53" s="152"/>
      <c r="D53" s="178"/>
      <c r="F53" s="168"/>
      <c r="G53" s="143"/>
      <c r="H53" s="143"/>
      <c r="I53" s="143"/>
      <c r="K53" s="163"/>
      <c r="L53" s="152"/>
      <c r="M53" s="178"/>
      <c r="N53" s="80"/>
      <c r="O53" s="168"/>
      <c r="P53" s="143"/>
      <c r="Q53" s="143"/>
      <c r="R53" s="143"/>
      <c r="U53" s="5"/>
      <c r="V53" s="172"/>
      <c r="Y53" s="5"/>
      <c r="Z53" s="98"/>
    </row>
    <row r="54" spans="2:26" x14ac:dyDescent="0.25">
      <c r="B54" s="143" t="s">
        <v>132</v>
      </c>
      <c r="C54" s="143"/>
      <c r="F54" s="143"/>
      <c r="G54" s="143"/>
      <c r="H54" s="143"/>
      <c r="I54" s="143"/>
      <c r="K54" s="143" t="s">
        <v>132</v>
      </c>
      <c r="L54" s="143"/>
      <c r="N54" s="80"/>
      <c r="O54" s="143"/>
      <c r="P54" s="143"/>
      <c r="Q54" s="143"/>
      <c r="R54" s="143"/>
      <c r="U54" s="5"/>
      <c r="V54" s="179"/>
      <c r="Y54" s="5"/>
      <c r="Z54" s="98"/>
    </row>
    <row r="55" ht="6" customHeight="1" spans="2:26" x14ac:dyDescent="0.25">
      <c r="B55" s="143"/>
      <c r="C55" s="143"/>
      <c r="F55" s="143"/>
      <c r="G55" s="143"/>
      <c r="H55" s="143"/>
      <c r="I55" s="143"/>
      <c r="K55" s="143"/>
      <c r="L55" s="143"/>
      <c r="N55" s="80"/>
      <c r="O55" s="143"/>
      <c r="P55" s="143"/>
      <c r="Q55" s="143"/>
      <c r="R55" s="143"/>
      <c r="V55" s="179"/>
      <c r="Z55" s="180"/>
    </row>
    <row r="56" ht="6.75" customHeight="1" spans="6:18" x14ac:dyDescent="0.25">
      <c r="F56" s="143"/>
      <c r="G56" s="143"/>
      <c r="H56" s="143"/>
      <c r="I56" s="143"/>
      <c r="N56" s="80"/>
      <c r="O56" s="143"/>
      <c r="P56" s="143"/>
      <c r="Q56" s="143"/>
      <c r="R56" s="143"/>
    </row>
    <row r="57" ht="15.75" customHeight="1" spans="6:23" x14ac:dyDescent="0.25">
      <c r="F57" s="143"/>
      <c r="G57" s="143"/>
      <c r="H57" s="36" t="s">
        <v>133</v>
      </c>
      <c r="I57" s="36"/>
      <c r="N57" s="80"/>
      <c r="O57" s="143"/>
      <c r="P57" s="143"/>
      <c r="Q57" s="36" t="s">
        <v>133</v>
      </c>
      <c r="R57" s="36"/>
      <c r="U57" s="3"/>
      <c r="W57" s="140"/>
    </row>
    <row r="58" ht="15.75" customHeight="1" spans="2:25" x14ac:dyDescent="0.25">
      <c r="B58" s="181" t="s">
        <v>134</v>
      </c>
      <c r="C58" s="181"/>
      <c r="F58" s="143"/>
      <c r="G58" s="143"/>
      <c r="H58" s="36" t="s">
        <v>135</v>
      </c>
      <c r="I58" s="36"/>
      <c r="K58" s="181" t="s">
        <v>134</v>
      </c>
      <c r="L58" s="181"/>
      <c r="N58" s="80"/>
      <c r="O58" s="143"/>
      <c r="P58" s="143"/>
      <c r="Q58" s="36" t="s">
        <v>135</v>
      </c>
      <c r="R58" s="36"/>
      <c r="Y58" s="5"/>
    </row>
    <row r="59" ht="15" customHeight="1" spans="2:25" x14ac:dyDescent="0.25">
      <c r="B59" s="181"/>
      <c r="C59" s="181"/>
      <c r="F59" s="143"/>
      <c r="G59" s="143"/>
      <c r="H59" s="143"/>
      <c r="I59" s="143"/>
      <c r="K59" s="181"/>
      <c r="L59" s="181"/>
      <c r="N59" s="80"/>
      <c r="O59" s="143"/>
      <c r="P59" s="143"/>
      <c r="Q59" s="143"/>
      <c r="R59" s="143"/>
      <c r="Y59" s="5"/>
    </row>
    <row r="60" ht="15" customHeight="1" spans="2:18" x14ac:dyDescent="0.25">
      <c r="B60" s="181"/>
      <c r="C60" s="181"/>
      <c r="F60" s="143"/>
      <c r="G60" s="143"/>
      <c r="H60" s="143"/>
      <c r="I60" s="143"/>
      <c r="K60" s="181"/>
      <c r="L60" s="181"/>
      <c r="N60" s="80"/>
      <c r="O60" s="143"/>
      <c r="P60" s="143"/>
      <c r="Q60" s="143"/>
      <c r="R60" s="143"/>
    </row>
    <row r="61" ht="15" customHeight="1" spans="2:18" x14ac:dyDescent="0.25">
      <c r="B61" s="181"/>
      <c r="C61" s="181"/>
      <c r="F61" s="143"/>
      <c r="G61" s="143"/>
      <c r="H61" s="143"/>
      <c r="I61" s="143"/>
      <c r="K61" s="181"/>
      <c r="L61" s="181"/>
      <c r="N61" s="80"/>
      <c r="O61" s="143"/>
      <c r="P61" s="143"/>
      <c r="Q61" s="143"/>
      <c r="R61" s="143"/>
    </row>
    <row r="62" ht="15.75" customHeight="1" spans="2:23" x14ac:dyDescent="0.25">
      <c r="B62" s="181"/>
      <c r="C62" s="181"/>
      <c r="F62" s="143"/>
      <c r="G62" s="143"/>
      <c r="H62" s="34" t="s">
        <v>136</v>
      </c>
      <c r="I62" s="34"/>
      <c r="K62" s="181"/>
      <c r="L62" s="181"/>
      <c r="N62" s="80"/>
      <c r="O62" s="143"/>
      <c r="P62" s="143"/>
      <c r="Q62" s="34" t="str">
        <f>H62</f>
        <v>Agustina Rahmawati, S.A.P</v>
      </c>
      <c r="R62" s="34"/>
      <c r="S62" s="140"/>
      <c r="W62" s="140"/>
    </row>
    <row r="63" spans="6:25" x14ac:dyDescent="0.25">
      <c r="F63" s="143"/>
      <c r="G63" s="143"/>
      <c r="H63" s="161" t="s">
        <v>137</v>
      </c>
      <c r="I63" s="161"/>
      <c r="N63" s="80"/>
      <c r="O63" s="143"/>
      <c r="P63" s="143"/>
      <c r="Q63" s="161" t="str">
        <f>H63</f>
        <v>NIP. 19800830 200212 2 009</v>
      </c>
      <c r="R63" s="161"/>
      <c r="Y63" s="5"/>
    </row>
    <row r="64" spans="8:25" x14ac:dyDescent="0.25">
      <c r="H64" s="80"/>
      <c r="I64" s="80"/>
      <c r="L64" s="143"/>
      <c r="Y64" s="5"/>
    </row>
    <row r="65" spans="12:12" x14ac:dyDescent="0.25">
      <c r="L65" s="143"/>
    </row>
    <row r="66" spans="6:12" x14ac:dyDescent="0.25">
      <c r="F66" s="145"/>
      <c r="G66" s="145"/>
      <c r="H66" s="145"/>
      <c r="I66" s="145"/>
      <c r="L66" s="143"/>
    </row>
    <row r="67" spans="6:23" x14ac:dyDescent="0.25">
      <c r="F67" s="145"/>
      <c r="G67" s="145"/>
      <c r="H67" s="145"/>
      <c r="I67" s="145"/>
      <c r="L67" s="143"/>
      <c r="W67" s="140"/>
    </row>
    <row r="68" spans="8:25" x14ac:dyDescent="0.25">
      <c r="H68" s="80"/>
      <c r="I68" s="80"/>
      <c r="S68" s="140"/>
      <c r="U68" s="3"/>
      <c r="Y68" s="5"/>
    </row>
    <row r="69" ht="15" customHeight="1" spans="4:25" x14ac:dyDescent="0.25">
      <c r="D69" s="80"/>
      <c r="E69" s="126"/>
      <c r="F69" s="148"/>
      <c r="G69" s="148"/>
      <c r="H69" s="148"/>
      <c r="I69" s="148"/>
      <c r="Y69" s="5"/>
    </row>
    <row r="70" ht="34.5" customHeight="1" spans="4:13" x14ac:dyDescent="0.25">
      <c r="D70" s="80"/>
      <c r="E70" s="126"/>
      <c r="F70" s="148"/>
      <c r="G70" s="148"/>
      <c r="H70" s="148"/>
      <c r="I70" s="148"/>
      <c r="L70" s="34"/>
      <c r="M70" s="34"/>
    </row>
    <row r="71" spans="4:13" x14ac:dyDescent="0.25">
      <c r="D71" s="80"/>
      <c r="E71" s="126"/>
      <c r="F71" s="182"/>
      <c r="G71" s="182"/>
      <c r="H71" s="182"/>
      <c r="I71" s="182"/>
      <c r="L71" s="161"/>
      <c r="M71" s="161"/>
    </row>
    <row r="72" ht="15.75" customHeight="1" spans="8:13" x14ac:dyDescent="0.25">
      <c r="H72" s="79"/>
      <c r="I72" s="79"/>
      <c r="L72" s="34"/>
      <c r="M72" s="34"/>
    </row>
    <row r="73" ht="15" customHeight="1" spans="6:13" x14ac:dyDescent="0.25">
      <c r="F73" s="148"/>
      <c r="G73" s="148"/>
      <c r="H73" s="148"/>
      <c r="I73" s="148"/>
      <c r="L73" s="161"/>
      <c r="M73" s="161"/>
    </row>
    <row r="74" ht="15" customHeight="1" spans="6:25" x14ac:dyDescent="0.25">
      <c r="F74" s="148"/>
      <c r="G74" s="148"/>
      <c r="H74" s="148"/>
      <c r="I74" s="148"/>
      <c r="S74" s="140"/>
      <c r="U74" s="3"/>
      <c r="W74" s="140"/>
      <c r="Y74" s="3"/>
    </row>
    <row r="75" ht="15" customHeight="1" spans="6:9" x14ac:dyDescent="0.25">
      <c r="F75" s="148"/>
      <c r="G75" s="148"/>
      <c r="H75" s="148"/>
      <c r="I75" s="148"/>
    </row>
    <row r="76" ht="15" customHeight="1" spans="6:9" x14ac:dyDescent="0.25">
      <c r="F76" s="148"/>
      <c r="G76" s="148"/>
      <c r="H76" s="148"/>
      <c r="I76" s="148"/>
    </row>
    <row r="79" ht="15" customHeight="1" spans="6:21" x14ac:dyDescent="0.25">
      <c r="F79" s="145"/>
      <c r="G79" s="145"/>
      <c r="H79" s="145"/>
      <c r="I79" s="145"/>
      <c r="S79" s="140"/>
      <c r="U79" s="3"/>
    </row>
    <row r="80" ht="36.75" customHeight="1" spans="6:9" x14ac:dyDescent="0.25">
      <c r="F80" s="145"/>
      <c r="G80" s="145"/>
      <c r="H80" s="145"/>
      <c r="I80" s="145"/>
    </row>
    <row r="82" spans="6:9" x14ac:dyDescent="0.25">
      <c r="F82" s="145"/>
      <c r="G82" s="145"/>
      <c r="H82" s="145"/>
      <c r="I82" s="145"/>
    </row>
    <row r="83" spans="6:9" x14ac:dyDescent="0.25">
      <c r="F83" s="145"/>
      <c r="G83" s="145"/>
      <c r="H83" s="145"/>
      <c r="I83" s="145"/>
    </row>
    <row r="86" spans="6:9" x14ac:dyDescent="0.25">
      <c r="F86" s="145"/>
      <c r="G86" s="145"/>
      <c r="H86" s="145"/>
      <c r="I86" s="145"/>
    </row>
    <row r="87" spans="6:9" x14ac:dyDescent="0.25">
      <c r="F87" s="145"/>
      <c r="G87" s="145"/>
      <c r="H87" s="145"/>
      <c r="I87" s="145"/>
    </row>
    <row r="88" spans="6:9" x14ac:dyDescent="0.25">
      <c r="F88" s="146"/>
      <c r="G88" s="146"/>
      <c r="H88" s="146"/>
      <c r="I88" s="146"/>
    </row>
    <row r="89" spans="6:9" x14ac:dyDescent="0.25">
      <c r="F89" s="147"/>
      <c r="G89" s="147"/>
      <c r="H89" s="147"/>
      <c r="I89" s="147"/>
    </row>
    <row r="90" spans="6:9" x14ac:dyDescent="0.25">
      <c r="F90" s="183"/>
      <c r="G90" s="183"/>
      <c r="H90" s="183"/>
      <c r="I90" s="183"/>
    </row>
    <row r="91" ht="15" customHeight="1" spans="6:9" x14ac:dyDescent="0.25">
      <c r="F91" s="183"/>
      <c r="G91" s="183"/>
      <c r="H91" s="183"/>
      <c r="I91" s="183"/>
    </row>
    <row r="95" ht="15" customHeight="1" x14ac:dyDescent="0.25"/>
    <row r="122" ht="15.75" customHeight="1" x14ac:dyDescent="0.25"/>
    <row r="123" ht="15" customHeight="1" x14ac:dyDescent="0.25"/>
    <row r="124" ht="15" customHeight="1" x14ac:dyDescent="0.25"/>
    <row r="125" ht="15" customHeight="1" x14ac:dyDescent="0.25"/>
    <row r="220" spans="8:8" x14ac:dyDescent="0.25">
      <c r="H220" s="126" t="s">
        <v>138</v>
      </c>
    </row>
  </sheetData>
  <mergeCells count="68">
    <mergeCell ref="C2:I2"/>
    <mergeCell ref="L2:R2"/>
    <mergeCell ref="C3:I3"/>
    <mergeCell ref="L3:R3"/>
    <mergeCell ref="C4:I4"/>
    <mergeCell ref="L4:R4"/>
    <mergeCell ref="C5:I5"/>
    <mergeCell ref="L5:R5"/>
    <mergeCell ref="C6:I6"/>
    <mergeCell ref="L6:R6"/>
    <mergeCell ref="B9:I9"/>
    <mergeCell ref="K9:R9"/>
    <mergeCell ref="F14:I14"/>
    <mergeCell ref="O14:R14"/>
    <mergeCell ref="F27:I28"/>
    <mergeCell ref="O27:R28"/>
    <mergeCell ref="U27:V27"/>
    <mergeCell ref="U28:V28"/>
    <mergeCell ref="B29:C29"/>
    <mergeCell ref="F29:I29"/>
    <mergeCell ref="K29:L29"/>
    <mergeCell ref="O29:R29"/>
    <mergeCell ref="U29:V29"/>
    <mergeCell ref="F31:I32"/>
    <mergeCell ref="O31:R32"/>
    <mergeCell ref="F33:I33"/>
    <mergeCell ref="O33:R33"/>
    <mergeCell ref="F34:I35"/>
    <mergeCell ref="O34:R35"/>
    <mergeCell ref="F37:H37"/>
    <mergeCell ref="O37:Q37"/>
    <mergeCell ref="O39:Q39"/>
    <mergeCell ref="O40:Q40"/>
    <mergeCell ref="O41:Q41"/>
    <mergeCell ref="O42:Q42"/>
    <mergeCell ref="F43:H43"/>
    <mergeCell ref="O43:Q43"/>
    <mergeCell ref="F44:H44"/>
    <mergeCell ref="O44:Q44"/>
    <mergeCell ref="Q49:R49"/>
    <mergeCell ref="F51:I52"/>
    <mergeCell ref="O51:R52"/>
    <mergeCell ref="H57:I57"/>
    <mergeCell ref="Q57:R57"/>
    <mergeCell ref="B58:C62"/>
    <mergeCell ref="H58:I58"/>
    <mergeCell ref="K58:L62"/>
    <mergeCell ref="Q58:R58"/>
    <mergeCell ref="H62:I62"/>
    <mergeCell ref="Q62:R62"/>
    <mergeCell ref="H63:I63"/>
    <mergeCell ref="Q63:R63"/>
    <mergeCell ref="H64:I64"/>
    <mergeCell ref="F66:I67"/>
    <mergeCell ref="H68:I68"/>
    <mergeCell ref="F69:I70"/>
    <mergeCell ref="L70:M70"/>
    <mergeCell ref="F71:I71"/>
    <mergeCell ref="L71:M71"/>
    <mergeCell ref="H72:I72"/>
    <mergeCell ref="L72:M72"/>
    <mergeCell ref="F73:I76"/>
    <mergeCell ref="L73:M73"/>
    <mergeCell ref="F79:I80"/>
    <mergeCell ref="F82:I83"/>
    <mergeCell ref="F86:I87"/>
    <mergeCell ref="F88:I88"/>
    <mergeCell ref="F90:I91"/>
  </mergeCells>
  <printOptions horizontalCentered="1"/>
  <pageMargins left="0.1968503937007874" right="0.1968503937007874" top="0.5905511811023623" bottom="1.1811023622047245" header="0.31496062992125984" footer="0.31496062992125984"/>
  <pageSetup paperSize="5" orientation="portrait" horizontalDpi="4294967293" verticalDpi="144" scale="80" fitToWidth="1" fitToHeight="1" firstPageNumber="1" useFirstPageNumber="1" copies="1"/>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T39"/>
  <sheetViews>
    <sheetView workbookViewId="0" zoomScale="79" zoomScaleNormal="84" view="pageBreakPreview">
      <selection activeCell="B37" sqref="B37"/>
    </sheetView>
  </sheetViews>
  <sheetFormatPr defaultRowHeight="15.75" outlineLevelRow="0" outlineLevelCol="0" x14ac:dyDescent="0" customHeight="1"/>
  <cols>
    <col min="2" max="2" width="8.5703125" customWidth="1"/>
    <col min="3" max="3" width="9.140625" customWidth="1"/>
    <col min="4" max="4" width="5" customWidth="1"/>
    <col min="5" max="5" width="14.85546875" customWidth="1"/>
    <col min="6" max="6" width="6.28515625" customWidth="1"/>
    <col min="7" max="7" width="12.140625" customWidth="1"/>
    <col min="8" max="8" width="13.28515625" customWidth="1"/>
    <col min="9" max="9" width="5.28515625" customWidth="1"/>
    <col min="10" max="10" width="5.42578125" customWidth="1"/>
    <col min="11" max="11" width="18.85546875" customWidth="1"/>
    <col min="12" max="12" width="2.5703125" style="126" customWidth="1"/>
    <col min="13" max="13" width="14.5703125" style="126" customWidth="1"/>
    <col min="14" max="14" width="1.42578125" style="126" customWidth="1"/>
    <col min="15" max="15" width="39.85546875" style="126" customWidth="1"/>
    <col min="16" max="16" width="2.42578125" style="126" customWidth="1"/>
    <col min="17" max="17" width="3.7109375" style="126" customWidth="1"/>
    <col min="18" max="18" width="14.42578125" style="126" customWidth="1"/>
    <col min="19" max="19" width="1.5703125" style="126" customWidth="1"/>
    <col min="20" max="20" width="29.28515625" style="126" customWidth="1"/>
  </cols>
  <sheetData>
    <row r="2" ht="18" customHeight="1" spans="2:11" x14ac:dyDescent="0.25">
      <c r="B2" s="358" t="s">
        <v>479</v>
      </c>
      <c r="C2" s="358"/>
      <c r="D2" s="358"/>
      <c r="E2" s="358"/>
      <c r="F2" s="358"/>
      <c r="G2" s="358"/>
      <c r="H2" s="358"/>
      <c r="I2" s="358"/>
      <c r="J2" s="358"/>
      <c r="K2" s="358"/>
    </row>
    <row r="3" ht="24" customHeight="1" spans="12:20" x14ac:dyDescent="0.25">
      <c r="L3" s="319" t="s">
        <v>252</v>
      </c>
      <c r="M3" s="319"/>
      <c r="N3" s="319"/>
      <c r="O3" s="319"/>
      <c r="P3" s="319"/>
      <c r="Q3" s="319"/>
      <c r="R3" s="319"/>
      <c r="S3" s="319"/>
      <c r="T3" s="319"/>
    </row>
    <row r="4" ht="21.75" customHeight="1" spans="2:8" x14ac:dyDescent="0.25">
      <c r="B4" s="443" t="s">
        <v>480</v>
      </c>
      <c r="C4" s="443"/>
      <c r="D4" s="443"/>
      <c r="E4" s="443"/>
      <c r="F4" s="443"/>
      <c r="G4" s="443"/>
      <c r="H4" s="443"/>
    </row>
    <row r="5" ht="21.75" customHeight="1" spans="2:18" x14ac:dyDescent="0.25">
      <c r="B5" s="443"/>
      <c r="C5" s="443" t="s">
        <v>10</v>
      </c>
      <c r="D5" s="444" t="s">
        <v>6</v>
      </c>
      <c r="E5" s="445" t="e">
        <f>#REF!</f>
        <v>#REF!</v>
      </c>
      <c r="F5" s="445"/>
      <c r="G5" s="445"/>
      <c r="H5" s="445"/>
      <c r="L5" s="80"/>
      <c r="M5" s="131"/>
      <c r="R5" s="131"/>
    </row>
    <row r="6" ht="21.75" customHeight="1" spans="2:8" x14ac:dyDescent="0.25">
      <c r="B6" s="443"/>
      <c r="C6" s="443" t="s">
        <v>11</v>
      </c>
      <c r="D6" s="444" t="s">
        <v>6</v>
      </c>
      <c r="E6" s="445" t="e">
        <f>#REF!</f>
        <v>#REF!</v>
      </c>
      <c r="F6" s="445"/>
      <c r="G6" s="445"/>
      <c r="H6" s="445"/>
    </row>
    <row r="7" ht="21.75" customHeight="1" spans="2:8" x14ac:dyDescent="0.25">
      <c r="B7" s="443"/>
      <c r="C7" s="443" t="s">
        <v>151</v>
      </c>
      <c r="D7" s="444" t="s">
        <v>6</v>
      </c>
      <c r="E7" s="445">
        <f>O9</f>
        <v>0</v>
      </c>
      <c r="F7" s="445"/>
      <c r="G7" s="445"/>
      <c r="H7" s="445"/>
    </row>
    <row r="8" spans="12:18" x14ac:dyDescent="0.25">
      <c r="L8" s="80"/>
      <c r="M8" s="131"/>
      <c r="Q8" s="80"/>
      <c r="R8" s="131"/>
    </row>
    <row r="9" spans="2:10" x14ac:dyDescent="0.25">
      <c r="B9" t="s">
        <v>481</v>
      </c>
      <c r="C9" s="446"/>
      <c r="D9" s="446"/>
      <c r="E9" s="446"/>
      <c r="F9" s="446"/>
      <c r="G9" s="446"/>
      <c r="H9" s="447">
        <f>#REF!</f>
        <v>NaN</v>
      </c>
      <c r="I9" s="447"/>
      <c r="J9" s="447"/>
    </row>
    <row r="10" spans="2:11" x14ac:dyDescent="0.25">
      <c r="B10" s="446" t="s">
        <v>482</v>
      </c>
      <c r="C10" s="446" t="e">
        <f>#REF!</f>
        <v>#REF!</v>
      </c>
      <c r="D10" s="446"/>
      <c r="F10" s="446" t="s">
        <v>483</v>
      </c>
      <c r="G10" s="446"/>
      <c r="H10" s="446"/>
      <c r="I10" s="446"/>
      <c r="J10" s="446"/>
      <c r="K10" s="446"/>
    </row>
    <row r="11" spans="2:18" x14ac:dyDescent="0.25">
      <c r="B11" s="446"/>
      <c r="C11" s="446"/>
      <c r="D11" s="446"/>
      <c r="E11" s="446"/>
      <c r="F11" s="446"/>
      <c r="G11" s="446"/>
      <c r="H11" s="446"/>
      <c r="I11" s="446"/>
      <c r="J11" s="446"/>
      <c r="K11" s="446"/>
      <c r="L11" s="80"/>
      <c r="M11" s="131"/>
      <c r="R11" s="131"/>
    </row>
    <row r="12" spans="2:3" x14ac:dyDescent="0.25">
      <c r="B12" s="448" t="s">
        <v>37</v>
      </c>
      <c r="C12" t="s">
        <v>484</v>
      </c>
    </row>
    <row r="13" spans="3:18" x14ac:dyDescent="0.25">
      <c r="C13" t="s">
        <v>485</v>
      </c>
      <c r="Q13" s="80"/>
      <c r="R13" s="131"/>
    </row>
    <row r="14" spans="12:18" x14ac:dyDescent="0.25">
      <c r="L14" s="80"/>
      <c r="M14" s="131"/>
      <c r="R14" s="131"/>
    </row>
    <row r="15" ht="19.5" customHeight="1" spans="3:11" x14ac:dyDescent="0.25">
      <c r="C15" s="449" t="s">
        <v>442</v>
      </c>
      <c r="D15" s="450" t="s">
        <v>486</v>
      </c>
      <c r="E15" s="451"/>
      <c r="F15" s="451"/>
      <c r="G15" s="451"/>
      <c r="H15" s="451"/>
      <c r="I15" s="451"/>
      <c r="J15" s="452"/>
      <c r="K15" s="449" t="s">
        <v>434</v>
      </c>
    </row>
    <row r="16" spans="3:11" x14ac:dyDescent="0.25">
      <c r="C16" s="453"/>
      <c r="D16" s="454"/>
      <c r="E16" s="446"/>
      <c r="F16" s="446"/>
      <c r="G16" s="446"/>
      <c r="H16" s="446"/>
      <c r="I16" s="446"/>
      <c r="J16" s="455"/>
      <c r="K16" s="456"/>
    </row>
    <row r="17" spans="3:19" x14ac:dyDescent="0.25">
      <c r="C17" s="453">
        <v>1</v>
      </c>
      <c r="D17" s="457" t="s">
        <v>487</v>
      </c>
      <c r="F17" s="458" t="s">
        <v>30</v>
      </c>
      <c r="G17" t="s">
        <v>437</v>
      </c>
      <c r="I17" t="s">
        <v>488</v>
      </c>
      <c r="J17" s="459"/>
      <c r="K17" s="460">
        <v>600000</v>
      </c>
      <c r="L17" s="80"/>
      <c r="M17" s="131"/>
      <c r="R17" s="131"/>
      <c r="S17" s="193"/>
    </row>
    <row r="18" spans="3:20" x14ac:dyDescent="0.25">
      <c r="C18" s="453"/>
      <c r="D18" s="454"/>
      <c r="E18" s="446"/>
      <c r="F18" s="446"/>
      <c r="G18" s="446"/>
      <c r="H18" s="446"/>
      <c r="I18" s="446"/>
      <c r="J18" s="455"/>
      <c r="K18" s="461"/>
      <c r="P18" s="152"/>
      <c r="Q18" s="152"/>
      <c r="S18" s="152"/>
      <c r="T18" s="254"/>
    </row>
    <row r="19" ht="15" customHeight="1" spans="3:20" x14ac:dyDescent="0.25">
      <c r="C19" s="453">
        <v>2</v>
      </c>
      <c r="D19" s="457" t="s">
        <v>489</v>
      </c>
      <c r="F19" s="458" t="s">
        <v>30</v>
      </c>
      <c r="G19" t="s">
        <v>490</v>
      </c>
      <c r="I19" t="s">
        <v>488</v>
      </c>
      <c r="J19" s="459"/>
      <c r="K19" s="462">
        <v>150000</v>
      </c>
      <c r="L19" s="152"/>
      <c r="M19" s="152"/>
      <c r="N19" s="152"/>
      <c r="O19" s="152"/>
      <c r="P19" s="152"/>
      <c r="Q19" s="152"/>
      <c r="R19" s="152"/>
      <c r="S19" s="152"/>
      <c r="T19" s="267"/>
    </row>
    <row r="20" spans="3:20" x14ac:dyDescent="0.25">
      <c r="C20" s="453"/>
      <c r="D20" s="454"/>
      <c r="E20" s="446"/>
      <c r="F20" s="446"/>
      <c r="G20" s="446"/>
      <c r="H20" s="446"/>
      <c r="I20" s="446"/>
      <c r="J20" s="455"/>
      <c r="K20" s="461"/>
      <c r="L20" s="152"/>
      <c r="M20" s="131"/>
      <c r="N20" s="152"/>
      <c r="P20" s="152"/>
      <c r="Q20" s="152"/>
      <c r="R20" s="152"/>
      <c r="S20" s="152"/>
      <c r="T20" s="268"/>
    </row>
    <row r="21" spans="3:20" x14ac:dyDescent="0.25">
      <c r="C21" s="453">
        <v>3</v>
      </c>
      <c r="D21" s="457" t="s">
        <v>491</v>
      </c>
      <c r="F21" s="458" t="s">
        <v>30</v>
      </c>
      <c r="G21" t="s">
        <v>187</v>
      </c>
      <c r="I21" t="s">
        <v>488</v>
      </c>
      <c r="J21" s="459"/>
      <c r="K21" s="462">
        <v>700000</v>
      </c>
      <c r="L21" s="152"/>
      <c r="N21" s="254"/>
      <c r="P21" s="262"/>
      <c r="Q21" s="193"/>
      <c r="R21" s="193"/>
      <c r="S21" s="263"/>
      <c r="T21" s="152"/>
    </row>
    <row r="22" spans="3:20" x14ac:dyDescent="0.25">
      <c r="C22" s="453"/>
      <c r="D22" s="454"/>
      <c r="E22" s="446"/>
      <c r="F22" s="446"/>
      <c r="G22" s="446"/>
      <c r="H22" s="446"/>
      <c r="I22" s="446"/>
      <c r="J22" s="455"/>
      <c r="K22" s="461"/>
      <c r="L22" s="152"/>
      <c r="M22" s="143"/>
      <c r="P22" s="265"/>
      <c r="Q22" s="193"/>
      <c r="R22" s="193"/>
      <c r="S22" s="263"/>
      <c r="T22" s="152"/>
    </row>
    <row r="23" spans="3:20" x14ac:dyDescent="0.25">
      <c r="C23" s="453"/>
      <c r="D23" s="454"/>
      <c r="E23" s="446"/>
      <c r="F23" s="446"/>
      <c r="G23" s="446"/>
      <c r="H23" s="446"/>
      <c r="I23" s="446"/>
      <c r="J23" s="455"/>
      <c r="K23" s="461"/>
      <c r="L23" s="152"/>
      <c r="M23" s="131"/>
      <c r="P23" s="265"/>
      <c r="Q23" s="263"/>
      <c r="R23" s="263"/>
      <c r="S23" s="267"/>
      <c r="T23" s="152"/>
    </row>
    <row r="24" spans="3:20" x14ac:dyDescent="0.25">
      <c r="C24" s="463"/>
      <c r="D24" s="464" t="s">
        <v>434</v>
      </c>
      <c r="E24" s="465"/>
      <c r="F24" s="465"/>
      <c r="G24" s="465"/>
      <c r="H24" s="465"/>
      <c r="I24" s="465"/>
      <c r="J24" s="466"/>
      <c r="K24" s="467">
        <f>SUM(K16:K23)</f>
        <v>1450000</v>
      </c>
      <c r="L24" s="152"/>
      <c r="P24" s="265"/>
      <c r="Q24" s="263"/>
      <c r="R24" s="263"/>
      <c r="S24" s="268"/>
      <c r="T24" s="152"/>
    </row>
    <row r="25" spans="12:20" x14ac:dyDescent="0.25">
      <c r="L25" s="152"/>
      <c r="M25" s="143"/>
      <c r="P25" s="265"/>
      <c r="Q25" s="170"/>
      <c r="R25" s="267"/>
      <c r="S25" s="152"/>
      <c r="T25" s="152"/>
    </row>
    <row r="26" ht="41.25" customHeight="1" spans="2:20" x14ac:dyDescent="0.25">
      <c r="B26" s="468" t="s">
        <v>39</v>
      </c>
      <c r="C26" s="469" t="s">
        <v>492</v>
      </c>
      <c r="D26" s="469"/>
      <c r="E26" s="469"/>
      <c r="F26" s="469"/>
      <c r="G26" s="469"/>
      <c r="H26" s="469"/>
      <c r="I26" s="469"/>
      <c r="J26" s="469"/>
      <c r="K26" s="469"/>
      <c r="L26" s="152"/>
      <c r="M26" s="131"/>
      <c r="N26" s="254"/>
      <c r="P26" s="265"/>
      <c r="Q26" s="268"/>
      <c r="R26" s="268"/>
      <c r="S26" s="152"/>
      <c r="T26" s="152"/>
    </row>
    <row r="27" spans="12:20" x14ac:dyDescent="0.25">
      <c r="L27" s="152"/>
      <c r="N27" s="152"/>
      <c r="P27" s="152"/>
      <c r="Q27" s="152"/>
      <c r="R27" s="152"/>
      <c r="S27" s="152"/>
      <c r="T27" s="152"/>
    </row>
    <row r="28" spans="12:20" x14ac:dyDescent="0.25">
      <c r="L28" s="152"/>
      <c r="M28" s="143"/>
      <c r="N28" s="152"/>
      <c r="P28" s="152"/>
      <c r="Q28" s="152"/>
      <c r="R28" s="152"/>
      <c r="S28" s="152"/>
      <c r="T28" s="152"/>
    </row>
    <row r="29" spans="2:20" x14ac:dyDescent="0.25">
      <c r="B29" s="7" t="s">
        <v>493</v>
      </c>
      <c r="L29" s="152"/>
      <c r="M29" s="131"/>
      <c r="N29" s="152"/>
      <c r="P29" s="152"/>
      <c r="Q29" s="152"/>
      <c r="R29" s="152"/>
      <c r="S29" s="152"/>
      <c r="T29" s="152"/>
    </row>
    <row r="30" spans="12:20" x14ac:dyDescent="0.25">
      <c r="L30" s="152"/>
      <c r="N30" s="152"/>
      <c r="P30" s="152"/>
      <c r="Q30" s="152"/>
      <c r="R30" s="152"/>
      <c r="S30" s="152"/>
      <c r="T30" s="152"/>
    </row>
    <row r="31" spans="2:20" x14ac:dyDescent="0.25">
      <c r="B31" s="17" t="s">
        <v>494</v>
      </c>
      <c r="C31" s="17"/>
      <c r="D31" s="17"/>
      <c r="E31" s="17"/>
      <c r="F31" s="17"/>
      <c r="H31" s="7" t="s">
        <v>495</v>
      </c>
      <c r="J31" s="7"/>
      <c r="K31" s="7"/>
      <c r="L31" s="152"/>
      <c r="M31" s="143"/>
      <c r="N31" s="152"/>
      <c r="P31" s="152"/>
      <c r="Q31" s="152"/>
      <c r="R31" s="152"/>
      <c r="S31" s="152"/>
      <c r="T31" s="152"/>
    </row>
    <row r="32" spans="2:20" x14ac:dyDescent="0.25">
      <c r="B32" s="17" t="s">
        <v>225</v>
      </c>
      <c r="C32" s="17"/>
      <c r="D32" s="17"/>
      <c r="E32" s="17"/>
      <c r="F32" s="17"/>
      <c r="H32" s="7" t="s">
        <v>496</v>
      </c>
      <c r="J32" s="7"/>
      <c r="K32" s="7"/>
      <c r="M32" s="131"/>
      <c r="N32" s="152"/>
      <c r="P32" s="152"/>
      <c r="Q32" s="152"/>
      <c r="R32" s="152"/>
      <c r="S32" s="152"/>
      <c r="T32" s="152"/>
    </row>
    <row r="33" spans="14:20" x14ac:dyDescent="0.25">
      <c r="N33" s="152"/>
      <c r="O33" s="254"/>
      <c r="P33" s="152"/>
      <c r="Q33" s="152"/>
      <c r="R33" s="152"/>
      <c r="S33" s="152"/>
      <c r="T33" s="152"/>
    </row>
    <row r="34" spans="16:17" x14ac:dyDescent="0.25">
      <c r="P34" s="254"/>
      <c r="Q34" s="254"/>
    </row>
    <row r="35" spans="16:17" x14ac:dyDescent="0.25">
      <c r="P35" s="254"/>
      <c r="Q35" s="254"/>
    </row>
    <row r="36" spans="16:17" x14ac:dyDescent="0.25">
      <c r="P36" s="254"/>
      <c r="Q36" s="254"/>
    </row>
    <row r="37" spans="2:20" x14ac:dyDescent="0.25">
      <c r="B37" s="470" t="e">
        <f>#REF!</f>
        <v>#REF!</v>
      </c>
      <c r="C37" s="470"/>
      <c r="D37" s="470"/>
      <c r="E37" s="470"/>
      <c r="F37" s="470"/>
      <c r="H37" s="471" t="e">
        <f>#REF!</f>
        <v>#REF!</v>
      </c>
      <c r="J37" s="471"/>
      <c r="K37" s="471"/>
      <c r="L37" s="126"/>
      <c r="M37" s="126"/>
      <c r="N37" s="126"/>
      <c r="O37" s="472"/>
      <c r="P37" s="254"/>
      <c r="Q37" s="254"/>
      <c r="R37" s="126"/>
      <c r="S37" s="126"/>
      <c r="T37" s="126"/>
    </row>
    <row r="38" spans="2:20" x14ac:dyDescent="0.25">
      <c r="B38" s="473" t="e">
        <f>#REF!</f>
        <v>#REF!</v>
      </c>
      <c r="C38" s="473"/>
      <c r="D38" s="473"/>
      <c r="E38" s="473"/>
      <c r="F38" s="473"/>
      <c r="G38" s="474" t="s">
        <v>150</v>
      </c>
      <c r="H38" t="e">
        <f>#REF!</f>
        <v>#REF!</v>
      </c>
      <c r="L38" s="126"/>
      <c r="M38" s="126"/>
      <c r="N38" s="126"/>
      <c r="O38" s="261"/>
      <c r="P38" s="254"/>
      <c r="Q38" s="254"/>
      <c r="R38" s="126"/>
      <c r="S38" s="126"/>
      <c r="T38" s="126"/>
    </row>
    <row r="39" spans="13:17" x14ac:dyDescent="0.25">
      <c r="M39" s="152"/>
      <c r="O39" s="261"/>
      <c r="P39" s="254"/>
      <c r="Q39" s="254"/>
    </row>
  </sheetData>
  <mergeCells count="18">
    <mergeCell ref="B2:K2"/>
    <mergeCell ref="L3:T3"/>
    <mergeCell ref="E5:H5"/>
    <mergeCell ref="E6:H6"/>
    <mergeCell ref="E7:H7"/>
    <mergeCell ref="H9:J9"/>
    <mergeCell ref="D15:J15"/>
    <mergeCell ref="D16:J16"/>
    <mergeCell ref="D18:J18"/>
    <mergeCell ref="D20:J20"/>
    <mergeCell ref="D22:J22"/>
    <mergeCell ref="D23:J23"/>
    <mergeCell ref="D24:J24"/>
    <mergeCell ref="C26:K26"/>
    <mergeCell ref="B31:F31"/>
    <mergeCell ref="B32:F32"/>
    <mergeCell ref="B37:F37"/>
    <mergeCell ref="B38:F38"/>
  </mergeCells>
  <printOptions horizontalCentered="1"/>
  <pageMargins left="0.1968503937007874" right="0.1968503937007874" top="0.3937007874015748" bottom="0.984251968503937" header="0.31496062992125984" footer="0.31496062992125984"/>
  <pageSetup paperSize="5" orientation="portrait" horizontalDpi="4294967294" verticalDpi="72" scale="100" fitToWidth="1" fitToHeight="1" firstPageNumber="1" useFirstPageNumber="1" copies="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9"/>
  <sheetViews>
    <sheetView workbookViewId="0" zoomScale="85" zoomScaleNormal="85">
      <selection activeCell="C22" sqref="C22"/>
    </sheetView>
  </sheetViews>
  <sheetFormatPr defaultRowHeight="12.75" outlineLevelRow="0" outlineLevelCol="0" x14ac:dyDescent="0" customHeight="1"/>
  <cols>
    <col min="1" max="16384" width="9.140625" style="323" customWidth="1"/>
  </cols>
  <sheetData>
    <row r="1" spans="2:10" x14ac:dyDescent="0.25">
      <c r="B1" s="324" t="s">
        <v>292</v>
      </c>
      <c r="H1" s="325" t="s">
        <v>293</v>
      </c>
      <c r="I1" s="325" t="s">
        <v>6</v>
      </c>
      <c r="J1" s="326">
        <v>2007</v>
      </c>
    </row>
    <row r="2" ht="15" customHeight="1" spans="2:10" x14ac:dyDescent="0.25">
      <c r="B2" s="327"/>
      <c r="H2" s="325" t="s">
        <v>294</v>
      </c>
      <c r="I2" s="325" t="s">
        <v>295</v>
      </c>
      <c r="J2" s="328"/>
    </row>
    <row r="3" ht="15" customHeight="1" spans="2:10" x14ac:dyDescent="0.25">
      <c r="B3" s="53" t="s">
        <v>48</v>
      </c>
      <c r="H3" s="325" t="s">
        <v>129</v>
      </c>
      <c r="I3" s="325" t="s">
        <v>6</v>
      </c>
      <c r="J3" s="328" t="s">
        <v>296</v>
      </c>
    </row>
    <row r="4" ht="21" customHeight="1" spans="3:50" x14ac:dyDescent="0.25">
      <c r="C4" s="329" t="s">
        <v>297</v>
      </c>
      <c r="D4" s="329"/>
      <c r="E4" s="329"/>
      <c r="F4" s="329"/>
      <c r="G4" s="329"/>
      <c r="H4" s="329"/>
      <c r="AB4" s="330" t="s">
        <v>30</v>
      </c>
      <c r="AC4" s="330" t="s">
        <v>30</v>
      </c>
      <c r="AD4" s="330" t="s">
        <v>30</v>
      </c>
      <c r="AE4" s="330" t="s">
        <v>30</v>
      </c>
      <c r="AF4" s="330" t="s">
        <v>30</v>
      </c>
      <c r="AG4" s="330" t="s">
        <v>30</v>
      </c>
      <c r="AH4" s="330" t="s">
        <v>30</v>
      </c>
      <c r="AI4" s="330" t="s">
        <v>30</v>
      </c>
      <c r="AJ4" s="330" t="s">
        <v>30</v>
      </c>
      <c r="AK4" s="330" t="s">
        <v>30</v>
      </c>
      <c r="AL4" s="330" t="s">
        <v>30</v>
      </c>
      <c r="AM4" s="330" t="s">
        <v>30</v>
      </c>
      <c r="AN4" s="330" t="s">
        <v>30</v>
      </c>
      <c r="AO4" s="330" t="s">
        <v>30</v>
      </c>
      <c r="AP4" s="330" t="s">
        <v>30</v>
      </c>
      <c r="AQ4" s="330" t="s">
        <v>30</v>
      </c>
      <c r="AR4" s="330" t="s">
        <v>30</v>
      </c>
      <c r="AS4" s="330" t="s">
        <v>30</v>
      </c>
      <c r="AT4" s="330" t="s">
        <v>30</v>
      </c>
      <c r="AU4" s="330" t="s">
        <v>30</v>
      </c>
      <c r="AV4" s="330" t="s">
        <v>30</v>
      </c>
      <c r="AW4" s="330" t="s">
        <v>30</v>
      </c>
      <c r="AX4" s="330" t="s">
        <v>30</v>
      </c>
    </row>
    <row r="5" ht="13.5" customHeight="1" spans="2:48" x14ac:dyDescent="0.25">
      <c r="B5" s="331"/>
      <c r="D5" s="332"/>
      <c r="E5" s="332"/>
      <c r="F5" s="332"/>
      <c r="G5" s="332"/>
      <c r="K5" s="332"/>
      <c r="L5" s="332"/>
      <c r="M5" s="332"/>
      <c r="N5" s="332"/>
      <c r="O5" s="332"/>
      <c r="P5" s="332"/>
      <c r="Q5" s="332"/>
      <c r="R5" s="332"/>
      <c r="S5" s="332"/>
      <c r="T5" s="332"/>
      <c r="U5" s="332"/>
      <c r="V5" s="332"/>
      <c r="W5" s="332"/>
      <c r="X5" s="333" t="s">
        <v>298</v>
      </c>
      <c r="AV5" s="331" t="s">
        <v>298</v>
      </c>
    </row>
    <row r="6" ht="13.5" customHeight="1" spans="2:48" x14ac:dyDescent="0.25">
      <c r="B6" s="331"/>
      <c r="D6" s="332"/>
      <c r="E6" s="332"/>
      <c r="F6" s="332"/>
      <c r="G6" s="332"/>
      <c r="H6" s="332"/>
      <c r="I6" s="332"/>
      <c r="J6" s="332"/>
      <c r="K6" s="332"/>
      <c r="L6" s="332"/>
      <c r="M6" s="332"/>
      <c r="N6" s="332"/>
      <c r="O6" s="332"/>
      <c r="P6" s="332"/>
      <c r="Q6" s="332"/>
      <c r="R6" s="332"/>
      <c r="S6" s="332"/>
      <c r="T6" s="332"/>
      <c r="U6" s="332"/>
      <c r="V6" s="332"/>
      <c r="W6" s="332"/>
      <c r="X6" s="333" t="s">
        <v>298</v>
      </c>
      <c r="AV6" s="331" t="s">
        <v>298</v>
      </c>
    </row>
    <row r="7" ht="13.5" customHeight="1" spans="1:48" x14ac:dyDescent="0.25">
      <c r="A7" s="325" t="s">
        <v>299</v>
      </c>
      <c r="B7" s="332"/>
      <c r="C7" s="334" t="s">
        <v>6</v>
      </c>
      <c r="D7" s="323" t="s">
        <v>300</v>
      </c>
      <c r="F7" s="332"/>
      <c r="G7" s="332"/>
      <c r="H7" s="332"/>
      <c r="I7" s="332"/>
      <c r="J7" s="332"/>
      <c r="K7" s="332"/>
      <c r="L7" s="332"/>
      <c r="M7" s="332"/>
      <c r="N7" s="332"/>
      <c r="O7" s="332"/>
      <c r="P7" s="332"/>
      <c r="Q7" s="332"/>
      <c r="R7" s="332"/>
      <c r="S7" s="332"/>
      <c r="T7" s="332"/>
      <c r="U7" s="332"/>
      <c r="V7" s="332"/>
      <c r="W7" s="332"/>
      <c r="X7" s="333" t="s">
        <v>298</v>
      </c>
      <c r="Z7" s="332" t="str">
        <f>REPT(Z17,Y8)</f>
        <v>-</v>
      </c>
      <c r="AA7" s="332"/>
      <c r="AB7" s="332"/>
      <c r="AV7" s="331" t="s">
        <v>298</v>
      </c>
    </row>
    <row r="8" ht="13.5" customHeight="1" spans="5:48" x14ac:dyDescent="0.25">
      <c r="E8" s="332"/>
      <c r="F8" s="332"/>
      <c r="G8" s="332"/>
      <c r="H8" s="332"/>
      <c r="I8" s="332"/>
      <c r="J8" s="332"/>
      <c r="K8" s="332"/>
      <c r="L8" s="332"/>
      <c r="M8" s="332"/>
      <c r="N8" s="332"/>
      <c r="O8" s="332"/>
      <c r="P8" s="332"/>
      <c r="Q8" s="332"/>
      <c r="R8" s="332"/>
      <c r="S8" s="332"/>
      <c r="T8" s="332"/>
      <c r="U8" s="332"/>
      <c r="V8" s="332"/>
      <c r="W8" s="332"/>
      <c r="X8" s="333" t="s">
        <v>298</v>
      </c>
      <c r="Y8" s="332">
        <f>LEN(C11)</f>
        <v>1</v>
      </c>
      <c r="Z8" s="332"/>
      <c r="AA8" s="332"/>
      <c r="AV8" s="331" t="s">
        <v>298</v>
      </c>
    </row>
    <row r="9" ht="15.75" customHeight="1" spans="1:48" x14ac:dyDescent="0.25">
      <c r="A9" s="323" t="s">
        <v>301</v>
      </c>
      <c r="C9" s="334" t="s">
        <v>6</v>
      </c>
      <c r="D9" s="335" t="s">
        <v>302</v>
      </c>
      <c r="E9" s="336" t="e">
        <f>C21</f>
        <v>#REF!</v>
      </c>
      <c r="F9" s="336"/>
      <c r="G9" s="332"/>
      <c r="H9" s="332"/>
      <c r="I9" s="332"/>
      <c r="J9" s="332"/>
      <c r="K9" s="332"/>
      <c r="L9" s="332"/>
      <c r="M9" s="332"/>
      <c r="N9" s="332"/>
      <c r="O9" s="332"/>
      <c r="P9" s="332"/>
      <c r="Q9" s="332"/>
      <c r="R9" s="332"/>
      <c r="S9" s="332"/>
      <c r="T9" s="332"/>
      <c r="U9" s="332"/>
      <c r="V9" s="332"/>
      <c r="W9" s="332"/>
      <c r="X9" s="333"/>
      <c r="Y9" s="332"/>
      <c r="Z9" s="332"/>
      <c r="AA9" s="332"/>
      <c r="AV9" s="331"/>
    </row>
    <row r="10" ht="13.5" customHeight="1" spans="5:48" x14ac:dyDescent="0.25">
      <c r="E10" s="332"/>
      <c r="F10" s="332"/>
      <c r="G10" s="332"/>
      <c r="H10" s="332"/>
      <c r="I10" s="332"/>
      <c r="J10" s="332"/>
      <c r="K10" s="332"/>
      <c r="L10" s="332"/>
      <c r="M10" s="332"/>
      <c r="N10" s="332"/>
      <c r="O10" s="332"/>
      <c r="P10" s="332"/>
      <c r="Q10" s="332"/>
      <c r="R10" s="332"/>
      <c r="S10" s="332"/>
      <c r="T10" s="332"/>
      <c r="U10" s="332"/>
      <c r="V10" s="332"/>
      <c r="W10" s="332"/>
      <c r="X10" s="333"/>
      <c r="Y10" s="332"/>
      <c r="Z10" s="332"/>
      <c r="AA10" s="332"/>
      <c r="AV10" s="331"/>
    </row>
    <row r="11" ht="15" customHeight="1" spans="1:48" x14ac:dyDescent="0.25">
      <c r="A11" s="325" t="s">
        <v>303</v>
      </c>
      <c r="C11" s="323" t="s">
        <v>6</v>
      </c>
      <c r="D11" s="337"/>
      <c r="E11" s="338" t="e">
        <f>IF(D21&gt;100000000000-0.001,"Bbuaannnyyaak Buangget Nngul Aii!!!.",PROPER(TRIM(AD54&amp;" "&amp;AC54&amp;" "&amp;Y11&amp;" "&amp;Y12&amp;" "&amp;B22&amp;" "&amp;B23))&amp;".")</f>
        <v>#REF!</v>
      </c>
      <c r="F11" s="338"/>
      <c r="G11" s="338"/>
      <c r="H11" s="338"/>
      <c r="I11" s="338"/>
      <c r="J11" s="338"/>
      <c r="K11" s="339"/>
      <c r="L11" s="332"/>
      <c r="M11" s="332"/>
      <c r="N11" s="332"/>
      <c r="O11" s="332"/>
      <c r="P11" s="332"/>
      <c r="Q11" s="332"/>
      <c r="R11" s="332"/>
      <c r="S11" s="332"/>
      <c r="T11" s="332"/>
      <c r="U11" s="332"/>
      <c r="V11" s="332"/>
      <c r="W11" s="332"/>
      <c r="X11" s="333" t="s">
        <v>298</v>
      </c>
      <c r="Y11" s="332" t="e">
        <f>PROPER(TRIM(+AA36&amp;AB36&amp;AC36&amp;AD36&amp;AE36&amp;AF36&amp;AG36&amp;AH36&amp;AI36&amp;AJ36&amp;AK36&amp;AL36&amp;AM36))</f>
        <v>#REF!</v>
      </c>
      <c r="Z11" s="332"/>
      <c r="AA11" s="332"/>
      <c r="AV11" s="331" t="s">
        <v>298</v>
      </c>
    </row>
    <row r="12" ht="13.5" customHeight="1" spans="1:48" x14ac:dyDescent="0.25">
      <c r="A12" s="325"/>
      <c r="E12" s="332"/>
      <c r="F12" s="332"/>
      <c r="G12" s="332"/>
      <c r="H12" s="332"/>
      <c r="I12" s="332"/>
      <c r="J12" s="332"/>
      <c r="K12" s="332"/>
      <c r="L12" s="332"/>
      <c r="M12" s="332"/>
      <c r="N12" s="332"/>
      <c r="O12" s="332"/>
      <c r="P12" s="332"/>
      <c r="Q12" s="332"/>
      <c r="R12" s="332"/>
      <c r="S12" s="332"/>
      <c r="T12" s="332"/>
      <c r="U12" s="332"/>
      <c r="V12" s="332"/>
      <c r="W12" s="332"/>
      <c r="X12" s="333" t="s">
        <v>298</v>
      </c>
      <c r="Y12" s="332" t="e">
        <f>IF(Y11&gt;"A","Rupiah","")</f>
        <v>#REF!</v>
      </c>
      <c r="Z12" s="332"/>
      <c r="AA12" s="332"/>
      <c r="AV12" s="331" t="s">
        <v>298</v>
      </c>
    </row>
    <row r="13" ht="13.5" customHeight="1" spans="11:48" x14ac:dyDescent="0.25">
      <c r="K13" s="340"/>
      <c r="L13" s="332"/>
      <c r="M13" s="332"/>
      <c r="N13" s="332"/>
      <c r="O13" s="332"/>
      <c r="P13" s="332"/>
      <c r="Q13" s="332"/>
      <c r="R13" s="332"/>
      <c r="S13" s="332"/>
      <c r="T13" s="332"/>
      <c r="U13" s="332"/>
      <c r="V13" s="332"/>
      <c r="W13" s="332"/>
      <c r="X13" s="333" t="s">
        <v>298</v>
      </c>
      <c r="AV13" s="331" t="s">
        <v>298</v>
      </c>
    </row>
    <row r="14" ht="13.5" customHeight="1" spans="11:48" x14ac:dyDescent="0.25">
      <c r="K14" s="341"/>
      <c r="L14" s="332"/>
      <c r="M14" s="332"/>
      <c r="N14" s="332"/>
      <c r="O14" s="332"/>
      <c r="P14" s="332"/>
      <c r="Q14" s="332"/>
      <c r="R14" s="332"/>
      <c r="S14" s="332"/>
      <c r="T14" s="332"/>
      <c r="U14" s="332"/>
      <c r="V14" s="332"/>
      <c r="W14" s="332"/>
      <c r="X14" s="333" t="s">
        <v>298</v>
      </c>
      <c r="AV14" s="331" t="s">
        <v>298</v>
      </c>
    </row>
    <row r="15" ht="13.5" customHeight="1" spans="4:48" x14ac:dyDescent="0.25">
      <c r="D15" s="342"/>
      <c r="E15" s="342"/>
      <c r="F15" s="342"/>
      <c r="G15" s="342"/>
      <c r="H15" s="342"/>
      <c r="I15" s="342"/>
      <c r="J15" s="342"/>
      <c r="K15" s="342"/>
      <c r="Y15" s="331" t="s">
        <v>298</v>
      </c>
      <c r="Z15" s="330" t="s">
        <v>304</v>
      </c>
      <c r="AA15" s="330" t="s">
        <v>304</v>
      </c>
      <c r="AB15" s="330" t="s">
        <v>304</v>
      </c>
      <c r="AC15" s="330" t="s">
        <v>304</v>
      </c>
      <c r="AD15" s="330" t="s">
        <v>304</v>
      </c>
      <c r="AE15" s="330" t="s">
        <v>304</v>
      </c>
      <c r="AF15" s="330" t="s">
        <v>304</v>
      </c>
      <c r="AG15" s="330" t="s">
        <v>304</v>
      </c>
      <c r="AH15" s="330" t="s">
        <v>304</v>
      </c>
      <c r="AI15" s="330" t="s">
        <v>304</v>
      </c>
      <c r="AJ15" s="330" t="s">
        <v>304</v>
      </c>
      <c r="AK15" s="330" t="s">
        <v>304</v>
      </c>
      <c r="AL15" s="330" t="s">
        <v>304</v>
      </c>
      <c r="AM15" s="330" t="s">
        <v>304</v>
      </c>
      <c r="AN15" s="330" t="s">
        <v>304</v>
      </c>
      <c r="AO15" s="330" t="s">
        <v>304</v>
      </c>
      <c r="AP15" s="330" t="s">
        <v>304</v>
      </c>
      <c r="AQ15" s="332"/>
      <c r="AR15" s="332"/>
      <c r="AS15" s="332"/>
      <c r="AT15" s="332"/>
      <c r="AU15" s="332"/>
      <c r="AV15" s="333" t="s">
        <v>298</v>
      </c>
    </row>
    <row r="16" ht="13.5" customHeight="1" spans="4:48" x14ac:dyDescent="0.25">
      <c r="D16" s="342"/>
      <c r="E16" s="342"/>
      <c r="F16" s="342"/>
      <c r="G16" s="342"/>
      <c r="H16" s="342"/>
      <c r="I16" s="342"/>
      <c r="J16" s="342"/>
      <c r="K16" s="342"/>
      <c r="Y16" s="331" t="s">
        <v>298</v>
      </c>
      <c r="Z16" s="332" t="e">
        <f>RIGHT(+"00000000000000"&amp;FIXED(C21,2,TRUE),13)</f>
        <v>#REF!</v>
      </c>
      <c r="AA16" s="331" t="s">
        <v>305</v>
      </c>
      <c r="AB16" s="331" t="s">
        <v>306</v>
      </c>
      <c r="AC16" s="331" t="s">
        <v>307</v>
      </c>
      <c r="AD16" s="331" t="s">
        <v>308</v>
      </c>
      <c r="AE16" s="331" t="s">
        <v>309</v>
      </c>
      <c r="AF16" s="331" t="s">
        <v>310</v>
      </c>
      <c r="AG16" s="331" t="s">
        <v>311</v>
      </c>
      <c r="AH16" s="331" t="s">
        <v>312</v>
      </c>
      <c r="AI16" s="331" t="s">
        <v>313</v>
      </c>
      <c r="AJ16" s="331" t="s">
        <v>314</v>
      </c>
      <c r="AK16" s="331" t="s">
        <v>315</v>
      </c>
      <c r="AL16" s="331" t="s">
        <v>316</v>
      </c>
      <c r="AM16" s="331" t="s">
        <v>317</v>
      </c>
      <c r="AN16" s="331" t="s">
        <v>318</v>
      </c>
      <c r="AO16" s="331" t="s">
        <v>319</v>
      </c>
      <c r="AP16" s="331" t="s">
        <v>320</v>
      </c>
      <c r="AQ16" s="332"/>
      <c r="AR16" s="332"/>
      <c r="AS16" s="332"/>
      <c r="AT16" s="331" t="s">
        <v>321</v>
      </c>
      <c r="AU16" s="332"/>
      <c r="AV16" s="333" t="s">
        <v>298</v>
      </c>
    </row>
    <row r="17" ht="13.5" customHeight="1" spans="25:48" x14ac:dyDescent="0.25">
      <c r="Y17" s="331" t="s">
        <v>298</v>
      </c>
      <c r="Z17" s="330" t="s">
        <v>30</v>
      </c>
      <c r="AA17" s="330" t="s">
        <v>30</v>
      </c>
      <c r="AB17" s="330" t="s">
        <v>30</v>
      </c>
      <c r="AC17" s="330" t="s">
        <v>30</v>
      </c>
      <c r="AD17" s="330" t="s">
        <v>30</v>
      </c>
      <c r="AE17" s="330" t="s">
        <v>30</v>
      </c>
      <c r="AF17" s="330" t="s">
        <v>30</v>
      </c>
      <c r="AG17" s="330" t="s">
        <v>30</v>
      </c>
      <c r="AH17" s="330" t="s">
        <v>30</v>
      </c>
      <c r="AI17" s="330" t="s">
        <v>30</v>
      </c>
      <c r="AJ17" s="330" t="s">
        <v>30</v>
      </c>
      <c r="AK17" s="330" t="s">
        <v>30</v>
      </c>
      <c r="AL17" s="330" t="s">
        <v>30</v>
      </c>
      <c r="AM17" s="330" t="s">
        <v>30</v>
      </c>
      <c r="AN17" s="330" t="s">
        <v>30</v>
      </c>
      <c r="AO17" s="330" t="s">
        <v>30</v>
      </c>
      <c r="AP17" s="330" t="s">
        <v>30</v>
      </c>
      <c r="AQ17" s="332"/>
      <c r="AR17" s="332"/>
      <c r="AS17" s="332"/>
      <c r="AT17" s="332"/>
      <c r="AU17" s="332"/>
      <c r="AV17" s="333" t="s">
        <v>298</v>
      </c>
    </row>
    <row r="18" ht="13.5" customHeight="1" spans="25:48" x14ac:dyDescent="0.25">
      <c r="Y18" s="331" t="s">
        <v>298</v>
      </c>
      <c r="Z18" s="331" t="s">
        <v>149</v>
      </c>
      <c r="AA18" s="333" t="s">
        <v>322</v>
      </c>
      <c r="AB18" s="333" t="s">
        <v>322</v>
      </c>
      <c r="AC18" s="333" t="s">
        <v>322</v>
      </c>
      <c r="AD18" s="333" t="s">
        <v>322</v>
      </c>
      <c r="AE18" s="333" t="s">
        <v>322</v>
      </c>
      <c r="AF18" s="333" t="s">
        <v>322</v>
      </c>
      <c r="AG18" s="333" t="s">
        <v>322</v>
      </c>
      <c r="AH18" s="333" t="s">
        <v>322</v>
      </c>
      <c r="AI18" s="333" t="s">
        <v>322</v>
      </c>
      <c r="AJ18" s="333" t="s">
        <v>322</v>
      </c>
      <c r="AK18" s="333" t="s">
        <v>322</v>
      </c>
      <c r="AL18" s="333" t="s">
        <v>322</v>
      </c>
      <c r="AM18" s="333" t="s">
        <v>322</v>
      </c>
      <c r="AN18" s="333" t="s">
        <v>322</v>
      </c>
      <c r="AO18" s="333" t="s">
        <v>322</v>
      </c>
      <c r="AP18" s="333" t="s">
        <v>322</v>
      </c>
      <c r="AQ18" s="332"/>
      <c r="AR18" s="332"/>
      <c r="AS18" s="331" t="s">
        <v>149</v>
      </c>
      <c r="AT18" s="333" t="s">
        <v>322</v>
      </c>
      <c r="AU18" s="332"/>
      <c r="AV18" s="333" t="s">
        <v>298</v>
      </c>
    </row>
    <row r="19" ht="13.5" customHeight="1" spans="25:48" x14ac:dyDescent="0.25">
      <c r="Y19" s="331" t="s">
        <v>298</v>
      </c>
      <c r="Z19" s="331" t="s">
        <v>323</v>
      </c>
      <c r="AA19" s="331" t="s">
        <v>324</v>
      </c>
      <c r="AB19" s="331" t="s">
        <v>325</v>
      </c>
      <c r="AC19" s="331" t="s">
        <v>326</v>
      </c>
      <c r="AD19" s="331" t="s">
        <v>327</v>
      </c>
      <c r="AE19" s="331" t="s">
        <v>328</v>
      </c>
      <c r="AF19" s="331" t="s">
        <v>325</v>
      </c>
      <c r="AG19" s="331" t="s">
        <v>329</v>
      </c>
      <c r="AH19" s="331" t="s">
        <v>327</v>
      </c>
      <c r="AI19" s="331" t="s">
        <v>328</v>
      </c>
      <c r="AJ19" s="331" t="s">
        <v>330</v>
      </c>
      <c r="AK19" s="331" t="s">
        <v>326</v>
      </c>
      <c r="AL19" s="331" t="s">
        <v>327</v>
      </c>
      <c r="AM19" s="331" t="s">
        <v>328</v>
      </c>
      <c r="AN19" s="331" t="s">
        <v>329</v>
      </c>
      <c r="AO19" s="331" t="s">
        <v>327</v>
      </c>
      <c r="AP19" s="331" t="s">
        <v>328</v>
      </c>
      <c r="AQ19" s="332"/>
      <c r="AR19" s="332"/>
      <c r="AS19" s="331" t="s">
        <v>331</v>
      </c>
      <c r="AT19" s="331" t="s">
        <v>327</v>
      </c>
      <c r="AU19" s="332"/>
      <c r="AV19" s="333" t="s">
        <v>298</v>
      </c>
    </row>
    <row r="20" ht="13.5" customHeight="1" spans="3:48" x14ac:dyDescent="0.25">
      <c r="C20" s="343"/>
      <c r="Y20" s="331" t="s">
        <v>298</v>
      </c>
      <c r="Z20" s="331" t="s">
        <v>332</v>
      </c>
      <c r="AA20" s="331" t="s">
        <v>333</v>
      </c>
      <c r="AB20" s="331" t="s">
        <v>334</v>
      </c>
      <c r="AC20" s="331" t="s">
        <v>335</v>
      </c>
      <c r="AD20" s="331" t="s">
        <v>336</v>
      </c>
      <c r="AE20" s="331" t="s">
        <v>337</v>
      </c>
      <c r="AF20" s="331" t="s">
        <v>334</v>
      </c>
      <c r="AG20" s="331" t="s">
        <v>335</v>
      </c>
      <c r="AH20" s="331" t="s">
        <v>336</v>
      </c>
      <c r="AI20" s="331" t="s">
        <v>337</v>
      </c>
      <c r="AJ20" s="331" t="s">
        <v>337</v>
      </c>
      <c r="AK20" s="331" t="s">
        <v>335</v>
      </c>
      <c r="AL20" s="331" t="s">
        <v>336</v>
      </c>
      <c r="AM20" s="331" t="s">
        <v>337</v>
      </c>
      <c r="AN20" s="331" t="s">
        <v>335</v>
      </c>
      <c r="AO20" s="331" t="s">
        <v>336</v>
      </c>
      <c r="AP20" s="331" t="s">
        <v>337</v>
      </c>
      <c r="AQ20" s="332"/>
      <c r="AR20" s="332"/>
      <c r="AS20" s="331" t="s">
        <v>338</v>
      </c>
      <c r="AT20" s="331" t="s">
        <v>339</v>
      </c>
      <c r="AU20" s="332"/>
      <c r="AV20" s="333" t="s">
        <v>298</v>
      </c>
    </row>
    <row r="21" ht="22.5" customHeight="1" spans="1:48" x14ac:dyDescent="0.25">
      <c r="A21" s="344" t="s">
        <v>340</v>
      </c>
      <c r="C21" s="345" t="e">
        <f>#REF!</f>
        <v>#REF!</v>
      </c>
      <c r="D21" s="345"/>
      <c r="E21" s="345"/>
      <c r="Y21" s="331" t="s">
        <v>298</v>
      </c>
      <c r="Z21" s="331" t="s">
        <v>341</v>
      </c>
      <c r="AA21" s="331" t="s">
        <v>342</v>
      </c>
      <c r="AB21" s="331" t="s">
        <v>343</v>
      </c>
      <c r="AC21" s="331" t="s">
        <v>344</v>
      </c>
      <c r="AD21" s="331" t="s">
        <v>345</v>
      </c>
      <c r="AE21" s="331" t="s">
        <v>346</v>
      </c>
      <c r="AF21" s="331" t="s">
        <v>343</v>
      </c>
      <c r="AG21" s="331" t="s">
        <v>344</v>
      </c>
      <c r="AH21" s="331" t="s">
        <v>345</v>
      </c>
      <c r="AI21" s="331" t="s">
        <v>346</v>
      </c>
      <c r="AJ21" s="331" t="s">
        <v>346</v>
      </c>
      <c r="AK21" s="331" t="s">
        <v>344</v>
      </c>
      <c r="AL21" s="331" t="s">
        <v>345</v>
      </c>
      <c r="AM21" s="331" t="s">
        <v>346</v>
      </c>
      <c r="AN21" s="331" t="s">
        <v>344</v>
      </c>
      <c r="AO21" s="331" t="s">
        <v>345</v>
      </c>
      <c r="AP21" s="331" t="s">
        <v>346</v>
      </c>
      <c r="AQ21" s="332"/>
      <c r="AR21" s="332"/>
      <c r="AS21" s="331" t="s">
        <v>347</v>
      </c>
      <c r="AT21" s="331" t="s">
        <v>345</v>
      </c>
      <c r="AU21" s="332"/>
      <c r="AV21" s="333" t="s">
        <v>298</v>
      </c>
    </row>
    <row r="22" ht="13.5" customHeight="1" spans="1:48" x14ac:dyDescent="0.25">
      <c r="A22" s="325" t="s">
        <v>348</v>
      </c>
      <c r="B22" s="332" t="e">
        <f>PROPER(TRIM(+AN36&amp;AO36&amp;AP36))</f>
        <v>#REF!</v>
      </c>
      <c r="C22" s="323" t="s">
        <v>6</v>
      </c>
      <c r="D22" s="346" t="s">
        <v>349</v>
      </c>
      <c r="E22" s="340"/>
      <c r="F22" s="340"/>
      <c r="G22" s="340"/>
      <c r="Y22" s="331" t="s">
        <v>298</v>
      </c>
      <c r="Z22" s="331" t="s">
        <v>350</v>
      </c>
      <c r="AA22" s="331" t="s">
        <v>351</v>
      </c>
      <c r="AB22" s="331" t="s">
        <v>352</v>
      </c>
      <c r="AC22" s="331" t="s">
        <v>353</v>
      </c>
      <c r="AD22" s="331" t="s">
        <v>354</v>
      </c>
      <c r="AE22" s="331" t="s">
        <v>355</v>
      </c>
      <c r="AF22" s="331" t="s">
        <v>352</v>
      </c>
      <c r="AG22" s="331" t="s">
        <v>353</v>
      </c>
      <c r="AH22" s="331" t="s">
        <v>354</v>
      </c>
      <c r="AI22" s="331" t="s">
        <v>355</v>
      </c>
      <c r="AJ22" s="331" t="s">
        <v>355</v>
      </c>
      <c r="AK22" s="331" t="s">
        <v>353</v>
      </c>
      <c r="AL22" s="331" t="s">
        <v>354</v>
      </c>
      <c r="AM22" s="331" t="s">
        <v>355</v>
      </c>
      <c r="AN22" s="331" t="s">
        <v>353</v>
      </c>
      <c r="AO22" s="331" t="s">
        <v>354</v>
      </c>
      <c r="AP22" s="331" t="s">
        <v>355</v>
      </c>
      <c r="AQ22" s="332"/>
      <c r="AR22" s="332"/>
      <c r="AS22" s="331" t="s">
        <v>356</v>
      </c>
      <c r="AT22" s="331" t="s">
        <v>354</v>
      </c>
      <c r="AU22" s="332"/>
      <c r="AV22" s="333" t="s">
        <v>298</v>
      </c>
    </row>
    <row r="23" ht="13.5" customHeight="1" spans="2:48" x14ac:dyDescent="0.25">
      <c r="B23" s="332" t="e">
        <f>IF(B22&gt;"A","Sen","")</f>
        <v>#REF!</v>
      </c>
      <c r="C23" s="332"/>
      <c r="D23" s="342" t="s">
        <v>357</v>
      </c>
      <c r="E23" s="341"/>
      <c r="F23" s="341"/>
      <c r="G23" s="341"/>
      <c r="H23" s="341"/>
      <c r="I23" s="341"/>
      <c r="J23" s="341"/>
      <c r="Y23" s="331"/>
      <c r="Z23" s="331"/>
      <c r="AA23" s="331"/>
      <c r="AB23" s="331"/>
      <c r="AC23" s="331"/>
      <c r="AD23" s="331"/>
      <c r="AE23" s="331"/>
      <c r="AF23" s="331"/>
      <c r="AG23" s="331"/>
      <c r="AH23" s="331"/>
      <c r="AI23" s="331"/>
      <c r="AJ23" s="331"/>
      <c r="AK23" s="331"/>
      <c r="AL23" s="331"/>
      <c r="AM23" s="331"/>
      <c r="AN23" s="331"/>
      <c r="AO23" s="331"/>
      <c r="AP23" s="331"/>
      <c r="AQ23" s="332"/>
      <c r="AR23" s="332"/>
      <c r="AS23" s="331"/>
      <c r="AT23" s="331"/>
      <c r="AU23" s="332"/>
      <c r="AV23" s="333"/>
    </row>
    <row r="24" ht="13.5" customHeight="1" spans="25:48" x14ac:dyDescent="0.25">
      <c r="Y24" s="331"/>
      <c r="Z24" s="331"/>
      <c r="AA24" s="331"/>
      <c r="AB24" s="331"/>
      <c r="AC24" s="331"/>
      <c r="AD24" s="331"/>
      <c r="AE24" s="331"/>
      <c r="AF24" s="331"/>
      <c r="AG24" s="331"/>
      <c r="AH24" s="331"/>
      <c r="AI24" s="331"/>
      <c r="AJ24" s="331"/>
      <c r="AK24" s="331"/>
      <c r="AL24" s="331"/>
      <c r="AM24" s="331"/>
      <c r="AN24" s="331"/>
      <c r="AO24" s="331"/>
      <c r="AP24" s="331"/>
      <c r="AQ24" s="332"/>
      <c r="AR24" s="332"/>
      <c r="AS24" s="331"/>
      <c r="AT24" s="331"/>
      <c r="AU24" s="332"/>
      <c r="AV24" s="333"/>
    </row>
    <row r="25" ht="13.5" customHeight="1" spans="1:48" x14ac:dyDescent="0.25">
      <c r="A25" s="347" t="s">
        <v>358</v>
      </c>
      <c r="B25" s="347"/>
      <c r="C25" s="347"/>
      <c r="D25" s="347"/>
      <c r="E25" s="347"/>
      <c r="J25" s="347" t="s">
        <v>359</v>
      </c>
      <c r="Y25" s="331" t="s">
        <v>298</v>
      </c>
      <c r="Z25" s="331" t="s">
        <v>360</v>
      </c>
      <c r="AA25" s="331" t="s">
        <v>361</v>
      </c>
      <c r="AB25" s="331" t="s">
        <v>362</v>
      </c>
      <c r="AC25" s="331" t="s">
        <v>363</v>
      </c>
      <c r="AD25" s="331" t="s">
        <v>364</v>
      </c>
      <c r="AE25" s="331" t="s">
        <v>365</v>
      </c>
      <c r="AF25" s="331" t="s">
        <v>362</v>
      </c>
      <c r="AG25" s="331" t="s">
        <v>363</v>
      </c>
      <c r="AH25" s="331" t="s">
        <v>364</v>
      </c>
      <c r="AI25" s="331" t="s">
        <v>365</v>
      </c>
      <c r="AJ25" s="331" t="s">
        <v>365</v>
      </c>
      <c r="AK25" s="331" t="s">
        <v>363</v>
      </c>
      <c r="AL25" s="331" t="s">
        <v>364</v>
      </c>
      <c r="AM25" s="331" t="s">
        <v>365</v>
      </c>
      <c r="AN25" s="331" t="s">
        <v>363</v>
      </c>
      <c r="AO25" s="331" t="s">
        <v>364</v>
      </c>
      <c r="AP25" s="331" t="s">
        <v>365</v>
      </c>
      <c r="AQ25" s="332"/>
      <c r="AR25" s="332"/>
      <c r="AS25" s="331" t="s">
        <v>366</v>
      </c>
      <c r="AT25" s="331" t="s">
        <v>364</v>
      </c>
      <c r="AU25" s="332"/>
      <c r="AV25" s="333" t="s">
        <v>298</v>
      </c>
    </row>
    <row r="26" ht="13.5" customHeight="1" spans="1:48" x14ac:dyDescent="0.25">
      <c r="A26" s="347" t="s">
        <v>225</v>
      </c>
      <c r="B26" s="347"/>
      <c r="C26" s="347"/>
      <c r="D26" s="347"/>
      <c r="E26" s="347"/>
      <c r="J26" s="347" t="s">
        <v>367</v>
      </c>
      <c r="Y26" s="331"/>
      <c r="Z26" s="331"/>
      <c r="AA26" s="331"/>
      <c r="AB26" s="331"/>
      <c r="AC26" s="331"/>
      <c r="AD26" s="331"/>
      <c r="AE26" s="331"/>
      <c r="AF26" s="331"/>
      <c r="AG26" s="331"/>
      <c r="AH26" s="331"/>
      <c r="AI26" s="331"/>
      <c r="AJ26" s="331"/>
      <c r="AK26" s="331"/>
      <c r="AL26" s="331"/>
      <c r="AM26" s="331"/>
      <c r="AN26" s="331"/>
      <c r="AO26" s="331"/>
      <c r="AP26" s="331"/>
      <c r="AQ26" s="332"/>
      <c r="AR26" s="332"/>
      <c r="AS26" s="331"/>
      <c r="AT26" s="331"/>
      <c r="AU26" s="332"/>
      <c r="AV26" s="333"/>
    </row>
    <row r="27" ht="13.5" customHeight="1" spans="25:48" x14ac:dyDescent="0.25">
      <c r="Y27" s="331"/>
      <c r="Z27" s="331"/>
      <c r="AA27" s="331"/>
      <c r="AB27" s="331"/>
      <c r="AC27" s="331"/>
      <c r="AD27" s="331"/>
      <c r="AE27" s="331"/>
      <c r="AF27" s="331"/>
      <c r="AG27" s="331"/>
      <c r="AH27" s="331"/>
      <c r="AI27" s="331"/>
      <c r="AJ27" s="331"/>
      <c r="AK27" s="331"/>
      <c r="AL27" s="331"/>
      <c r="AM27" s="331"/>
      <c r="AN27" s="331"/>
      <c r="AO27" s="331"/>
      <c r="AP27" s="331"/>
      <c r="AQ27" s="332"/>
      <c r="AR27" s="332"/>
      <c r="AS27" s="331"/>
      <c r="AT27" s="331"/>
      <c r="AU27" s="332"/>
      <c r="AV27" s="333"/>
    </row>
    <row r="28" ht="13.5" customHeight="1" spans="25:48" x14ac:dyDescent="0.25">
      <c r="Y28" s="331"/>
      <c r="Z28" s="331"/>
      <c r="AA28" s="331"/>
      <c r="AB28" s="331"/>
      <c r="AC28" s="331"/>
      <c r="AD28" s="331"/>
      <c r="AE28" s="331"/>
      <c r="AF28" s="331"/>
      <c r="AG28" s="331"/>
      <c r="AH28" s="331"/>
      <c r="AI28" s="331"/>
      <c r="AJ28" s="331"/>
      <c r="AK28" s="331"/>
      <c r="AL28" s="331"/>
      <c r="AM28" s="331"/>
      <c r="AN28" s="331"/>
      <c r="AO28" s="331"/>
      <c r="AP28" s="331"/>
      <c r="AQ28" s="332"/>
      <c r="AR28" s="332"/>
      <c r="AS28" s="331"/>
      <c r="AT28" s="331"/>
      <c r="AU28" s="332"/>
      <c r="AV28" s="333"/>
    </row>
    <row r="29" ht="13.5" customHeight="1" spans="25:48" x14ac:dyDescent="0.25">
      <c r="Y29" s="331"/>
      <c r="Z29" s="331"/>
      <c r="AA29" s="331"/>
      <c r="AB29" s="331"/>
      <c r="AC29" s="331"/>
      <c r="AD29" s="331"/>
      <c r="AE29" s="331"/>
      <c r="AF29" s="331"/>
      <c r="AG29" s="331"/>
      <c r="AH29" s="331"/>
      <c r="AI29" s="331"/>
      <c r="AJ29" s="331"/>
      <c r="AK29" s="331"/>
      <c r="AL29" s="331"/>
      <c r="AM29" s="331"/>
      <c r="AN29" s="331"/>
      <c r="AO29" s="331"/>
      <c r="AP29" s="331"/>
      <c r="AQ29" s="332"/>
      <c r="AR29" s="332"/>
      <c r="AS29" s="331"/>
      <c r="AT29" s="331"/>
      <c r="AU29" s="332"/>
      <c r="AV29" s="333"/>
    </row>
    <row r="30" ht="13.5" customHeight="1" spans="1:48" x14ac:dyDescent="0.25">
      <c r="A30" s="348" t="s">
        <v>368</v>
      </c>
      <c r="B30" s="348"/>
      <c r="C30" s="348"/>
      <c r="D30" s="348"/>
      <c r="E30" s="348"/>
      <c r="J30" s="348" t="s">
        <v>369</v>
      </c>
      <c r="Y30" s="331"/>
      <c r="Z30" s="331"/>
      <c r="AA30" s="331"/>
      <c r="AB30" s="331"/>
      <c r="AC30" s="331"/>
      <c r="AD30" s="331"/>
      <c r="AE30" s="331"/>
      <c r="AF30" s="331"/>
      <c r="AG30" s="331"/>
      <c r="AH30" s="331"/>
      <c r="AI30" s="331"/>
      <c r="AJ30" s="331"/>
      <c r="AK30" s="331"/>
      <c r="AL30" s="331"/>
      <c r="AM30" s="331"/>
      <c r="AN30" s="331"/>
      <c r="AO30" s="331"/>
      <c r="AP30" s="331"/>
      <c r="AQ30" s="332"/>
      <c r="AR30" s="332"/>
      <c r="AS30" s="331"/>
      <c r="AT30" s="331"/>
      <c r="AU30" s="332"/>
      <c r="AV30" s="333"/>
    </row>
    <row r="31" ht="14.25" customHeight="1" spans="1:48" x14ac:dyDescent="0.25">
      <c r="A31" s="349" t="s">
        <v>370</v>
      </c>
      <c r="B31" s="349"/>
      <c r="C31" s="349"/>
      <c r="D31" s="349"/>
      <c r="E31" s="349"/>
      <c r="F31" s="350"/>
      <c r="G31" s="350"/>
      <c r="K31" s="350"/>
      <c r="Y31" s="331" t="s">
        <v>298</v>
      </c>
      <c r="Z31" s="331" t="s">
        <v>371</v>
      </c>
      <c r="AA31" s="331" t="s">
        <v>372</v>
      </c>
      <c r="AB31" s="331" t="s">
        <v>373</v>
      </c>
      <c r="AC31" s="331" t="s">
        <v>374</v>
      </c>
      <c r="AD31" s="331" t="s">
        <v>375</v>
      </c>
      <c r="AE31" s="331" t="s">
        <v>376</v>
      </c>
      <c r="AF31" s="331" t="s">
        <v>373</v>
      </c>
      <c r="AG31" s="331" t="s">
        <v>374</v>
      </c>
      <c r="AH31" s="331" t="s">
        <v>375</v>
      </c>
      <c r="AI31" s="331" t="s">
        <v>376</v>
      </c>
      <c r="AJ31" s="331" t="s">
        <v>376</v>
      </c>
      <c r="AK31" s="331" t="s">
        <v>374</v>
      </c>
      <c r="AL31" s="331" t="s">
        <v>375</v>
      </c>
      <c r="AM31" s="331" t="s">
        <v>376</v>
      </c>
      <c r="AN31" s="331" t="s">
        <v>374</v>
      </c>
      <c r="AO31" s="331" t="s">
        <v>375</v>
      </c>
      <c r="AP31" s="331" t="s">
        <v>376</v>
      </c>
      <c r="AQ31" s="332"/>
      <c r="AR31" s="332"/>
      <c r="AS31" s="331" t="s">
        <v>377</v>
      </c>
      <c r="AT31" s="331" t="s">
        <v>375</v>
      </c>
      <c r="AU31" s="332"/>
      <c r="AV31" s="333" t="s">
        <v>298</v>
      </c>
    </row>
    <row r="32" ht="14.25" customHeight="1" spans="1:48" x14ac:dyDescent="0.25">
      <c r="A32" s="351"/>
      <c r="B32" s="351"/>
      <c r="C32" s="351"/>
      <c r="D32" s="351"/>
      <c r="E32" s="351"/>
      <c r="F32" s="351"/>
      <c r="G32" s="351"/>
      <c r="H32" s="351"/>
      <c r="I32" s="351"/>
      <c r="J32" s="351"/>
      <c r="K32" s="351"/>
      <c r="Y32" s="331" t="s">
        <v>298</v>
      </c>
      <c r="Z32" s="331" t="s">
        <v>378</v>
      </c>
      <c r="AA32" s="331" t="s">
        <v>379</v>
      </c>
      <c r="AB32" s="331" t="s">
        <v>380</v>
      </c>
      <c r="AC32" s="331" t="s">
        <v>381</v>
      </c>
      <c r="AD32" s="331" t="s">
        <v>382</v>
      </c>
      <c r="AE32" s="331" t="s">
        <v>383</v>
      </c>
      <c r="AF32" s="331" t="s">
        <v>380</v>
      </c>
      <c r="AG32" s="331" t="s">
        <v>381</v>
      </c>
      <c r="AH32" s="331" t="s">
        <v>382</v>
      </c>
      <c r="AI32" s="331" t="s">
        <v>383</v>
      </c>
      <c r="AJ32" s="331" t="s">
        <v>383</v>
      </c>
      <c r="AK32" s="331" t="s">
        <v>381</v>
      </c>
      <c r="AL32" s="331" t="s">
        <v>382</v>
      </c>
      <c r="AM32" s="331" t="s">
        <v>383</v>
      </c>
      <c r="AN32" s="331" t="s">
        <v>381</v>
      </c>
      <c r="AO32" s="331" t="s">
        <v>382</v>
      </c>
      <c r="AP32" s="331" t="s">
        <v>383</v>
      </c>
      <c r="AQ32" s="332"/>
      <c r="AR32" s="332"/>
      <c r="AS32" s="331" t="s">
        <v>384</v>
      </c>
      <c r="AT32" s="331" t="s">
        <v>382</v>
      </c>
      <c r="AU32" s="332"/>
      <c r="AV32" s="333" t="s">
        <v>298</v>
      </c>
    </row>
    <row r="33" ht="13.5" customHeight="1" spans="3:48" x14ac:dyDescent="0.25">
      <c r="C33" s="327" t="s">
        <v>385</v>
      </c>
      <c r="D33" s="327"/>
      <c r="E33" s="327"/>
      <c r="F33" s="327"/>
      <c r="G33" s="327"/>
      <c r="H33" s="327"/>
      <c r="I33" s="327"/>
      <c r="J33" s="327"/>
      <c r="Y33" s="331" t="s">
        <v>298</v>
      </c>
      <c r="Z33" s="331" t="s">
        <v>386</v>
      </c>
      <c r="AA33" s="331" t="s">
        <v>387</v>
      </c>
      <c r="AB33" s="331" t="s">
        <v>388</v>
      </c>
      <c r="AC33" s="331" t="s">
        <v>389</v>
      </c>
      <c r="AD33" s="331" t="s">
        <v>390</v>
      </c>
      <c r="AE33" s="331" t="s">
        <v>391</v>
      </c>
      <c r="AF33" s="331" t="s">
        <v>388</v>
      </c>
      <c r="AG33" s="331" t="s">
        <v>389</v>
      </c>
      <c r="AH33" s="331" t="s">
        <v>390</v>
      </c>
      <c r="AI33" s="331" t="s">
        <v>391</v>
      </c>
      <c r="AJ33" s="331" t="s">
        <v>391</v>
      </c>
      <c r="AK33" s="331" t="s">
        <v>389</v>
      </c>
      <c r="AL33" s="331" t="s">
        <v>390</v>
      </c>
      <c r="AM33" s="331" t="s">
        <v>391</v>
      </c>
      <c r="AN33" s="331" t="s">
        <v>389</v>
      </c>
      <c r="AO33" s="331" t="s">
        <v>390</v>
      </c>
      <c r="AP33" s="331" t="s">
        <v>391</v>
      </c>
      <c r="AQ33" s="332"/>
      <c r="AR33" s="332"/>
      <c r="AS33" s="331" t="s">
        <v>392</v>
      </c>
      <c r="AT33" s="331" t="s">
        <v>390</v>
      </c>
      <c r="AU33" s="332"/>
      <c r="AV33" s="333" t="s">
        <v>298</v>
      </c>
    </row>
    <row r="34" ht="13.5" customHeight="1" spans="3:48" x14ac:dyDescent="0.25">
      <c r="C34" s="327" t="s">
        <v>393</v>
      </c>
      <c r="D34" s="327"/>
      <c r="E34" s="327"/>
      <c r="F34" s="327"/>
      <c r="G34" s="327"/>
      <c r="H34" s="327"/>
      <c r="I34" s="327"/>
      <c r="J34" s="327"/>
      <c r="Y34" s="331" t="s">
        <v>298</v>
      </c>
      <c r="Z34" s="331" t="s">
        <v>394</v>
      </c>
      <c r="AA34" s="331" t="s">
        <v>395</v>
      </c>
      <c r="AB34" s="331" t="s">
        <v>396</v>
      </c>
      <c r="AC34" s="331" t="s">
        <v>397</v>
      </c>
      <c r="AD34" s="331" t="s">
        <v>398</v>
      </c>
      <c r="AE34" s="331" t="s">
        <v>399</v>
      </c>
      <c r="AF34" s="331" t="s">
        <v>396</v>
      </c>
      <c r="AG34" s="331" t="s">
        <v>397</v>
      </c>
      <c r="AH34" s="331" t="s">
        <v>398</v>
      </c>
      <c r="AI34" s="331" t="s">
        <v>399</v>
      </c>
      <c r="AJ34" s="331" t="s">
        <v>399</v>
      </c>
      <c r="AK34" s="331" t="s">
        <v>397</v>
      </c>
      <c r="AL34" s="331" t="s">
        <v>398</v>
      </c>
      <c r="AM34" s="331" t="s">
        <v>399</v>
      </c>
      <c r="AN34" s="331" t="s">
        <v>397</v>
      </c>
      <c r="AO34" s="331" t="s">
        <v>398</v>
      </c>
      <c r="AP34" s="331" t="s">
        <v>399</v>
      </c>
      <c r="AQ34" s="332"/>
      <c r="AR34" s="332"/>
      <c r="AS34" s="331" t="s">
        <v>400</v>
      </c>
      <c r="AT34" s="331" t="s">
        <v>398</v>
      </c>
      <c r="AU34" s="332"/>
      <c r="AV34" s="333" t="s">
        <v>298</v>
      </c>
    </row>
    <row r="35" ht="13.5" customHeight="1" spans="7:48" x14ac:dyDescent="0.25">
      <c r="G35" s="327"/>
      <c r="H35" s="334"/>
      <c r="I35" s="334"/>
      <c r="Y35" s="331" t="s">
        <v>298</v>
      </c>
      <c r="Z35" s="330" t="s">
        <v>30</v>
      </c>
      <c r="AA35" s="330" t="s">
        <v>30</v>
      </c>
      <c r="AB35" s="330" t="s">
        <v>30</v>
      </c>
      <c r="AC35" s="330" t="s">
        <v>30</v>
      </c>
      <c r="AD35" s="330" t="s">
        <v>30</v>
      </c>
      <c r="AE35" s="330" t="s">
        <v>30</v>
      </c>
      <c r="AF35" s="330" t="s">
        <v>30</v>
      </c>
      <c r="AG35" s="330" t="s">
        <v>30</v>
      </c>
      <c r="AH35" s="330" t="s">
        <v>30</v>
      </c>
      <c r="AI35" s="330" t="s">
        <v>30</v>
      </c>
      <c r="AJ35" s="330" t="s">
        <v>30</v>
      </c>
      <c r="AK35" s="330" t="s">
        <v>30</v>
      </c>
      <c r="AL35" s="330" t="s">
        <v>30</v>
      </c>
      <c r="AM35" s="330" t="s">
        <v>30</v>
      </c>
      <c r="AN35" s="330" t="s">
        <v>30</v>
      </c>
      <c r="AO35" s="330" t="s">
        <v>30</v>
      </c>
      <c r="AP35" s="330" t="s">
        <v>30</v>
      </c>
      <c r="AQ35" s="332"/>
      <c r="AR35" s="332"/>
      <c r="AS35" s="332"/>
      <c r="AT35" s="332"/>
      <c r="AU35" s="332"/>
      <c r="AV35" s="333" t="s">
        <v>298</v>
      </c>
    </row>
    <row r="36" ht="13.5" customHeight="1" spans="8:48" x14ac:dyDescent="0.25">
      <c r="H36" s="334"/>
      <c r="I36" s="334"/>
      <c r="Y36" s="331" t="s">
        <v>298</v>
      </c>
      <c r="Z36" s="352" t="e">
        <f>IF(C21&gt;=1,PROPER(TRIM(+AA36&amp;AB36&amp;AC36&amp;AD36&amp;AE36&amp;AF36&amp;AG36&amp;AH36&amp;AI36&amp;AJ36&amp;AK36&amp;AL36&amp;AM36&amp;Y12)),IF(NOT(RIGHT(Z16,2)="00"),0,1))</f>
        <v>#REF!</v>
      </c>
      <c r="AA36" s="332" t="e">
        <f>IF(AB54&gt;"A","",VLOOKUP(LEFT(Z16,1),$Z$18:$AE$34,2))</f>
        <v>#REF!</v>
      </c>
      <c r="AB36" s="332" t="e">
        <f>IF(AND(AND(AND(NOT(MID(Z16,2,1)="0"),AC37=""),AD36=""),AE36=""),VLOOKUP(MID(Z16,2,1),$Z$18:$AE$34,3)&amp;"JUTA ",VLOOKUP(MID(Z16,2,1),$Z$18:$AE$34,3))</f>
        <v>#REF!</v>
      </c>
      <c r="AC36" s="332" t="e">
        <f>IF(AND(AND(AD36="",AE36=""),AC37&gt;"A"),AC37&amp;" JUTA ",AC37)</f>
        <v>#REF!</v>
      </c>
      <c r="AD36" s="332" t="e">
        <f>IF(AND(MID(Z16,3,1)="1",MID(Z16,4,1)&gt;"0"),VLOOKUP(MID(Z16,3,2),$AS$18:$AT$34,2)&amp;"JUTA ","")</f>
        <v>#REF!</v>
      </c>
      <c r="AE36" s="332" t="e">
        <f>IF(AD36&gt;"A","",IF(MID(Z16,4,1)="0","",VLOOKUP(MID(Z16,4,1),$Z$18:$AE$34,6)&amp;"JUTA "))</f>
        <v>#REF!</v>
      </c>
      <c r="AF36" s="332" t="e">
        <f>IF(AND(AND(AND(NOT(MID(Z16,5,1)="0"),AG36=""),AH36=""),AI36=""),VLOOKUP(MID(Z16,5,1),$Z$18:$AF$34,7)&amp;"RIBU ",VLOOKUP(MID(Z16,5,1),$Z$18:$AF$34,7))</f>
        <v>#REF!</v>
      </c>
      <c r="AG36" s="332" t="e">
        <f>IF(AND(MID(Z16,6,1)="1",MID(Z16,7,1)&gt;"0"),"",IF(MID(Z16,6,1)="0","",IF(NOT(MID(Z16,7,1)&gt;"0"),VLOOKUP(MID(Z16,6,1),$Z18:$AG34,8)&amp;"RIBU ",VLOOKUP(MID(Z16,6,1),$Z$18:$AG$34,8))))</f>
        <v>#REF!</v>
      </c>
      <c r="AH36" s="332" t="e">
        <f>IF(AND(MID(Z16,6,1)="1",MID(Z16,7,1)&gt;"0"),VLOOKUP(MID(Z16,6,2),$AS$18:$AT$34,2)&amp;"RIBU ","")</f>
        <v>#REF!</v>
      </c>
      <c r="AI36" s="332" t="e">
        <f>IF(OR(MID(Z16,7,1)="0",AH36&gt;="A"),"",VLOOKUP(MID(Z16,7,1),$Z$18:$AJ$34,10)&amp;"RIBU ")</f>
        <v>#REF!</v>
      </c>
      <c r="AJ36" s="332" t="e">
        <f>IF(MID(Z16,8,1)="0","",VLOOKUP(MID(Z16,8,1),$Z$18:$AJ$34,11)&amp;"RATUS ")</f>
        <v>#REF!</v>
      </c>
      <c r="AK36" s="332" t="e">
        <f>IF(AND(MID(Z16,9,1)="1",MID(Z16,10,1)&gt;"0"),"",VLOOKUP(MID(Z16,9,1),$Z18:$AK34,12))</f>
        <v>#REF!</v>
      </c>
      <c r="AL36" s="332" t="e">
        <f>IF(AND(MID(Z16,9,1)="1",MID(Z16,10,1)&gt;"0"),VLOOKUP(MID(Z16,9,2),$AS$18:$AT$34,2),"")</f>
        <v>#REF!</v>
      </c>
      <c r="AM36" s="332" t="e">
        <f>IF(AL36&gt;"A","",VLOOKUP(MID(Z16,10,1),$Z$18:$AM$34,14))</f>
        <v>#REF!</v>
      </c>
      <c r="AN36" s="332" t="e">
        <f>IF(AND(MID(Z16,12,1)="1",MID(Z16,13,1)&gt;"0"),"",VLOOKUP(MID(Z16,12,1),$Z18:$AN34,15))</f>
        <v>#REF!</v>
      </c>
      <c r="AO36" s="332" t="e">
        <f>IF(AND(MID(Z16,12,1)="1",MID(Z16,13,1)&gt;"0"),VLOOKUP(MID(Z16,12,2),$AS$18:$AT$34,2),"")</f>
        <v>#REF!</v>
      </c>
      <c r="AP36" s="332" t="e">
        <f>IF(AO36&gt;"A","",VLOOKUP(MID(Z16,13,1),$Z$18:$AP$34,17))</f>
        <v>#REF!</v>
      </c>
      <c r="AQ36" s="332"/>
      <c r="AR36" s="332"/>
      <c r="AS36" s="332"/>
      <c r="AT36" s="332"/>
      <c r="AU36" s="332"/>
      <c r="AV36" s="333" t="s">
        <v>298</v>
      </c>
    </row>
    <row r="37" ht="13.5" customHeight="1" spans="8:48" x14ac:dyDescent="0.25">
      <c r="H37" s="334"/>
      <c r="I37" s="334"/>
      <c r="Y37" s="331" t="s">
        <v>298</v>
      </c>
      <c r="Z37" s="332">
        <v>14</v>
      </c>
      <c r="AA37" s="332">
        <v>16</v>
      </c>
      <c r="AB37" s="332">
        <v>15</v>
      </c>
      <c r="AC37" s="332" t="e">
        <f>IF(AND(MID(Z16,3,1)="1",MID(Z16,4,1)&gt;"0"),"",VLOOKUP(MID(Z16,3,1),$Z18:$AC34,4))</f>
        <v>#REF!</v>
      </c>
      <c r="AD37" s="332">
        <v>15</v>
      </c>
      <c r="AE37" s="332">
        <v>15</v>
      </c>
      <c r="AF37" s="332">
        <v>15</v>
      </c>
      <c r="AG37" s="332">
        <v>15</v>
      </c>
      <c r="AH37" s="332">
        <v>15</v>
      </c>
      <c r="AI37" s="332">
        <v>14</v>
      </c>
      <c r="AJ37" s="332">
        <v>15</v>
      </c>
      <c r="AK37" s="332">
        <v>15</v>
      </c>
      <c r="AL37" s="332">
        <v>15</v>
      </c>
      <c r="AM37" s="332">
        <v>9</v>
      </c>
      <c r="AN37" s="332">
        <v>16</v>
      </c>
      <c r="AO37" s="332">
        <v>15</v>
      </c>
      <c r="AP37" s="332">
        <v>10</v>
      </c>
      <c r="AQ37" s="332"/>
      <c r="AR37" s="332"/>
      <c r="AS37" s="332">
        <v>9</v>
      </c>
      <c r="AT37" s="332">
        <v>9</v>
      </c>
      <c r="AU37" s="332"/>
      <c r="AV37" s="333" t="s">
        <v>298</v>
      </c>
    </row>
    <row r="38" ht="13.5" customHeight="1" spans="8:48" x14ac:dyDescent="0.25">
      <c r="H38" s="334"/>
      <c r="I38" s="334"/>
      <c r="Y38" s="330" t="s">
        <v>30</v>
      </c>
      <c r="Z38" s="330" t="s">
        <v>30</v>
      </c>
      <c r="AA38" s="330" t="s">
        <v>30</v>
      </c>
      <c r="AB38" s="330" t="s">
        <v>30</v>
      </c>
      <c r="AC38" s="330" t="s">
        <v>30</v>
      </c>
      <c r="AD38" s="330" t="s">
        <v>30</v>
      </c>
      <c r="AE38" s="330" t="s">
        <v>30</v>
      </c>
      <c r="AF38" s="330" t="s">
        <v>30</v>
      </c>
      <c r="AG38" s="330" t="s">
        <v>30</v>
      </c>
      <c r="AH38" s="330" t="s">
        <v>30</v>
      </c>
      <c r="AI38" s="330" t="s">
        <v>30</v>
      </c>
      <c r="AJ38" s="330" t="s">
        <v>30</v>
      </c>
      <c r="AK38" s="330" t="s">
        <v>30</v>
      </c>
      <c r="AL38" s="330" t="s">
        <v>30</v>
      </c>
      <c r="AM38" s="330" t="s">
        <v>30</v>
      </c>
      <c r="AN38" s="330" t="s">
        <v>30</v>
      </c>
      <c r="AO38" s="330" t="s">
        <v>30</v>
      </c>
      <c r="AP38" s="330" t="s">
        <v>30</v>
      </c>
      <c r="AQ38" s="330" t="s">
        <v>30</v>
      </c>
      <c r="AR38" s="330" t="s">
        <v>30</v>
      </c>
      <c r="AS38" s="330" t="s">
        <v>30</v>
      </c>
      <c r="AT38" s="330" t="s">
        <v>30</v>
      </c>
      <c r="AU38" s="330" t="s">
        <v>30</v>
      </c>
      <c r="AV38" s="330" t="s">
        <v>30</v>
      </c>
    </row>
    <row r="39" ht="13.5" customHeight="1" spans="3:48" x14ac:dyDescent="0.25">
      <c r="C39" s="348" t="s">
        <v>401</v>
      </c>
      <c r="D39" s="348"/>
      <c r="E39" s="348"/>
      <c r="F39" s="348"/>
      <c r="G39" s="348"/>
      <c r="H39" s="348"/>
      <c r="I39" s="348"/>
      <c r="J39" s="348"/>
      <c r="Y39" s="331" t="s">
        <v>298</v>
      </c>
      <c r="Z39" s="332" t="e">
        <f>LEFT(FIXED(C21,0,TRUE),1)</f>
        <v>#REF!</v>
      </c>
      <c r="AA39" s="332"/>
      <c r="AB39" s="332"/>
      <c r="AC39" s="332"/>
      <c r="AD39" s="332"/>
      <c r="AE39" s="332"/>
      <c r="AF39" s="332"/>
      <c r="AG39" s="332"/>
      <c r="AH39" s="332"/>
      <c r="AI39" s="332"/>
      <c r="AJ39" s="332"/>
      <c r="AK39" s="332"/>
      <c r="AL39" s="332"/>
      <c r="AM39" s="332"/>
      <c r="AN39" s="332"/>
      <c r="AO39" s="332"/>
      <c r="AP39" s="332"/>
      <c r="AQ39" s="332"/>
      <c r="AR39" s="332"/>
      <c r="AS39" s="332"/>
      <c r="AT39" s="332"/>
      <c r="AU39" s="332"/>
      <c r="AV39" s="333" t="s">
        <v>298</v>
      </c>
    </row>
    <row r="40" ht="13.5" customHeight="1" spans="3:48" x14ac:dyDescent="0.25">
      <c r="C40" s="347" t="s">
        <v>402</v>
      </c>
      <c r="D40" s="347"/>
      <c r="E40" s="347"/>
      <c r="F40" s="347"/>
      <c r="G40" s="347"/>
      <c r="H40" s="347"/>
      <c r="I40" s="347"/>
      <c r="J40" s="347"/>
      <c r="Y40" s="331" t="s">
        <v>298</v>
      </c>
      <c r="Z40" s="332" t="e">
        <f>RIGHT(+"00000000000000"&amp;FIXED(C21,2,TRUE),14)</f>
        <v>#REF!</v>
      </c>
      <c r="AA40" s="330" t="s">
        <v>304</v>
      </c>
      <c r="AB40" s="330" t="s">
        <v>304</v>
      </c>
      <c r="AC40" s="332"/>
      <c r="AD40" s="332"/>
      <c r="AE40" s="332"/>
      <c r="AF40" s="332"/>
      <c r="AG40" s="332"/>
      <c r="AH40" s="332"/>
      <c r="AI40" s="332"/>
      <c r="AJ40" s="332"/>
      <c r="AK40" s="332"/>
      <c r="AL40" s="332"/>
      <c r="AM40" s="332"/>
      <c r="AN40" s="332"/>
      <c r="AO40" s="332"/>
      <c r="AP40" s="332"/>
      <c r="AQ40" s="332"/>
      <c r="AR40" s="332"/>
      <c r="AS40" s="332"/>
      <c r="AT40" s="332"/>
      <c r="AU40" s="332"/>
      <c r="AV40" s="333" t="s">
        <v>298</v>
      </c>
    </row>
    <row r="41" ht="13.5" customHeight="1" spans="25:48" x14ac:dyDescent="0.25">
      <c r="Y41" s="331" t="s">
        <v>298</v>
      </c>
      <c r="Z41" s="332"/>
      <c r="AA41" s="331" t="s">
        <v>403</v>
      </c>
      <c r="AB41" s="331" t="s">
        <v>308</v>
      </c>
      <c r="AC41" s="332"/>
      <c r="AD41" s="332"/>
      <c r="AE41" s="332"/>
      <c r="AF41" s="332"/>
      <c r="AG41" s="332"/>
      <c r="AH41" s="332"/>
      <c r="AI41" s="332"/>
      <c r="AJ41" s="332"/>
      <c r="AK41" s="332"/>
      <c r="AL41" s="332"/>
      <c r="AM41" s="332"/>
      <c r="AN41" s="332"/>
      <c r="AO41" s="332"/>
      <c r="AP41" s="332"/>
      <c r="AQ41" s="332"/>
      <c r="AR41" s="332"/>
      <c r="AS41" s="332"/>
      <c r="AT41" s="332"/>
      <c r="AU41" s="332"/>
      <c r="AV41" s="333" t="s">
        <v>298</v>
      </c>
    </row>
    <row r="42" ht="13.5" customHeight="1" spans="25:48" x14ac:dyDescent="0.25">
      <c r="Y42" s="331" t="s">
        <v>298</v>
      </c>
      <c r="Z42" s="332"/>
      <c r="AA42" s="330" t="s">
        <v>30</v>
      </c>
      <c r="AB42" s="330" t="s">
        <v>30</v>
      </c>
      <c r="AC42" s="332"/>
      <c r="AD42" s="332"/>
      <c r="AE42" s="332"/>
      <c r="AF42" s="332"/>
      <c r="AG42" s="332"/>
      <c r="AH42" s="332"/>
      <c r="AI42" s="332"/>
      <c r="AJ42" s="332"/>
      <c r="AK42" s="332"/>
      <c r="AL42" s="332"/>
      <c r="AM42" s="332"/>
      <c r="AN42" s="332"/>
      <c r="AO42" s="332"/>
      <c r="AP42" s="332"/>
      <c r="AQ42" s="332"/>
      <c r="AR42" s="332"/>
      <c r="AS42" s="332"/>
      <c r="AT42" s="332"/>
      <c r="AU42" s="332"/>
      <c r="AV42" s="333" t="s">
        <v>298</v>
      </c>
    </row>
    <row r="43" ht="13.5" customHeight="1" spans="25:48" x14ac:dyDescent="0.25">
      <c r="Y43" s="331" t="s">
        <v>298</v>
      </c>
      <c r="Z43" s="331" t="s">
        <v>149</v>
      </c>
      <c r="AA43" s="333" t="s">
        <v>322</v>
      </c>
      <c r="AB43" s="333" t="s">
        <v>322</v>
      </c>
      <c r="AC43" s="332"/>
      <c r="AD43" s="332"/>
      <c r="AE43" s="332"/>
      <c r="AF43" s="332"/>
      <c r="AG43" s="332"/>
      <c r="AH43" s="332"/>
      <c r="AI43" s="332"/>
      <c r="AJ43" s="332"/>
      <c r="AK43" s="332"/>
      <c r="AL43" s="332"/>
      <c r="AM43" s="332"/>
      <c r="AN43" s="332"/>
      <c r="AO43" s="332"/>
      <c r="AP43" s="332"/>
      <c r="AQ43" s="332"/>
      <c r="AR43" s="332"/>
      <c r="AS43" s="332"/>
      <c r="AT43" s="332"/>
      <c r="AU43" s="332"/>
      <c r="AV43" s="333" t="s">
        <v>298</v>
      </c>
    </row>
    <row r="44" ht="13.5" customHeight="1" spans="25:48" x14ac:dyDescent="0.25">
      <c r="Y44" s="331" t="s">
        <v>298</v>
      </c>
      <c r="Z44" s="331" t="s">
        <v>323</v>
      </c>
      <c r="AA44" s="331" t="s">
        <v>326</v>
      </c>
      <c r="AB44" s="331" t="s">
        <v>327</v>
      </c>
      <c r="AC44" s="332"/>
      <c r="AD44" s="332"/>
      <c r="AE44" s="332"/>
      <c r="AF44" s="332"/>
      <c r="AG44" s="332"/>
      <c r="AH44" s="332"/>
      <c r="AI44" s="332"/>
      <c r="AJ44" s="332"/>
      <c r="AK44" s="332"/>
      <c r="AL44" s="332"/>
      <c r="AM44" s="332"/>
      <c r="AN44" s="332"/>
      <c r="AO44" s="332"/>
      <c r="AP44" s="332"/>
      <c r="AQ44" s="332"/>
      <c r="AR44" s="332"/>
      <c r="AS44" s="332"/>
      <c r="AT44" s="332"/>
      <c r="AU44" s="332"/>
      <c r="AV44" s="333" t="s">
        <v>298</v>
      </c>
    </row>
    <row r="45" ht="13.5" customHeight="1" spans="25:48" x14ac:dyDescent="0.25">
      <c r="Y45" s="331" t="s">
        <v>298</v>
      </c>
      <c r="Z45" s="331" t="s">
        <v>332</v>
      </c>
      <c r="AA45" s="331" t="s">
        <v>335</v>
      </c>
      <c r="AB45" s="331" t="s">
        <v>336</v>
      </c>
      <c r="AC45" s="332"/>
      <c r="AD45" s="332"/>
      <c r="AE45" s="332"/>
      <c r="AF45" s="332"/>
      <c r="AG45" s="332"/>
      <c r="AH45" s="332"/>
      <c r="AI45" s="332"/>
      <c r="AJ45" s="332"/>
      <c r="AK45" s="332"/>
      <c r="AL45" s="332"/>
      <c r="AM45" s="332"/>
      <c r="AN45" s="332"/>
      <c r="AO45" s="332"/>
      <c r="AP45" s="332"/>
      <c r="AQ45" s="332"/>
      <c r="AR45" s="332"/>
      <c r="AS45" s="332"/>
      <c r="AT45" s="332"/>
      <c r="AU45" s="332"/>
      <c r="AV45" s="333" t="s">
        <v>298</v>
      </c>
    </row>
    <row r="46" ht="13.5" customHeight="1" spans="25:48" x14ac:dyDescent="0.25">
      <c r="Y46" s="331" t="s">
        <v>298</v>
      </c>
      <c r="Z46" s="331" t="s">
        <v>341</v>
      </c>
      <c r="AA46" s="331" t="s">
        <v>344</v>
      </c>
      <c r="AB46" s="331" t="s">
        <v>345</v>
      </c>
      <c r="AC46" s="332"/>
      <c r="AD46" s="332"/>
      <c r="AE46" s="332"/>
      <c r="AF46" s="332"/>
      <c r="AG46" s="332"/>
      <c r="AH46" s="332"/>
      <c r="AI46" s="332"/>
      <c r="AJ46" s="332"/>
      <c r="AK46" s="332"/>
      <c r="AL46" s="332"/>
      <c r="AM46" s="332"/>
      <c r="AN46" s="332"/>
      <c r="AO46" s="332"/>
      <c r="AP46" s="332"/>
      <c r="AQ46" s="332"/>
      <c r="AR46" s="332"/>
      <c r="AS46" s="332"/>
      <c r="AT46" s="332"/>
      <c r="AU46" s="332"/>
      <c r="AV46" s="333" t="s">
        <v>298</v>
      </c>
    </row>
    <row r="47" ht="13.5" customHeight="1" spans="25:48" x14ac:dyDescent="0.25">
      <c r="Y47" s="331" t="s">
        <v>298</v>
      </c>
      <c r="Z47" s="331" t="s">
        <v>350</v>
      </c>
      <c r="AA47" s="331" t="s">
        <v>353</v>
      </c>
      <c r="AB47" s="331" t="s">
        <v>354</v>
      </c>
      <c r="AC47" s="332"/>
      <c r="AD47" s="332"/>
      <c r="AE47" s="332"/>
      <c r="AF47" s="332"/>
      <c r="AG47" s="332"/>
      <c r="AH47" s="332"/>
      <c r="AI47" s="332"/>
      <c r="AJ47" s="332"/>
      <c r="AK47" s="332"/>
      <c r="AL47" s="332"/>
      <c r="AM47" s="332"/>
      <c r="AN47" s="332"/>
      <c r="AO47" s="332"/>
      <c r="AP47" s="332"/>
      <c r="AQ47" s="332"/>
      <c r="AR47" s="332"/>
      <c r="AS47" s="332"/>
      <c r="AT47" s="332"/>
      <c r="AU47" s="332"/>
      <c r="AV47" s="333" t="s">
        <v>298</v>
      </c>
    </row>
    <row r="48" ht="13.5" customHeight="1" spans="25:48" x14ac:dyDescent="0.25">
      <c r="Y48" s="331" t="s">
        <v>298</v>
      </c>
      <c r="Z48" s="331" t="s">
        <v>360</v>
      </c>
      <c r="AA48" s="331" t="s">
        <v>363</v>
      </c>
      <c r="AB48" s="331" t="s">
        <v>364</v>
      </c>
      <c r="AC48" s="332"/>
      <c r="AD48" s="332"/>
      <c r="AE48" s="332"/>
      <c r="AF48" s="332"/>
      <c r="AG48" s="332"/>
      <c r="AH48" s="332"/>
      <c r="AI48" s="332"/>
      <c r="AJ48" s="332"/>
      <c r="AK48" s="332"/>
      <c r="AL48" s="332"/>
      <c r="AM48" s="332"/>
      <c r="AN48" s="332"/>
      <c r="AO48" s="332"/>
      <c r="AP48" s="332"/>
      <c r="AQ48" s="332"/>
      <c r="AR48" s="332"/>
      <c r="AS48" s="332"/>
      <c r="AT48" s="332"/>
      <c r="AU48" s="332"/>
      <c r="AV48" s="333" t="s">
        <v>298</v>
      </c>
    </row>
    <row r="49" ht="13.5" customHeight="1" spans="25:48" x14ac:dyDescent="0.25">
      <c r="Y49" s="331" t="s">
        <v>298</v>
      </c>
      <c r="Z49" s="331" t="s">
        <v>371</v>
      </c>
      <c r="AA49" s="331" t="s">
        <v>374</v>
      </c>
      <c r="AB49" s="331" t="s">
        <v>375</v>
      </c>
      <c r="AC49" s="332"/>
      <c r="AD49" s="332"/>
      <c r="AE49" s="332"/>
      <c r="AF49" s="332"/>
      <c r="AG49" s="332"/>
      <c r="AH49" s="332"/>
      <c r="AI49" s="332"/>
      <c r="AJ49" s="332"/>
      <c r="AK49" s="332"/>
      <c r="AL49" s="332"/>
      <c r="AM49" s="332"/>
      <c r="AN49" s="332"/>
      <c r="AO49" s="332"/>
      <c r="AP49" s="332"/>
      <c r="AQ49" s="332"/>
      <c r="AR49" s="332"/>
      <c r="AS49" s="332"/>
      <c r="AT49" s="332"/>
      <c r="AU49" s="332"/>
      <c r="AV49" s="333" t="s">
        <v>298</v>
      </c>
    </row>
    <row r="50" ht="13.5" customHeight="1" spans="25:48" x14ac:dyDescent="0.25">
      <c r="Y50" s="331" t="s">
        <v>298</v>
      </c>
      <c r="Z50" s="331" t="s">
        <v>378</v>
      </c>
      <c r="AA50" s="331" t="s">
        <v>381</v>
      </c>
      <c r="AB50" s="331" t="s">
        <v>382</v>
      </c>
      <c r="AC50" s="332"/>
      <c r="AD50" s="332"/>
      <c r="AE50" s="332"/>
      <c r="AF50" s="332"/>
      <c r="AG50" s="332"/>
      <c r="AH50" s="332"/>
      <c r="AI50" s="332"/>
      <c r="AJ50" s="332"/>
      <c r="AK50" s="332"/>
      <c r="AL50" s="332"/>
      <c r="AM50" s="332"/>
      <c r="AN50" s="332"/>
      <c r="AO50" s="332"/>
      <c r="AP50" s="332"/>
      <c r="AQ50" s="332"/>
      <c r="AR50" s="332"/>
      <c r="AS50" s="332"/>
      <c r="AT50" s="332"/>
      <c r="AU50" s="332"/>
      <c r="AV50" s="333" t="s">
        <v>298</v>
      </c>
    </row>
    <row r="51" ht="13.5" customHeight="1" spans="25:48" x14ac:dyDescent="0.25">
      <c r="Y51" s="331" t="s">
        <v>298</v>
      </c>
      <c r="Z51" s="331" t="s">
        <v>386</v>
      </c>
      <c r="AA51" s="331" t="s">
        <v>389</v>
      </c>
      <c r="AB51" s="331" t="s">
        <v>390</v>
      </c>
      <c r="AC51" s="332"/>
      <c r="AD51" s="332"/>
      <c r="AE51" s="332"/>
      <c r="AF51" s="332"/>
      <c r="AG51" s="332"/>
      <c r="AH51" s="332"/>
      <c r="AI51" s="332"/>
      <c r="AJ51" s="332"/>
      <c r="AK51" s="332"/>
      <c r="AL51" s="332"/>
      <c r="AM51" s="332"/>
      <c r="AN51" s="332"/>
      <c r="AO51" s="332"/>
      <c r="AP51" s="332"/>
      <c r="AQ51" s="332"/>
      <c r="AR51" s="332"/>
      <c r="AS51" s="332"/>
      <c r="AT51" s="332"/>
      <c r="AU51" s="332"/>
      <c r="AV51" s="333" t="s">
        <v>298</v>
      </c>
    </row>
    <row r="52" ht="13.5" customHeight="1" spans="25:48" x14ac:dyDescent="0.25">
      <c r="Y52" s="331" t="s">
        <v>298</v>
      </c>
      <c r="Z52" s="331" t="s">
        <v>394</v>
      </c>
      <c r="AA52" s="331" t="s">
        <v>397</v>
      </c>
      <c r="AB52" s="331" t="s">
        <v>398</v>
      </c>
      <c r="AC52" s="332"/>
      <c r="AD52" s="332"/>
      <c r="AE52" s="332"/>
      <c r="AF52" s="332"/>
      <c r="AG52" s="332"/>
      <c r="AH52" s="332"/>
      <c r="AI52" s="332"/>
      <c r="AJ52" s="332"/>
      <c r="AK52" s="332"/>
      <c r="AL52" s="332"/>
      <c r="AM52" s="332"/>
      <c r="AN52" s="332"/>
      <c r="AO52" s="332"/>
      <c r="AP52" s="332"/>
      <c r="AQ52" s="332"/>
      <c r="AR52" s="332"/>
      <c r="AS52" s="332"/>
      <c r="AT52" s="332"/>
      <c r="AU52" s="332"/>
      <c r="AV52" s="333" t="s">
        <v>298</v>
      </c>
    </row>
    <row r="53" ht="13.5" customHeight="1" spans="25:48" x14ac:dyDescent="0.25">
      <c r="Y53" s="331" t="s">
        <v>298</v>
      </c>
      <c r="Z53" s="332"/>
      <c r="AA53" s="330" t="s">
        <v>30</v>
      </c>
      <c r="AB53" s="330" t="s">
        <v>30</v>
      </c>
      <c r="AC53" s="332"/>
      <c r="AD53" s="332"/>
      <c r="AE53" s="332"/>
      <c r="AF53" s="332"/>
      <c r="AG53" s="332"/>
      <c r="AH53" s="332"/>
      <c r="AI53" s="332"/>
      <c r="AJ53" s="332"/>
      <c r="AK53" s="332"/>
      <c r="AL53" s="332"/>
      <c r="AM53" s="332"/>
      <c r="AN53" s="332"/>
      <c r="AO53" s="332"/>
      <c r="AP53" s="332"/>
      <c r="AQ53" s="332"/>
      <c r="AR53" s="332"/>
      <c r="AS53" s="332"/>
      <c r="AT53" s="332"/>
      <c r="AU53" s="332"/>
      <c r="AV53" s="333" t="s">
        <v>298</v>
      </c>
    </row>
    <row r="54" ht="13.5" customHeight="1" spans="25:48" x14ac:dyDescent="0.25">
      <c r="Y54" s="331" t="s">
        <v>298</v>
      </c>
      <c r="Z54" s="332"/>
      <c r="AA54" s="332" t="e">
        <f>IF(AND(AND(AA36="",AB54=""),AA55&gt;"A"),AA55&amp;" MILIAR ",IF(AB54&gt;"A","",AA55))</f>
        <v>#REF!</v>
      </c>
      <c r="AB54" s="332" t="e">
        <f>IF(AND(LEFT(Z40,1)="1",MID(Z40,2,1)&gt;"0"),VLOOKUP(LEFT(Z40,2),$AS$18:$AT$35,2)&amp;"MILIAR ","")</f>
        <v>#REF!</v>
      </c>
      <c r="AC54" s="332"/>
      <c r="AD54" s="332"/>
      <c r="AE54" s="332"/>
      <c r="AF54" s="332"/>
      <c r="AG54" s="332"/>
      <c r="AH54" s="332"/>
      <c r="AI54" s="332"/>
      <c r="AJ54" s="332"/>
      <c r="AK54" s="332"/>
      <c r="AL54" s="332"/>
      <c r="AM54" s="332"/>
      <c r="AN54" s="332"/>
      <c r="AO54" s="332"/>
      <c r="AP54" s="332"/>
      <c r="AQ54" s="332"/>
      <c r="AR54" s="332"/>
      <c r="AS54" s="332"/>
      <c r="AT54" s="332"/>
      <c r="AU54" s="332"/>
      <c r="AV54" s="333" t="s">
        <v>298</v>
      </c>
    </row>
    <row r="55" ht="13.5" customHeight="1" spans="25:48" x14ac:dyDescent="0.25">
      <c r="Y55" s="331" t="s">
        <v>298</v>
      </c>
      <c r="Z55" s="332"/>
      <c r="AA55" s="332" t="e">
        <f>VLOOKUP(LEFT(Z40,1),$Z43:$AA52,2)</f>
        <v>#REF!</v>
      </c>
      <c r="AB55" s="332">
        <v>15</v>
      </c>
      <c r="AC55" s="332"/>
      <c r="AD55" s="332"/>
      <c r="AE55" s="332"/>
      <c r="AF55" s="332"/>
      <c r="AG55" s="332"/>
      <c r="AH55" s="332"/>
      <c r="AI55" s="332"/>
      <c r="AJ55" s="332"/>
      <c r="AK55" s="332"/>
      <c r="AL55" s="332"/>
      <c r="AM55" s="332"/>
      <c r="AN55" s="332"/>
      <c r="AO55" s="332"/>
      <c r="AP55" s="332"/>
      <c r="AQ55" s="332"/>
      <c r="AR55" s="332"/>
      <c r="AS55" s="332"/>
      <c r="AT55" s="332"/>
      <c r="AU55" s="332"/>
      <c r="AV55" s="333" t="s">
        <v>298</v>
      </c>
    </row>
    <row r="56" ht="13.5" customHeight="1" spans="25:48" x14ac:dyDescent="0.25">
      <c r="Y56" s="331" t="s">
        <v>298</v>
      </c>
      <c r="Z56" s="332"/>
      <c r="AA56" s="330" t="s">
        <v>30</v>
      </c>
      <c r="AB56" s="330" t="s">
        <v>30</v>
      </c>
      <c r="AC56" s="332"/>
      <c r="AD56" s="332"/>
      <c r="AE56" s="332"/>
      <c r="AF56" s="332"/>
      <c r="AG56" s="332"/>
      <c r="AH56" s="332"/>
      <c r="AI56" s="332"/>
      <c r="AJ56" s="332"/>
      <c r="AK56" s="332"/>
      <c r="AL56" s="332"/>
      <c r="AM56" s="332"/>
      <c r="AN56" s="332"/>
      <c r="AO56" s="332"/>
      <c r="AP56" s="332"/>
      <c r="AQ56" s="332"/>
      <c r="AR56" s="332"/>
      <c r="AS56" s="332"/>
      <c r="AT56" s="332"/>
      <c r="AU56" s="332"/>
      <c r="AV56" s="333" t="s">
        <v>298</v>
      </c>
    </row>
    <row r="57" ht="13.5" customHeight="1" spans="25:48" x14ac:dyDescent="0.25">
      <c r="Y57" s="331" t="s">
        <v>298</v>
      </c>
      <c r="Z57" s="332"/>
      <c r="AA57" s="332"/>
      <c r="AB57" s="332"/>
      <c r="AC57" s="332"/>
      <c r="AD57" s="332"/>
      <c r="AE57" s="332"/>
      <c r="AF57" s="332"/>
      <c r="AG57" s="332"/>
      <c r="AH57" s="332"/>
      <c r="AI57" s="332"/>
      <c r="AJ57" s="332"/>
      <c r="AK57" s="332"/>
      <c r="AL57" s="332"/>
      <c r="AM57" s="332"/>
      <c r="AN57" s="332"/>
      <c r="AO57" s="332"/>
      <c r="AP57" s="332"/>
      <c r="AQ57" s="332"/>
      <c r="AR57" s="332"/>
      <c r="AS57" s="332"/>
      <c r="AT57" s="332"/>
      <c r="AU57" s="332"/>
      <c r="AV57" s="333" t="s">
        <v>298</v>
      </c>
    </row>
    <row r="58" ht="13.5" customHeight="1" spans="25:48" x14ac:dyDescent="0.25">
      <c r="Y58" s="331" t="s">
        <v>298</v>
      </c>
      <c r="Z58" s="332"/>
      <c r="AA58" s="332"/>
      <c r="AB58" s="332"/>
      <c r="AC58" s="332"/>
      <c r="AD58" s="332"/>
      <c r="AE58" s="332"/>
      <c r="AF58" s="332"/>
      <c r="AG58" s="332"/>
      <c r="AH58" s="332"/>
      <c r="AI58" s="332"/>
      <c r="AJ58" s="332"/>
      <c r="AK58" s="332"/>
      <c r="AL58" s="332"/>
      <c r="AM58" s="332"/>
      <c r="AN58" s="332"/>
      <c r="AO58" s="332"/>
      <c r="AP58" s="332"/>
      <c r="AQ58" s="332"/>
      <c r="AR58" s="332"/>
      <c r="AS58" s="332"/>
      <c r="AT58" s="332"/>
      <c r="AU58" s="332"/>
      <c r="AV58" s="333" t="s">
        <v>298</v>
      </c>
    </row>
    <row r="59" ht="13.5" customHeight="1" spans="25:48" x14ac:dyDescent="0.25">
      <c r="Y59" s="330" t="s">
        <v>30</v>
      </c>
      <c r="Z59" s="330" t="s">
        <v>30</v>
      </c>
      <c r="AA59" s="330" t="s">
        <v>30</v>
      </c>
      <c r="AB59" s="330" t="s">
        <v>30</v>
      </c>
      <c r="AC59" s="330" t="s">
        <v>30</v>
      </c>
      <c r="AD59" s="330" t="s">
        <v>30</v>
      </c>
      <c r="AE59" s="330" t="s">
        <v>30</v>
      </c>
      <c r="AF59" s="330" t="s">
        <v>30</v>
      </c>
      <c r="AG59" s="330" t="s">
        <v>30</v>
      </c>
      <c r="AH59" s="330" t="s">
        <v>30</v>
      </c>
      <c r="AI59" s="330" t="s">
        <v>30</v>
      </c>
      <c r="AJ59" s="330" t="s">
        <v>30</v>
      </c>
      <c r="AK59" s="330" t="s">
        <v>30</v>
      </c>
      <c r="AL59" s="330" t="s">
        <v>30</v>
      </c>
      <c r="AM59" s="330" t="s">
        <v>30</v>
      </c>
      <c r="AN59" s="330" t="s">
        <v>30</v>
      </c>
      <c r="AO59" s="330" t="s">
        <v>30</v>
      </c>
      <c r="AP59" s="330" t="s">
        <v>30</v>
      </c>
      <c r="AQ59" s="330" t="s">
        <v>30</v>
      </c>
      <c r="AR59" s="330" t="s">
        <v>30</v>
      </c>
      <c r="AS59" s="330" t="s">
        <v>30</v>
      </c>
      <c r="AT59" s="330" t="s">
        <v>30</v>
      </c>
      <c r="AU59" s="330" t="s">
        <v>30</v>
      </c>
      <c r="AV59" s="330" t="s">
        <v>30</v>
      </c>
    </row>
  </sheetData>
  <mergeCells count="12">
    <mergeCell ref="C4:H4"/>
    <mergeCell ref="E9:F9"/>
    <mergeCell ref="E11:J11"/>
    <mergeCell ref="C21:E21"/>
    <mergeCell ref="A25:E25"/>
    <mergeCell ref="A26:E26"/>
    <mergeCell ref="A30:E30"/>
    <mergeCell ref="A31:E31"/>
    <mergeCell ref="C33:I33"/>
    <mergeCell ref="C34:I34"/>
    <mergeCell ref="C39:I39"/>
    <mergeCell ref="C40:I40"/>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AA48"/>
  <sheetViews>
    <sheetView workbookViewId="0" zoomScale="77" zoomScaleNormal="89" view="pageBreakPreview">
      <selection activeCell="G37" sqref="G37"/>
    </sheetView>
  </sheetViews>
  <sheetFormatPr defaultRowHeight="15" outlineLevelRow="0" outlineLevelCol="0" x14ac:dyDescent="0"/>
  <cols>
    <col min="1" max="1" width="9.140625" style="126" customWidth="1"/>
    <col min="2" max="2" width="11" style="126" customWidth="1"/>
    <col min="3" max="3" width="1.7109375" style="126" customWidth="1"/>
    <col min="4" max="4" width="2.7109375" style="80" customWidth="1"/>
    <col min="5" max="5" width="14.85546875" style="126" customWidth="1"/>
    <col min="6" max="6" width="2.140625" style="126" customWidth="1"/>
    <col min="7" max="7" width="16.42578125" style="126" customWidth="1"/>
    <col min="8" max="8" width="1.7109375" style="126" customWidth="1"/>
    <col min="9" max="9" width="28.140625" style="126" customWidth="1"/>
    <col min="10" max="10" width="9.140625" style="126" customWidth="1"/>
    <col min="11" max="11" width="2.5703125" style="126" customWidth="1"/>
    <col min="12" max="12" width="14.5703125" style="126" customWidth="1"/>
    <col min="13" max="13" width="1.42578125" style="126" customWidth="1"/>
    <col min="14" max="14" width="39.85546875" style="126" customWidth="1"/>
    <col min="15" max="15" width="2.42578125" style="126" customWidth="1"/>
    <col min="16" max="16" width="3.7109375" style="126" customWidth="1"/>
    <col min="17" max="17" width="14.42578125" style="126" customWidth="1"/>
    <col min="18" max="18" width="1.5703125" style="126" customWidth="1"/>
    <col min="19" max="19" width="29.28515625" style="126" customWidth="1"/>
    <col min="20" max="16384" width="9.140625" style="126" customWidth="1"/>
  </cols>
  <sheetData>
    <row r="2" ht="21" customHeight="1" spans="4:9" x14ac:dyDescent="0.25">
      <c r="D2" s="29" t="s">
        <v>43</v>
      </c>
      <c r="E2" s="29"/>
      <c r="F2" s="29"/>
      <c r="G2" s="29"/>
      <c r="H2" s="29"/>
      <c r="I2" s="29"/>
    </row>
    <row r="3" ht="27" customHeight="1" spans="4:19" x14ac:dyDescent="0.25">
      <c r="D3" s="184" t="s">
        <v>44</v>
      </c>
      <c r="E3" s="184"/>
      <c r="F3" s="184"/>
      <c r="G3" s="184"/>
      <c r="H3" s="184"/>
      <c r="I3" s="184"/>
      <c r="K3" s="247" t="s">
        <v>176</v>
      </c>
      <c r="L3" s="248"/>
      <c r="M3" s="248"/>
      <c r="N3" s="248"/>
      <c r="O3" s="248"/>
      <c r="P3" s="248"/>
      <c r="Q3" s="248"/>
      <c r="R3" s="248"/>
      <c r="S3" s="249"/>
    </row>
    <row r="4" ht="15.75" customHeight="1" spans="4:19" x14ac:dyDescent="0.25">
      <c r="D4" s="185" t="s">
        <v>177</v>
      </c>
      <c r="E4" s="185"/>
      <c r="F4" s="185"/>
      <c r="G4" s="185"/>
      <c r="H4" s="185"/>
      <c r="I4" s="185"/>
      <c r="K4" s="250"/>
      <c r="S4" s="251"/>
    </row>
    <row r="5" spans="4:19" x14ac:dyDescent="0.25">
      <c r="D5" s="186" t="s">
        <v>178</v>
      </c>
      <c r="E5" s="186"/>
      <c r="F5" s="186"/>
      <c r="G5" s="186"/>
      <c r="H5" s="186"/>
      <c r="I5" s="186"/>
      <c r="K5" s="252">
        <v>1</v>
      </c>
      <c r="L5" s="131" t="s">
        <v>10</v>
      </c>
      <c r="M5" s="126" t="s">
        <v>6</v>
      </c>
      <c r="N5" s="192" t="e">
        <f>#REF!</f>
        <v>#REF!</v>
      </c>
      <c r="P5" s="126">
        <v>6</v>
      </c>
      <c r="Q5" s="131" t="s">
        <v>10</v>
      </c>
      <c r="R5" s="126" t="s">
        <v>6</v>
      </c>
      <c r="S5" s="253" t="e">
        <f>#REF!</f>
        <v>#REF!</v>
      </c>
    </row>
    <row r="6" ht="15.75" customHeight="1" spans="2:19" x14ac:dyDescent="0.25">
      <c r="B6" s="127"/>
      <c r="C6" s="127"/>
      <c r="D6" s="128"/>
      <c r="E6" s="127"/>
      <c r="F6" s="127"/>
      <c r="G6" s="127"/>
      <c r="H6" s="127"/>
      <c r="I6" s="127"/>
      <c r="K6" s="250"/>
      <c r="L6" s="126" t="s">
        <v>148</v>
      </c>
      <c r="M6" s="126" t="s">
        <v>6</v>
      </c>
      <c r="N6" s="192" t="e">
        <f>#REF!</f>
        <v>#REF!</v>
      </c>
      <c r="Q6" s="126" t="s">
        <v>148</v>
      </c>
      <c r="R6" s="126" t="s">
        <v>6</v>
      </c>
      <c r="S6" s="253" t="e">
        <f>#REF!</f>
        <v>#REF!</v>
      </c>
    </row>
    <row r="7" spans="11:19" x14ac:dyDescent="0.25">
      <c r="K7" s="250"/>
      <c r="L7" s="126" t="s">
        <v>150</v>
      </c>
      <c r="M7" s="126" t="s">
        <v>6</v>
      </c>
      <c r="N7" s="192" t="e">
        <f>#REF!</f>
        <v>#REF!</v>
      </c>
      <c r="Q7" s="126" t="s">
        <v>150</v>
      </c>
      <c r="R7" s="126" t="s">
        <v>6</v>
      </c>
      <c r="S7" s="253" t="e">
        <f>#REF!</f>
        <v>#REF!</v>
      </c>
    </row>
    <row r="8" ht="23.25" customHeight="1" spans="2:19" x14ac:dyDescent="0.25">
      <c r="B8" s="129" t="s">
        <v>179</v>
      </c>
      <c r="C8" s="129"/>
      <c r="D8" s="129"/>
      <c r="E8" s="129"/>
      <c r="F8" s="129"/>
      <c r="G8" s="129"/>
      <c r="H8" s="129"/>
      <c r="I8" s="129"/>
      <c r="K8" s="250"/>
      <c r="L8" s="126" t="s">
        <v>151</v>
      </c>
      <c r="M8" s="126" t="s">
        <v>6</v>
      </c>
      <c r="N8" s="192" t="e">
        <f>#REF!</f>
        <v>#REF!</v>
      </c>
      <c r="Q8" s="126" t="s">
        <v>151</v>
      </c>
      <c r="R8" s="126" t="s">
        <v>6</v>
      </c>
      <c r="S8" s="253" t="e">
        <f>#REF!</f>
        <v>#REF!</v>
      </c>
    </row>
    <row r="9" spans="4:19" x14ac:dyDescent="0.25">
      <c r="D9" s="126"/>
      <c r="E9" s="130" t="s">
        <v>140</v>
      </c>
      <c r="F9" s="126" t="s">
        <v>6</v>
      </c>
      <c r="G9" s="126" t="s">
        <v>180</v>
      </c>
      <c r="K9" s="250"/>
      <c r="N9" s="192" t="e">
        <f>#REF!</f>
        <v>#REF!</v>
      </c>
      <c r="S9" s="253" t="e">
        <f>#REF!</f>
        <v>#REF!</v>
      </c>
    </row>
    <row r="10" spans="11:19" x14ac:dyDescent="0.25">
      <c r="K10" s="252">
        <v>2</v>
      </c>
      <c r="L10" s="131" t="s">
        <v>10</v>
      </c>
      <c r="M10" s="126" t="s">
        <v>6</v>
      </c>
      <c r="N10" s="192" t="e">
        <f>#REF!</f>
        <v>#REF!</v>
      </c>
      <c r="P10" s="80">
        <v>7</v>
      </c>
      <c r="Q10" s="131" t="s">
        <v>10</v>
      </c>
      <c r="R10" s="126" t="s">
        <v>6</v>
      </c>
      <c r="S10" s="253" t="e">
        <f>#REF!</f>
        <v>#REF!</v>
      </c>
    </row>
    <row r="11" ht="19.5" customHeight="1" spans="2:19" x14ac:dyDescent="0.25">
      <c r="B11" s="152" t="s">
        <v>142</v>
      </c>
      <c r="C11" s="126" t="s">
        <v>6</v>
      </c>
      <c r="D11" s="132"/>
      <c r="E11" s="134"/>
      <c r="F11" s="134"/>
      <c r="G11" s="134"/>
      <c r="H11" s="134"/>
      <c r="I11" s="134"/>
      <c r="K11" s="250"/>
      <c r="L11" s="126" t="s">
        <v>148</v>
      </c>
      <c r="M11" s="126" t="s">
        <v>6</v>
      </c>
      <c r="N11" s="192" t="e">
        <f>#REF!</f>
        <v>#REF!</v>
      </c>
      <c r="Q11" s="126" t="s">
        <v>148</v>
      </c>
      <c r="R11" s="126" t="s">
        <v>6</v>
      </c>
      <c r="S11" s="253" t="e">
        <f>#REF!</f>
        <v>#REF!</v>
      </c>
    </row>
    <row r="12" spans="4:19" x14ac:dyDescent="0.25">
      <c r="D12" s="132"/>
      <c r="E12" s="134"/>
      <c r="F12" s="134"/>
      <c r="G12" s="134"/>
      <c r="H12" s="134"/>
      <c r="I12" s="134"/>
      <c r="K12" s="250"/>
      <c r="L12" s="126" t="s">
        <v>150</v>
      </c>
      <c r="M12" s="126" t="s">
        <v>6</v>
      </c>
      <c r="N12" s="192" t="e">
        <f>#REF!</f>
        <v>#REF!</v>
      </c>
      <c r="Q12" s="126" t="s">
        <v>150</v>
      </c>
      <c r="R12" s="126" t="s">
        <v>6</v>
      </c>
      <c r="S12" s="253" t="e">
        <f>#REF!</f>
        <v>#REF!</v>
      </c>
    </row>
    <row r="13" ht="15.75" customHeight="1" spans="2:19" x14ac:dyDescent="0.25">
      <c r="B13" s="191" t="s">
        <v>145</v>
      </c>
      <c r="C13" s="191"/>
      <c r="D13" s="191"/>
      <c r="E13" s="191"/>
      <c r="F13" s="191"/>
      <c r="G13" s="191"/>
      <c r="H13" s="191"/>
      <c r="I13" s="191"/>
      <c r="K13" s="250"/>
      <c r="L13" s="126" t="s">
        <v>151</v>
      </c>
      <c r="M13" s="126" t="s">
        <v>6</v>
      </c>
      <c r="N13" s="192" t="e">
        <f>#REF!</f>
        <v>#REF!</v>
      </c>
      <c r="Q13" s="126" t="s">
        <v>151</v>
      </c>
      <c r="R13" s="126" t="s">
        <v>6</v>
      </c>
      <c r="S13" s="253" t="e">
        <f>#REF!</f>
        <v>#REF!</v>
      </c>
    </row>
    <row r="14" spans="7:19" x14ac:dyDescent="0.25">
      <c r="G14" s="131"/>
      <c r="H14" s="131"/>
      <c r="I14" s="131"/>
      <c r="K14" s="250"/>
      <c r="N14" s="192" t="e">
        <f>#REF!</f>
        <v>#REF!</v>
      </c>
      <c r="Q14" s="131"/>
      <c r="S14" s="253" t="e">
        <f>#REF!</f>
        <v>#REF!</v>
      </c>
    </row>
    <row r="15" ht="21" customHeight="1" spans="2:19" x14ac:dyDescent="0.25">
      <c r="B15" s="126" t="s">
        <v>146</v>
      </c>
      <c r="C15" s="126" t="s">
        <v>6</v>
      </c>
      <c r="D15" s="80" t="s">
        <v>37</v>
      </c>
      <c r="E15" s="126" t="s">
        <v>10</v>
      </c>
      <c r="F15" s="126" t="s">
        <v>6</v>
      </c>
      <c r="G15" s="192" t="s">
        <v>181</v>
      </c>
      <c r="K15" s="252">
        <v>3</v>
      </c>
      <c r="L15" s="131" t="s">
        <v>10</v>
      </c>
      <c r="M15" s="126" t="s">
        <v>6</v>
      </c>
      <c r="N15" s="192" t="e">
        <f>#REF!</f>
        <v>#REF!</v>
      </c>
      <c r="P15" s="126">
        <v>8</v>
      </c>
      <c r="Q15" s="131" t="s">
        <v>10</v>
      </c>
      <c r="R15" s="126" t="s">
        <v>6</v>
      </c>
      <c r="S15" s="253" t="e">
        <f>#REF!</f>
        <v>#REF!</v>
      </c>
    </row>
    <row r="16" ht="21" customHeight="1" spans="5:19" x14ac:dyDescent="0.25">
      <c r="E16" s="126" t="s">
        <v>148</v>
      </c>
      <c r="F16" s="126" t="s">
        <v>6</v>
      </c>
      <c r="G16" s="192" t="s">
        <v>182</v>
      </c>
      <c r="K16" s="250"/>
      <c r="L16" s="126" t="s">
        <v>148</v>
      </c>
      <c r="M16" s="126" t="s">
        <v>6</v>
      </c>
      <c r="N16" s="192" t="e">
        <f>#REF!</f>
        <v>#REF!</v>
      </c>
      <c r="Q16" s="126" t="s">
        <v>148</v>
      </c>
      <c r="R16" s="126" t="s">
        <v>6</v>
      </c>
      <c r="S16" s="253" t="e">
        <f>#REF!</f>
        <v>#REF!</v>
      </c>
    </row>
    <row r="17" ht="21" customHeight="1" spans="5:19" x14ac:dyDescent="0.25">
      <c r="E17" s="126" t="s">
        <v>150</v>
      </c>
      <c r="F17" s="126" t="s">
        <v>6</v>
      </c>
      <c r="G17" s="192" t="s">
        <v>183</v>
      </c>
      <c r="K17" s="250"/>
      <c r="L17" s="126" t="s">
        <v>150</v>
      </c>
      <c r="M17" s="126" t="s">
        <v>6</v>
      </c>
      <c r="N17" s="192" t="e">
        <f>#REF!</f>
        <v>#REF!</v>
      </c>
      <c r="Q17" s="126" t="s">
        <v>150</v>
      </c>
      <c r="R17" s="126" t="s">
        <v>6</v>
      </c>
      <c r="S17" s="253" t="e">
        <f>#REF!</f>
        <v>#REF!</v>
      </c>
    </row>
    <row r="18" ht="21" customHeight="1" spans="5:19" x14ac:dyDescent="0.25">
      <c r="E18" s="126" t="s">
        <v>151</v>
      </c>
      <c r="F18" s="126" t="s">
        <v>6</v>
      </c>
      <c r="G18" s="192" t="s">
        <v>184</v>
      </c>
      <c r="K18" s="250"/>
      <c r="L18" s="126" t="s">
        <v>151</v>
      </c>
      <c r="M18" s="126" t="s">
        <v>6</v>
      </c>
      <c r="N18" s="192" t="e">
        <f>#REF!</f>
        <v>#REF!</v>
      </c>
      <c r="Q18" s="126" t="s">
        <v>151</v>
      </c>
      <c r="R18" s="126" t="s">
        <v>6</v>
      </c>
      <c r="S18" s="253" t="e">
        <f>#REF!</f>
        <v>#REF!</v>
      </c>
    </row>
    <row r="19" spans="11:19" x14ac:dyDescent="0.25">
      <c r="K19" s="250"/>
      <c r="N19" s="192" t="e">
        <f>#REF!</f>
        <v>#REF!</v>
      </c>
      <c r="P19" s="80"/>
      <c r="S19" s="251"/>
    </row>
    <row r="20" spans="2:19" s="152" customFormat="1" x14ac:dyDescent="0.25">
      <c r="B20" s="126"/>
      <c r="C20" s="126"/>
      <c r="D20" s="80"/>
      <c r="E20" s="126"/>
      <c r="F20" s="126"/>
      <c r="G20" s="126"/>
      <c r="H20" s="126"/>
      <c r="I20" s="126"/>
      <c r="K20" s="252">
        <v>4</v>
      </c>
      <c r="L20" s="131" t="s">
        <v>10</v>
      </c>
      <c r="M20" s="126" t="s">
        <v>6</v>
      </c>
      <c r="N20" s="192" t="e">
        <f>#REF!</f>
        <v>#REF!</v>
      </c>
      <c r="O20" s="126"/>
      <c r="P20" s="126"/>
      <c r="Q20" s="131"/>
      <c r="R20" s="193"/>
      <c r="S20" s="251"/>
    </row>
    <row r="21" spans="2:19" s="152" customFormat="1" x14ac:dyDescent="0.25">
      <c r="B21" s="126"/>
      <c r="C21" s="126"/>
      <c r="D21" s="80"/>
      <c r="E21" s="126"/>
      <c r="F21" s="126"/>
      <c r="G21" s="126"/>
      <c r="H21" s="126"/>
      <c r="I21" s="126"/>
      <c r="K21" s="250"/>
      <c r="L21" s="126" t="s">
        <v>148</v>
      </c>
      <c r="M21" s="126" t="s">
        <v>6</v>
      </c>
      <c r="N21" s="192" t="e">
        <f>#REF!</f>
        <v>#REF!</v>
      </c>
      <c r="O21" s="126"/>
      <c r="P21" s="126"/>
      <c r="Q21" s="126"/>
      <c r="R21" s="193"/>
      <c r="S21" s="251"/>
    </row>
    <row r="22" spans="2:19" s="152" customFormat="1" x14ac:dyDescent="0.25">
      <c r="B22" s="126"/>
      <c r="C22" s="126"/>
      <c r="D22" s="80"/>
      <c r="E22" s="126"/>
      <c r="F22" s="126"/>
      <c r="G22" s="254"/>
      <c r="H22" s="126"/>
      <c r="I22" s="126"/>
      <c r="K22" s="250"/>
      <c r="L22" s="126" t="s">
        <v>150</v>
      </c>
      <c r="M22" s="126" t="s">
        <v>6</v>
      </c>
      <c r="N22" s="192" t="e">
        <f>#REF!</f>
        <v>#REF!</v>
      </c>
      <c r="O22" s="126"/>
      <c r="P22" s="126"/>
      <c r="Q22" s="126"/>
      <c r="R22" s="126"/>
      <c r="S22" s="251"/>
    </row>
    <row r="23" spans="2:19" x14ac:dyDescent="0.25">
      <c r="B23" s="126" t="s">
        <v>168</v>
      </c>
      <c r="F23" s="126" t="s">
        <v>6</v>
      </c>
      <c r="G23" s="255" t="s">
        <v>185</v>
      </c>
      <c r="H23" s="255"/>
      <c r="I23" s="255"/>
      <c r="K23" s="250"/>
      <c r="L23" s="126" t="s">
        <v>151</v>
      </c>
      <c r="M23" s="126" t="s">
        <v>6</v>
      </c>
      <c r="N23" s="192" t="e">
        <f>#REF!</f>
        <v>#REF!</v>
      </c>
      <c r="R23" s="152"/>
      <c r="S23" s="256"/>
    </row>
    <row r="24" spans="7:19" x14ac:dyDescent="0.25">
      <c r="G24" s="255"/>
      <c r="H24" s="255"/>
      <c r="I24" s="255"/>
      <c r="K24" s="250"/>
      <c r="N24" s="192" t="e">
        <f>#REF!</f>
        <v>#REF!</v>
      </c>
      <c r="S24" s="251"/>
    </row>
    <row r="25" spans="7:19" x14ac:dyDescent="0.25">
      <c r="G25" s="255"/>
      <c r="H25" s="255"/>
      <c r="I25" s="255"/>
      <c r="K25" s="252">
        <v>5</v>
      </c>
      <c r="L25" s="131" t="s">
        <v>10</v>
      </c>
      <c r="M25" s="126" t="s">
        <v>6</v>
      </c>
      <c r="N25" s="192" t="e">
        <f>#REF!</f>
        <v>#REF!</v>
      </c>
      <c r="S25" s="251"/>
    </row>
    <row r="26" spans="7:19" x14ac:dyDescent="0.25">
      <c r="G26" s="255"/>
      <c r="H26" s="255"/>
      <c r="I26" s="255"/>
      <c r="K26" s="250"/>
      <c r="L26" s="126" t="s">
        <v>148</v>
      </c>
      <c r="M26" s="126" t="s">
        <v>6</v>
      </c>
      <c r="N26" s="192" t="e">
        <f>#REF!</f>
        <v>#REF!</v>
      </c>
      <c r="S26" s="251"/>
    </row>
    <row r="27" spans="2:19" x14ac:dyDescent="0.25">
      <c r="B27" s="159" t="s">
        <v>186</v>
      </c>
      <c r="C27" s="152"/>
      <c r="F27" s="126" t="s">
        <v>6</v>
      </c>
      <c r="G27" s="143" t="s">
        <v>187</v>
      </c>
      <c r="H27" s="255"/>
      <c r="I27" s="255"/>
      <c r="K27" s="250"/>
      <c r="L27" s="126" t="s">
        <v>150</v>
      </c>
      <c r="M27" s="126" t="s">
        <v>6</v>
      </c>
      <c r="N27" s="192" t="e">
        <f>#REF!</f>
        <v>#REF!</v>
      </c>
      <c r="S27" s="251"/>
    </row>
    <row r="28" spans="2:19" x14ac:dyDescent="0.25">
      <c r="B28" s="159" t="s">
        <v>188</v>
      </c>
      <c r="C28" s="152"/>
      <c r="D28" s="160"/>
      <c r="E28" s="152"/>
      <c r="F28" s="152" t="s">
        <v>6</v>
      </c>
      <c r="G28" s="126" t="str">
        <f>L42</f>
        <v>3 (tiga) hari</v>
      </c>
      <c r="H28" s="152"/>
      <c r="I28" s="152"/>
      <c r="K28" s="250"/>
      <c r="L28" s="126" t="s">
        <v>151</v>
      </c>
      <c r="M28" s="126" t="s">
        <v>6</v>
      </c>
      <c r="N28" s="192" t="e">
        <f>#REF!</f>
        <v>#REF!</v>
      </c>
      <c r="O28" s="152"/>
      <c r="P28" s="152"/>
      <c r="S28" s="251"/>
    </row>
    <row r="29" spans="2:19" x14ac:dyDescent="0.25">
      <c r="B29" s="159" t="s">
        <v>164</v>
      </c>
      <c r="C29" s="152"/>
      <c r="D29" s="160"/>
      <c r="E29" s="152"/>
      <c r="F29" s="152" t="s">
        <v>6</v>
      </c>
      <c r="G29" s="257">
        <v>41634</v>
      </c>
      <c r="H29" s="257"/>
      <c r="I29" s="257"/>
      <c r="K29" s="258"/>
      <c r="L29" s="152"/>
      <c r="M29" s="152"/>
      <c r="N29" s="173" t="e">
        <f>#REF!</f>
        <v>#REF!</v>
      </c>
      <c r="O29" s="152"/>
      <c r="P29" s="152"/>
      <c r="Q29" s="152"/>
      <c r="R29" s="152"/>
      <c r="S29" s="259"/>
    </row>
    <row r="30" spans="2:19" x14ac:dyDescent="0.25">
      <c r="B30" s="159" t="s">
        <v>166</v>
      </c>
      <c r="C30" s="152"/>
      <c r="D30" s="160"/>
      <c r="E30" s="152"/>
      <c r="F30" s="152" t="s">
        <v>6</v>
      </c>
      <c r="G30" s="257">
        <v>41636</v>
      </c>
      <c r="H30" s="257"/>
      <c r="I30" s="257"/>
      <c r="K30" s="258">
        <v>6</v>
      </c>
      <c r="L30" s="126" t="s">
        <v>10</v>
      </c>
      <c r="M30" s="126" t="s">
        <v>6</v>
      </c>
      <c r="N30" s="173" t="e">
        <f>#REF!</f>
        <v>#REF!</v>
      </c>
      <c r="O30" s="152"/>
      <c r="P30" s="152"/>
      <c r="Q30" s="152"/>
      <c r="R30" s="152"/>
      <c r="S30" s="260"/>
    </row>
    <row r="31" ht="15.75" customHeight="1" spans="2:19" x14ac:dyDescent="0.25">
      <c r="B31" s="143"/>
      <c r="K31" s="258"/>
      <c r="L31" s="126" t="s">
        <v>148</v>
      </c>
      <c r="M31" s="126" t="s">
        <v>6</v>
      </c>
      <c r="N31" s="261" t="e">
        <f>#REF!</f>
        <v>#REF!</v>
      </c>
      <c r="O31" s="262"/>
      <c r="P31" s="193"/>
      <c r="Q31" s="193"/>
      <c r="R31" s="263"/>
      <c r="S31" s="264"/>
    </row>
    <row r="32" ht="15.75" customHeight="1" spans="7:19" x14ac:dyDescent="0.25">
      <c r="G32" s="126" t="s">
        <v>172</v>
      </c>
      <c r="H32" s="126" t="s">
        <v>6</v>
      </c>
      <c r="I32" s="131" t="s">
        <v>73</v>
      </c>
      <c r="K32" s="258"/>
      <c r="L32" s="126" t="s">
        <v>150</v>
      </c>
      <c r="M32" s="126" t="s">
        <v>6</v>
      </c>
      <c r="N32" s="261" t="e">
        <f>#REF!</f>
        <v>#REF!</v>
      </c>
      <c r="O32" s="265"/>
      <c r="P32" s="193"/>
      <c r="Q32" s="193"/>
      <c r="R32" s="263"/>
      <c r="S32" s="264"/>
    </row>
    <row r="33" ht="16.5" customHeight="1" spans="7:19" x14ac:dyDescent="0.25">
      <c r="G33" s="266" t="s">
        <v>99</v>
      </c>
      <c r="H33" s="266" t="s">
        <v>6</v>
      </c>
      <c r="I33" s="257">
        <v>41632</v>
      </c>
      <c r="J33" s="257"/>
      <c r="K33" s="257"/>
      <c r="L33" s="126" t="s">
        <v>151</v>
      </c>
      <c r="M33" s="126" t="s">
        <v>6</v>
      </c>
      <c r="N33" s="261" t="e">
        <f>#REF!</f>
        <v>#REF!</v>
      </c>
      <c r="O33" s="265"/>
      <c r="P33" s="263"/>
      <c r="Q33" s="263"/>
      <c r="R33" s="267"/>
      <c r="S33" s="264"/>
    </row>
    <row r="34" ht="16.5" customHeight="1" spans="4:27" x14ac:dyDescent="0.25">
      <c r="D34" s="126"/>
      <c r="K34" s="258"/>
      <c r="L34" s="152"/>
      <c r="N34" s="261" t="e">
        <f>#REF!</f>
        <v>#REF!</v>
      </c>
      <c r="O34" s="265"/>
      <c r="P34" s="263"/>
      <c r="Q34" s="263"/>
      <c r="R34" s="268"/>
      <c r="S34" s="264"/>
      <c r="U34" s="152"/>
      <c r="V34" s="152"/>
      <c r="W34" s="152"/>
      <c r="X34" s="152"/>
      <c r="Y34" s="152"/>
      <c r="Z34" s="152"/>
      <c r="AA34" s="152"/>
    </row>
    <row r="35" ht="15" customHeight="1" spans="4:19" x14ac:dyDescent="0.25">
      <c r="D35" s="126"/>
      <c r="K35" s="258">
        <v>7</v>
      </c>
      <c r="L35" s="126" t="s">
        <v>10</v>
      </c>
      <c r="M35" s="126" t="s">
        <v>6</v>
      </c>
      <c r="N35" s="269" t="e">
        <f>#REF!</f>
        <v>#REF!</v>
      </c>
      <c r="O35" s="265"/>
      <c r="P35" s="170"/>
      <c r="Q35" s="267"/>
      <c r="R35" s="152"/>
      <c r="S35" s="264"/>
    </row>
    <row r="36" ht="15.75" customHeight="1" spans="4:19" x14ac:dyDescent="0.25">
      <c r="D36" s="126"/>
      <c r="K36" s="258"/>
      <c r="L36" s="126" t="s">
        <v>148</v>
      </c>
      <c r="M36" s="126" t="s">
        <v>6</v>
      </c>
      <c r="N36" s="173" t="e">
        <f>#REF!</f>
        <v>#REF!</v>
      </c>
      <c r="O36" s="265"/>
      <c r="P36" s="268"/>
      <c r="Q36" s="268"/>
      <c r="R36" s="152"/>
      <c r="S36" s="264"/>
    </row>
    <row r="37" ht="15.75" customHeight="1" spans="7:19" x14ac:dyDescent="0.25">
      <c r="G37" s="30" t="s">
        <v>189</v>
      </c>
      <c r="H37" s="30"/>
      <c r="I37" s="30"/>
      <c r="K37" s="258"/>
      <c r="L37" s="126" t="s">
        <v>150</v>
      </c>
      <c r="M37" s="126" t="s">
        <v>6</v>
      </c>
      <c r="N37" s="173" t="e">
        <f>#REF!</f>
        <v>#REF!</v>
      </c>
      <c r="O37" s="152"/>
      <c r="P37" s="152"/>
      <c r="Q37" s="152"/>
      <c r="R37" s="152"/>
      <c r="S37" s="264"/>
    </row>
    <row r="38" ht="15.75" customHeight="1" spans="7:19" x14ac:dyDescent="0.25">
      <c r="G38" s="30"/>
      <c r="H38" s="30"/>
      <c r="I38" s="30"/>
      <c r="K38" s="270"/>
      <c r="L38" s="127" t="s">
        <v>151</v>
      </c>
      <c r="M38" s="127" t="s">
        <v>6</v>
      </c>
      <c r="N38" s="271" t="e">
        <f>#REF!</f>
        <v>#REF!</v>
      </c>
      <c r="O38" s="272"/>
      <c r="P38" s="272"/>
      <c r="Q38" s="272"/>
      <c r="R38" s="272"/>
      <c r="S38" s="273"/>
    </row>
    <row r="39" spans="14:16" x14ac:dyDescent="0.25">
      <c r="N39" s="254"/>
      <c r="O39" s="254"/>
      <c r="P39" s="254"/>
    </row>
    <row r="40" spans="12:16" x14ac:dyDescent="0.25">
      <c r="L40" s="152" t="s">
        <v>190</v>
      </c>
      <c r="N40" s="254"/>
      <c r="O40" s="254"/>
      <c r="P40" s="254"/>
    </row>
    <row r="41" ht="15.75" customHeight="1" spans="7:12" x14ac:dyDescent="0.25">
      <c r="G41" s="79" t="s">
        <v>191</v>
      </c>
      <c r="H41" s="79"/>
      <c r="I41" s="79"/>
      <c r="L41" s="152" t="s">
        <v>192</v>
      </c>
    </row>
    <row r="42" spans="7:12" x14ac:dyDescent="0.25">
      <c r="G42" s="80" t="s">
        <v>193</v>
      </c>
      <c r="H42" s="80"/>
      <c r="I42" s="80"/>
      <c r="L42" s="152" t="s">
        <v>194</v>
      </c>
    </row>
    <row r="43" spans="12:12" x14ac:dyDescent="0.25">
      <c r="L43" s="178" t="s">
        <v>195</v>
      </c>
    </row>
    <row r="44" ht="15.75" customHeight="1" spans="7:12" x14ac:dyDescent="0.25">
      <c r="G44" s="79" t="s">
        <v>196</v>
      </c>
      <c r="H44" s="79"/>
      <c r="I44" s="79"/>
      <c r="L44" s="152" t="s">
        <v>197</v>
      </c>
    </row>
    <row r="45" spans="7:9" x14ac:dyDescent="0.25">
      <c r="G45" s="80" t="s">
        <v>198</v>
      </c>
      <c r="H45" s="80"/>
      <c r="I45" s="80"/>
    </row>
    <row r="46" ht="15.75" customHeight="1" spans="7:14" x14ac:dyDescent="0.25">
      <c r="G46" s="80"/>
      <c r="H46" s="80"/>
      <c r="I46" s="80"/>
      <c r="L46" s="243"/>
      <c r="M46" s="243"/>
      <c r="N46" s="243"/>
    </row>
    <row r="47" ht="15.75" customHeight="1" spans="7:9" x14ac:dyDescent="0.25">
      <c r="G47" s="79" t="s">
        <v>191</v>
      </c>
      <c r="H47" s="79"/>
      <c r="I47" s="79"/>
    </row>
    <row r="48" spans="7:9" x14ac:dyDescent="0.25">
      <c r="G48" s="80" t="s">
        <v>193</v>
      </c>
      <c r="H48" s="80"/>
      <c r="I48" s="80"/>
    </row>
  </sheetData>
  <mergeCells count="22">
    <mergeCell ref="D2:I2"/>
    <mergeCell ref="D3:I3"/>
    <mergeCell ref="K3:S3"/>
    <mergeCell ref="D4:I4"/>
    <mergeCell ref="D5:I5"/>
    <mergeCell ref="B8:I8"/>
    <mergeCell ref="E11:I11"/>
    <mergeCell ref="B13:I13"/>
    <mergeCell ref="G14:I14"/>
    <mergeCell ref="G23:I25"/>
    <mergeCell ref="G29:I29"/>
    <mergeCell ref="G30:I30"/>
    <mergeCell ref="I33:K33"/>
    <mergeCell ref="G37:I37"/>
    <mergeCell ref="G38:I38"/>
    <mergeCell ref="G41:I41"/>
    <mergeCell ref="G42:I42"/>
    <mergeCell ref="G44:I44"/>
    <mergeCell ref="G45:I45"/>
    <mergeCell ref="G46:I46"/>
    <mergeCell ref="G47:I47"/>
    <mergeCell ref="G48:I48"/>
  </mergeCells>
  <printOptions horizontalCentered="1"/>
  <pageMargins left="0.1968503937007874" right="0.1968503937007874" top="0.7874015748031497" bottom="1.1811023622047245" header="0.31496062992125984" footer="0.31496062992125984"/>
  <pageSetup paperSize="5" orientation="portrait" horizontalDpi="4294967294" verticalDpi="4294967294" scale="92" fitToWidth="1" fitToHeight="1" firstPageNumber="1" useFirstPageNumber="1" copies="1"/>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9"/>
  <sheetViews>
    <sheetView workbookViewId="0" zoomScale="85" zoomScaleNormal="85">
      <selection activeCell="C21" sqref="C21"/>
    </sheetView>
  </sheetViews>
  <sheetFormatPr defaultRowHeight="12.75" outlineLevelRow="0" outlineLevelCol="0" x14ac:dyDescent="0" customHeight="1"/>
  <cols>
    <col min="1" max="16384" width="9.140625" style="323" customWidth="1"/>
  </cols>
  <sheetData>
    <row r="1" spans="2:10" x14ac:dyDescent="0.25">
      <c r="B1" s="324" t="s">
        <v>292</v>
      </c>
      <c r="H1" s="325" t="s">
        <v>293</v>
      </c>
      <c r="I1" s="325" t="s">
        <v>6</v>
      </c>
      <c r="J1" s="326">
        <v>2007</v>
      </c>
    </row>
    <row r="2" ht="15" customHeight="1" spans="2:10" x14ac:dyDescent="0.25">
      <c r="B2" s="327"/>
      <c r="H2" s="325" t="s">
        <v>294</v>
      </c>
      <c r="I2" s="325" t="s">
        <v>295</v>
      </c>
      <c r="J2" s="328"/>
    </row>
    <row r="3" ht="15" customHeight="1" spans="2:10" x14ac:dyDescent="0.25">
      <c r="B3" s="53" t="s">
        <v>48</v>
      </c>
      <c r="H3" s="325" t="s">
        <v>129</v>
      </c>
      <c r="I3" s="325" t="s">
        <v>6</v>
      </c>
      <c r="J3" s="328" t="s">
        <v>296</v>
      </c>
    </row>
    <row r="4" ht="21" customHeight="1" spans="3:50" x14ac:dyDescent="0.25">
      <c r="C4" s="329" t="s">
        <v>297</v>
      </c>
      <c r="D4" s="329"/>
      <c r="E4" s="329"/>
      <c r="F4" s="329"/>
      <c r="G4" s="329"/>
      <c r="H4" s="329"/>
      <c r="AB4" s="330" t="s">
        <v>30</v>
      </c>
      <c r="AC4" s="330" t="s">
        <v>30</v>
      </c>
      <c r="AD4" s="330" t="s">
        <v>30</v>
      </c>
      <c r="AE4" s="330" t="s">
        <v>30</v>
      </c>
      <c r="AF4" s="330" t="s">
        <v>30</v>
      </c>
      <c r="AG4" s="330" t="s">
        <v>30</v>
      </c>
      <c r="AH4" s="330" t="s">
        <v>30</v>
      </c>
      <c r="AI4" s="330" t="s">
        <v>30</v>
      </c>
      <c r="AJ4" s="330" t="s">
        <v>30</v>
      </c>
      <c r="AK4" s="330" t="s">
        <v>30</v>
      </c>
      <c r="AL4" s="330" t="s">
        <v>30</v>
      </c>
      <c r="AM4" s="330" t="s">
        <v>30</v>
      </c>
      <c r="AN4" s="330" t="s">
        <v>30</v>
      </c>
      <c r="AO4" s="330" t="s">
        <v>30</v>
      </c>
      <c r="AP4" s="330" t="s">
        <v>30</v>
      </c>
      <c r="AQ4" s="330" t="s">
        <v>30</v>
      </c>
      <c r="AR4" s="330" t="s">
        <v>30</v>
      </c>
      <c r="AS4" s="330" t="s">
        <v>30</v>
      </c>
      <c r="AT4" s="330" t="s">
        <v>30</v>
      </c>
      <c r="AU4" s="330" t="s">
        <v>30</v>
      </c>
      <c r="AV4" s="330" t="s">
        <v>30</v>
      </c>
      <c r="AW4" s="330" t="s">
        <v>30</v>
      </c>
      <c r="AX4" s="330" t="s">
        <v>30</v>
      </c>
    </row>
    <row r="5" ht="13.5" customHeight="1" spans="2:48" x14ac:dyDescent="0.25">
      <c r="B5" s="331"/>
      <c r="D5" s="332"/>
      <c r="E5" s="332"/>
      <c r="F5" s="332"/>
      <c r="G5" s="332"/>
      <c r="K5" s="332"/>
      <c r="L5" s="332"/>
      <c r="M5" s="332"/>
      <c r="N5" s="332"/>
      <c r="O5" s="332"/>
      <c r="P5" s="332"/>
      <c r="Q5" s="332"/>
      <c r="R5" s="332"/>
      <c r="S5" s="332"/>
      <c r="T5" s="332"/>
      <c r="U5" s="332"/>
      <c r="V5" s="332"/>
      <c r="W5" s="332"/>
      <c r="X5" s="333" t="s">
        <v>298</v>
      </c>
      <c r="AV5" s="331" t="s">
        <v>298</v>
      </c>
    </row>
    <row r="6" ht="13.5" customHeight="1" spans="2:48" x14ac:dyDescent="0.25">
      <c r="B6" s="331"/>
      <c r="D6" s="332"/>
      <c r="E6" s="332"/>
      <c r="F6" s="332"/>
      <c r="G6" s="332"/>
      <c r="H6" s="332"/>
      <c r="I6" s="332"/>
      <c r="J6" s="332"/>
      <c r="K6" s="332"/>
      <c r="L6" s="332"/>
      <c r="M6" s="332"/>
      <c r="N6" s="332"/>
      <c r="O6" s="332"/>
      <c r="P6" s="332"/>
      <c r="Q6" s="332"/>
      <c r="R6" s="332"/>
      <c r="S6" s="332"/>
      <c r="T6" s="332"/>
      <c r="U6" s="332"/>
      <c r="V6" s="332"/>
      <c r="W6" s="332"/>
      <c r="X6" s="333" t="s">
        <v>298</v>
      </c>
      <c r="AV6" s="331" t="s">
        <v>298</v>
      </c>
    </row>
    <row r="7" ht="13.5" customHeight="1" spans="1:48" x14ac:dyDescent="0.25">
      <c r="A7" s="325" t="s">
        <v>299</v>
      </c>
      <c r="B7" s="332"/>
      <c r="C7" s="334" t="s">
        <v>6</v>
      </c>
      <c r="D7" s="323" t="s">
        <v>300</v>
      </c>
      <c r="F7" s="332"/>
      <c r="G7" s="332"/>
      <c r="H7" s="332"/>
      <c r="I7" s="332"/>
      <c r="J7" s="332"/>
      <c r="K7" s="332"/>
      <c r="L7" s="332"/>
      <c r="M7" s="332"/>
      <c r="N7" s="332"/>
      <c r="O7" s="332"/>
      <c r="P7" s="332"/>
      <c r="Q7" s="332"/>
      <c r="R7" s="332"/>
      <c r="S7" s="332"/>
      <c r="T7" s="332"/>
      <c r="U7" s="332"/>
      <c r="V7" s="332"/>
      <c r="W7" s="332"/>
      <c r="X7" s="333" t="s">
        <v>298</v>
      </c>
      <c r="Z7" s="332" t="str">
        <f>REPT(Z17,Y8)</f>
        <v>-</v>
      </c>
      <c r="AA7" s="332"/>
      <c r="AB7" s="332"/>
      <c r="AV7" s="331" t="s">
        <v>298</v>
      </c>
    </row>
    <row r="8" ht="13.5" customHeight="1" spans="5:48" x14ac:dyDescent="0.25">
      <c r="E8" s="332"/>
      <c r="F8" s="332"/>
      <c r="G8" s="332"/>
      <c r="H8" s="332"/>
      <c r="I8" s="332"/>
      <c r="J8" s="332"/>
      <c r="K8" s="332"/>
      <c r="L8" s="332"/>
      <c r="M8" s="332"/>
      <c r="N8" s="332"/>
      <c r="O8" s="332"/>
      <c r="P8" s="332"/>
      <c r="Q8" s="332"/>
      <c r="R8" s="332"/>
      <c r="S8" s="332"/>
      <c r="T8" s="332"/>
      <c r="U8" s="332"/>
      <c r="V8" s="332"/>
      <c r="W8" s="332"/>
      <c r="X8" s="333" t="s">
        <v>298</v>
      </c>
      <c r="Y8" s="332">
        <f>LEN(C11)</f>
        <v>1</v>
      </c>
      <c r="Z8" s="332"/>
      <c r="AA8" s="332"/>
      <c r="AV8" s="331" t="s">
        <v>298</v>
      </c>
    </row>
    <row r="9" ht="15.75" customHeight="1" spans="1:48" x14ac:dyDescent="0.25">
      <c r="A9" s="323" t="s">
        <v>301</v>
      </c>
      <c r="C9" s="334" t="s">
        <v>6</v>
      </c>
      <c r="D9" s="335" t="s">
        <v>302</v>
      </c>
      <c r="E9" s="336" t="e">
        <f>C21</f>
        <v>#REF!</v>
      </c>
      <c r="F9" s="336"/>
      <c r="G9" s="332"/>
      <c r="H9" s="332"/>
      <c r="I9" s="332"/>
      <c r="J9" s="332"/>
      <c r="K9" s="332"/>
      <c r="L9" s="332"/>
      <c r="M9" s="332"/>
      <c r="N9" s="332"/>
      <c r="O9" s="332"/>
      <c r="P9" s="332"/>
      <c r="Q9" s="332"/>
      <c r="R9" s="332"/>
      <c r="S9" s="332"/>
      <c r="T9" s="332"/>
      <c r="U9" s="332"/>
      <c r="V9" s="332"/>
      <c r="W9" s="332"/>
      <c r="X9" s="333"/>
      <c r="Y9" s="332"/>
      <c r="Z9" s="332"/>
      <c r="AA9" s="332"/>
      <c r="AV9" s="331"/>
    </row>
    <row r="10" ht="13.5" customHeight="1" spans="5:48" x14ac:dyDescent="0.25">
      <c r="E10" s="332"/>
      <c r="F10" s="332"/>
      <c r="G10" s="332"/>
      <c r="H10" s="332"/>
      <c r="I10" s="332"/>
      <c r="J10" s="332"/>
      <c r="K10" s="332"/>
      <c r="L10" s="332"/>
      <c r="M10" s="332"/>
      <c r="N10" s="332"/>
      <c r="O10" s="332"/>
      <c r="P10" s="332"/>
      <c r="Q10" s="332"/>
      <c r="R10" s="332"/>
      <c r="S10" s="332"/>
      <c r="T10" s="332"/>
      <c r="U10" s="332"/>
      <c r="V10" s="332"/>
      <c r="W10" s="332"/>
      <c r="X10" s="333"/>
      <c r="Y10" s="332"/>
      <c r="Z10" s="332"/>
      <c r="AA10" s="332"/>
      <c r="AV10" s="331"/>
    </row>
    <row r="11" ht="15" customHeight="1" spans="1:48" x14ac:dyDescent="0.25">
      <c r="A11" s="325" t="s">
        <v>303</v>
      </c>
      <c r="C11" s="323" t="s">
        <v>6</v>
      </c>
      <c r="D11" s="337"/>
      <c r="E11" s="338" t="e">
        <f>IF(D21&gt;100000000000-0.001,"Bbuaannnyyaak Buangget Nngul Aii!!!.",PROPER(TRIM(AD54&amp;" "&amp;AC54&amp;" "&amp;Y11&amp;" "&amp;Y12&amp;" "&amp;B22&amp;" "&amp;B23))&amp;".")</f>
        <v>#REF!</v>
      </c>
      <c r="F11" s="338"/>
      <c r="G11" s="338"/>
      <c r="H11" s="338"/>
      <c r="I11" s="338"/>
      <c r="J11" s="338"/>
      <c r="K11" s="339"/>
      <c r="L11" s="332"/>
      <c r="M11" s="332"/>
      <c r="N11" s="332"/>
      <c r="O11" s="332"/>
      <c r="P11" s="332"/>
      <c r="Q11" s="332"/>
      <c r="R11" s="332"/>
      <c r="S11" s="332"/>
      <c r="T11" s="332"/>
      <c r="U11" s="332"/>
      <c r="V11" s="332"/>
      <c r="W11" s="332"/>
      <c r="X11" s="333" t="s">
        <v>298</v>
      </c>
      <c r="Y11" s="332" t="e">
        <f>PROPER(TRIM(+AA36&amp;AB36&amp;AC36&amp;AD36&amp;AE36&amp;AF36&amp;AG36&amp;AH36&amp;AI36&amp;AJ36&amp;AK36&amp;AL36&amp;AM36))</f>
        <v>#REF!</v>
      </c>
      <c r="Z11" s="332"/>
      <c r="AA11" s="332"/>
      <c r="AV11" s="331" t="s">
        <v>298</v>
      </c>
    </row>
    <row r="12" ht="13.5" customHeight="1" spans="1:48" x14ac:dyDescent="0.25">
      <c r="A12" s="325"/>
      <c r="E12" s="332"/>
      <c r="F12" s="332"/>
      <c r="G12" s="332"/>
      <c r="H12" s="332"/>
      <c r="I12" s="332"/>
      <c r="J12" s="332"/>
      <c r="K12" s="332"/>
      <c r="L12" s="332"/>
      <c r="M12" s="332"/>
      <c r="N12" s="332"/>
      <c r="O12" s="332"/>
      <c r="P12" s="332"/>
      <c r="Q12" s="332"/>
      <c r="R12" s="332"/>
      <c r="S12" s="332"/>
      <c r="T12" s="332"/>
      <c r="U12" s="332"/>
      <c r="V12" s="332"/>
      <c r="W12" s="332"/>
      <c r="X12" s="333" t="s">
        <v>298</v>
      </c>
      <c r="Y12" s="332" t="e">
        <f>IF(Y11&gt;"A","Rupiah","")</f>
        <v>#REF!</v>
      </c>
      <c r="Z12" s="332"/>
      <c r="AA12" s="332"/>
      <c r="AV12" s="331" t="s">
        <v>298</v>
      </c>
    </row>
    <row r="13" ht="13.5" customHeight="1" spans="11:48" x14ac:dyDescent="0.25">
      <c r="K13" s="340"/>
      <c r="L13" s="332"/>
      <c r="M13" s="332"/>
      <c r="N13" s="332"/>
      <c r="O13" s="332"/>
      <c r="P13" s="332"/>
      <c r="Q13" s="332"/>
      <c r="R13" s="332"/>
      <c r="S13" s="332"/>
      <c r="T13" s="332"/>
      <c r="U13" s="332"/>
      <c r="V13" s="332"/>
      <c r="W13" s="332"/>
      <c r="X13" s="333" t="s">
        <v>298</v>
      </c>
      <c r="AV13" s="331" t="s">
        <v>298</v>
      </c>
    </row>
    <row r="14" ht="13.5" customHeight="1" spans="11:48" x14ac:dyDescent="0.25">
      <c r="K14" s="341"/>
      <c r="L14" s="332"/>
      <c r="M14" s="332"/>
      <c r="N14" s="332"/>
      <c r="O14" s="332"/>
      <c r="P14" s="332"/>
      <c r="Q14" s="332"/>
      <c r="R14" s="332"/>
      <c r="S14" s="332"/>
      <c r="T14" s="332"/>
      <c r="U14" s="332"/>
      <c r="V14" s="332"/>
      <c r="W14" s="332"/>
      <c r="X14" s="333" t="s">
        <v>298</v>
      </c>
      <c r="AV14" s="331" t="s">
        <v>298</v>
      </c>
    </row>
    <row r="15" ht="13.5" customHeight="1" spans="4:48" x14ac:dyDescent="0.25">
      <c r="D15" s="342"/>
      <c r="E15" s="342"/>
      <c r="F15" s="342"/>
      <c r="G15" s="342"/>
      <c r="H15" s="342"/>
      <c r="I15" s="342"/>
      <c r="J15" s="342"/>
      <c r="K15" s="342"/>
      <c r="Y15" s="331" t="s">
        <v>298</v>
      </c>
      <c r="Z15" s="330" t="s">
        <v>304</v>
      </c>
      <c r="AA15" s="330" t="s">
        <v>304</v>
      </c>
      <c r="AB15" s="330" t="s">
        <v>304</v>
      </c>
      <c r="AC15" s="330" t="s">
        <v>304</v>
      </c>
      <c r="AD15" s="330" t="s">
        <v>304</v>
      </c>
      <c r="AE15" s="330" t="s">
        <v>304</v>
      </c>
      <c r="AF15" s="330" t="s">
        <v>304</v>
      </c>
      <c r="AG15" s="330" t="s">
        <v>304</v>
      </c>
      <c r="AH15" s="330" t="s">
        <v>304</v>
      </c>
      <c r="AI15" s="330" t="s">
        <v>304</v>
      </c>
      <c r="AJ15" s="330" t="s">
        <v>304</v>
      </c>
      <c r="AK15" s="330" t="s">
        <v>304</v>
      </c>
      <c r="AL15" s="330" t="s">
        <v>304</v>
      </c>
      <c r="AM15" s="330" t="s">
        <v>304</v>
      </c>
      <c r="AN15" s="330" t="s">
        <v>304</v>
      </c>
      <c r="AO15" s="330" t="s">
        <v>304</v>
      </c>
      <c r="AP15" s="330" t="s">
        <v>304</v>
      </c>
      <c r="AQ15" s="332"/>
      <c r="AR15" s="332"/>
      <c r="AS15" s="332"/>
      <c r="AT15" s="332"/>
      <c r="AU15" s="332"/>
      <c r="AV15" s="333" t="s">
        <v>298</v>
      </c>
    </row>
    <row r="16" ht="13.5" customHeight="1" spans="4:48" x14ac:dyDescent="0.25">
      <c r="D16" s="342"/>
      <c r="E16" s="342"/>
      <c r="F16" s="342"/>
      <c r="G16" s="342"/>
      <c r="H16" s="342"/>
      <c r="I16" s="342"/>
      <c r="J16" s="342"/>
      <c r="K16" s="342"/>
      <c r="Y16" s="331" t="s">
        <v>298</v>
      </c>
      <c r="Z16" s="332" t="e">
        <f>RIGHT(+"00000000000000"&amp;FIXED(C21,2,TRUE),13)</f>
        <v>#REF!</v>
      </c>
      <c r="AA16" s="331" t="s">
        <v>305</v>
      </c>
      <c r="AB16" s="331" t="s">
        <v>306</v>
      </c>
      <c r="AC16" s="331" t="s">
        <v>307</v>
      </c>
      <c r="AD16" s="331" t="s">
        <v>308</v>
      </c>
      <c r="AE16" s="331" t="s">
        <v>309</v>
      </c>
      <c r="AF16" s="331" t="s">
        <v>310</v>
      </c>
      <c r="AG16" s="331" t="s">
        <v>311</v>
      </c>
      <c r="AH16" s="331" t="s">
        <v>312</v>
      </c>
      <c r="AI16" s="331" t="s">
        <v>313</v>
      </c>
      <c r="AJ16" s="331" t="s">
        <v>314</v>
      </c>
      <c r="AK16" s="331" t="s">
        <v>315</v>
      </c>
      <c r="AL16" s="331" t="s">
        <v>316</v>
      </c>
      <c r="AM16" s="331" t="s">
        <v>317</v>
      </c>
      <c r="AN16" s="331" t="s">
        <v>318</v>
      </c>
      <c r="AO16" s="331" t="s">
        <v>319</v>
      </c>
      <c r="AP16" s="331" t="s">
        <v>320</v>
      </c>
      <c r="AQ16" s="332"/>
      <c r="AR16" s="332"/>
      <c r="AS16" s="332"/>
      <c r="AT16" s="331" t="s">
        <v>321</v>
      </c>
      <c r="AU16" s="332"/>
      <c r="AV16" s="333" t="s">
        <v>298</v>
      </c>
    </row>
    <row r="17" ht="13.5" customHeight="1" spans="25:48" x14ac:dyDescent="0.25">
      <c r="Y17" s="331" t="s">
        <v>298</v>
      </c>
      <c r="Z17" s="330" t="s">
        <v>30</v>
      </c>
      <c r="AA17" s="330" t="s">
        <v>30</v>
      </c>
      <c r="AB17" s="330" t="s">
        <v>30</v>
      </c>
      <c r="AC17" s="330" t="s">
        <v>30</v>
      </c>
      <c r="AD17" s="330" t="s">
        <v>30</v>
      </c>
      <c r="AE17" s="330" t="s">
        <v>30</v>
      </c>
      <c r="AF17" s="330" t="s">
        <v>30</v>
      </c>
      <c r="AG17" s="330" t="s">
        <v>30</v>
      </c>
      <c r="AH17" s="330" t="s">
        <v>30</v>
      </c>
      <c r="AI17" s="330" t="s">
        <v>30</v>
      </c>
      <c r="AJ17" s="330" t="s">
        <v>30</v>
      </c>
      <c r="AK17" s="330" t="s">
        <v>30</v>
      </c>
      <c r="AL17" s="330" t="s">
        <v>30</v>
      </c>
      <c r="AM17" s="330" t="s">
        <v>30</v>
      </c>
      <c r="AN17" s="330" t="s">
        <v>30</v>
      </c>
      <c r="AO17" s="330" t="s">
        <v>30</v>
      </c>
      <c r="AP17" s="330" t="s">
        <v>30</v>
      </c>
      <c r="AQ17" s="332"/>
      <c r="AR17" s="332"/>
      <c r="AS17" s="332"/>
      <c r="AT17" s="332"/>
      <c r="AU17" s="332"/>
      <c r="AV17" s="333" t="s">
        <v>298</v>
      </c>
    </row>
    <row r="18" ht="13.5" customHeight="1" spans="25:48" x14ac:dyDescent="0.25">
      <c r="Y18" s="331" t="s">
        <v>298</v>
      </c>
      <c r="Z18" s="331" t="s">
        <v>149</v>
      </c>
      <c r="AA18" s="333" t="s">
        <v>322</v>
      </c>
      <c r="AB18" s="333" t="s">
        <v>322</v>
      </c>
      <c r="AC18" s="333" t="s">
        <v>322</v>
      </c>
      <c r="AD18" s="333" t="s">
        <v>322</v>
      </c>
      <c r="AE18" s="333" t="s">
        <v>322</v>
      </c>
      <c r="AF18" s="333" t="s">
        <v>322</v>
      </c>
      <c r="AG18" s="333" t="s">
        <v>322</v>
      </c>
      <c r="AH18" s="333" t="s">
        <v>322</v>
      </c>
      <c r="AI18" s="333" t="s">
        <v>322</v>
      </c>
      <c r="AJ18" s="333" t="s">
        <v>322</v>
      </c>
      <c r="AK18" s="333" t="s">
        <v>322</v>
      </c>
      <c r="AL18" s="333" t="s">
        <v>322</v>
      </c>
      <c r="AM18" s="333" t="s">
        <v>322</v>
      </c>
      <c r="AN18" s="333" t="s">
        <v>322</v>
      </c>
      <c r="AO18" s="333" t="s">
        <v>322</v>
      </c>
      <c r="AP18" s="333" t="s">
        <v>322</v>
      </c>
      <c r="AQ18" s="332"/>
      <c r="AR18" s="332"/>
      <c r="AS18" s="331" t="s">
        <v>149</v>
      </c>
      <c r="AT18" s="333" t="s">
        <v>322</v>
      </c>
      <c r="AU18" s="332"/>
      <c r="AV18" s="333" t="s">
        <v>298</v>
      </c>
    </row>
    <row r="19" ht="13.5" customHeight="1" spans="25:48" x14ac:dyDescent="0.25">
      <c r="Y19" s="331" t="s">
        <v>298</v>
      </c>
      <c r="Z19" s="331" t="s">
        <v>323</v>
      </c>
      <c r="AA19" s="331" t="s">
        <v>324</v>
      </c>
      <c r="AB19" s="331" t="s">
        <v>325</v>
      </c>
      <c r="AC19" s="331" t="s">
        <v>326</v>
      </c>
      <c r="AD19" s="331" t="s">
        <v>327</v>
      </c>
      <c r="AE19" s="331" t="s">
        <v>328</v>
      </c>
      <c r="AF19" s="331" t="s">
        <v>325</v>
      </c>
      <c r="AG19" s="331" t="s">
        <v>329</v>
      </c>
      <c r="AH19" s="331" t="s">
        <v>327</v>
      </c>
      <c r="AI19" s="331" t="s">
        <v>328</v>
      </c>
      <c r="AJ19" s="331" t="s">
        <v>330</v>
      </c>
      <c r="AK19" s="331" t="s">
        <v>326</v>
      </c>
      <c r="AL19" s="331" t="s">
        <v>327</v>
      </c>
      <c r="AM19" s="331" t="s">
        <v>328</v>
      </c>
      <c r="AN19" s="331" t="s">
        <v>329</v>
      </c>
      <c r="AO19" s="331" t="s">
        <v>327</v>
      </c>
      <c r="AP19" s="331" t="s">
        <v>328</v>
      </c>
      <c r="AQ19" s="332"/>
      <c r="AR19" s="332"/>
      <c r="AS19" s="331" t="s">
        <v>331</v>
      </c>
      <c r="AT19" s="331" t="s">
        <v>327</v>
      </c>
      <c r="AU19" s="332"/>
      <c r="AV19" s="333" t="s">
        <v>298</v>
      </c>
    </row>
    <row r="20" ht="13.5" customHeight="1" spans="3:48" x14ac:dyDescent="0.25">
      <c r="C20" s="343"/>
      <c r="Y20" s="331" t="s">
        <v>298</v>
      </c>
      <c r="Z20" s="331" t="s">
        <v>332</v>
      </c>
      <c r="AA20" s="331" t="s">
        <v>333</v>
      </c>
      <c r="AB20" s="331" t="s">
        <v>334</v>
      </c>
      <c r="AC20" s="331" t="s">
        <v>335</v>
      </c>
      <c r="AD20" s="331" t="s">
        <v>336</v>
      </c>
      <c r="AE20" s="331" t="s">
        <v>337</v>
      </c>
      <c r="AF20" s="331" t="s">
        <v>334</v>
      </c>
      <c r="AG20" s="331" t="s">
        <v>335</v>
      </c>
      <c r="AH20" s="331" t="s">
        <v>336</v>
      </c>
      <c r="AI20" s="331" t="s">
        <v>337</v>
      </c>
      <c r="AJ20" s="331" t="s">
        <v>337</v>
      </c>
      <c r="AK20" s="331" t="s">
        <v>335</v>
      </c>
      <c r="AL20" s="331" t="s">
        <v>336</v>
      </c>
      <c r="AM20" s="331" t="s">
        <v>337</v>
      </c>
      <c r="AN20" s="331" t="s">
        <v>335</v>
      </c>
      <c r="AO20" s="331" t="s">
        <v>336</v>
      </c>
      <c r="AP20" s="331" t="s">
        <v>337</v>
      </c>
      <c r="AQ20" s="332"/>
      <c r="AR20" s="332"/>
      <c r="AS20" s="331" t="s">
        <v>338</v>
      </c>
      <c r="AT20" s="331" t="s">
        <v>339</v>
      </c>
      <c r="AU20" s="332"/>
      <c r="AV20" s="333" t="s">
        <v>298</v>
      </c>
    </row>
    <row r="21" ht="22.5" customHeight="1" spans="1:48" x14ac:dyDescent="0.25">
      <c r="A21" s="344" t="s">
        <v>340</v>
      </c>
      <c r="C21" s="345" t="e">
        <f>#REF!</f>
        <v>#REF!</v>
      </c>
      <c r="D21" s="345"/>
      <c r="E21" s="345"/>
      <c r="Y21" s="331" t="s">
        <v>298</v>
      </c>
      <c r="Z21" s="331" t="s">
        <v>341</v>
      </c>
      <c r="AA21" s="331" t="s">
        <v>342</v>
      </c>
      <c r="AB21" s="331" t="s">
        <v>343</v>
      </c>
      <c r="AC21" s="331" t="s">
        <v>344</v>
      </c>
      <c r="AD21" s="331" t="s">
        <v>345</v>
      </c>
      <c r="AE21" s="331" t="s">
        <v>346</v>
      </c>
      <c r="AF21" s="331" t="s">
        <v>343</v>
      </c>
      <c r="AG21" s="331" t="s">
        <v>344</v>
      </c>
      <c r="AH21" s="331" t="s">
        <v>345</v>
      </c>
      <c r="AI21" s="331" t="s">
        <v>346</v>
      </c>
      <c r="AJ21" s="331" t="s">
        <v>346</v>
      </c>
      <c r="AK21" s="331" t="s">
        <v>344</v>
      </c>
      <c r="AL21" s="331" t="s">
        <v>345</v>
      </c>
      <c r="AM21" s="331" t="s">
        <v>346</v>
      </c>
      <c r="AN21" s="331" t="s">
        <v>344</v>
      </c>
      <c r="AO21" s="331" t="s">
        <v>345</v>
      </c>
      <c r="AP21" s="331" t="s">
        <v>346</v>
      </c>
      <c r="AQ21" s="332"/>
      <c r="AR21" s="332"/>
      <c r="AS21" s="331" t="s">
        <v>347</v>
      </c>
      <c r="AT21" s="331" t="s">
        <v>345</v>
      </c>
      <c r="AU21" s="332"/>
      <c r="AV21" s="333" t="s">
        <v>298</v>
      </c>
    </row>
    <row r="22" ht="13.5" customHeight="1" spans="1:48" x14ac:dyDescent="0.25">
      <c r="A22" s="325" t="s">
        <v>348</v>
      </c>
      <c r="B22" s="332" t="e">
        <f>PROPER(TRIM(+AN36&amp;AO36&amp;AP36))</f>
        <v>#REF!</v>
      </c>
      <c r="C22" s="323" t="s">
        <v>6</v>
      </c>
      <c r="D22" s="346" t="s">
        <v>349</v>
      </c>
      <c r="E22" s="340"/>
      <c r="F22" s="340"/>
      <c r="G22" s="340"/>
      <c r="Y22" s="331" t="s">
        <v>298</v>
      </c>
      <c r="Z22" s="331" t="s">
        <v>350</v>
      </c>
      <c r="AA22" s="331" t="s">
        <v>351</v>
      </c>
      <c r="AB22" s="331" t="s">
        <v>352</v>
      </c>
      <c r="AC22" s="331" t="s">
        <v>353</v>
      </c>
      <c r="AD22" s="331" t="s">
        <v>354</v>
      </c>
      <c r="AE22" s="331" t="s">
        <v>355</v>
      </c>
      <c r="AF22" s="331" t="s">
        <v>352</v>
      </c>
      <c r="AG22" s="331" t="s">
        <v>353</v>
      </c>
      <c r="AH22" s="331" t="s">
        <v>354</v>
      </c>
      <c r="AI22" s="331" t="s">
        <v>355</v>
      </c>
      <c r="AJ22" s="331" t="s">
        <v>355</v>
      </c>
      <c r="AK22" s="331" t="s">
        <v>353</v>
      </c>
      <c r="AL22" s="331" t="s">
        <v>354</v>
      </c>
      <c r="AM22" s="331" t="s">
        <v>355</v>
      </c>
      <c r="AN22" s="331" t="s">
        <v>353</v>
      </c>
      <c r="AO22" s="331" t="s">
        <v>354</v>
      </c>
      <c r="AP22" s="331" t="s">
        <v>355</v>
      </c>
      <c r="AQ22" s="332"/>
      <c r="AR22" s="332"/>
      <c r="AS22" s="331" t="s">
        <v>356</v>
      </c>
      <c r="AT22" s="331" t="s">
        <v>354</v>
      </c>
      <c r="AU22" s="332"/>
      <c r="AV22" s="333" t="s">
        <v>298</v>
      </c>
    </row>
    <row r="23" ht="13.5" customHeight="1" spans="2:48" x14ac:dyDescent="0.25">
      <c r="B23" s="332" t="e">
        <f>IF(B22&gt;"A","Sen","")</f>
        <v>#REF!</v>
      </c>
      <c r="C23" s="332"/>
      <c r="D23" s="342" t="s">
        <v>357</v>
      </c>
      <c r="E23" s="341"/>
      <c r="F23" s="341"/>
      <c r="G23" s="341"/>
      <c r="H23" s="341"/>
      <c r="I23" s="341"/>
      <c r="J23" s="341"/>
      <c r="Y23" s="331"/>
      <c r="Z23" s="331"/>
      <c r="AA23" s="331"/>
      <c r="AB23" s="331"/>
      <c r="AC23" s="331"/>
      <c r="AD23" s="331"/>
      <c r="AE23" s="331"/>
      <c r="AF23" s="331"/>
      <c r="AG23" s="331"/>
      <c r="AH23" s="331"/>
      <c r="AI23" s="331"/>
      <c r="AJ23" s="331"/>
      <c r="AK23" s="331"/>
      <c r="AL23" s="331"/>
      <c r="AM23" s="331"/>
      <c r="AN23" s="331"/>
      <c r="AO23" s="331"/>
      <c r="AP23" s="331"/>
      <c r="AQ23" s="332"/>
      <c r="AR23" s="332"/>
      <c r="AS23" s="331"/>
      <c r="AT23" s="331"/>
      <c r="AU23" s="332"/>
      <c r="AV23" s="333"/>
    </row>
    <row r="24" ht="13.5" customHeight="1" spans="25:48" x14ac:dyDescent="0.25">
      <c r="Y24" s="331"/>
      <c r="Z24" s="331"/>
      <c r="AA24" s="331"/>
      <c r="AB24" s="331"/>
      <c r="AC24" s="331"/>
      <c r="AD24" s="331"/>
      <c r="AE24" s="331"/>
      <c r="AF24" s="331"/>
      <c r="AG24" s="331"/>
      <c r="AH24" s="331"/>
      <c r="AI24" s="331"/>
      <c r="AJ24" s="331"/>
      <c r="AK24" s="331"/>
      <c r="AL24" s="331"/>
      <c r="AM24" s="331"/>
      <c r="AN24" s="331"/>
      <c r="AO24" s="331"/>
      <c r="AP24" s="331"/>
      <c r="AQ24" s="332"/>
      <c r="AR24" s="332"/>
      <c r="AS24" s="331"/>
      <c r="AT24" s="331"/>
      <c r="AU24" s="332"/>
      <c r="AV24" s="333"/>
    </row>
    <row r="25" ht="13.5" customHeight="1" spans="1:48" x14ac:dyDescent="0.25">
      <c r="A25" s="347" t="s">
        <v>358</v>
      </c>
      <c r="B25" s="347"/>
      <c r="C25" s="347"/>
      <c r="D25" s="347"/>
      <c r="E25" s="347"/>
      <c r="J25" s="347" t="s">
        <v>359</v>
      </c>
      <c r="Y25" s="331" t="s">
        <v>298</v>
      </c>
      <c r="Z25" s="331" t="s">
        <v>360</v>
      </c>
      <c r="AA25" s="331" t="s">
        <v>361</v>
      </c>
      <c r="AB25" s="331" t="s">
        <v>362</v>
      </c>
      <c r="AC25" s="331" t="s">
        <v>363</v>
      </c>
      <c r="AD25" s="331" t="s">
        <v>364</v>
      </c>
      <c r="AE25" s="331" t="s">
        <v>365</v>
      </c>
      <c r="AF25" s="331" t="s">
        <v>362</v>
      </c>
      <c r="AG25" s="331" t="s">
        <v>363</v>
      </c>
      <c r="AH25" s="331" t="s">
        <v>364</v>
      </c>
      <c r="AI25" s="331" t="s">
        <v>365</v>
      </c>
      <c r="AJ25" s="331" t="s">
        <v>365</v>
      </c>
      <c r="AK25" s="331" t="s">
        <v>363</v>
      </c>
      <c r="AL25" s="331" t="s">
        <v>364</v>
      </c>
      <c r="AM25" s="331" t="s">
        <v>365</v>
      </c>
      <c r="AN25" s="331" t="s">
        <v>363</v>
      </c>
      <c r="AO25" s="331" t="s">
        <v>364</v>
      </c>
      <c r="AP25" s="331" t="s">
        <v>365</v>
      </c>
      <c r="AQ25" s="332"/>
      <c r="AR25" s="332"/>
      <c r="AS25" s="331" t="s">
        <v>366</v>
      </c>
      <c r="AT25" s="331" t="s">
        <v>364</v>
      </c>
      <c r="AU25" s="332"/>
      <c r="AV25" s="333" t="s">
        <v>298</v>
      </c>
    </row>
    <row r="26" ht="13.5" customHeight="1" spans="1:48" x14ac:dyDescent="0.25">
      <c r="A26" s="347" t="s">
        <v>225</v>
      </c>
      <c r="B26" s="347"/>
      <c r="C26" s="347"/>
      <c r="D26" s="347"/>
      <c r="E26" s="347"/>
      <c r="J26" s="347" t="s">
        <v>367</v>
      </c>
      <c r="Y26" s="331"/>
      <c r="Z26" s="331"/>
      <c r="AA26" s="331"/>
      <c r="AB26" s="331"/>
      <c r="AC26" s="331"/>
      <c r="AD26" s="331"/>
      <c r="AE26" s="331"/>
      <c r="AF26" s="331"/>
      <c r="AG26" s="331"/>
      <c r="AH26" s="331"/>
      <c r="AI26" s="331"/>
      <c r="AJ26" s="331"/>
      <c r="AK26" s="331"/>
      <c r="AL26" s="331"/>
      <c r="AM26" s="331"/>
      <c r="AN26" s="331"/>
      <c r="AO26" s="331"/>
      <c r="AP26" s="331"/>
      <c r="AQ26" s="332"/>
      <c r="AR26" s="332"/>
      <c r="AS26" s="331"/>
      <c r="AT26" s="331"/>
      <c r="AU26" s="332"/>
      <c r="AV26" s="333"/>
    </row>
    <row r="27" ht="13.5" customHeight="1" spans="25:48" x14ac:dyDescent="0.25">
      <c r="Y27" s="331"/>
      <c r="Z27" s="331"/>
      <c r="AA27" s="331"/>
      <c r="AB27" s="331"/>
      <c r="AC27" s="331"/>
      <c r="AD27" s="331"/>
      <c r="AE27" s="331"/>
      <c r="AF27" s="331"/>
      <c r="AG27" s="331"/>
      <c r="AH27" s="331"/>
      <c r="AI27" s="331"/>
      <c r="AJ27" s="331"/>
      <c r="AK27" s="331"/>
      <c r="AL27" s="331"/>
      <c r="AM27" s="331"/>
      <c r="AN27" s="331"/>
      <c r="AO27" s="331"/>
      <c r="AP27" s="331"/>
      <c r="AQ27" s="332"/>
      <c r="AR27" s="332"/>
      <c r="AS27" s="331"/>
      <c r="AT27" s="331"/>
      <c r="AU27" s="332"/>
      <c r="AV27" s="333"/>
    </row>
    <row r="28" ht="13.5" customHeight="1" spans="25:48" x14ac:dyDescent="0.25">
      <c r="Y28" s="331"/>
      <c r="Z28" s="331"/>
      <c r="AA28" s="331"/>
      <c r="AB28" s="331"/>
      <c r="AC28" s="331"/>
      <c r="AD28" s="331"/>
      <c r="AE28" s="331"/>
      <c r="AF28" s="331"/>
      <c r="AG28" s="331"/>
      <c r="AH28" s="331"/>
      <c r="AI28" s="331"/>
      <c r="AJ28" s="331"/>
      <c r="AK28" s="331"/>
      <c r="AL28" s="331"/>
      <c r="AM28" s="331"/>
      <c r="AN28" s="331"/>
      <c r="AO28" s="331"/>
      <c r="AP28" s="331"/>
      <c r="AQ28" s="332"/>
      <c r="AR28" s="332"/>
      <c r="AS28" s="331"/>
      <c r="AT28" s="331"/>
      <c r="AU28" s="332"/>
      <c r="AV28" s="333"/>
    </row>
    <row r="29" ht="13.5" customHeight="1" spans="25:48" x14ac:dyDescent="0.25">
      <c r="Y29" s="331"/>
      <c r="Z29" s="331"/>
      <c r="AA29" s="331"/>
      <c r="AB29" s="331"/>
      <c r="AC29" s="331"/>
      <c r="AD29" s="331"/>
      <c r="AE29" s="331"/>
      <c r="AF29" s="331"/>
      <c r="AG29" s="331"/>
      <c r="AH29" s="331"/>
      <c r="AI29" s="331"/>
      <c r="AJ29" s="331"/>
      <c r="AK29" s="331"/>
      <c r="AL29" s="331"/>
      <c r="AM29" s="331"/>
      <c r="AN29" s="331"/>
      <c r="AO29" s="331"/>
      <c r="AP29" s="331"/>
      <c r="AQ29" s="332"/>
      <c r="AR29" s="332"/>
      <c r="AS29" s="331"/>
      <c r="AT29" s="331"/>
      <c r="AU29" s="332"/>
      <c r="AV29" s="333"/>
    </row>
    <row r="30" ht="13.5" customHeight="1" spans="1:48" x14ac:dyDescent="0.25">
      <c r="A30" s="348" t="s">
        <v>368</v>
      </c>
      <c r="B30" s="348"/>
      <c r="C30" s="348"/>
      <c r="D30" s="348"/>
      <c r="E30" s="348"/>
      <c r="J30" s="348" t="s">
        <v>369</v>
      </c>
      <c r="Y30" s="331"/>
      <c r="Z30" s="331"/>
      <c r="AA30" s="331"/>
      <c r="AB30" s="331"/>
      <c r="AC30" s="331"/>
      <c r="AD30" s="331"/>
      <c r="AE30" s="331"/>
      <c r="AF30" s="331"/>
      <c r="AG30" s="331"/>
      <c r="AH30" s="331"/>
      <c r="AI30" s="331"/>
      <c r="AJ30" s="331"/>
      <c r="AK30" s="331"/>
      <c r="AL30" s="331"/>
      <c r="AM30" s="331"/>
      <c r="AN30" s="331"/>
      <c r="AO30" s="331"/>
      <c r="AP30" s="331"/>
      <c r="AQ30" s="332"/>
      <c r="AR30" s="332"/>
      <c r="AS30" s="331"/>
      <c r="AT30" s="331"/>
      <c r="AU30" s="332"/>
      <c r="AV30" s="333"/>
    </row>
    <row r="31" ht="14.25" customHeight="1" spans="1:48" x14ac:dyDescent="0.25">
      <c r="A31" s="349" t="s">
        <v>370</v>
      </c>
      <c r="B31" s="349"/>
      <c r="C31" s="349"/>
      <c r="D31" s="349"/>
      <c r="E31" s="349"/>
      <c r="F31" s="350"/>
      <c r="G31" s="350"/>
      <c r="K31" s="350"/>
      <c r="Y31" s="331" t="s">
        <v>298</v>
      </c>
      <c r="Z31" s="331" t="s">
        <v>371</v>
      </c>
      <c r="AA31" s="331" t="s">
        <v>372</v>
      </c>
      <c r="AB31" s="331" t="s">
        <v>373</v>
      </c>
      <c r="AC31" s="331" t="s">
        <v>374</v>
      </c>
      <c r="AD31" s="331" t="s">
        <v>375</v>
      </c>
      <c r="AE31" s="331" t="s">
        <v>376</v>
      </c>
      <c r="AF31" s="331" t="s">
        <v>373</v>
      </c>
      <c r="AG31" s="331" t="s">
        <v>374</v>
      </c>
      <c r="AH31" s="331" t="s">
        <v>375</v>
      </c>
      <c r="AI31" s="331" t="s">
        <v>376</v>
      </c>
      <c r="AJ31" s="331" t="s">
        <v>376</v>
      </c>
      <c r="AK31" s="331" t="s">
        <v>374</v>
      </c>
      <c r="AL31" s="331" t="s">
        <v>375</v>
      </c>
      <c r="AM31" s="331" t="s">
        <v>376</v>
      </c>
      <c r="AN31" s="331" t="s">
        <v>374</v>
      </c>
      <c r="AO31" s="331" t="s">
        <v>375</v>
      </c>
      <c r="AP31" s="331" t="s">
        <v>376</v>
      </c>
      <c r="AQ31" s="332"/>
      <c r="AR31" s="332"/>
      <c r="AS31" s="331" t="s">
        <v>377</v>
      </c>
      <c r="AT31" s="331" t="s">
        <v>375</v>
      </c>
      <c r="AU31" s="332"/>
      <c r="AV31" s="333" t="s">
        <v>298</v>
      </c>
    </row>
    <row r="32" ht="14.25" customHeight="1" spans="1:48" x14ac:dyDescent="0.25">
      <c r="A32" s="351"/>
      <c r="B32" s="351"/>
      <c r="C32" s="351"/>
      <c r="D32" s="351"/>
      <c r="E32" s="351"/>
      <c r="F32" s="351"/>
      <c r="G32" s="351"/>
      <c r="H32" s="351"/>
      <c r="I32" s="351"/>
      <c r="J32" s="351"/>
      <c r="K32" s="351"/>
      <c r="Y32" s="331" t="s">
        <v>298</v>
      </c>
      <c r="Z32" s="331" t="s">
        <v>378</v>
      </c>
      <c r="AA32" s="331" t="s">
        <v>379</v>
      </c>
      <c r="AB32" s="331" t="s">
        <v>380</v>
      </c>
      <c r="AC32" s="331" t="s">
        <v>381</v>
      </c>
      <c r="AD32" s="331" t="s">
        <v>382</v>
      </c>
      <c r="AE32" s="331" t="s">
        <v>383</v>
      </c>
      <c r="AF32" s="331" t="s">
        <v>380</v>
      </c>
      <c r="AG32" s="331" t="s">
        <v>381</v>
      </c>
      <c r="AH32" s="331" t="s">
        <v>382</v>
      </c>
      <c r="AI32" s="331" t="s">
        <v>383</v>
      </c>
      <c r="AJ32" s="331" t="s">
        <v>383</v>
      </c>
      <c r="AK32" s="331" t="s">
        <v>381</v>
      </c>
      <c r="AL32" s="331" t="s">
        <v>382</v>
      </c>
      <c r="AM32" s="331" t="s">
        <v>383</v>
      </c>
      <c r="AN32" s="331" t="s">
        <v>381</v>
      </c>
      <c r="AO32" s="331" t="s">
        <v>382</v>
      </c>
      <c r="AP32" s="331" t="s">
        <v>383</v>
      </c>
      <c r="AQ32" s="332"/>
      <c r="AR32" s="332"/>
      <c r="AS32" s="331" t="s">
        <v>384</v>
      </c>
      <c r="AT32" s="331" t="s">
        <v>382</v>
      </c>
      <c r="AU32" s="332"/>
      <c r="AV32" s="333" t="s">
        <v>298</v>
      </c>
    </row>
    <row r="33" ht="13.5" customHeight="1" spans="3:48" x14ac:dyDescent="0.25">
      <c r="C33" s="327" t="s">
        <v>385</v>
      </c>
      <c r="D33" s="327"/>
      <c r="E33" s="327"/>
      <c r="F33" s="327"/>
      <c r="G33" s="327"/>
      <c r="H33" s="327"/>
      <c r="I33" s="327"/>
      <c r="J33" s="327"/>
      <c r="Y33" s="331" t="s">
        <v>298</v>
      </c>
      <c r="Z33" s="331" t="s">
        <v>386</v>
      </c>
      <c r="AA33" s="331" t="s">
        <v>387</v>
      </c>
      <c r="AB33" s="331" t="s">
        <v>388</v>
      </c>
      <c r="AC33" s="331" t="s">
        <v>389</v>
      </c>
      <c r="AD33" s="331" t="s">
        <v>390</v>
      </c>
      <c r="AE33" s="331" t="s">
        <v>391</v>
      </c>
      <c r="AF33" s="331" t="s">
        <v>388</v>
      </c>
      <c r="AG33" s="331" t="s">
        <v>389</v>
      </c>
      <c r="AH33" s="331" t="s">
        <v>390</v>
      </c>
      <c r="AI33" s="331" t="s">
        <v>391</v>
      </c>
      <c r="AJ33" s="331" t="s">
        <v>391</v>
      </c>
      <c r="AK33" s="331" t="s">
        <v>389</v>
      </c>
      <c r="AL33" s="331" t="s">
        <v>390</v>
      </c>
      <c r="AM33" s="331" t="s">
        <v>391</v>
      </c>
      <c r="AN33" s="331" t="s">
        <v>389</v>
      </c>
      <c r="AO33" s="331" t="s">
        <v>390</v>
      </c>
      <c r="AP33" s="331" t="s">
        <v>391</v>
      </c>
      <c r="AQ33" s="332"/>
      <c r="AR33" s="332"/>
      <c r="AS33" s="331" t="s">
        <v>392</v>
      </c>
      <c r="AT33" s="331" t="s">
        <v>390</v>
      </c>
      <c r="AU33" s="332"/>
      <c r="AV33" s="333" t="s">
        <v>298</v>
      </c>
    </row>
    <row r="34" ht="13.5" customHeight="1" spans="3:48" x14ac:dyDescent="0.25">
      <c r="C34" s="327" t="s">
        <v>393</v>
      </c>
      <c r="D34" s="327"/>
      <c r="E34" s="327"/>
      <c r="F34" s="327"/>
      <c r="G34" s="327"/>
      <c r="H34" s="327"/>
      <c r="I34" s="327"/>
      <c r="J34" s="327"/>
      <c r="Y34" s="331" t="s">
        <v>298</v>
      </c>
      <c r="Z34" s="331" t="s">
        <v>394</v>
      </c>
      <c r="AA34" s="331" t="s">
        <v>395</v>
      </c>
      <c r="AB34" s="331" t="s">
        <v>396</v>
      </c>
      <c r="AC34" s="331" t="s">
        <v>397</v>
      </c>
      <c r="AD34" s="331" t="s">
        <v>398</v>
      </c>
      <c r="AE34" s="331" t="s">
        <v>399</v>
      </c>
      <c r="AF34" s="331" t="s">
        <v>396</v>
      </c>
      <c r="AG34" s="331" t="s">
        <v>397</v>
      </c>
      <c r="AH34" s="331" t="s">
        <v>398</v>
      </c>
      <c r="AI34" s="331" t="s">
        <v>399</v>
      </c>
      <c r="AJ34" s="331" t="s">
        <v>399</v>
      </c>
      <c r="AK34" s="331" t="s">
        <v>397</v>
      </c>
      <c r="AL34" s="331" t="s">
        <v>398</v>
      </c>
      <c r="AM34" s="331" t="s">
        <v>399</v>
      </c>
      <c r="AN34" s="331" t="s">
        <v>397</v>
      </c>
      <c r="AO34" s="331" t="s">
        <v>398</v>
      </c>
      <c r="AP34" s="331" t="s">
        <v>399</v>
      </c>
      <c r="AQ34" s="332"/>
      <c r="AR34" s="332"/>
      <c r="AS34" s="331" t="s">
        <v>400</v>
      </c>
      <c r="AT34" s="331" t="s">
        <v>398</v>
      </c>
      <c r="AU34" s="332"/>
      <c r="AV34" s="333" t="s">
        <v>298</v>
      </c>
    </row>
    <row r="35" ht="13.5" customHeight="1" spans="7:48" x14ac:dyDescent="0.25">
      <c r="G35" s="327"/>
      <c r="H35" s="334"/>
      <c r="I35" s="334"/>
      <c r="Y35" s="331" t="s">
        <v>298</v>
      </c>
      <c r="Z35" s="330" t="s">
        <v>30</v>
      </c>
      <c r="AA35" s="330" t="s">
        <v>30</v>
      </c>
      <c r="AB35" s="330" t="s">
        <v>30</v>
      </c>
      <c r="AC35" s="330" t="s">
        <v>30</v>
      </c>
      <c r="AD35" s="330" t="s">
        <v>30</v>
      </c>
      <c r="AE35" s="330" t="s">
        <v>30</v>
      </c>
      <c r="AF35" s="330" t="s">
        <v>30</v>
      </c>
      <c r="AG35" s="330" t="s">
        <v>30</v>
      </c>
      <c r="AH35" s="330" t="s">
        <v>30</v>
      </c>
      <c r="AI35" s="330" t="s">
        <v>30</v>
      </c>
      <c r="AJ35" s="330" t="s">
        <v>30</v>
      </c>
      <c r="AK35" s="330" t="s">
        <v>30</v>
      </c>
      <c r="AL35" s="330" t="s">
        <v>30</v>
      </c>
      <c r="AM35" s="330" t="s">
        <v>30</v>
      </c>
      <c r="AN35" s="330" t="s">
        <v>30</v>
      </c>
      <c r="AO35" s="330" t="s">
        <v>30</v>
      </c>
      <c r="AP35" s="330" t="s">
        <v>30</v>
      </c>
      <c r="AQ35" s="332"/>
      <c r="AR35" s="332"/>
      <c r="AS35" s="332"/>
      <c r="AT35" s="332"/>
      <c r="AU35" s="332"/>
      <c r="AV35" s="333" t="s">
        <v>298</v>
      </c>
    </row>
    <row r="36" ht="13.5" customHeight="1" spans="8:48" x14ac:dyDescent="0.25">
      <c r="H36" s="334"/>
      <c r="I36" s="334"/>
      <c r="Y36" s="331" t="s">
        <v>298</v>
      </c>
      <c r="Z36" s="352" t="e">
        <f>IF(C21&gt;=1,PROPER(TRIM(+AA36&amp;AB36&amp;AC36&amp;AD36&amp;AE36&amp;AF36&amp;AG36&amp;AH36&amp;AI36&amp;AJ36&amp;AK36&amp;AL36&amp;AM36&amp;Y12)),IF(NOT(RIGHT(Z16,2)="00"),0,1))</f>
        <v>#REF!</v>
      </c>
      <c r="AA36" s="332" t="e">
        <f>IF(AB54&gt;"A","",VLOOKUP(LEFT(Z16,1),$Z$18:$AE$34,2))</f>
        <v>#REF!</v>
      </c>
      <c r="AB36" s="332" t="e">
        <f>IF(AND(AND(AND(NOT(MID(Z16,2,1)="0"),AC37=""),AD36=""),AE36=""),VLOOKUP(MID(Z16,2,1),$Z$18:$AE$34,3)&amp;"JUTA ",VLOOKUP(MID(Z16,2,1),$Z$18:$AE$34,3))</f>
        <v>#REF!</v>
      </c>
      <c r="AC36" s="332" t="e">
        <f>IF(AND(AND(AD36="",AE36=""),AC37&gt;"A"),AC37&amp;" JUTA ",AC37)</f>
        <v>#REF!</v>
      </c>
      <c r="AD36" s="332" t="e">
        <f>IF(AND(MID(Z16,3,1)="1",MID(Z16,4,1)&gt;"0"),VLOOKUP(MID(Z16,3,2),$AS$18:$AT$34,2)&amp;"JUTA ","")</f>
        <v>#REF!</v>
      </c>
      <c r="AE36" s="332" t="e">
        <f>IF(AD36&gt;"A","",IF(MID(Z16,4,1)="0","",VLOOKUP(MID(Z16,4,1),$Z$18:$AE$34,6)&amp;"JUTA "))</f>
        <v>#REF!</v>
      </c>
      <c r="AF36" s="332" t="e">
        <f>IF(AND(AND(AND(NOT(MID(Z16,5,1)="0"),AG36=""),AH36=""),AI36=""),VLOOKUP(MID(Z16,5,1),$Z$18:$AF$34,7)&amp;"RIBU ",VLOOKUP(MID(Z16,5,1),$Z$18:$AF$34,7))</f>
        <v>#REF!</v>
      </c>
      <c r="AG36" s="332" t="e">
        <f>IF(AND(MID(Z16,6,1)="1",MID(Z16,7,1)&gt;"0"),"",IF(MID(Z16,6,1)="0","",IF(NOT(MID(Z16,7,1)&gt;"0"),VLOOKUP(MID(Z16,6,1),$Z18:$AG34,8)&amp;"RIBU ",VLOOKUP(MID(Z16,6,1),$Z$18:$AG$34,8))))</f>
        <v>#REF!</v>
      </c>
      <c r="AH36" s="332" t="e">
        <f>IF(AND(MID(Z16,6,1)="1",MID(Z16,7,1)&gt;"0"),VLOOKUP(MID(Z16,6,2),$AS$18:$AT$34,2)&amp;"RIBU ","")</f>
        <v>#REF!</v>
      </c>
      <c r="AI36" s="332" t="e">
        <f>IF(OR(MID(Z16,7,1)="0",AH36&gt;="A"),"",VLOOKUP(MID(Z16,7,1),$Z$18:$AJ$34,10)&amp;"RIBU ")</f>
        <v>#REF!</v>
      </c>
      <c r="AJ36" s="332" t="e">
        <f>IF(MID(Z16,8,1)="0","",VLOOKUP(MID(Z16,8,1),$Z$18:$AJ$34,11)&amp;"RATUS ")</f>
        <v>#REF!</v>
      </c>
      <c r="AK36" s="332" t="e">
        <f>IF(AND(MID(Z16,9,1)="1",MID(Z16,10,1)&gt;"0"),"",VLOOKUP(MID(Z16,9,1),$Z18:$AK34,12))</f>
        <v>#REF!</v>
      </c>
      <c r="AL36" s="332" t="e">
        <f>IF(AND(MID(Z16,9,1)="1",MID(Z16,10,1)&gt;"0"),VLOOKUP(MID(Z16,9,2),$AS$18:$AT$34,2),"")</f>
        <v>#REF!</v>
      </c>
      <c r="AM36" s="332" t="e">
        <f>IF(AL36&gt;"A","",VLOOKUP(MID(Z16,10,1),$Z$18:$AM$34,14))</f>
        <v>#REF!</v>
      </c>
      <c r="AN36" s="332" t="e">
        <f>IF(AND(MID(Z16,12,1)="1",MID(Z16,13,1)&gt;"0"),"",VLOOKUP(MID(Z16,12,1),$Z18:$AN34,15))</f>
        <v>#REF!</v>
      </c>
      <c r="AO36" s="332" t="e">
        <f>IF(AND(MID(Z16,12,1)="1",MID(Z16,13,1)&gt;"0"),VLOOKUP(MID(Z16,12,2),$AS$18:$AT$34,2),"")</f>
        <v>#REF!</v>
      </c>
      <c r="AP36" s="332" t="e">
        <f>IF(AO36&gt;"A","",VLOOKUP(MID(Z16,13,1),$Z$18:$AP$34,17))</f>
        <v>#REF!</v>
      </c>
      <c r="AQ36" s="332"/>
      <c r="AR36" s="332"/>
      <c r="AS36" s="332"/>
      <c r="AT36" s="332"/>
      <c r="AU36" s="332"/>
      <c r="AV36" s="333" t="s">
        <v>298</v>
      </c>
    </row>
    <row r="37" ht="13.5" customHeight="1" spans="8:48" x14ac:dyDescent="0.25">
      <c r="H37" s="334"/>
      <c r="I37" s="334"/>
      <c r="Y37" s="331" t="s">
        <v>298</v>
      </c>
      <c r="Z37" s="332">
        <v>14</v>
      </c>
      <c r="AA37" s="332">
        <v>16</v>
      </c>
      <c r="AB37" s="332">
        <v>15</v>
      </c>
      <c r="AC37" s="332" t="e">
        <f>IF(AND(MID(Z16,3,1)="1",MID(Z16,4,1)&gt;"0"),"",VLOOKUP(MID(Z16,3,1),$Z18:$AC34,4))</f>
        <v>#REF!</v>
      </c>
      <c r="AD37" s="332">
        <v>15</v>
      </c>
      <c r="AE37" s="332">
        <v>15</v>
      </c>
      <c r="AF37" s="332">
        <v>15</v>
      </c>
      <c r="AG37" s="332">
        <v>15</v>
      </c>
      <c r="AH37" s="332">
        <v>15</v>
      </c>
      <c r="AI37" s="332">
        <v>14</v>
      </c>
      <c r="AJ37" s="332">
        <v>15</v>
      </c>
      <c r="AK37" s="332">
        <v>15</v>
      </c>
      <c r="AL37" s="332">
        <v>15</v>
      </c>
      <c r="AM37" s="332">
        <v>9</v>
      </c>
      <c r="AN37" s="332">
        <v>16</v>
      </c>
      <c r="AO37" s="332">
        <v>15</v>
      </c>
      <c r="AP37" s="332">
        <v>10</v>
      </c>
      <c r="AQ37" s="332"/>
      <c r="AR37" s="332"/>
      <c r="AS37" s="332">
        <v>9</v>
      </c>
      <c r="AT37" s="332">
        <v>9</v>
      </c>
      <c r="AU37" s="332"/>
      <c r="AV37" s="333" t="s">
        <v>298</v>
      </c>
    </row>
    <row r="38" ht="13.5" customHeight="1" spans="8:48" x14ac:dyDescent="0.25">
      <c r="H38" s="334"/>
      <c r="I38" s="334"/>
      <c r="Y38" s="330" t="s">
        <v>30</v>
      </c>
      <c r="Z38" s="330" t="s">
        <v>30</v>
      </c>
      <c r="AA38" s="330" t="s">
        <v>30</v>
      </c>
      <c r="AB38" s="330" t="s">
        <v>30</v>
      </c>
      <c r="AC38" s="330" t="s">
        <v>30</v>
      </c>
      <c r="AD38" s="330" t="s">
        <v>30</v>
      </c>
      <c r="AE38" s="330" t="s">
        <v>30</v>
      </c>
      <c r="AF38" s="330" t="s">
        <v>30</v>
      </c>
      <c r="AG38" s="330" t="s">
        <v>30</v>
      </c>
      <c r="AH38" s="330" t="s">
        <v>30</v>
      </c>
      <c r="AI38" s="330" t="s">
        <v>30</v>
      </c>
      <c r="AJ38" s="330" t="s">
        <v>30</v>
      </c>
      <c r="AK38" s="330" t="s">
        <v>30</v>
      </c>
      <c r="AL38" s="330" t="s">
        <v>30</v>
      </c>
      <c r="AM38" s="330" t="s">
        <v>30</v>
      </c>
      <c r="AN38" s="330" t="s">
        <v>30</v>
      </c>
      <c r="AO38" s="330" t="s">
        <v>30</v>
      </c>
      <c r="AP38" s="330" t="s">
        <v>30</v>
      </c>
      <c r="AQ38" s="330" t="s">
        <v>30</v>
      </c>
      <c r="AR38" s="330" t="s">
        <v>30</v>
      </c>
      <c r="AS38" s="330" t="s">
        <v>30</v>
      </c>
      <c r="AT38" s="330" t="s">
        <v>30</v>
      </c>
      <c r="AU38" s="330" t="s">
        <v>30</v>
      </c>
      <c r="AV38" s="330" t="s">
        <v>30</v>
      </c>
    </row>
    <row r="39" ht="13.5" customHeight="1" spans="3:48" x14ac:dyDescent="0.25">
      <c r="C39" s="348" t="s">
        <v>401</v>
      </c>
      <c r="D39" s="348"/>
      <c r="E39" s="348"/>
      <c r="F39" s="348"/>
      <c r="G39" s="348"/>
      <c r="H39" s="348"/>
      <c r="I39" s="348"/>
      <c r="J39" s="348"/>
      <c r="Y39" s="331" t="s">
        <v>298</v>
      </c>
      <c r="Z39" s="332" t="e">
        <f>LEFT(FIXED(C21,0,TRUE),1)</f>
        <v>#REF!</v>
      </c>
      <c r="AA39" s="332"/>
      <c r="AB39" s="332"/>
      <c r="AC39" s="332"/>
      <c r="AD39" s="332"/>
      <c r="AE39" s="332"/>
      <c r="AF39" s="332"/>
      <c r="AG39" s="332"/>
      <c r="AH39" s="332"/>
      <c r="AI39" s="332"/>
      <c r="AJ39" s="332"/>
      <c r="AK39" s="332"/>
      <c r="AL39" s="332"/>
      <c r="AM39" s="332"/>
      <c r="AN39" s="332"/>
      <c r="AO39" s="332"/>
      <c r="AP39" s="332"/>
      <c r="AQ39" s="332"/>
      <c r="AR39" s="332"/>
      <c r="AS39" s="332"/>
      <c r="AT39" s="332"/>
      <c r="AU39" s="332"/>
      <c r="AV39" s="333" t="s">
        <v>298</v>
      </c>
    </row>
    <row r="40" ht="13.5" customHeight="1" spans="3:48" x14ac:dyDescent="0.25">
      <c r="C40" s="347" t="s">
        <v>402</v>
      </c>
      <c r="D40" s="347"/>
      <c r="E40" s="347"/>
      <c r="F40" s="347"/>
      <c r="G40" s="347"/>
      <c r="H40" s="347"/>
      <c r="I40" s="347"/>
      <c r="J40" s="347"/>
      <c r="Y40" s="331" t="s">
        <v>298</v>
      </c>
      <c r="Z40" s="332" t="e">
        <f>RIGHT(+"00000000000000"&amp;FIXED(C21,2,TRUE),14)</f>
        <v>#REF!</v>
      </c>
      <c r="AA40" s="330" t="s">
        <v>304</v>
      </c>
      <c r="AB40" s="330" t="s">
        <v>304</v>
      </c>
      <c r="AC40" s="332"/>
      <c r="AD40" s="332"/>
      <c r="AE40" s="332"/>
      <c r="AF40" s="332"/>
      <c r="AG40" s="332"/>
      <c r="AH40" s="332"/>
      <c r="AI40" s="332"/>
      <c r="AJ40" s="332"/>
      <c r="AK40" s="332"/>
      <c r="AL40" s="332"/>
      <c r="AM40" s="332"/>
      <c r="AN40" s="332"/>
      <c r="AO40" s="332"/>
      <c r="AP40" s="332"/>
      <c r="AQ40" s="332"/>
      <c r="AR40" s="332"/>
      <c r="AS40" s="332"/>
      <c r="AT40" s="332"/>
      <c r="AU40" s="332"/>
      <c r="AV40" s="333" t="s">
        <v>298</v>
      </c>
    </row>
    <row r="41" ht="13.5" customHeight="1" spans="25:48" x14ac:dyDescent="0.25">
      <c r="Y41" s="331" t="s">
        <v>298</v>
      </c>
      <c r="Z41" s="332"/>
      <c r="AA41" s="331" t="s">
        <v>403</v>
      </c>
      <c r="AB41" s="331" t="s">
        <v>308</v>
      </c>
      <c r="AC41" s="332"/>
      <c r="AD41" s="332"/>
      <c r="AE41" s="332"/>
      <c r="AF41" s="332"/>
      <c r="AG41" s="332"/>
      <c r="AH41" s="332"/>
      <c r="AI41" s="332"/>
      <c r="AJ41" s="332"/>
      <c r="AK41" s="332"/>
      <c r="AL41" s="332"/>
      <c r="AM41" s="332"/>
      <c r="AN41" s="332"/>
      <c r="AO41" s="332"/>
      <c r="AP41" s="332"/>
      <c r="AQ41" s="332"/>
      <c r="AR41" s="332"/>
      <c r="AS41" s="332"/>
      <c r="AT41" s="332"/>
      <c r="AU41" s="332"/>
      <c r="AV41" s="333" t="s">
        <v>298</v>
      </c>
    </row>
    <row r="42" ht="13.5" customHeight="1" spans="25:48" x14ac:dyDescent="0.25">
      <c r="Y42" s="331" t="s">
        <v>298</v>
      </c>
      <c r="Z42" s="332"/>
      <c r="AA42" s="330" t="s">
        <v>30</v>
      </c>
      <c r="AB42" s="330" t="s">
        <v>30</v>
      </c>
      <c r="AC42" s="332"/>
      <c r="AD42" s="332"/>
      <c r="AE42" s="332"/>
      <c r="AF42" s="332"/>
      <c r="AG42" s="332"/>
      <c r="AH42" s="332"/>
      <c r="AI42" s="332"/>
      <c r="AJ42" s="332"/>
      <c r="AK42" s="332"/>
      <c r="AL42" s="332"/>
      <c r="AM42" s="332"/>
      <c r="AN42" s="332"/>
      <c r="AO42" s="332"/>
      <c r="AP42" s="332"/>
      <c r="AQ42" s="332"/>
      <c r="AR42" s="332"/>
      <c r="AS42" s="332"/>
      <c r="AT42" s="332"/>
      <c r="AU42" s="332"/>
      <c r="AV42" s="333" t="s">
        <v>298</v>
      </c>
    </row>
    <row r="43" ht="13.5" customHeight="1" spans="25:48" x14ac:dyDescent="0.25">
      <c r="Y43" s="331" t="s">
        <v>298</v>
      </c>
      <c r="Z43" s="331" t="s">
        <v>149</v>
      </c>
      <c r="AA43" s="333" t="s">
        <v>322</v>
      </c>
      <c r="AB43" s="333" t="s">
        <v>322</v>
      </c>
      <c r="AC43" s="332"/>
      <c r="AD43" s="332"/>
      <c r="AE43" s="332"/>
      <c r="AF43" s="332"/>
      <c r="AG43" s="332"/>
      <c r="AH43" s="332"/>
      <c r="AI43" s="332"/>
      <c r="AJ43" s="332"/>
      <c r="AK43" s="332"/>
      <c r="AL43" s="332"/>
      <c r="AM43" s="332"/>
      <c r="AN43" s="332"/>
      <c r="AO43" s="332"/>
      <c r="AP43" s="332"/>
      <c r="AQ43" s="332"/>
      <c r="AR43" s="332"/>
      <c r="AS43" s="332"/>
      <c r="AT43" s="332"/>
      <c r="AU43" s="332"/>
      <c r="AV43" s="333" t="s">
        <v>298</v>
      </c>
    </row>
    <row r="44" ht="13.5" customHeight="1" spans="25:48" x14ac:dyDescent="0.25">
      <c r="Y44" s="331" t="s">
        <v>298</v>
      </c>
      <c r="Z44" s="331" t="s">
        <v>323</v>
      </c>
      <c r="AA44" s="331" t="s">
        <v>326</v>
      </c>
      <c r="AB44" s="331" t="s">
        <v>327</v>
      </c>
      <c r="AC44" s="332"/>
      <c r="AD44" s="332"/>
      <c r="AE44" s="332"/>
      <c r="AF44" s="332"/>
      <c r="AG44" s="332"/>
      <c r="AH44" s="332"/>
      <c r="AI44" s="332"/>
      <c r="AJ44" s="332"/>
      <c r="AK44" s="332"/>
      <c r="AL44" s="332"/>
      <c r="AM44" s="332"/>
      <c r="AN44" s="332"/>
      <c r="AO44" s="332"/>
      <c r="AP44" s="332"/>
      <c r="AQ44" s="332"/>
      <c r="AR44" s="332"/>
      <c r="AS44" s="332"/>
      <c r="AT44" s="332"/>
      <c r="AU44" s="332"/>
      <c r="AV44" s="333" t="s">
        <v>298</v>
      </c>
    </row>
    <row r="45" ht="13.5" customHeight="1" spans="25:48" x14ac:dyDescent="0.25">
      <c r="Y45" s="331" t="s">
        <v>298</v>
      </c>
      <c r="Z45" s="331" t="s">
        <v>332</v>
      </c>
      <c r="AA45" s="331" t="s">
        <v>335</v>
      </c>
      <c r="AB45" s="331" t="s">
        <v>336</v>
      </c>
      <c r="AC45" s="332"/>
      <c r="AD45" s="332"/>
      <c r="AE45" s="332"/>
      <c r="AF45" s="332"/>
      <c r="AG45" s="332"/>
      <c r="AH45" s="332"/>
      <c r="AI45" s="332"/>
      <c r="AJ45" s="332"/>
      <c r="AK45" s="332"/>
      <c r="AL45" s="332"/>
      <c r="AM45" s="332"/>
      <c r="AN45" s="332"/>
      <c r="AO45" s="332"/>
      <c r="AP45" s="332"/>
      <c r="AQ45" s="332"/>
      <c r="AR45" s="332"/>
      <c r="AS45" s="332"/>
      <c r="AT45" s="332"/>
      <c r="AU45" s="332"/>
      <c r="AV45" s="333" t="s">
        <v>298</v>
      </c>
    </row>
    <row r="46" ht="13.5" customHeight="1" spans="25:48" x14ac:dyDescent="0.25">
      <c r="Y46" s="331" t="s">
        <v>298</v>
      </c>
      <c r="Z46" s="331" t="s">
        <v>341</v>
      </c>
      <c r="AA46" s="331" t="s">
        <v>344</v>
      </c>
      <c r="AB46" s="331" t="s">
        <v>345</v>
      </c>
      <c r="AC46" s="332"/>
      <c r="AD46" s="332"/>
      <c r="AE46" s="332"/>
      <c r="AF46" s="332"/>
      <c r="AG46" s="332"/>
      <c r="AH46" s="332"/>
      <c r="AI46" s="332"/>
      <c r="AJ46" s="332"/>
      <c r="AK46" s="332"/>
      <c r="AL46" s="332"/>
      <c r="AM46" s="332"/>
      <c r="AN46" s="332"/>
      <c r="AO46" s="332"/>
      <c r="AP46" s="332"/>
      <c r="AQ46" s="332"/>
      <c r="AR46" s="332"/>
      <c r="AS46" s="332"/>
      <c r="AT46" s="332"/>
      <c r="AU46" s="332"/>
      <c r="AV46" s="333" t="s">
        <v>298</v>
      </c>
    </row>
    <row r="47" ht="13.5" customHeight="1" spans="25:48" x14ac:dyDescent="0.25">
      <c r="Y47" s="331" t="s">
        <v>298</v>
      </c>
      <c r="Z47" s="331" t="s">
        <v>350</v>
      </c>
      <c r="AA47" s="331" t="s">
        <v>353</v>
      </c>
      <c r="AB47" s="331" t="s">
        <v>354</v>
      </c>
      <c r="AC47" s="332"/>
      <c r="AD47" s="332"/>
      <c r="AE47" s="332"/>
      <c r="AF47" s="332"/>
      <c r="AG47" s="332"/>
      <c r="AH47" s="332"/>
      <c r="AI47" s="332"/>
      <c r="AJ47" s="332"/>
      <c r="AK47" s="332"/>
      <c r="AL47" s="332"/>
      <c r="AM47" s="332"/>
      <c r="AN47" s="332"/>
      <c r="AO47" s="332"/>
      <c r="AP47" s="332"/>
      <c r="AQ47" s="332"/>
      <c r="AR47" s="332"/>
      <c r="AS47" s="332"/>
      <c r="AT47" s="332"/>
      <c r="AU47" s="332"/>
      <c r="AV47" s="333" t="s">
        <v>298</v>
      </c>
    </row>
    <row r="48" ht="13.5" customHeight="1" spans="25:48" x14ac:dyDescent="0.25">
      <c r="Y48" s="331" t="s">
        <v>298</v>
      </c>
      <c r="Z48" s="331" t="s">
        <v>360</v>
      </c>
      <c r="AA48" s="331" t="s">
        <v>363</v>
      </c>
      <c r="AB48" s="331" t="s">
        <v>364</v>
      </c>
      <c r="AC48" s="332"/>
      <c r="AD48" s="332"/>
      <c r="AE48" s="332"/>
      <c r="AF48" s="332"/>
      <c r="AG48" s="332"/>
      <c r="AH48" s="332"/>
      <c r="AI48" s="332"/>
      <c r="AJ48" s="332"/>
      <c r="AK48" s="332"/>
      <c r="AL48" s="332"/>
      <c r="AM48" s="332"/>
      <c r="AN48" s="332"/>
      <c r="AO48" s="332"/>
      <c r="AP48" s="332"/>
      <c r="AQ48" s="332"/>
      <c r="AR48" s="332"/>
      <c r="AS48" s="332"/>
      <c r="AT48" s="332"/>
      <c r="AU48" s="332"/>
      <c r="AV48" s="333" t="s">
        <v>298</v>
      </c>
    </row>
    <row r="49" ht="13.5" customHeight="1" spans="25:48" x14ac:dyDescent="0.25">
      <c r="Y49" s="331" t="s">
        <v>298</v>
      </c>
      <c r="Z49" s="331" t="s">
        <v>371</v>
      </c>
      <c r="AA49" s="331" t="s">
        <v>374</v>
      </c>
      <c r="AB49" s="331" t="s">
        <v>375</v>
      </c>
      <c r="AC49" s="332"/>
      <c r="AD49" s="332"/>
      <c r="AE49" s="332"/>
      <c r="AF49" s="332"/>
      <c r="AG49" s="332"/>
      <c r="AH49" s="332"/>
      <c r="AI49" s="332"/>
      <c r="AJ49" s="332"/>
      <c r="AK49" s="332"/>
      <c r="AL49" s="332"/>
      <c r="AM49" s="332"/>
      <c r="AN49" s="332"/>
      <c r="AO49" s="332"/>
      <c r="AP49" s="332"/>
      <c r="AQ49" s="332"/>
      <c r="AR49" s="332"/>
      <c r="AS49" s="332"/>
      <c r="AT49" s="332"/>
      <c r="AU49" s="332"/>
      <c r="AV49" s="333" t="s">
        <v>298</v>
      </c>
    </row>
    <row r="50" ht="13.5" customHeight="1" spans="25:48" x14ac:dyDescent="0.25">
      <c r="Y50" s="331" t="s">
        <v>298</v>
      </c>
      <c r="Z50" s="331" t="s">
        <v>378</v>
      </c>
      <c r="AA50" s="331" t="s">
        <v>381</v>
      </c>
      <c r="AB50" s="331" t="s">
        <v>382</v>
      </c>
      <c r="AC50" s="332"/>
      <c r="AD50" s="332"/>
      <c r="AE50" s="332"/>
      <c r="AF50" s="332"/>
      <c r="AG50" s="332"/>
      <c r="AH50" s="332"/>
      <c r="AI50" s="332"/>
      <c r="AJ50" s="332"/>
      <c r="AK50" s="332"/>
      <c r="AL50" s="332"/>
      <c r="AM50" s="332"/>
      <c r="AN50" s="332"/>
      <c r="AO50" s="332"/>
      <c r="AP50" s="332"/>
      <c r="AQ50" s="332"/>
      <c r="AR50" s="332"/>
      <c r="AS50" s="332"/>
      <c r="AT50" s="332"/>
      <c r="AU50" s="332"/>
      <c r="AV50" s="333" t="s">
        <v>298</v>
      </c>
    </row>
    <row r="51" ht="13.5" customHeight="1" spans="25:48" x14ac:dyDescent="0.25">
      <c r="Y51" s="331" t="s">
        <v>298</v>
      </c>
      <c r="Z51" s="331" t="s">
        <v>386</v>
      </c>
      <c r="AA51" s="331" t="s">
        <v>389</v>
      </c>
      <c r="AB51" s="331" t="s">
        <v>390</v>
      </c>
      <c r="AC51" s="332"/>
      <c r="AD51" s="332"/>
      <c r="AE51" s="332"/>
      <c r="AF51" s="332"/>
      <c r="AG51" s="332"/>
      <c r="AH51" s="332"/>
      <c r="AI51" s="332"/>
      <c r="AJ51" s="332"/>
      <c r="AK51" s="332"/>
      <c r="AL51" s="332"/>
      <c r="AM51" s="332"/>
      <c r="AN51" s="332"/>
      <c r="AO51" s="332"/>
      <c r="AP51" s="332"/>
      <c r="AQ51" s="332"/>
      <c r="AR51" s="332"/>
      <c r="AS51" s="332"/>
      <c r="AT51" s="332"/>
      <c r="AU51" s="332"/>
      <c r="AV51" s="333" t="s">
        <v>298</v>
      </c>
    </row>
    <row r="52" ht="13.5" customHeight="1" spans="25:48" x14ac:dyDescent="0.25">
      <c r="Y52" s="331" t="s">
        <v>298</v>
      </c>
      <c r="Z52" s="331" t="s">
        <v>394</v>
      </c>
      <c r="AA52" s="331" t="s">
        <v>397</v>
      </c>
      <c r="AB52" s="331" t="s">
        <v>398</v>
      </c>
      <c r="AC52" s="332"/>
      <c r="AD52" s="332"/>
      <c r="AE52" s="332"/>
      <c r="AF52" s="332"/>
      <c r="AG52" s="332"/>
      <c r="AH52" s="332"/>
      <c r="AI52" s="332"/>
      <c r="AJ52" s="332"/>
      <c r="AK52" s="332"/>
      <c r="AL52" s="332"/>
      <c r="AM52" s="332"/>
      <c r="AN52" s="332"/>
      <c r="AO52" s="332"/>
      <c r="AP52" s="332"/>
      <c r="AQ52" s="332"/>
      <c r="AR52" s="332"/>
      <c r="AS52" s="332"/>
      <c r="AT52" s="332"/>
      <c r="AU52" s="332"/>
      <c r="AV52" s="333" t="s">
        <v>298</v>
      </c>
    </row>
    <row r="53" ht="13.5" customHeight="1" spans="25:48" x14ac:dyDescent="0.25">
      <c r="Y53" s="331" t="s">
        <v>298</v>
      </c>
      <c r="Z53" s="332"/>
      <c r="AA53" s="330" t="s">
        <v>30</v>
      </c>
      <c r="AB53" s="330" t="s">
        <v>30</v>
      </c>
      <c r="AC53" s="332"/>
      <c r="AD53" s="332"/>
      <c r="AE53" s="332"/>
      <c r="AF53" s="332"/>
      <c r="AG53" s="332"/>
      <c r="AH53" s="332"/>
      <c r="AI53" s="332"/>
      <c r="AJ53" s="332"/>
      <c r="AK53" s="332"/>
      <c r="AL53" s="332"/>
      <c r="AM53" s="332"/>
      <c r="AN53" s="332"/>
      <c r="AO53" s="332"/>
      <c r="AP53" s="332"/>
      <c r="AQ53" s="332"/>
      <c r="AR53" s="332"/>
      <c r="AS53" s="332"/>
      <c r="AT53" s="332"/>
      <c r="AU53" s="332"/>
      <c r="AV53" s="333" t="s">
        <v>298</v>
      </c>
    </row>
    <row r="54" ht="13.5" customHeight="1" spans="25:48" x14ac:dyDescent="0.25">
      <c r="Y54" s="331" t="s">
        <v>298</v>
      </c>
      <c r="Z54" s="332"/>
      <c r="AA54" s="332" t="e">
        <f>IF(AND(AND(AA36="",AB54=""),AA55&gt;"A"),AA55&amp;" MILIAR ",IF(AB54&gt;"A","",AA55))</f>
        <v>#REF!</v>
      </c>
      <c r="AB54" s="332" t="e">
        <f>IF(AND(LEFT(Z40,1)="1",MID(Z40,2,1)&gt;"0"),VLOOKUP(LEFT(Z40,2),$AS$18:$AT$35,2)&amp;"MILIAR ","")</f>
        <v>#REF!</v>
      </c>
      <c r="AC54" s="332"/>
      <c r="AD54" s="332"/>
      <c r="AE54" s="332"/>
      <c r="AF54" s="332"/>
      <c r="AG54" s="332"/>
      <c r="AH54" s="332"/>
      <c r="AI54" s="332"/>
      <c r="AJ54" s="332"/>
      <c r="AK54" s="332"/>
      <c r="AL54" s="332"/>
      <c r="AM54" s="332"/>
      <c r="AN54" s="332"/>
      <c r="AO54" s="332"/>
      <c r="AP54" s="332"/>
      <c r="AQ54" s="332"/>
      <c r="AR54" s="332"/>
      <c r="AS54" s="332"/>
      <c r="AT54" s="332"/>
      <c r="AU54" s="332"/>
      <c r="AV54" s="333" t="s">
        <v>298</v>
      </c>
    </row>
    <row r="55" ht="13.5" customHeight="1" spans="25:48" x14ac:dyDescent="0.25">
      <c r="Y55" s="331" t="s">
        <v>298</v>
      </c>
      <c r="Z55" s="332"/>
      <c r="AA55" s="332" t="e">
        <f>VLOOKUP(LEFT(Z40,1),$Z43:$AA52,2)</f>
        <v>#REF!</v>
      </c>
      <c r="AB55" s="332">
        <v>15</v>
      </c>
      <c r="AC55" s="332"/>
      <c r="AD55" s="332"/>
      <c r="AE55" s="332"/>
      <c r="AF55" s="332"/>
      <c r="AG55" s="332"/>
      <c r="AH55" s="332"/>
      <c r="AI55" s="332"/>
      <c r="AJ55" s="332"/>
      <c r="AK55" s="332"/>
      <c r="AL55" s="332"/>
      <c r="AM55" s="332"/>
      <c r="AN55" s="332"/>
      <c r="AO55" s="332"/>
      <c r="AP55" s="332"/>
      <c r="AQ55" s="332"/>
      <c r="AR55" s="332"/>
      <c r="AS55" s="332"/>
      <c r="AT55" s="332"/>
      <c r="AU55" s="332"/>
      <c r="AV55" s="333" t="s">
        <v>298</v>
      </c>
    </row>
    <row r="56" ht="13.5" customHeight="1" spans="25:48" x14ac:dyDescent="0.25">
      <c r="Y56" s="331" t="s">
        <v>298</v>
      </c>
      <c r="Z56" s="332"/>
      <c r="AA56" s="330" t="s">
        <v>30</v>
      </c>
      <c r="AB56" s="330" t="s">
        <v>30</v>
      </c>
      <c r="AC56" s="332"/>
      <c r="AD56" s="332"/>
      <c r="AE56" s="332"/>
      <c r="AF56" s="332"/>
      <c r="AG56" s="332"/>
      <c r="AH56" s="332"/>
      <c r="AI56" s="332"/>
      <c r="AJ56" s="332"/>
      <c r="AK56" s="332"/>
      <c r="AL56" s="332"/>
      <c r="AM56" s="332"/>
      <c r="AN56" s="332"/>
      <c r="AO56" s="332"/>
      <c r="AP56" s="332"/>
      <c r="AQ56" s="332"/>
      <c r="AR56" s="332"/>
      <c r="AS56" s="332"/>
      <c r="AT56" s="332"/>
      <c r="AU56" s="332"/>
      <c r="AV56" s="333" t="s">
        <v>298</v>
      </c>
    </row>
    <row r="57" ht="13.5" customHeight="1" spans="25:48" x14ac:dyDescent="0.25">
      <c r="Y57" s="331" t="s">
        <v>298</v>
      </c>
      <c r="Z57" s="332"/>
      <c r="AA57" s="332"/>
      <c r="AB57" s="332"/>
      <c r="AC57" s="332"/>
      <c r="AD57" s="332"/>
      <c r="AE57" s="332"/>
      <c r="AF57" s="332"/>
      <c r="AG57" s="332"/>
      <c r="AH57" s="332"/>
      <c r="AI57" s="332"/>
      <c r="AJ57" s="332"/>
      <c r="AK57" s="332"/>
      <c r="AL57" s="332"/>
      <c r="AM57" s="332"/>
      <c r="AN57" s="332"/>
      <c r="AO57" s="332"/>
      <c r="AP57" s="332"/>
      <c r="AQ57" s="332"/>
      <c r="AR57" s="332"/>
      <c r="AS57" s="332"/>
      <c r="AT57" s="332"/>
      <c r="AU57" s="332"/>
      <c r="AV57" s="333" t="s">
        <v>298</v>
      </c>
    </row>
    <row r="58" ht="13.5" customHeight="1" spans="25:48" x14ac:dyDescent="0.25">
      <c r="Y58" s="331" t="s">
        <v>298</v>
      </c>
      <c r="Z58" s="332"/>
      <c r="AA58" s="332"/>
      <c r="AB58" s="332"/>
      <c r="AC58" s="332"/>
      <c r="AD58" s="332"/>
      <c r="AE58" s="332"/>
      <c r="AF58" s="332"/>
      <c r="AG58" s="332"/>
      <c r="AH58" s="332"/>
      <c r="AI58" s="332"/>
      <c r="AJ58" s="332"/>
      <c r="AK58" s="332"/>
      <c r="AL58" s="332"/>
      <c r="AM58" s="332"/>
      <c r="AN58" s="332"/>
      <c r="AO58" s="332"/>
      <c r="AP58" s="332"/>
      <c r="AQ58" s="332"/>
      <c r="AR58" s="332"/>
      <c r="AS58" s="332"/>
      <c r="AT58" s="332"/>
      <c r="AU58" s="332"/>
      <c r="AV58" s="333" t="s">
        <v>298</v>
      </c>
    </row>
    <row r="59" ht="13.5" customHeight="1" spans="25:48" x14ac:dyDescent="0.25">
      <c r="Y59" s="330" t="s">
        <v>30</v>
      </c>
      <c r="Z59" s="330" t="s">
        <v>30</v>
      </c>
      <c r="AA59" s="330" t="s">
        <v>30</v>
      </c>
      <c r="AB59" s="330" t="s">
        <v>30</v>
      </c>
      <c r="AC59" s="330" t="s">
        <v>30</v>
      </c>
      <c r="AD59" s="330" t="s">
        <v>30</v>
      </c>
      <c r="AE59" s="330" t="s">
        <v>30</v>
      </c>
      <c r="AF59" s="330" t="s">
        <v>30</v>
      </c>
      <c r="AG59" s="330" t="s">
        <v>30</v>
      </c>
      <c r="AH59" s="330" t="s">
        <v>30</v>
      </c>
      <c r="AI59" s="330" t="s">
        <v>30</v>
      </c>
      <c r="AJ59" s="330" t="s">
        <v>30</v>
      </c>
      <c r="AK59" s="330" t="s">
        <v>30</v>
      </c>
      <c r="AL59" s="330" t="s">
        <v>30</v>
      </c>
      <c r="AM59" s="330" t="s">
        <v>30</v>
      </c>
      <c r="AN59" s="330" t="s">
        <v>30</v>
      </c>
      <c r="AO59" s="330" t="s">
        <v>30</v>
      </c>
      <c r="AP59" s="330" t="s">
        <v>30</v>
      </c>
      <c r="AQ59" s="330" t="s">
        <v>30</v>
      </c>
      <c r="AR59" s="330" t="s">
        <v>30</v>
      </c>
      <c r="AS59" s="330" t="s">
        <v>30</v>
      </c>
      <c r="AT59" s="330" t="s">
        <v>30</v>
      </c>
      <c r="AU59" s="330" t="s">
        <v>30</v>
      </c>
      <c r="AV59" s="330" t="s">
        <v>30</v>
      </c>
    </row>
  </sheetData>
  <mergeCells count="12">
    <mergeCell ref="C4:H4"/>
    <mergeCell ref="E9:F9"/>
    <mergeCell ref="E11:J11"/>
    <mergeCell ref="C21:E21"/>
    <mergeCell ref="A25:E25"/>
    <mergeCell ref="A26:E26"/>
    <mergeCell ref="A30:E30"/>
    <mergeCell ref="A31:E31"/>
    <mergeCell ref="C33:I33"/>
    <mergeCell ref="C34:I34"/>
    <mergeCell ref="C39:I39"/>
    <mergeCell ref="C40:I4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L1:AE53"/>
  <sheetViews>
    <sheetView workbookViewId="0" zoomScale="65" zoomScaleNormal="88" view="pageBreakPreview">
      <selection activeCell="U4" sqref="U4"/>
    </sheetView>
  </sheetViews>
  <sheetFormatPr defaultRowHeight="15" outlineLevelRow="0" outlineLevelCol="0" x14ac:dyDescent="0"/>
  <cols>
    <col min="1" max="1" width="2" customWidth="1"/>
    <col min="2" max="2" width="2.7109375" customWidth="1"/>
    <col min="3" max="3" width="6.85546875" customWidth="1"/>
    <col min="4" max="4" width="39.140625" customWidth="1"/>
    <col min="5" max="5" width="1.42578125" customWidth="1"/>
    <col min="6" max="6" width="5.140625" customWidth="1"/>
    <col min="7" max="7" width="15.28515625" customWidth="1"/>
    <col min="8" max="8" width="1.7109375" customWidth="1"/>
    <col min="9" max="9" width="20.85546875" customWidth="1"/>
    <col min="10" max="10" width="3.28515625" customWidth="1"/>
    <col min="11" max="11" width="4.140625" customWidth="1"/>
    <col min="12" max="12" width="3.140625" style="113" customWidth="1"/>
    <col min="13" max="13" width="19.140625" customWidth="1"/>
    <col min="14" max="14" width="1.28515625" customWidth="1"/>
    <col min="15" max="15" width="5" customWidth="1"/>
    <col min="16" max="16" width="1.28515625" customWidth="1"/>
    <col min="17" max="17" width="19.7109375" customWidth="1"/>
    <col min="18" max="18" width="2.140625" customWidth="1"/>
    <col min="19" max="19" width="18.85546875" customWidth="1"/>
    <col min="20" max="20" width="1.42578125" customWidth="1"/>
    <col min="21" max="21" width="14.42578125" customWidth="1"/>
    <col min="22" max="22" width="6.28515625" customWidth="1"/>
    <col min="23" max="23" width="6.7109375" customWidth="1"/>
    <col min="24" max="24" width="6.85546875" customWidth="1"/>
    <col min="26" max="26" width="3.42578125" customWidth="1"/>
  </cols>
  <sheetData>
    <row r="1" spans="12:24" x14ac:dyDescent="0.25">
      <c r="L1" s="7"/>
      <c r="P1" s="6"/>
      <c r="R1" s="98" t="s">
        <v>91</v>
      </c>
      <c r="S1" s="4" t="s">
        <v>92</v>
      </c>
      <c r="T1" s="7" t="s">
        <v>6</v>
      </c>
      <c r="U1" s="7" t="str">
        <f>I9</f>
        <v>094 /            / Dinkes</v>
      </c>
      <c r="V1" s="7"/>
      <c r="W1" s="7"/>
      <c r="X1" s="7"/>
    </row>
    <row r="2" ht="18" customHeight="1" spans="4:25" x14ac:dyDescent="0.25">
      <c r="D2" s="277" t="s">
        <v>43</v>
      </c>
      <c r="E2" s="277"/>
      <c r="F2" s="277"/>
      <c r="G2" s="277"/>
      <c r="H2" s="277"/>
      <c r="I2" s="277"/>
      <c r="J2" s="277"/>
      <c r="K2" s="36"/>
      <c r="L2" s="4"/>
      <c r="P2" s="83"/>
      <c r="Q2" s="4"/>
      <c r="R2" s="4"/>
      <c r="S2" s="4" t="s">
        <v>93</v>
      </c>
      <c r="T2" s="4" t="s">
        <v>6</v>
      </c>
      <c r="U2" s="98" t="str">
        <f>F24</f>
        <v>Tana Paser</v>
      </c>
      <c r="V2" s="98"/>
      <c r="W2" s="98"/>
      <c r="X2" s="98"/>
      <c r="Y2" s="7"/>
    </row>
    <row r="3" ht="18" customHeight="1" spans="4:25" x14ac:dyDescent="0.25">
      <c r="D3" s="277" t="s">
        <v>44</v>
      </c>
      <c r="E3" s="277"/>
      <c r="F3" s="277"/>
      <c r="G3" s="277"/>
      <c r="H3" s="277"/>
      <c r="I3" s="277"/>
      <c r="J3" s="277"/>
      <c r="K3" s="36"/>
      <c r="L3" s="4"/>
      <c r="P3" s="83"/>
      <c r="Q3" s="4"/>
      <c r="R3" s="4"/>
      <c r="S3" s="7" t="s">
        <v>94</v>
      </c>
      <c r="T3" s="4"/>
      <c r="U3" s="4"/>
      <c r="V3" s="4"/>
      <c r="W3" s="4"/>
      <c r="X3" s="4"/>
      <c r="Y3" s="7"/>
    </row>
    <row r="4" spans="4:25" x14ac:dyDescent="0.25">
      <c r="D4" s="19" t="s">
        <v>223</v>
      </c>
      <c r="E4" s="19"/>
      <c r="F4" s="19"/>
      <c r="G4" s="19"/>
      <c r="H4" s="19"/>
      <c r="I4" s="19"/>
      <c r="J4" s="19"/>
      <c r="K4" s="19"/>
      <c r="L4" s="4"/>
      <c r="P4" s="83"/>
      <c r="Q4" s="86"/>
      <c r="R4" s="86"/>
      <c r="S4" s="4" t="s">
        <v>95</v>
      </c>
      <c r="T4" s="4" t="s">
        <v>6</v>
      </c>
      <c r="U4" s="88">
        <f>F27</f>
        <v>41634</v>
      </c>
      <c r="V4" s="88"/>
      <c r="W4" s="88"/>
      <c r="X4" s="88"/>
      <c r="Y4" s="7"/>
    </row>
    <row r="5" spans="4:25" x14ac:dyDescent="0.25">
      <c r="D5" s="19" t="s">
        <v>224</v>
      </c>
      <c r="E5" s="19"/>
      <c r="F5" s="19"/>
      <c r="G5" s="19"/>
      <c r="H5" s="19"/>
      <c r="I5" s="19"/>
      <c r="J5" s="19"/>
      <c r="K5" s="19"/>
      <c r="L5" s="4"/>
      <c r="P5" s="83"/>
      <c r="Q5" s="23"/>
      <c r="R5" s="23"/>
      <c r="S5" s="4" t="s">
        <v>96</v>
      </c>
      <c r="T5" s="4" t="s">
        <v>6</v>
      </c>
      <c r="U5" s="98" t="str">
        <f>F25</f>
        <v>Samarinda</v>
      </c>
      <c r="V5" s="98"/>
      <c r="W5" s="98"/>
      <c r="X5" s="98"/>
      <c r="Y5" s="7"/>
    </row>
    <row r="6" spans="12:25" x14ac:dyDescent="0.25">
      <c r="L6" s="4"/>
      <c r="M6" s="4"/>
      <c r="N6" s="4"/>
      <c r="O6" s="4"/>
      <c r="P6" s="83"/>
      <c r="Q6" s="23"/>
      <c r="R6" s="23"/>
      <c r="S6" s="89" t="s">
        <v>225</v>
      </c>
      <c r="T6" s="89"/>
      <c r="U6" s="89"/>
      <c r="V6" s="89"/>
      <c r="W6" s="89"/>
      <c r="X6" s="89"/>
      <c r="Y6" s="7"/>
    </row>
    <row r="7" spans="7:25" x14ac:dyDescent="0.25">
      <c r="G7" s="7" t="s">
        <v>48</v>
      </c>
      <c r="H7" s="6" t="s">
        <v>6</v>
      </c>
      <c r="I7" s="7" t="s">
        <v>49</v>
      </c>
      <c r="L7" s="4"/>
      <c r="M7" s="4"/>
      <c r="N7" s="4"/>
      <c r="O7" s="4"/>
      <c r="P7" s="83"/>
      <c r="Q7" s="23"/>
      <c r="R7" s="23"/>
      <c r="S7" s="4"/>
      <c r="V7" s="90"/>
      <c r="W7" s="4"/>
      <c r="X7" s="4"/>
      <c r="Y7" s="7"/>
    </row>
    <row r="8" spans="7:25" x14ac:dyDescent="0.25">
      <c r="G8" s="7" t="s">
        <v>50</v>
      </c>
      <c r="H8" s="6" t="s">
        <v>6</v>
      </c>
      <c r="I8" s="7" t="s">
        <v>51</v>
      </c>
      <c r="L8" s="4"/>
      <c r="M8" s="4"/>
      <c r="N8" s="4"/>
      <c r="O8" s="4"/>
      <c r="P8" s="83"/>
      <c r="Q8" s="23"/>
      <c r="R8" s="23"/>
      <c r="S8" s="4"/>
      <c r="V8" s="90"/>
      <c r="W8" s="4"/>
      <c r="X8" s="4"/>
      <c r="Y8" s="7"/>
    </row>
    <row r="9" spans="7:25" x14ac:dyDescent="0.25">
      <c r="G9" s="7" t="s">
        <v>52</v>
      </c>
      <c r="H9" s="6" t="s">
        <v>6</v>
      </c>
      <c r="I9" s="6" t="s">
        <v>226</v>
      </c>
      <c r="L9" s="4"/>
      <c r="M9" s="4"/>
      <c r="N9" s="4"/>
      <c r="O9" s="4"/>
      <c r="P9" s="83"/>
      <c r="Q9" s="23"/>
      <c r="R9" s="23"/>
      <c r="S9" s="4"/>
      <c r="V9" s="90"/>
      <c r="W9" s="4"/>
      <c r="X9" s="4"/>
      <c r="Y9" s="7"/>
    </row>
    <row r="10" spans="12:31" x14ac:dyDescent="0.25">
      <c r="L10" s="4"/>
      <c r="M10" s="4"/>
      <c r="N10" s="4"/>
      <c r="O10" s="4"/>
      <c r="P10" s="83"/>
      <c r="Q10" s="23"/>
      <c r="R10" s="23"/>
      <c r="S10" s="278" t="s">
        <v>196</v>
      </c>
      <c r="T10" s="278"/>
      <c r="U10" s="278"/>
      <c r="V10" s="278"/>
      <c r="W10" s="278"/>
      <c r="X10" s="278"/>
      <c r="Y10" s="7"/>
      <c r="Z10" s="278" t="s">
        <v>227</v>
      </c>
      <c r="AA10" s="278"/>
      <c r="AB10" s="278"/>
      <c r="AC10" s="278"/>
      <c r="AD10" s="278"/>
      <c r="AE10" s="278"/>
    </row>
    <row r="11" ht="15.75" customHeight="1" spans="4:31" x14ac:dyDescent="0.25">
      <c r="D11" s="34" t="s">
        <v>228</v>
      </c>
      <c r="E11" s="34"/>
      <c r="F11" s="34"/>
      <c r="G11" s="34"/>
      <c r="H11" s="34"/>
      <c r="I11" s="34"/>
      <c r="J11" s="34"/>
      <c r="K11" s="35"/>
      <c r="L11" s="95"/>
      <c r="M11" s="95"/>
      <c r="N11" s="95"/>
      <c r="O11" s="95"/>
      <c r="P11" s="95"/>
      <c r="Q11" s="95"/>
      <c r="R11" s="95"/>
      <c r="S11" s="108" t="s">
        <v>198</v>
      </c>
      <c r="T11" s="108"/>
      <c r="U11" s="108"/>
      <c r="V11" s="108"/>
      <c r="W11" s="108"/>
      <c r="X11" s="108"/>
      <c r="Y11" s="7"/>
      <c r="Z11" s="108" t="s">
        <v>229</v>
      </c>
      <c r="AA11" s="108"/>
      <c r="AB11" s="108"/>
      <c r="AC11" s="108"/>
      <c r="AD11" s="108"/>
      <c r="AE11" s="108"/>
    </row>
    <row r="12" ht="15.75" customHeight="1" spans="4:25" x14ac:dyDescent="0.25">
      <c r="D12" s="36" t="s">
        <v>230</v>
      </c>
      <c r="E12" s="36"/>
      <c r="F12" s="36"/>
      <c r="G12" s="36"/>
      <c r="H12" s="36"/>
      <c r="I12" s="36"/>
      <c r="J12" s="36"/>
      <c r="L12" s="98" t="s">
        <v>97</v>
      </c>
      <c r="M12" s="98" t="s">
        <v>98</v>
      </c>
      <c r="N12" s="99" t="s">
        <v>6</v>
      </c>
      <c r="O12" s="279" t="str">
        <f>F25</f>
        <v>Samarinda</v>
      </c>
      <c r="P12" s="279"/>
      <c r="Q12" s="279"/>
      <c r="R12" s="280"/>
      <c r="S12" s="98" t="s">
        <v>93</v>
      </c>
      <c r="T12" s="99" t="s">
        <v>6</v>
      </c>
      <c r="U12" s="280" t="str">
        <f>O12</f>
        <v>Samarinda</v>
      </c>
      <c r="V12" s="280"/>
      <c r="W12" s="280"/>
      <c r="X12" s="280"/>
      <c r="Y12" s="7"/>
    </row>
    <row r="13" ht="15.75" customHeight="1" spans="2:25" x14ac:dyDescent="0.25">
      <c r="B13" s="38"/>
      <c r="C13" s="38"/>
      <c r="D13" s="38"/>
      <c r="E13" s="38"/>
      <c r="F13" s="38"/>
      <c r="G13" s="38"/>
      <c r="H13" s="38"/>
      <c r="I13" s="38"/>
      <c r="J13" s="38"/>
      <c r="L13" s="4"/>
      <c r="M13" s="4" t="s">
        <v>99</v>
      </c>
      <c r="N13" s="83" t="s">
        <v>6</v>
      </c>
      <c r="O13" s="88">
        <f>F27</f>
        <v>41634</v>
      </c>
      <c r="P13" s="88"/>
      <c r="Q13" s="88"/>
      <c r="R13" s="112"/>
      <c r="S13" s="4" t="s">
        <v>100</v>
      </c>
      <c r="T13" s="83" t="s">
        <v>6</v>
      </c>
      <c r="U13" s="112">
        <f>F24</f>
        <v>NaN</v>
      </c>
      <c r="V13" s="112"/>
      <c r="W13" s="23"/>
      <c r="X13" s="23"/>
      <c r="Y13" s="7"/>
    </row>
    <row r="14" ht="19.5" customHeight="1" spans="2:27" x14ac:dyDescent="0.25">
      <c r="B14" s="281" t="s">
        <v>37</v>
      </c>
      <c r="C14" s="95" t="s">
        <v>57</v>
      </c>
      <c r="D14" s="95"/>
      <c r="E14" s="115" t="s">
        <v>6</v>
      </c>
      <c r="F14" s="95" t="s">
        <v>231</v>
      </c>
      <c r="G14" s="95"/>
      <c r="H14" s="95"/>
      <c r="I14" s="95"/>
      <c r="J14" s="95"/>
      <c r="L14" s="4"/>
      <c r="M14" s="4" t="s">
        <v>101</v>
      </c>
      <c r="N14" s="83" t="s">
        <v>6</v>
      </c>
      <c r="O14" s="4"/>
      <c r="P14" s="4"/>
      <c r="Q14" s="4"/>
      <c r="R14" s="4"/>
      <c r="S14" s="4" t="s">
        <v>95</v>
      </c>
      <c r="T14" s="83" t="s">
        <v>6</v>
      </c>
      <c r="U14" s="88">
        <f>F28</f>
        <v>41636</v>
      </c>
      <c r="V14" s="88"/>
      <c r="W14" s="88"/>
      <c r="X14" s="88"/>
      <c r="Y14" s="7"/>
      <c r="Z14" s="282" t="s">
        <v>232</v>
      </c>
      <c r="AA14" s="282" t="s">
        <v>233</v>
      </c>
    </row>
    <row r="15" ht="18.75" customHeight="1" spans="2:27" x14ac:dyDescent="0.25">
      <c r="B15" s="283" t="s">
        <v>39</v>
      </c>
      <c r="C15" s="122" t="s">
        <v>59</v>
      </c>
      <c r="D15" s="122"/>
      <c r="E15" s="284" t="s">
        <v>6</v>
      </c>
      <c r="F15" s="285" t="str">
        <f>'SURTUG 1 ORANG'!G15</f>
        <v>Sri Fitriyah, ST</v>
      </c>
      <c r="G15" s="285"/>
      <c r="H15" s="285"/>
      <c r="I15" s="285"/>
      <c r="J15" s="285"/>
      <c r="L15" s="4"/>
      <c r="M15" s="4"/>
      <c r="N15" s="4"/>
      <c r="O15" s="4"/>
      <c r="P15" s="4"/>
      <c r="Q15" s="4"/>
      <c r="R15" s="4"/>
      <c r="S15" s="4" t="s">
        <v>101</v>
      </c>
      <c r="T15" s="83" t="s">
        <v>6</v>
      </c>
      <c r="U15" s="4"/>
      <c r="V15" s="4"/>
      <c r="W15" s="4"/>
      <c r="X15" s="4"/>
      <c r="Y15" s="7"/>
      <c r="Z15" s="282" t="s">
        <v>234</v>
      </c>
      <c r="AA15" s="282" t="s">
        <v>235</v>
      </c>
    </row>
    <row r="16" ht="18.75" customHeight="1" spans="2:27" x14ac:dyDescent="0.25">
      <c r="B16" s="116" t="s">
        <v>42</v>
      </c>
      <c r="C16" s="4" t="s">
        <v>60</v>
      </c>
      <c r="D16" s="4"/>
      <c r="E16" s="83" t="s">
        <v>6</v>
      </c>
      <c r="F16" s="4" t="s">
        <v>61</v>
      </c>
      <c r="G16" s="286" t="str">
        <f>'SURTUG 1 ORANG'!G16</f>
        <v>Penata Muda TK. I / III.b</v>
      </c>
      <c r="H16" s="286"/>
      <c r="I16" s="286"/>
      <c r="J16" s="286"/>
      <c r="L16" s="4"/>
      <c r="M16" s="4"/>
      <c r="N16" s="4"/>
      <c r="O16" s="4"/>
      <c r="P16" s="4"/>
      <c r="Q16" s="4"/>
      <c r="R16" s="4"/>
      <c r="S16" s="4"/>
      <c r="T16" s="83"/>
      <c r="U16" s="4"/>
      <c r="V16" s="4"/>
      <c r="W16" s="4"/>
      <c r="X16" s="4"/>
      <c r="Y16" s="7"/>
      <c r="Z16" s="282" t="s">
        <v>236</v>
      </c>
      <c r="AA16" s="282" t="s">
        <v>237</v>
      </c>
    </row>
    <row r="17" ht="18.75" customHeight="1" spans="2:27" x14ac:dyDescent="0.25">
      <c r="B17" s="116"/>
      <c r="C17" s="4" t="s">
        <v>238</v>
      </c>
      <c r="D17" s="4"/>
      <c r="E17" s="83" t="s">
        <v>6</v>
      </c>
      <c r="F17" s="4" t="s">
        <v>63</v>
      </c>
      <c r="G17" s="287" t="str">
        <f>'SURTUG 1 ORANG'!G18</f>
        <v>Staf Seksi Pelayanan Medik</v>
      </c>
      <c r="H17" s="287"/>
      <c r="I17" s="287"/>
      <c r="J17" s="287"/>
      <c r="L17" s="4"/>
      <c r="M17" s="4"/>
      <c r="N17" s="4"/>
      <c r="O17" s="104"/>
      <c r="P17" s="4"/>
      <c r="Q17" s="4"/>
      <c r="R17" s="4"/>
      <c r="S17" s="4"/>
      <c r="T17" s="4"/>
      <c r="U17" s="104"/>
      <c r="V17" s="4"/>
      <c r="W17" s="4"/>
      <c r="X17" s="4"/>
      <c r="Y17" s="7"/>
      <c r="Z17" s="282" t="s">
        <v>239</v>
      </c>
      <c r="AA17" s="282" t="s">
        <v>240</v>
      </c>
    </row>
    <row r="18" ht="18.75" customHeight="1" spans="2:27" x14ac:dyDescent="0.25">
      <c r="B18" s="116"/>
      <c r="C18" s="4" t="s">
        <v>64</v>
      </c>
      <c r="D18" s="4"/>
      <c r="E18" s="83" t="s">
        <v>6</v>
      </c>
      <c r="F18" s="4" t="s">
        <v>241</v>
      </c>
      <c r="G18" s="99">
        <v>5</v>
      </c>
      <c r="H18" s="99"/>
      <c r="I18" s="99"/>
      <c r="J18" s="99"/>
      <c r="L18" s="4"/>
      <c r="M18" s="4"/>
      <c r="N18" s="4"/>
      <c r="O18" s="4"/>
      <c r="P18" s="4"/>
      <c r="Q18" s="4"/>
      <c r="R18" s="4"/>
      <c r="S18" s="4"/>
      <c r="T18" s="4"/>
      <c r="U18" s="4"/>
      <c r="V18" s="4"/>
      <c r="W18" s="4"/>
      <c r="X18" s="4"/>
      <c r="Y18" s="7"/>
      <c r="Z18" s="282" t="s">
        <v>242</v>
      </c>
      <c r="AA18" s="282" t="s">
        <v>243</v>
      </c>
    </row>
    <row r="19" ht="18.75" customHeight="1" spans="2:27" x14ac:dyDescent="0.25">
      <c r="B19" s="281"/>
      <c r="C19" s="95"/>
      <c r="D19" s="95"/>
      <c r="E19" s="115"/>
      <c r="F19" s="95"/>
      <c r="G19" s="287"/>
      <c r="H19" s="287"/>
      <c r="I19" s="287"/>
      <c r="J19" s="287"/>
      <c r="L19" s="4"/>
      <c r="M19" s="4"/>
      <c r="N19" s="4"/>
      <c r="O19" s="4"/>
      <c r="P19" s="4"/>
      <c r="Q19" s="4"/>
      <c r="R19" s="4"/>
      <c r="S19" s="4"/>
      <c r="T19" s="4"/>
      <c r="U19" s="4"/>
      <c r="V19" s="4"/>
      <c r="W19" s="4"/>
      <c r="X19" s="4"/>
      <c r="Y19" s="7"/>
      <c r="Z19" s="282" t="s">
        <v>244</v>
      </c>
      <c r="AA19" s="282" t="s">
        <v>245</v>
      </c>
    </row>
    <row r="20" ht="18.75" customHeight="1" spans="2:27" x14ac:dyDescent="0.25">
      <c r="B20" s="288" t="s">
        <v>66</v>
      </c>
      <c r="C20" s="105" t="s">
        <v>67</v>
      </c>
      <c r="D20" s="105"/>
      <c r="E20" s="106" t="s">
        <v>6</v>
      </c>
      <c r="F20" s="289" t="str">
        <f>'SURTUG 1 ORANG'!G23</f>
        <v>Menghadiri pertemuan BPJS di samarinda</v>
      </c>
      <c r="G20" s="289"/>
      <c r="H20" s="289"/>
      <c r="I20" s="289"/>
      <c r="J20" s="289"/>
      <c r="L20" s="4"/>
      <c r="M20" s="105"/>
      <c r="N20" s="106"/>
      <c r="O20" s="290"/>
      <c r="P20" s="290"/>
      <c r="Q20" s="290"/>
      <c r="R20" s="290"/>
      <c r="S20" s="105"/>
      <c r="T20" s="106"/>
      <c r="U20" s="290"/>
      <c r="V20" s="290"/>
      <c r="W20" s="290"/>
      <c r="X20" s="290"/>
      <c r="Y20" s="7"/>
      <c r="Z20" s="282" t="s">
        <v>246</v>
      </c>
      <c r="AA20" s="282" t="s">
        <v>247</v>
      </c>
    </row>
    <row r="21" spans="2:25" x14ac:dyDescent="0.25">
      <c r="B21" s="288"/>
      <c r="C21" s="105"/>
      <c r="D21" s="105"/>
      <c r="E21" s="106"/>
      <c r="F21" s="291"/>
      <c r="G21" s="291"/>
      <c r="H21" s="291"/>
      <c r="I21" s="291"/>
      <c r="J21" s="291"/>
      <c r="K21" s="292"/>
      <c r="L21" s="95"/>
      <c r="M21" s="95"/>
      <c r="N21" s="95"/>
      <c r="O21" s="95"/>
      <c r="P21" s="95"/>
      <c r="Q21" s="95"/>
      <c r="R21" s="95"/>
      <c r="S21" s="95"/>
      <c r="T21" s="95"/>
      <c r="U21" s="95"/>
      <c r="V21" s="95"/>
      <c r="W21" s="95"/>
      <c r="X21" s="95"/>
      <c r="Y21" s="7"/>
    </row>
    <row r="22" ht="15" customHeight="1" spans="2:25" x14ac:dyDescent="0.25">
      <c r="B22" s="293"/>
      <c r="C22" s="294"/>
      <c r="D22" s="294"/>
      <c r="E22" s="295"/>
      <c r="F22" s="296"/>
      <c r="G22" s="296"/>
      <c r="H22" s="296"/>
      <c r="I22" s="296"/>
      <c r="J22" s="296"/>
      <c r="K22" s="292"/>
      <c r="L22" s="4" t="s">
        <v>102</v>
      </c>
      <c r="M22" s="105" t="s">
        <v>98</v>
      </c>
      <c r="N22" s="106" t="s">
        <v>6</v>
      </c>
      <c r="O22" s="297"/>
      <c r="P22" s="297"/>
      <c r="Q22" s="297"/>
      <c r="R22" s="290"/>
      <c r="S22" s="105" t="s">
        <v>93</v>
      </c>
      <c r="T22" s="106" t="s">
        <v>6</v>
      </c>
      <c r="U22" s="297"/>
      <c r="V22" s="297"/>
      <c r="W22" s="297"/>
      <c r="X22" s="298"/>
      <c r="Y22" s="7"/>
    </row>
    <row r="23" spans="2:25" x14ac:dyDescent="0.25">
      <c r="B23" s="283" t="s">
        <v>69</v>
      </c>
      <c r="C23" s="122" t="s">
        <v>70</v>
      </c>
      <c r="D23" s="122"/>
      <c r="E23" s="284" t="s">
        <v>6</v>
      </c>
      <c r="F23" s="299" t="s">
        <v>248</v>
      </c>
      <c r="G23" s="299"/>
      <c r="H23" s="300"/>
      <c r="I23" s="300"/>
      <c r="J23" s="300"/>
      <c r="K23" s="292"/>
      <c r="L23" s="4"/>
      <c r="M23" s="4" t="s">
        <v>99</v>
      </c>
      <c r="N23" s="83" t="s">
        <v>6</v>
      </c>
      <c r="O23" s="301"/>
      <c r="P23" s="301"/>
      <c r="Q23" s="301"/>
      <c r="R23" s="112"/>
      <c r="S23" s="4" t="s">
        <v>100</v>
      </c>
      <c r="T23" s="83" t="s">
        <v>6</v>
      </c>
      <c r="U23" s="112"/>
      <c r="V23" s="112"/>
      <c r="W23" s="23"/>
      <c r="X23" s="23"/>
      <c r="Y23" s="7"/>
    </row>
    <row r="24" spans="2:25" x14ac:dyDescent="0.25">
      <c r="B24" s="116" t="s">
        <v>71</v>
      </c>
      <c r="C24" s="4" t="s">
        <v>72</v>
      </c>
      <c r="D24" s="4"/>
      <c r="E24" s="83" t="s">
        <v>6</v>
      </c>
      <c r="F24" s="23" t="s">
        <v>73</v>
      </c>
      <c r="G24" s="23"/>
      <c r="H24" s="302"/>
      <c r="I24" s="302"/>
      <c r="J24" s="302"/>
      <c r="L24" s="4"/>
      <c r="M24" s="4" t="s">
        <v>101</v>
      </c>
      <c r="N24" s="83"/>
      <c r="O24" s="4"/>
      <c r="P24" s="4"/>
      <c r="Q24" s="4"/>
      <c r="R24" s="4"/>
      <c r="S24" s="4" t="s">
        <v>95</v>
      </c>
      <c r="T24" s="83" t="s">
        <v>6</v>
      </c>
      <c r="U24" s="301"/>
      <c r="V24" s="301"/>
      <c r="W24" s="301"/>
      <c r="X24" s="4"/>
      <c r="Y24" s="7"/>
    </row>
    <row r="25" spans="2:25" x14ac:dyDescent="0.25">
      <c r="B25" s="281"/>
      <c r="C25" s="95" t="s">
        <v>74</v>
      </c>
      <c r="D25" s="95"/>
      <c r="E25" s="115" t="s">
        <v>6</v>
      </c>
      <c r="F25" s="303" t="str">
        <f>'SURTUG 1 ORANG'!G27</f>
        <v>Samarinda</v>
      </c>
      <c r="G25" s="303"/>
      <c r="H25" s="304"/>
      <c r="I25" s="304"/>
      <c r="J25" s="304"/>
      <c r="L25" s="4"/>
      <c r="M25" s="4"/>
      <c r="N25" s="4"/>
      <c r="O25" s="4"/>
      <c r="P25" s="4"/>
      <c r="Q25" s="4"/>
      <c r="R25" s="4"/>
      <c r="S25" s="4" t="s">
        <v>101</v>
      </c>
      <c r="T25" s="83"/>
      <c r="U25" s="4"/>
      <c r="V25" s="4"/>
      <c r="W25" s="4"/>
      <c r="X25" s="4"/>
      <c r="Y25" s="7"/>
    </row>
    <row r="26" spans="2:25" x14ac:dyDescent="0.25">
      <c r="B26" s="116" t="s">
        <v>75</v>
      </c>
      <c r="C26" s="4" t="s">
        <v>76</v>
      </c>
      <c r="D26" s="4"/>
      <c r="E26" s="83" t="s">
        <v>6</v>
      </c>
      <c r="F26" s="305" t="str">
        <f>'SURTUG 1 ORANG'!G28</f>
        <v>3 (tiga) hari</v>
      </c>
      <c r="G26" s="305"/>
      <c r="H26" s="305"/>
      <c r="I26" s="305"/>
      <c r="J26" s="302"/>
      <c r="Y26" s="7"/>
    </row>
    <row r="27" spans="2:25" x14ac:dyDescent="0.25">
      <c r="B27" s="116"/>
      <c r="C27" s="4" t="s">
        <v>77</v>
      </c>
      <c r="D27" s="4"/>
      <c r="E27" s="83" t="s">
        <v>6</v>
      </c>
      <c r="F27" s="306">
        <f>'SURTUG 1 ORANG'!G29</f>
        <v>41634</v>
      </c>
      <c r="G27" s="306"/>
      <c r="H27" s="306"/>
      <c r="I27" s="306"/>
      <c r="J27" s="302"/>
      <c r="Y27" s="7"/>
    </row>
    <row r="28" spans="2:26" x14ac:dyDescent="0.25">
      <c r="B28" s="281"/>
      <c r="C28" s="95" t="s">
        <v>78</v>
      </c>
      <c r="D28" s="95"/>
      <c r="E28" s="115" t="s">
        <v>6</v>
      </c>
      <c r="F28" s="307">
        <f>'SURTUG 1 ORANG'!G30</f>
        <v>41636</v>
      </c>
      <c r="G28" s="307"/>
      <c r="H28" s="307"/>
      <c r="I28" s="307"/>
      <c r="J28" s="304"/>
      <c r="Y28" s="7"/>
      <c r="Z28" s="7"/>
    </row>
    <row r="29" spans="2:25" x14ac:dyDescent="0.25">
      <c r="B29" s="308" t="s">
        <v>79</v>
      </c>
      <c r="C29" s="122" t="s">
        <v>249</v>
      </c>
      <c r="D29" s="309"/>
      <c r="E29" s="310" t="s">
        <v>6</v>
      </c>
      <c r="F29" s="122"/>
      <c r="G29" s="309"/>
      <c r="H29" s="309"/>
      <c r="I29" s="309"/>
      <c r="J29" s="309"/>
      <c r="Y29" s="7"/>
    </row>
    <row r="30" spans="2:25" x14ac:dyDescent="0.25">
      <c r="B30" s="116" t="s">
        <v>81</v>
      </c>
      <c r="C30" s="4" t="s">
        <v>82</v>
      </c>
      <c r="D30" s="4"/>
      <c r="E30" s="83" t="s">
        <v>6</v>
      </c>
      <c r="F30" s="4" t="s">
        <v>250</v>
      </c>
      <c r="G30" s="4"/>
      <c r="H30" s="4"/>
      <c r="I30" s="4"/>
      <c r="J30" s="4"/>
      <c r="Y30" s="7"/>
    </row>
    <row r="31" spans="2:25" x14ac:dyDescent="0.25">
      <c r="B31" s="4"/>
      <c r="C31" s="4" t="s">
        <v>84</v>
      </c>
      <c r="D31" s="4"/>
      <c r="E31" s="83" t="s">
        <v>6</v>
      </c>
      <c r="F31" s="4" t="s">
        <v>251</v>
      </c>
      <c r="G31" s="4"/>
      <c r="H31" s="4"/>
      <c r="I31" s="4"/>
      <c r="J31" s="4"/>
      <c r="L31" s="95"/>
      <c r="M31" s="95"/>
      <c r="N31" s="95"/>
      <c r="O31" s="95"/>
      <c r="P31" s="95"/>
      <c r="Q31" s="95"/>
      <c r="R31" s="95"/>
      <c r="S31" s="95"/>
      <c r="T31" s="115"/>
      <c r="U31" s="95"/>
      <c r="V31" s="95"/>
      <c r="W31" s="95"/>
      <c r="X31" s="95"/>
      <c r="Y31" s="7"/>
    </row>
    <row r="32" ht="24" customHeight="1" spans="2:25" x14ac:dyDescent="0.25">
      <c r="B32" s="95"/>
      <c r="C32" s="95" t="s">
        <v>86</v>
      </c>
      <c r="D32" s="95"/>
      <c r="E32" s="115" t="s">
        <v>6</v>
      </c>
      <c r="F32" s="311"/>
      <c r="G32" s="311"/>
      <c r="H32" s="311"/>
      <c r="I32" s="311"/>
      <c r="J32" s="311"/>
      <c r="L32" s="4"/>
      <c r="M32" s="4"/>
      <c r="N32" s="83"/>
      <c r="O32" s="116" t="s">
        <v>103</v>
      </c>
      <c r="P32" s="4"/>
      <c r="Q32" s="4" t="s">
        <v>104</v>
      </c>
      <c r="R32" s="83" t="s">
        <v>6</v>
      </c>
      <c r="S32" s="118" t="str">
        <f>I35</f>
        <v>Tana Paser</v>
      </c>
      <c r="T32" s="118"/>
      <c r="U32" s="118"/>
      <c r="V32" s="118"/>
      <c r="W32" s="118"/>
      <c r="X32" s="118"/>
      <c r="Y32" s="7"/>
    </row>
    <row r="33" ht="21.75" customHeight="1" spans="2:25" x14ac:dyDescent="0.25">
      <c r="B33" s="312" t="s">
        <v>87</v>
      </c>
      <c r="C33" s="312" t="s">
        <v>88</v>
      </c>
      <c r="D33" s="312"/>
      <c r="E33" s="313" t="s">
        <v>6</v>
      </c>
      <c r="F33" s="312"/>
      <c r="G33" s="312"/>
      <c r="H33" s="312"/>
      <c r="I33" s="312"/>
      <c r="J33" s="312"/>
      <c r="L33" s="4"/>
      <c r="M33" s="4"/>
      <c r="N33" s="83"/>
      <c r="O33" s="86"/>
      <c r="P33" s="4"/>
      <c r="Q33" s="4" t="s">
        <v>105</v>
      </c>
      <c r="R33" s="83" t="s">
        <v>6</v>
      </c>
      <c r="S33" s="88">
        <f>U14</f>
        <v>41636</v>
      </c>
      <c r="T33" s="88"/>
      <c r="U33" s="88"/>
      <c r="V33" s="4"/>
      <c r="W33" s="4"/>
      <c r="X33" s="4"/>
      <c r="Y33" s="7"/>
    </row>
    <row r="34" ht="15.75" customHeight="1" spans="7:25" x14ac:dyDescent="0.25">
      <c r="G34" s="4"/>
      <c r="H34" s="4"/>
      <c r="I34" s="4"/>
      <c r="J34" s="4"/>
      <c r="L34" s="4"/>
      <c r="M34" s="4"/>
      <c r="N34" s="4"/>
      <c r="O34" s="4"/>
      <c r="P34" s="4"/>
      <c r="Q34" s="314" t="s">
        <v>106</v>
      </c>
      <c r="R34" s="314"/>
      <c r="S34" s="314"/>
      <c r="T34" s="314"/>
      <c r="U34" s="314"/>
      <c r="V34" s="314"/>
      <c r="W34" s="314"/>
      <c r="X34" s="314"/>
      <c r="Y34" s="7"/>
    </row>
    <row r="35" spans="2:25" x14ac:dyDescent="0.25">
      <c r="B35" s="4"/>
      <c r="C35" s="4"/>
      <c r="D35" s="4"/>
      <c r="E35" s="4"/>
      <c r="F35" s="4" t="s">
        <v>89</v>
      </c>
      <c r="G35" s="4"/>
      <c r="H35" s="83" t="s">
        <v>6</v>
      </c>
      <c r="I35" s="4" t="s">
        <v>73</v>
      </c>
      <c r="J35" s="4"/>
      <c r="L35" s="4"/>
      <c r="M35" s="4"/>
      <c r="N35" s="4"/>
      <c r="O35" s="4"/>
      <c r="P35" s="4"/>
      <c r="Q35" s="314"/>
      <c r="R35" s="314"/>
      <c r="S35" s="314"/>
      <c r="T35" s="314"/>
      <c r="U35" s="314"/>
      <c r="V35" s="314"/>
      <c r="W35" s="314"/>
      <c r="X35" s="314"/>
      <c r="Y35" s="7"/>
    </row>
    <row r="36" ht="21" customHeight="1" spans="2:25" x14ac:dyDescent="0.25">
      <c r="B36" s="4"/>
      <c r="C36" s="4"/>
      <c r="D36" s="4"/>
      <c r="E36" s="4"/>
      <c r="F36" s="95" t="s">
        <v>90</v>
      </c>
      <c r="G36" s="95"/>
      <c r="H36" s="115" t="s">
        <v>6</v>
      </c>
      <c r="I36" s="315">
        <f>'SURTUG 1 ORANG'!I33</f>
        <v>41632</v>
      </c>
      <c r="J36" s="95"/>
      <c r="L36" s="4"/>
      <c r="M36" s="4"/>
      <c r="N36" s="4"/>
      <c r="O36" s="4"/>
      <c r="P36" s="4"/>
      <c r="Q36" s="314"/>
      <c r="R36" s="314"/>
      <c r="S36" s="314"/>
      <c r="T36" s="314"/>
      <c r="U36" s="314"/>
      <c r="V36" s="314"/>
      <c r="W36" s="314"/>
      <c r="X36" s="314"/>
      <c r="Y36" s="7"/>
    </row>
    <row r="37" spans="2:25" x14ac:dyDescent="0.25">
      <c r="B37" s="4"/>
      <c r="C37" s="4"/>
      <c r="D37" s="4"/>
      <c r="E37" s="4"/>
      <c r="G37" s="4"/>
      <c r="H37" s="4"/>
      <c r="I37" s="4"/>
      <c r="J37" s="4"/>
      <c r="L37" s="4"/>
      <c r="M37" s="4"/>
      <c r="N37" s="4"/>
      <c r="O37" s="4"/>
      <c r="P37" s="4"/>
      <c r="Q37" s="4"/>
      <c r="R37" s="4"/>
      <c r="S37" s="4"/>
      <c r="T37" s="4"/>
      <c r="U37" s="4"/>
      <c r="V37" s="4"/>
      <c r="W37" s="4"/>
      <c r="X37" s="4"/>
      <c r="Y37" s="7"/>
    </row>
    <row r="38" spans="2:25" x14ac:dyDescent="0.25">
      <c r="B38" s="4"/>
      <c r="C38" s="4"/>
      <c r="D38" s="4"/>
      <c r="E38" s="4"/>
      <c r="F38" s="4" t="e">
        <f>#REF!</f>
        <v>#REF!</v>
      </c>
      <c r="H38" s="4"/>
      <c r="I38" s="4"/>
      <c r="J38" s="4"/>
      <c r="L38" s="4"/>
      <c r="M38" s="4"/>
      <c r="N38" s="4"/>
      <c r="O38" s="4"/>
      <c r="P38" s="4"/>
      <c r="Q38" s="4"/>
      <c r="R38" s="4"/>
      <c r="S38" s="4" t="e">
        <f>F38</f>
        <v>#REF!</v>
      </c>
      <c r="T38" s="4"/>
      <c r="U38" s="4"/>
      <c r="V38" s="4"/>
      <c r="W38" s="4"/>
      <c r="X38" s="4"/>
      <c r="Y38" s="7"/>
    </row>
    <row r="39" spans="2:25" x14ac:dyDescent="0.25">
      <c r="B39" s="4"/>
      <c r="C39" s="4"/>
      <c r="D39" s="4"/>
      <c r="E39" s="4"/>
      <c r="F39" s="4"/>
      <c r="G39" s="4"/>
      <c r="H39" s="4"/>
      <c r="I39" s="4"/>
      <c r="J39" s="4"/>
      <c r="L39" s="4"/>
      <c r="M39" s="4"/>
      <c r="N39" s="4"/>
      <c r="O39" s="4"/>
      <c r="P39" s="4"/>
      <c r="Q39" s="4"/>
      <c r="R39" s="4"/>
      <c r="S39" s="4"/>
      <c r="T39" s="4"/>
      <c r="U39" s="4"/>
      <c r="V39" s="4"/>
      <c r="W39" s="4"/>
      <c r="X39" s="4"/>
      <c r="Y39" s="7"/>
    </row>
    <row r="40" spans="2:25" x14ac:dyDescent="0.25">
      <c r="B40" s="4"/>
      <c r="C40" s="4"/>
      <c r="D40" s="4"/>
      <c r="E40" s="4"/>
      <c r="F40" s="4"/>
      <c r="G40" s="4"/>
      <c r="H40" s="4"/>
      <c r="I40" s="4"/>
      <c r="J40" s="4"/>
      <c r="L40" s="4"/>
      <c r="M40" s="4"/>
      <c r="N40" s="4"/>
      <c r="O40" s="4"/>
      <c r="P40" s="4"/>
      <c r="Q40" s="4"/>
      <c r="R40" s="4"/>
      <c r="S40" s="4"/>
      <c r="T40" s="4"/>
      <c r="U40" s="4"/>
      <c r="V40" s="4"/>
      <c r="W40" s="4"/>
      <c r="X40" s="4"/>
      <c r="Y40" s="7"/>
    </row>
    <row r="41" spans="2:25" x14ac:dyDescent="0.25">
      <c r="B41" s="4"/>
      <c r="C41" s="4"/>
      <c r="D41" s="4"/>
      <c r="E41" s="4"/>
      <c r="F41" s="4"/>
      <c r="G41" s="4"/>
      <c r="H41" s="4"/>
      <c r="I41" s="4"/>
      <c r="J41" s="4"/>
      <c r="L41" s="4"/>
      <c r="M41" s="4"/>
      <c r="N41" s="4"/>
      <c r="O41" s="4"/>
      <c r="P41" s="4"/>
      <c r="Q41" s="4"/>
      <c r="R41" s="4"/>
      <c r="S41" s="90" t="e">
        <f>F42</f>
        <v>#REF!</v>
      </c>
      <c r="T41" s="4"/>
      <c r="U41" s="4"/>
      <c r="V41" s="4"/>
      <c r="W41" s="4"/>
      <c r="X41" s="4"/>
      <c r="Y41" s="7"/>
    </row>
    <row r="42" spans="2:25" x14ac:dyDescent="0.25">
      <c r="B42" s="4"/>
      <c r="C42" s="4"/>
      <c r="D42" s="4"/>
      <c r="F42" s="90" t="e">
        <f>#REF!</f>
        <v>#REF!</v>
      </c>
      <c r="G42" s="4"/>
      <c r="H42" s="4"/>
      <c r="I42" s="4"/>
      <c r="J42" s="4"/>
      <c r="L42" s="4"/>
      <c r="M42" s="4"/>
      <c r="N42" s="4"/>
      <c r="O42" s="4"/>
      <c r="P42" s="4"/>
      <c r="Q42" s="4"/>
      <c r="R42" s="4"/>
      <c r="S42" s="4" t="e">
        <f>F43</f>
        <v>#REF!</v>
      </c>
      <c r="T42" s="4"/>
      <c r="U42" s="4"/>
      <c r="V42" s="4"/>
      <c r="W42" s="4"/>
      <c r="X42" s="4"/>
      <c r="Y42" s="7"/>
    </row>
    <row r="43" spans="2:25" x14ac:dyDescent="0.25">
      <c r="B43" s="4"/>
      <c r="C43" s="4"/>
      <c r="D43" s="4"/>
      <c r="F43" s="4" t="e">
        <f>#REF!</f>
        <v>#REF!</v>
      </c>
      <c r="L43" s="122" t="s">
        <v>108</v>
      </c>
      <c r="M43" s="122" t="s">
        <v>109</v>
      </c>
      <c r="N43" s="122"/>
      <c r="O43" s="122"/>
      <c r="P43" s="122"/>
      <c r="Q43" s="122"/>
      <c r="R43" s="122"/>
      <c r="S43" s="123"/>
      <c r="T43" s="122"/>
      <c r="U43" s="122"/>
      <c r="V43" s="122"/>
      <c r="W43" s="122"/>
      <c r="X43" s="122"/>
      <c r="Y43" s="7"/>
    </row>
    <row r="45" ht="14.25" customHeight="1" x14ac:dyDescent="0.25"/>
    <row r="46" ht="12.75" customHeight="1" x14ac:dyDescent="0.25"/>
    <row r="48" spans="12:24" x14ac:dyDescent="0.25">
      <c r="L48" s="316"/>
      <c r="M48" s="95"/>
      <c r="N48" s="95"/>
      <c r="O48" s="95"/>
      <c r="P48" s="95"/>
      <c r="Q48" s="95"/>
      <c r="R48" s="95"/>
      <c r="S48" s="317"/>
      <c r="T48" s="95"/>
      <c r="U48" s="95"/>
      <c r="V48" s="95"/>
      <c r="W48" s="95"/>
      <c r="X48" s="95"/>
    </row>
    <row r="49" spans="12:24" x14ac:dyDescent="0.25">
      <c r="L49" s="4"/>
      <c r="M49" s="318"/>
      <c r="N49" s="318"/>
      <c r="O49" s="318"/>
      <c r="P49" s="318"/>
      <c r="Q49" s="318"/>
      <c r="R49" s="318"/>
      <c r="S49" s="318"/>
      <c r="T49" s="318"/>
      <c r="U49" s="318"/>
      <c r="V49" s="318"/>
      <c r="W49" s="318"/>
      <c r="X49" s="318"/>
    </row>
    <row r="50" spans="13:24" x14ac:dyDescent="0.25">
      <c r="M50" s="7"/>
      <c r="N50" s="7"/>
      <c r="O50" s="7"/>
      <c r="P50" s="7"/>
      <c r="Q50" s="7"/>
      <c r="R50" s="7"/>
      <c r="S50" s="7"/>
      <c r="T50" s="7"/>
      <c r="U50" s="7"/>
      <c r="V50" s="7"/>
      <c r="W50" s="7"/>
      <c r="X50" s="7"/>
    </row>
    <row r="51" spans="13:24" x14ac:dyDescent="0.25">
      <c r="M51" s="7"/>
      <c r="N51" s="7"/>
      <c r="O51" s="7"/>
      <c r="P51" s="7"/>
      <c r="Q51" s="7"/>
      <c r="R51" s="7"/>
      <c r="S51" s="7"/>
      <c r="T51" s="7"/>
      <c r="U51" s="7"/>
      <c r="V51" s="7"/>
      <c r="W51" s="7"/>
      <c r="X51" s="7"/>
    </row>
    <row r="52" spans="12:24" x14ac:dyDescent="0.25">
      <c r="L52" s="4"/>
      <c r="M52" s="7"/>
      <c r="N52" s="7"/>
      <c r="O52" s="7"/>
      <c r="P52" s="7"/>
      <c r="Q52" s="7"/>
      <c r="R52" s="7"/>
      <c r="S52" s="7"/>
      <c r="T52" s="7"/>
      <c r="U52" s="7"/>
      <c r="V52" s="7"/>
      <c r="W52" s="7"/>
      <c r="X52" s="7"/>
    </row>
    <row r="53" spans="12:12" x14ac:dyDescent="0.25">
      <c r="L53" s="4"/>
    </row>
  </sheetData>
  <mergeCells count="37">
    <mergeCell ref="D2:J2"/>
    <mergeCell ref="U2:X2"/>
    <mergeCell ref="D3:J3"/>
    <mergeCell ref="D4:J4"/>
    <mergeCell ref="U4:X4"/>
    <mergeCell ref="D5:J5"/>
    <mergeCell ref="U5:X5"/>
    <mergeCell ref="S6:X6"/>
    <mergeCell ref="S10:X10"/>
    <mergeCell ref="Z10:AE10"/>
    <mergeCell ref="D11:J11"/>
    <mergeCell ref="S11:X11"/>
    <mergeCell ref="Z11:AE11"/>
    <mergeCell ref="D12:J12"/>
    <mergeCell ref="O12:Q12"/>
    <mergeCell ref="U12:X12"/>
    <mergeCell ref="O13:Q13"/>
    <mergeCell ref="U13:V13"/>
    <mergeCell ref="U14:X14"/>
    <mergeCell ref="F15:J15"/>
    <mergeCell ref="G16:J16"/>
    <mergeCell ref="G17:J17"/>
    <mergeCell ref="G18:J18"/>
    <mergeCell ref="G19:J19"/>
    <mergeCell ref="F20:J22"/>
    <mergeCell ref="O20:Q20"/>
    <mergeCell ref="U20:X20"/>
    <mergeCell ref="O22:Q22"/>
    <mergeCell ref="U22:W22"/>
    <mergeCell ref="O23:Q23"/>
    <mergeCell ref="U24:W24"/>
    <mergeCell ref="F26:I26"/>
    <mergeCell ref="F27:I27"/>
    <mergeCell ref="F28:I28"/>
    <mergeCell ref="F32:J32"/>
    <mergeCell ref="S33:U33"/>
    <mergeCell ref="Q34:X36"/>
  </mergeCells>
  <printOptions verticalCentered="1"/>
  <pageMargins left="0.1968503937007874" right="1.1811023622047245" top="0.1968503937007874" bottom="0.1968503937007874" header="0.2755905511811024" footer="0.31496062992125984"/>
  <pageSetup paperSize="5" orientation="landscape" horizontalDpi="4294967294" verticalDpi="4294967294" scale="78" fitToWidth="1" fitToHeight="1" firstPageNumber="1" useFirstPageNumber="1" copies="1"/>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S65"/>
  <sheetViews>
    <sheetView workbookViewId="0" zoomScale="70" zoomScaleNormal="89" view="pageBreakPreview">
      <selection activeCell="F14" sqref="F14"/>
    </sheetView>
  </sheetViews>
  <sheetFormatPr defaultRowHeight="15" outlineLevelRow="0" outlineLevelCol="0" x14ac:dyDescent="0"/>
  <cols>
    <col min="1" max="1" width="9.140625" style="126" customWidth="1"/>
    <col min="2" max="2" width="12.7109375" style="126" customWidth="1"/>
    <col min="3" max="3" width="26.140625" style="126" customWidth="1"/>
    <col min="4" max="4" width="3" style="126" customWidth="1"/>
    <col min="5" max="5" width="2.7109375" style="80" customWidth="1"/>
    <col min="6" max="6" width="19.5703125" style="126" customWidth="1"/>
    <col min="7" max="7" width="2.140625" style="126" customWidth="1"/>
    <col min="8" max="8" width="21.7109375" style="126" customWidth="1"/>
    <col min="9" max="9" width="25.85546875" style="126" customWidth="1"/>
    <col min="10" max="10" width="9.140625" style="126" customWidth="1"/>
    <col min="11" max="11" width="2.5703125" style="126" customWidth="1"/>
    <col min="12" max="12" width="14.5703125" style="126" customWidth="1"/>
    <col min="13" max="13" width="1.42578125" style="126" customWidth="1"/>
    <col min="14" max="14" width="44.5703125" style="126" customWidth="1"/>
    <col min="15" max="15" width="2.42578125" style="126" customWidth="1"/>
    <col min="16" max="16" width="3.7109375" style="126" customWidth="1"/>
    <col min="17" max="17" width="14.42578125" style="126" customWidth="1"/>
    <col min="18" max="18" width="1.5703125" style="126" customWidth="1"/>
    <col min="19" max="19" width="29.28515625" style="126" customWidth="1"/>
    <col min="20" max="16384" width="9.140625" style="126" customWidth="1"/>
  </cols>
  <sheetData>
    <row r="2" ht="24" customHeight="1" spans="3:9" x14ac:dyDescent="0.25">
      <c r="C2" s="28" t="s">
        <v>43</v>
      </c>
      <c r="D2" s="28"/>
      <c r="E2" s="28"/>
      <c r="F2" s="28"/>
      <c r="G2" s="28"/>
      <c r="H2" s="28"/>
      <c r="I2" s="28"/>
    </row>
    <row r="3" ht="30.75" customHeight="1" spans="3:19" x14ac:dyDescent="0.25">
      <c r="C3" s="274" t="s">
        <v>44</v>
      </c>
      <c r="D3" s="274"/>
      <c r="E3" s="274"/>
      <c r="F3" s="274"/>
      <c r="G3" s="274"/>
      <c r="H3" s="274"/>
      <c r="I3" s="274"/>
      <c r="K3" s="247" t="s">
        <v>176</v>
      </c>
      <c r="L3" s="248"/>
      <c r="M3" s="248"/>
      <c r="N3" s="248"/>
      <c r="O3" s="248"/>
      <c r="P3" s="248"/>
      <c r="Q3" s="248"/>
      <c r="R3" s="248"/>
      <c r="S3" s="249"/>
    </row>
    <row r="4" ht="15.75" customHeight="1" spans="3:19" x14ac:dyDescent="0.25">
      <c r="C4" s="30" t="s">
        <v>177</v>
      </c>
      <c r="D4" s="30"/>
      <c r="E4" s="30"/>
      <c r="F4" s="30"/>
      <c r="G4" s="30"/>
      <c r="H4" s="30"/>
      <c r="I4" s="30"/>
      <c r="K4" s="250"/>
      <c r="S4" s="251"/>
    </row>
    <row r="5" ht="15.75" customHeight="1" spans="3:19" x14ac:dyDescent="0.25">
      <c r="C5" s="30" t="s">
        <v>199</v>
      </c>
      <c r="D5" s="30"/>
      <c r="E5" s="30"/>
      <c r="F5" s="30"/>
      <c r="G5" s="30"/>
      <c r="H5" s="30"/>
      <c r="I5" s="30"/>
      <c r="K5" s="252">
        <v>1</v>
      </c>
      <c r="L5" s="131" t="s">
        <v>10</v>
      </c>
      <c r="M5" s="126" t="s">
        <v>6</v>
      </c>
      <c r="N5" s="192" t="e">
        <f>#REF!</f>
        <v>#REF!</v>
      </c>
      <c r="P5" s="126">
        <v>6</v>
      </c>
      <c r="Q5" s="131" t="s">
        <v>10</v>
      </c>
      <c r="R5" s="126" t="s">
        <v>6</v>
      </c>
      <c r="S5" s="253" t="e">
        <f>#REF!</f>
        <v>#REF!</v>
      </c>
    </row>
    <row r="6" ht="15.75" customHeight="1" spans="2:19" x14ac:dyDescent="0.25">
      <c r="B6" s="127"/>
      <c r="C6" s="127"/>
      <c r="D6" s="127"/>
      <c r="E6" s="128"/>
      <c r="F6" s="127"/>
      <c r="G6" s="127"/>
      <c r="H6" s="127"/>
      <c r="I6" s="127"/>
      <c r="K6" s="250"/>
      <c r="L6" s="126" t="s">
        <v>148</v>
      </c>
      <c r="M6" s="126" t="s">
        <v>6</v>
      </c>
      <c r="N6" s="192" t="e">
        <f>#REF!</f>
        <v>#REF!</v>
      </c>
      <c r="Q6" s="126" t="s">
        <v>148</v>
      </c>
      <c r="R6" s="126" t="s">
        <v>6</v>
      </c>
      <c r="S6" s="253" t="e">
        <f>#REF!</f>
        <v>#REF!</v>
      </c>
    </row>
    <row r="7" spans="11:19" x14ac:dyDescent="0.25">
      <c r="K7" s="250"/>
      <c r="L7" s="126" t="s">
        <v>150</v>
      </c>
      <c r="M7" s="126" t="s">
        <v>6</v>
      </c>
      <c r="N7" s="192" t="e">
        <f>#REF!</f>
        <v>#REF!</v>
      </c>
      <c r="Q7" s="126" t="s">
        <v>150</v>
      </c>
      <c r="R7" s="126" t="s">
        <v>6</v>
      </c>
      <c r="S7" s="253" t="e">
        <f>#REF!</f>
        <v>#REF!</v>
      </c>
    </row>
    <row r="8" spans="11:19" x14ac:dyDescent="0.25">
      <c r="K8" s="250"/>
      <c r="L8" s="126" t="s">
        <v>151</v>
      </c>
      <c r="M8" s="126" t="s">
        <v>6</v>
      </c>
      <c r="N8" s="192" t="e">
        <f>#REF!</f>
        <v>#REF!</v>
      </c>
      <c r="Q8" s="126" t="s">
        <v>151</v>
      </c>
      <c r="R8" s="126" t="s">
        <v>6</v>
      </c>
      <c r="S8" s="253" t="e">
        <f>#REF!</f>
        <v>#REF!</v>
      </c>
    </row>
    <row r="9" ht="23.25" customHeight="1" spans="2:19" x14ac:dyDescent="0.25">
      <c r="B9" s="129" t="s">
        <v>110</v>
      </c>
      <c r="C9" s="129"/>
      <c r="D9" s="129"/>
      <c r="E9" s="129"/>
      <c r="F9" s="129"/>
      <c r="G9" s="129"/>
      <c r="H9" s="129"/>
      <c r="I9" s="129"/>
      <c r="K9" s="250"/>
      <c r="N9" s="192" t="e">
        <f>#REF!</f>
        <v>#REF!</v>
      </c>
      <c r="S9" s="253" t="e">
        <f>#REF!</f>
        <v>#REF!</v>
      </c>
    </row>
    <row r="10" spans="5:19" x14ac:dyDescent="0.25">
      <c r="E10" s="126"/>
      <c r="F10" s="130"/>
      <c r="K10" s="252">
        <v>2</v>
      </c>
      <c r="L10" s="131" t="s">
        <v>10</v>
      </c>
      <c r="M10" s="126" t="s">
        <v>6</v>
      </c>
      <c r="N10" s="192" t="e">
        <f>#REF!</f>
        <v>#REF!</v>
      </c>
      <c r="P10" s="80">
        <v>7</v>
      </c>
      <c r="Q10" s="131" t="s">
        <v>10</v>
      </c>
      <c r="R10" s="126" t="s">
        <v>6</v>
      </c>
      <c r="S10" s="253" t="e">
        <f>#REF!</f>
        <v>#REF!</v>
      </c>
    </row>
    <row r="11" ht="19.5" customHeight="1" spans="2:19" x14ac:dyDescent="0.25">
      <c r="B11" s="131"/>
      <c r="C11" s="131"/>
      <c r="D11" s="131"/>
      <c r="E11" s="131"/>
      <c r="F11" s="131"/>
      <c r="G11" s="131"/>
      <c r="H11" s="131"/>
      <c r="I11" s="131"/>
      <c r="K11" s="250"/>
      <c r="L11" s="126" t="s">
        <v>148</v>
      </c>
      <c r="M11" s="126" t="s">
        <v>6</v>
      </c>
      <c r="N11" s="192" t="e">
        <f>#REF!</f>
        <v>#REF!</v>
      </c>
      <c r="Q11" s="126" t="s">
        <v>148</v>
      </c>
      <c r="R11" s="126" t="s">
        <v>6</v>
      </c>
      <c r="S11" s="253" t="e">
        <f>#REF!</f>
        <v>#REF!</v>
      </c>
    </row>
    <row r="12" spans="2:19" x14ac:dyDescent="0.25">
      <c r="B12" s="131" t="s">
        <v>111</v>
      </c>
      <c r="C12" s="131"/>
      <c r="D12" s="134" t="s">
        <v>6</v>
      </c>
      <c r="F12" s="134" t="s">
        <v>200</v>
      </c>
      <c r="G12" s="134"/>
      <c r="H12" s="134"/>
      <c r="I12" s="134"/>
      <c r="K12" s="250"/>
      <c r="L12" s="126" t="s">
        <v>150</v>
      </c>
      <c r="M12" s="126" t="s">
        <v>6</v>
      </c>
      <c r="N12" s="192" t="e">
        <f>#REF!</f>
        <v>#REF!</v>
      </c>
      <c r="Q12" s="126" t="s">
        <v>150</v>
      </c>
      <c r="R12" s="126" t="s">
        <v>6</v>
      </c>
      <c r="S12" s="253" t="e">
        <f>#REF!</f>
        <v>#REF!</v>
      </c>
    </row>
    <row r="13" spans="2:19" x14ac:dyDescent="0.25">
      <c r="B13" s="131"/>
      <c r="C13" s="131"/>
      <c r="D13" s="134"/>
      <c r="F13" s="134"/>
      <c r="G13" s="134"/>
      <c r="H13" s="134"/>
      <c r="I13" s="134"/>
      <c r="K13" s="250"/>
      <c r="L13" s="126" t="s">
        <v>151</v>
      </c>
      <c r="M13" s="126" t="s">
        <v>6</v>
      </c>
      <c r="N13" s="192" t="e">
        <f>#REF!</f>
        <v>#REF!</v>
      </c>
      <c r="Q13" s="126" t="s">
        <v>151</v>
      </c>
      <c r="R13" s="126" t="s">
        <v>6</v>
      </c>
      <c r="S13" s="253" t="e">
        <f>#REF!</f>
        <v>#REF!</v>
      </c>
    </row>
    <row r="14" ht="15.75" customHeight="1" spans="2:19" x14ac:dyDescent="0.25">
      <c r="B14" s="134" t="s">
        <v>113</v>
      </c>
      <c r="C14" s="134"/>
      <c r="D14" s="134" t="s">
        <v>6</v>
      </c>
      <c r="F14" s="134" t="s">
        <v>201</v>
      </c>
      <c r="G14" s="275"/>
      <c r="H14" s="275"/>
      <c r="I14" s="275"/>
      <c r="K14" s="250"/>
      <c r="N14" s="192" t="e">
        <f>#REF!</f>
        <v>#REF!</v>
      </c>
      <c r="Q14" s="131"/>
      <c r="S14" s="253" t="e">
        <f>#REF!</f>
        <v>#REF!</v>
      </c>
    </row>
    <row r="15" spans="2:19" x14ac:dyDescent="0.25">
      <c r="B15" s="131"/>
      <c r="C15" s="131"/>
      <c r="D15" s="131"/>
      <c r="F15" s="131"/>
      <c r="G15" s="131"/>
      <c r="H15" s="131"/>
      <c r="I15" s="131"/>
      <c r="K15" s="252">
        <v>3</v>
      </c>
      <c r="L15" s="131" t="s">
        <v>10</v>
      </c>
      <c r="M15" s="126" t="s">
        <v>6</v>
      </c>
      <c r="N15" s="192" t="e">
        <f>#REF!</f>
        <v>#REF!</v>
      </c>
      <c r="P15" s="126">
        <v>8</v>
      </c>
      <c r="Q15" s="131" t="s">
        <v>10</v>
      </c>
      <c r="R15" s="126" t="s">
        <v>6</v>
      </c>
      <c r="S15" s="253" t="e">
        <f>#REF!</f>
        <v>#REF!</v>
      </c>
    </row>
    <row r="16" spans="2:19" x14ac:dyDescent="0.25">
      <c r="B16" s="131" t="s">
        <v>7</v>
      </c>
      <c r="C16" s="131"/>
      <c r="D16" s="131" t="s">
        <v>6</v>
      </c>
      <c r="F16" s="276">
        <f>#REF!</f>
        <v>NaN</v>
      </c>
      <c r="G16" s="276"/>
      <c r="H16" s="276"/>
      <c r="I16" s="131"/>
      <c r="K16" s="250"/>
      <c r="L16" s="126" t="s">
        <v>148</v>
      </c>
      <c r="M16" s="126" t="s">
        <v>6</v>
      </c>
      <c r="N16" s="192" t="e">
        <f>#REF!</f>
        <v>#REF!</v>
      </c>
      <c r="Q16" s="126" t="s">
        <v>148</v>
      </c>
      <c r="R16" s="126" t="s">
        <v>6</v>
      </c>
      <c r="S16" s="253" t="e">
        <f>#REF!</f>
        <v>#REF!</v>
      </c>
    </row>
    <row r="17" spans="2:19" x14ac:dyDescent="0.25">
      <c r="B17" s="131"/>
      <c r="C17" s="131"/>
      <c r="D17" s="131"/>
      <c r="F17" s="131"/>
      <c r="G17" s="131"/>
      <c r="H17" s="131"/>
      <c r="I17" s="131"/>
      <c r="K17" s="250"/>
      <c r="L17" s="126" t="s">
        <v>150</v>
      </c>
      <c r="M17" s="126" t="s">
        <v>6</v>
      </c>
      <c r="N17" s="192" t="e">
        <f>#REF!</f>
        <v>#REF!</v>
      </c>
      <c r="Q17" s="126" t="s">
        <v>150</v>
      </c>
      <c r="R17" s="126" t="s">
        <v>6</v>
      </c>
      <c r="S17" s="253" t="e">
        <f>#REF!</f>
        <v>#REF!</v>
      </c>
    </row>
    <row r="18" spans="2:19" x14ac:dyDescent="0.25">
      <c r="B18" s="131" t="s">
        <v>52</v>
      </c>
      <c r="C18" s="131"/>
      <c r="D18" s="131" t="s">
        <v>6</v>
      </c>
      <c r="F18" s="131"/>
      <c r="G18" s="131"/>
      <c r="H18" s="131"/>
      <c r="I18" s="131"/>
      <c r="K18" s="250"/>
      <c r="L18" s="126" t="s">
        <v>151</v>
      </c>
      <c r="M18" s="126" t="s">
        <v>6</v>
      </c>
      <c r="N18" s="192" t="e">
        <f>#REF!</f>
        <v>#REF!</v>
      </c>
      <c r="Q18" s="126" t="s">
        <v>151</v>
      </c>
      <c r="R18" s="126" t="s">
        <v>6</v>
      </c>
      <c r="S18" s="253" t="e">
        <f>#REF!</f>
        <v>#REF!</v>
      </c>
    </row>
    <row r="19" spans="2:19" x14ac:dyDescent="0.25">
      <c r="B19" s="131"/>
      <c r="C19" s="131"/>
      <c r="D19" s="131"/>
      <c r="F19" s="131"/>
      <c r="G19" s="131"/>
      <c r="H19" s="131"/>
      <c r="I19" s="131"/>
      <c r="K19" s="250"/>
      <c r="N19" s="192" t="e">
        <f>#REF!</f>
        <v>#REF!</v>
      </c>
      <c r="P19" s="80"/>
      <c r="S19" s="251"/>
    </row>
    <row r="20" spans="2:19" x14ac:dyDescent="0.25">
      <c r="B20" s="131" t="s">
        <v>115</v>
      </c>
      <c r="C20" s="131"/>
      <c r="D20" s="131" t="s">
        <v>6</v>
      </c>
      <c r="F20" s="131" t="s">
        <v>116</v>
      </c>
      <c r="G20" s="131"/>
      <c r="H20" s="131"/>
      <c r="I20" s="131"/>
      <c r="K20" s="252">
        <v>4</v>
      </c>
      <c r="L20" s="131" t="s">
        <v>10</v>
      </c>
      <c r="M20" s="126" t="s">
        <v>6</v>
      </c>
      <c r="N20" s="192" t="e">
        <f>#REF!</f>
        <v>#REF!</v>
      </c>
      <c r="Q20" s="131"/>
      <c r="R20" s="193"/>
      <c r="S20" s="251"/>
    </row>
    <row r="21" spans="2:19" x14ac:dyDescent="0.25">
      <c r="B21" s="131"/>
      <c r="C21" s="131"/>
      <c r="D21" s="131"/>
      <c r="F21" s="131"/>
      <c r="G21" s="131"/>
      <c r="H21" s="131"/>
      <c r="I21" s="131"/>
      <c r="K21" s="250"/>
      <c r="L21" s="126" t="s">
        <v>148</v>
      </c>
      <c r="M21" s="126" t="s">
        <v>6</v>
      </c>
      <c r="N21" s="192" t="e">
        <f>#REF!</f>
        <v>#REF!</v>
      </c>
      <c r="R21" s="193"/>
      <c r="S21" s="251"/>
    </row>
    <row r="22" spans="2:19" x14ac:dyDescent="0.25">
      <c r="B22" s="131" t="s">
        <v>117</v>
      </c>
      <c r="C22" s="131"/>
      <c r="D22" s="131" t="s">
        <v>6</v>
      </c>
      <c r="F22" s="131" t="s">
        <v>118</v>
      </c>
      <c r="G22" s="131"/>
      <c r="H22" s="131"/>
      <c r="I22" s="131"/>
      <c r="K22" s="250"/>
      <c r="L22" s="126" t="s">
        <v>150</v>
      </c>
      <c r="M22" s="126" t="s">
        <v>6</v>
      </c>
      <c r="N22" s="192" t="e">
        <f>#REF!</f>
        <v>#REF!</v>
      </c>
      <c r="S22" s="251"/>
    </row>
    <row r="23" spans="2:19" x14ac:dyDescent="0.25">
      <c r="B23" s="131"/>
      <c r="C23" s="131"/>
      <c r="D23" s="131"/>
      <c r="F23" s="131"/>
      <c r="G23" s="131"/>
      <c r="H23" s="131"/>
      <c r="I23" s="131"/>
      <c r="K23" s="250"/>
      <c r="L23" s="126" t="s">
        <v>151</v>
      </c>
      <c r="M23" s="126" t="s">
        <v>6</v>
      </c>
      <c r="N23" s="192" t="e">
        <f>#REF!</f>
        <v>#REF!</v>
      </c>
      <c r="R23" s="152"/>
      <c r="S23" s="256"/>
    </row>
    <row r="24" spans="2:19" x14ac:dyDescent="0.25">
      <c r="B24" s="131" t="s">
        <v>119</v>
      </c>
      <c r="C24" s="131"/>
      <c r="D24" s="131" t="s">
        <v>6</v>
      </c>
      <c r="F24" s="131" t="s">
        <v>202</v>
      </c>
      <c r="G24" s="131"/>
      <c r="H24" s="131"/>
      <c r="I24" s="131"/>
      <c r="K24" s="250"/>
      <c r="N24" s="192" t="e">
        <f>#REF!</f>
        <v>#REF!</v>
      </c>
      <c r="S24" s="251"/>
    </row>
    <row r="25" ht="15.75" customHeight="1" spans="2:19" x14ac:dyDescent="0.25">
      <c r="B25" s="141"/>
      <c r="C25" s="141"/>
      <c r="D25" s="141"/>
      <c r="E25" s="141"/>
      <c r="F25" s="141"/>
      <c r="G25" s="141"/>
      <c r="H25" s="141"/>
      <c r="I25" s="141"/>
      <c r="K25" s="252">
        <v>5</v>
      </c>
      <c r="L25" s="131" t="s">
        <v>10</v>
      </c>
      <c r="M25" s="126" t="s">
        <v>6</v>
      </c>
      <c r="N25" s="192" t="e">
        <f>#REF!</f>
        <v>#REF!</v>
      </c>
      <c r="S25" s="251"/>
    </row>
    <row r="26" ht="15" customHeight="1" spans="8:19" x14ac:dyDescent="0.25">
      <c r="H26" s="254"/>
      <c r="K26" s="250"/>
      <c r="L26" s="126" t="s">
        <v>148</v>
      </c>
      <c r="M26" s="126" t="s">
        <v>6</v>
      </c>
      <c r="N26" s="192" t="e">
        <f>#REF!</f>
        <v>#REF!</v>
      </c>
      <c r="S26" s="251"/>
    </row>
    <row r="27" ht="15" customHeight="1" spans="2:19" x14ac:dyDescent="0.25">
      <c r="B27" s="126" t="s">
        <v>203</v>
      </c>
      <c r="E27" s="126"/>
      <c r="F27" s="255" t="str">
        <f>'SURTUG 1 ORANG'!G23</f>
        <v>Menghadiri pertemuan BPJS di samarinda</v>
      </c>
      <c r="G27" s="255"/>
      <c r="H27" s="255"/>
      <c r="I27" s="255"/>
      <c r="K27" s="250"/>
      <c r="L27" s="126" t="s">
        <v>150</v>
      </c>
      <c r="M27" s="126" t="s">
        <v>6</v>
      </c>
      <c r="N27" s="192" t="e">
        <f>#REF!</f>
        <v>#REF!</v>
      </c>
      <c r="S27" s="251"/>
    </row>
    <row r="28" ht="15.75" customHeight="1" spans="5:19" x14ac:dyDescent="0.25">
      <c r="E28" s="126"/>
      <c r="F28" s="255"/>
      <c r="G28" s="255"/>
      <c r="H28" s="255"/>
      <c r="I28" s="255"/>
      <c r="K28" s="250"/>
      <c r="L28" s="126" t="s">
        <v>151</v>
      </c>
      <c r="M28" s="126" t="s">
        <v>6</v>
      </c>
      <c r="N28" s="192" t="e">
        <f>#REF!</f>
        <v>#REF!</v>
      </c>
      <c r="O28" s="152"/>
      <c r="P28" s="152"/>
      <c r="S28" s="251"/>
    </row>
    <row r="29" spans="5:19" x14ac:dyDescent="0.25">
      <c r="E29" s="126"/>
      <c r="F29" s="255"/>
      <c r="G29" s="255"/>
      <c r="H29" s="255"/>
      <c r="I29" s="255"/>
      <c r="K29" s="258"/>
      <c r="L29" s="152"/>
      <c r="M29" s="152"/>
      <c r="N29" s="173" t="e">
        <f>#REF!</f>
        <v>#REF!</v>
      </c>
      <c r="O29" s="152"/>
      <c r="P29" s="152"/>
      <c r="Q29" s="152"/>
      <c r="R29" s="152"/>
      <c r="S29" s="259"/>
    </row>
    <row r="30" spans="5:19" x14ac:dyDescent="0.25">
      <c r="E30" s="126"/>
      <c r="F30" s="255"/>
      <c r="G30" s="255"/>
      <c r="H30" s="255"/>
      <c r="I30" s="255"/>
      <c r="K30" s="258">
        <v>6</v>
      </c>
      <c r="L30" s="126" t="s">
        <v>10</v>
      </c>
      <c r="M30" s="126" t="s">
        <v>6</v>
      </c>
      <c r="N30" s="173" t="e">
        <f>#REF!</f>
        <v>#REF!</v>
      </c>
      <c r="O30" s="152"/>
      <c r="P30" s="152"/>
      <c r="Q30" s="152"/>
      <c r="R30" s="152"/>
      <c r="S30" s="260"/>
    </row>
    <row r="31" ht="15.75" customHeight="1" spans="2:19" x14ac:dyDescent="0.25">
      <c r="B31" s="126" t="s">
        <v>204</v>
      </c>
      <c r="D31" s="276"/>
      <c r="E31" s="126"/>
      <c r="F31" s="131"/>
      <c r="I31" s="126" t="str">
        <f>'SURTUG 1 ORANG'!G27</f>
        <v>Samarinda</v>
      </c>
      <c r="K31" s="258"/>
      <c r="L31" s="126" t="s">
        <v>148</v>
      </c>
      <c r="M31" s="126" t="s">
        <v>6</v>
      </c>
      <c r="N31" s="261" t="e">
        <f>#REF!</f>
        <v>#REF!</v>
      </c>
      <c r="O31" s="262"/>
      <c r="P31" s="193"/>
      <c r="Q31" s="193"/>
      <c r="R31" s="263"/>
      <c r="S31" s="264"/>
    </row>
    <row r="32" ht="15.75" customHeight="1" spans="2:19" x14ac:dyDescent="0.25">
      <c r="B32" s="126" t="s">
        <v>205</v>
      </c>
      <c r="E32" s="126"/>
      <c r="K32" s="258"/>
      <c r="L32" s="126" t="s">
        <v>150</v>
      </c>
      <c r="M32" s="126" t="s">
        <v>6</v>
      </c>
      <c r="N32" s="261" t="e">
        <f>#REF!</f>
        <v>#REF!</v>
      </c>
      <c r="O32" s="265"/>
      <c r="P32" s="193"/>
      <c r="Q32" s="193"/>
      <c r="R32" s="263"/>
      <c r="S32" s="264"/>
    </row>
    <row r="33" ht="15.75" customHeight="1" spans="2:19" x14ac:dyDescent="0.25">
      <c r="B33" s="159"/>
      <c r="C33" s="159"/>
      <c r="D33" s="152"/>
      <c r="H33" s="143"/>
      <c r="I33" s="255"/>
      <c r="K33" s="258"/>
      <c r="L33" s="126" t="s">
        <v>151</v>
      </c>
      <c r="M33" s="126" t="s">
        <v>6</v>
      </c>
      <c r="N33" s="261" t="e">
        <f>#REF!</f>
        <v>#REF!</v>
      </c>
      <c r="O33" s="265"/>
      <c r="P33" s="263"/>
      <c r="Q33" s="263"/>
      <c r="R33" s="267"/>
      <c r="S33" s="264"/>
    </row>
    <row r="34" ht="15.75" customHeight="1" spans="2:19" s="152" customFormat="1" x14ac:dyDescent="0.25">
      <c r="B34" s="163">
        <v>1</v>
      </c>
      <c r="C34" s="192" t="str">
        <f>'SURTUG 1 ORANG'!G15</f>
        <v>Sri Fitriyah, ST</v>
      </c>
      <c r="D34" s="178"/>
      <c r="E34" s="80"/>
      <c r="F34" s="173" t="str">
        <f>'SURTUG 1 ORANG'!G18</f>
        <v>Staf Seksi Pelayanan Medik</v>
      </c>
      <c r="H34" s="126"/>
      <c r="K34" s="258"/>
      <c r="M34" s="126"/>
      <c r="N34" s="261" t="e">
        <f>#REF!</f>
        <v>#REF!</v>
      </c>
      <c r="O34" s="265"/>
      <c r="P34" s="263"/>
      <c r="Q34" s="263"/>
      <c r="R34" s="268"/>
      <c r="S34" s="264"/>
    </row>
    <row r="35" ht="15.75" customHeight="1" spans="2:19" s="152" customFormat="1" x14ac:dyDescent="0.25">
      <c r="B35" s="163"/>
      <c r="D35" s="178"/>
      <c r="E35" s="80"/>
      <c r="F35" s="257"/>
      <c r="G35" s="126"/>
      <c r="H35" s="126"/>
      <c r="I35" s="126"/>
      <c r="K35" s="258">
        <v>7</v>
      </c>
      <c r="L35" s="126" t="s">
        <v>10</v>
      </c>
      <c r="M35" s="126" t="s">
        <v>6</v>
      </c>
      <c r="N35" s="269" t="e">
        <f>#REF!</f>
        <v>#REF!</v>
      </c>
      <c r="O35" s="265"/>
      <c r="P35" s="170"/>
      <c r="Q35" s="267"/>
      <c r="S35" s="264"/>
    </row>
    <row r="36" ht="15.75" customHeight="1" spans="2:19" s="152" customFormat="1" x14ac:dyDescent="0.25">
      <c r="B36" s="143" t="s">
        <v>132</v>
      </c>
      <c r="C36" s="143"/>
      <c r="D36" s="126"/>
      <c r="E36" s="80"/>
      <c r="F36" s="126"/>
      <c r="G36" s="126"/>
      <c r="H36" s="126"/>
      <c r="I36" s="126"/>
      <c r="K36" s="258"/>
      <c r="L36" s="126" t="s">
        <v>148</v>
      </c>
      <c r="M36" s="126" t="s">
        <v>6</v>
      </c>
      <c r="N36" s="173" t="e">
        <f>#REF!</f>
        <v>#REF!</v>
      </c>
      <c r="O36" s="265"/>
      <c r="P36" s="268"/>
      <c r="Q36" s="268"/>
      <c r="S36" s="264"/>
    </row>
    <row r="37" spans="2:19" s="152" customFormat="1" x14ac:dyDescent="0.25">
      <c r="B37" s="143"/>
      <c r="C37" s="143"/>
      <c r="D37" s="126"/>
      <c r="E37" s="80"/>
      <c r="F37" s="126"/>
      <c r="G37" s="126"/>
      <c r="H37" s="126"/>
      <c r="I37" s="126"/>
      <c r="K37" s="258"/>
      <c r="L37" s="126" t="s">
        <v>150</v>
      </c>
      <c r="M37" s="126" t="s">
        <v>6</v>
      </c>
      <c r="N37" s="173" t="e">
        <f>#REF!</f>
        <v>#REF!</v>
      </c>
      <c r="S37" s="264"/>
    </row>
    <row r="38" ht="15.75" customHeight="1" spans="2:19" x14ac:dyDescent="0.25">
      <c r="B38" s="143"/>
      <c r="C38" s="143"/>
      <c r="K38" s="270"/>
      <c r="L38" s="127" t="s">
        <v>151</v>
      </c>
      <c r="M38" s="127" t="s">
        <v>6</v>
      </c>
      <c r="N38" s="271" t="e">
        <f>#REF!</f>
        <v>#REF!</v>
      </c>
      <c r="O38" s="272"/>
      <c r="P38" s="272"/>
      <c r="Q38" s="272"/>
      <c r="R38" s="272"/>
      <c r="S38" s="273"/>
    </row>
    <row r="39" spans="11:19" x14ac:dyDescent="0.25">
      <c r="K39" s="152"/>
      <c r="M39" s="152"/>
      <c r="N39" s="152"/>
      <c r="O39" s="152"/>
      <c r="P39" s="152"/>
      <c r="Q39" s="152"/>
      <c r="R39" s="152"/>
      <c r="S39" s="152"/>
    </row>
    <row r="40" ht="15.75" customHeight="1" spans="8:19" x14ac:dyDescent="0.25">
      <c r="H40" s="30" t="s">
        <v>201</v>
      </c>
      <c r="I40" s="30"/>
      <c r="K40" s="152"/>
      <c r="M40" s="152"/>
      <c r="N40" s="152"/>
      <c r="O40" s="152"/>
      <c r="P40" s="152"/>
      <c r="Q40" s="152"/>
      <c r="R40" s="152"/>
      <c r="S40" s="152"/>
    </row>
    <row r="41" ht="15.75" customHeight="1" spans="8:19" x14ac:dyDescent="0.25">
      <c r="H41" s="30"/>
      <c r="I41" s="30"/>
      <c r="K41" s="152"/>
      <c r="M41" s="152"/>
      <c r="N41" s="152"/>
      <c r="O41" s="152"/>
      <c r="P41" s="152"/>
      <c r="Q41" s="152"/>
      <c r="R41" s="152"/>
      <c r="S41" s="152"/>
    </row>
    <row r="42" spans="13:19" x14ac:dyDescent="0.25">
      <c r="M42" s="152"/>
      <c r="N42" s="152"/>
      <c r="O42" s="152"/>
      <c r="P42" s="152"/>
      <c r="Q42" s="152"/>
      <c r="R42" s="152"/>
      <c r="S42" s="152"/>
    </row>
    <row r="43" spans="13:19" x14ac:dyDescent="0.25">
      <c r="M43" s="152"/>
      <c r="N43" s="152"/>
      <c r="O43" s="152"/>
      <c r="P43" s="152"/>
      <c r="Q43" s="152"/>
      <c r="R43" s="152"/>
      <c r="S43" s="152"/>
    </row>
    <row r="44" spans="10:16" x14ac:dyDescent="0.25">
      <c r="J44" s="80"/>
      <c r="L44" s="143" t="s">
        <v>206</v>
      </c>
      <c r="O44" s="254"/>
      <c r="P44" s="254"/>
    </row>
    <row r="45" ht="15.75" customHeight="1" spans="8:16" x14ac:dyDescent="0.25">
      <c r="H45" s="79" t="s">
        <v>196</v>
      </c>
      <c r="I45" s="79"/>
      <c r="J45" s="171"/>
      <c r="L45" s="143" t="s">
        <v>207</v>
      </c>
      <c r="O45" s="254"/>
      <c r="P45" s="254"/>
    </row>
    <row r="46" ht="15.75" customHeight="1" spans="8:16" x14ac:dyDescent="0.25">
      <c r="H46" s="80" t="s">
        <v>198</v>
      </c>
      <c r="I46" s="80"/>
      <c r="J46" s="79"/>
      <c r="L46" s="143" t="s">
        <v>208</v>
      </c>
      <c r="O46" s="254"/>
      <c r="P46" s="254"/>
    </row>
    <row r="47" spans="8:16" x14ac:dyDescent="0.25">
      <c r="H47" s="80"/>
      <c r="I47" s="80"/>
      <c r="J47" s="80"/>
      <c r="L47" s="143" t="s">
        <v>209</v>
      </c>
      <c r="O47" s="254"/>
      <c r="P47" s="254"/>
    </row>
    <row r="48" spans="12:16" x14ac:dyDescent="0.25">
      <c r="L48" s="143" t="s">
        <v>210</v>
      </c>
      <c r="N48" s="254"/>
      <c r="O48" s="254"/>
      <c r="P48" s="254"/>
    </row>
    <row r="49" ht="15.75" customHeight="1" spans="8:16" x14ac:dyDescent="0.25">
      <c r="H49" s="30" t="s">
        <v>201</v>
      </c>
      <c r="I49" s="30"/>
      <c r="L49" s="143" t="s">
        <v>211</v>
      </c>
      <c r="N49" s="254"/>
      <c r="O49" s="254"/>
      <c r="P49" s="254"/>
    </row>
    <row r="50" ht="15.75" customHeight="1" spans="8:12" x14ac:dyDescent="0.25">
      <c r="H50" s="79" t="s">
        <v>196</v>
      </c>
      <c r="I50" s="79"/>
      <c r="L50" s="143" t="s">
        <v>212</v>
      </c>
    </row>
    <row r="51" spans="8:12" x14ac:dyDescent="0.25">
      <c r="H51" s="80" t="s">
        <v>198</v>
      </c>
      <c r="I51" s="80"/>
      <c r="L51" s="143" t="s">
        <v>213</v>
      </c>
    </row>
    <row r="52" spans="12:12" x14ac:dyDescent="0.25">
      <c r="L52" s="143" t="s">
        <v>214</v>
      </c>
    </row>
    <row r="53" spans="12:12" x14ac:dyDescent="0.25">
      <c r="L53" s="143" t="s">
        <v>215</v>
      </c>
    </row>
    <row r="54" spans="12:12" x14ac:dyDescent="0.25">
      <c r="L54" s="143" t="s">
        <v>216</v>
      </c>
    </row>
    <row r="55" ht="15.75" customHeight="1" spans="8:14" x14ac:dyDescent="0.25">
      <c r="H55" s="79"/>
      <c r="I55" s="79"/>
      <c r="L55" s="143" t="s">
        <v>217</v>
      </c>
      <c r="M55" s="243"/>
      <c r="N55" s="243"/>
    </row>
    <row r="56" spans="8:12" x14ac:dyDescent="0.25">
      <c r="H56" s="80"/>
      <c r="I56" s="80"/>
      <c r="L56" s="126" t="s">
        <v>218</v>
      </c>
    </row>
    <row r="57" spans="12:12" x14ac:dyDescent="0.25">
      <c r="L57" s="126" t="s">
        <v>219</v>
      </c>
    </row>
    <row r="58" ht="15.75" customHeight="1" spans="8:12" x14ac:dyDescent="0.25">
      <c r="H58" s="30"/>
      <c r="I58" s="30"/>
      <c r="L58" s="126" t="s">
        <v>220</v>
      </c>
    </row>
    <row r="59" ht="15.75" customHeight="1" spans="8:12" x14ac:dyDescent="0.25">
      <c r="H59" s="30"/>
      <c r="I59" s="30"/>
      <c r="L59" s="126" t="s">
        <v>221</v>
      </c>
    </row>
    <row r="60" spans="12:12" x14ac:dyDescent="0.25">
      <c r="L60" s="126" t="s">
        <v>222</v>
      </c>
    </row>
    <row r="62" spans="12:12" x14ac:dyDescent="0.25">
      <c r="L62" s="152" t="s">
        <v>190</v>
      </c>
    </row>
    <row r="63" spans="12:12" x14ac:dyDescent="0.25">
      <c r="L63" s="152" t="s">
        <v>194</v>
      </c>
    </row>
    <row r="64" spans="12:12" x14ac:dyDescent="0.25">
      <c r="L64" s="178" t="s">
        <v>195</v>
      </c>
    </row>
    <row r="65" spans="12:12" x14ac:dyDescent="0.25">
      <c r="L65" s="152" t="s">
        <v>197</v>
      </c>
    </row>
  </sheetData>
  <mergeCells count="20">
    <mergeCell ref="C2:I2"/>
    <mergeCell ref="C3:I3"/>
    <mergeCell ref="K3:S3"/>
    <mergeCell ref="C4:I4"/>
    <mergeCell ref="C5:I5"/>
    <mergeCell ref="B9:I9"/>
    <mergeCell ref="F16:H16"/>
    <mergeCell ref="F27:I30"/>
    <mergeCell ref="H40:I40"/>
    <mergeCell ref="H41:I41"/>
    <mergeCell ref="H45:I45"/>
    <mergeCell ref="H46:I46"/>
    <mergeCell ref="H47:I47"/>
    <mergeCell ref="H49:I49"/>
    <mergeCell ref="H50:I50"/>
    <mergeCell ref="H51:I51"/>
    <mergeCell ref="H55:I55"/>
    <mergeCell ref="H56:I56"/>
    <mergeCell ref="H58:I58"/>
    <mergeCell ref="H59:I59"/>
  </mergeCells>
  <printOptions horizontalCentered="1"/>
  <pageMargins left="0.1968503937007874" right="0.1968503937007874" top="0.5905511811023623" bottom="1.1811023622047245" header="0.31496062992125984" footer="0.31496062992125984"/>
  <pageSetup paperSize="5" orientation="portrait" horizontalDpi="4294967294" verticalDpi="4294967294" scale="80" fitToWidth="1" fitToHeight="1" firstPageNumber="1" useFirstPageNumber="1" copies="1"/>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AB68"/>
  <sheetViews>
    <sheetView workbookViewId="0" zoomScale="118" zoomScaleNormal="100" view="pageBreakPreview">
      <selection activeCell="C51" sqref="C51"/>
    </sheetView>
  </sheetViews>
  <sheetFormatPr defaultRowHeight="15" outlineLevelRow="0" outlineLevelCol="0" x14ac:dyDescent="0"/>
  <cols>
    <col min="2" max="2" width="2.42578125" customWidth="1"/>
    <col min="3" max="3" width="28" customWidth="1"/>
    <col min="4" max="4" width="1.7109375" customWidth="1"/>
    <col min="5" max="5" width="10.5703125" customWidth="1"/>
    <col min="6" max="6" width="3.140625" customWidth="1"/>
    <col min="7" max="7" width="5.42578125" customWidth="1"/>
    <col min="8" max="8" width="2.140625" customWidth="1"/>
    <col min="9" max="9" width="3.5703125" customWidth="1"/>
    <col min="10" max="10" width="0.85546875" customWidth="1"/>
    <col min="11" max="11" width="15.140625" customWidth="1"/>
    <col min="12" max="12" width="6.7109375" customWidth="1"/>
    <col min="13" max="13" width="6.5703125" customWidth="1"/>
    <col min="14" max="14" width="8.5703125" customWidth="1"/>
    <col min="16" max="16" width="2.42578125" customWidth="1"/>
    <col min="17" max="17" width="28" customWidth="1"/>
    <col min="18" max="18" width="1.7109375" customWidth="1"/>
    <col min="19" max="19" width="10.5703125" customWidth="1"/>
    <col min="20" max="20" width="3.140625" customWidth="1"/>
    <col min="21" max="21" width="5.42578125" customWidth="1"/>
    <col min="22" max="22" width="2.140625" customWidth="1"/>
    <col min="23" max="23" width="3.5703125" customWidth="1"/>
    <col min="24" max="24" width="0.85546875" customWidth="1"/>
    <col min="25" max="25" width="15.140625" customWidth="1"/>
    <col min="26" max="26" width="6.7109375" customWidth="1"/>
    <col min="27" max="27" width="6.5703125" customWidth="1"/>
    <col min="28" max="28" width="8.5703125" customWidth="1"/>
  </cols>
  <sheetData>
    <row r="2" ht="18" customHeight="1" spans="2:28" x14ac:dyDescent="0.25">
      <c r="B2" s="1" t="s">
        <v>0</v>
      </c>
      <c r="C2" s="1"/>
      <c r="D2" s="1"/>
      <c r="E2" s="1"/>
      <c r="F2" s="1"/>
      <c r="G2" s="1"/>
      <c r="H2" s="1"/>
      <c r="I2" s="1"/>
      <c r="J2" s="1"/>
      <c r="K2" s="1"/>
      <c r="L2" s="1"/>
      <c r="M2" s="1"/>
      <c r="N2" s="1"/>
      <c r="P2" s="1" t="s">
        <v>0</v>
      </c>
      <c r="Q2" s="1"/>
      <c r="R2" s="1"/>
      <c r="S2" s="1"/>
      <c r="T2" s="1"/>
      <c r="U2" s="1"/>
      <c r="V2" s="1"/>
      <c r="W2" s="1"/>
      <c r="X2" s="1"/>
      <c r="Y2" s="1"/>
      <c r="Z2" s="1"/>
      <c r="AA2" s="1"/>
      <c r="AB2" s="1"/>
    </row>
    <row r="3" ht="18" customHeight="1" spans="2:28" x14ac:dyDescent="0.25">
      <c r="B3" s="2" t="s">
        <v>1</v>
      </c>
      <c r="C3" s="2"/>
      <c r="D3" s="2"/>
      <c r="E3" s="2"/>
      <c r="F3" s="2"/>
      <c r="G3" s="2"/>
      <c r="H3" s="2"/>
      <c r="I3" s="2"/>
      <c r="J3" s="2"/>
      <c r="K3" s="2"/>
      <c r="L3" s="2"/>
      <c r="M3" s="2"/>
      <c r="N3" s="2"/>
      <c r="P3" s="2" t="s">
        <v>1</v>
      </c>
      <c r="Q3" s="2"/>
      <c r="R3" s="2"/>
      <c r="S3" s="2"/>
      <c r="T3" s="2"/>
      <c r="U3" s="2"/>
      <c r="V3" s="2"/>
      <c r="W3" s="2"/>
      <c r="X3" s="2"/>
      <c r="Y3" s="2"/>
      <c r="Z3" s="2"/>
      <c r="AA3" s="2"/>
      <c r="AB3" s="2"/>
    </row>
    <row r="4" ht="18" customHeight="1" spans="2:28" x14ac:dyDescent="0.25">
      <c r="B4" s="2" t="s">
        <v>2</v>
      </c>
      <c r="C4" s="2"/>
      <c r="D4" s="2"/>
      <c r="E4" s="2"/>
      <c r="F4" s="2"/>
      <c r="G4" s="2"/>
      <c r="H4" s="2"/>
      <c r="I4" s="2"/>
      <c r="J4" s="2"/>
      <c r="K4" s="2"/>
      <c r="L4" s="2"/>
      <c r="M4" s="2"/>
      <c r="N4" s="2"/>
      <c r="O4" s="3"/>
      <c r="P4" s="2" t="s">
        <v>2</v>
      </c>
      <c r="Q4" s="2"/>
      <c r="R4" s="2"/>
      <c r="S4" s="2"/>
      <c r="T4" s="2"/>
      <c r="U4" s="2"/>
      <c r="V4" s="2"/>
      <c r="W4" s="2"/>
      <c r="X4" s="2"/>
      <c r="Y4" s="2"/>
      <c r="Z4" s="2"/>
      <c r="AA4" s="2"/>
      <c r="AB4" s="2"/>
    </row>
    <row r="5" spans="2:28" x14ac:dyDescent="0.25">
      <c r="B5" s="4"/>
      <c r="C5" s="4"/>
      <c r="D5" s="4"/>
      <c r="E5" s="4"/>
      <c r="F5" s="4"/>
      <c r="G5" s="4"/>
      <c r="H5" s="4"/>
      <c r="I5" s="4"/>
      <c r="J5" s="4"/>
      <c r="K5" s="4"/>
      <c r="L5" s="4"/>
      <c r="M5" s="4"/>
      <c r="N5" s="4"/>
      <c r="O5" s="5"/>
      <c r="P5" s="4"/>
      <c r="Q5" s="4"/>
      <c r="R5" s="4"/>
      <c r="S5" s="4"/>
      <c r="T5" s="4"/>
      <c r="U5" s="4"/>
      <c r="V5" s="4"/>
      <c r="W5" s="4"/>
      <c r="X5" s="4"/>
      <c r="Y5" s="4"/>
      <c r="Z5" s="4"/>
      <c r="AA5" s="4"/>
      <c r="AB5" s="4"/>
    </row>
    <row r="6" spans="2:28" x14ac:dyDescent="0.25">
      <c r="B6" s="6" t="s">
        <v>3</v>
      </c>
      <c r="C6" s="6" t="s">
        <v>4</v>
      </c>
      <c r="D6" s="7"/>
      <c r="E6" s="7"/>
      <c r="F6" s="7"/>
      <c r="G6" s="7"/>
      <c r="H6" s="7"/>
      <c r="I6" s="7"/>
      <c r="J6" s="7"/>
      <c r="K6" s="7"/>
      <c r="L6" s="7"/>
      <c r="M6" s="7"/>
      <c r="N6" s="7"/>
      <c r="O6" s="5"/>
      <c r="P6" s="6" t="s">
        <v>3</v>
      </c>
      <c r="Q6" s="6" t="s">
        <v>4</v>
      </c>
      <c r="R6" s="7"/>
      <c r="S6" s="7"/>
      <c r="T6" s="7"/>
      <c r="U6" s="7"/>
      <c r="V6" s="7"/>
      <c r="W6" s="7"/>
      <c r="X6" s="7"/>
      <c r="Y6" s="7"/>
      <c r="Z6" s="7"/>
      <c r="AA6" s="7"/>
      <c r="AB6" s="7"/>
    </row>
    <row r="7" spans="2:28" x14ac:dyDescent="0.25">
      <c r="B7" s="6"/>
      <c r="C7" s="6" t="s">
        <v>5</v>
      </c>
      <c r="D7" s="7" t="s">
        <v>6</v>
      </c>
      <c r="E7" s="7" t="str">
        <f>SURTUG!G10</f>
        <v>NOMOR SURAT TUGAS</v>
      </c>
      <c r="F7" s="7"/>
      <c r="G7" s="7"/>
      <c r="H7" s="7"/>
      <c r="I7" s="7"/>
      <c r="J7" s="7"/>
      <c r="K7" s="7"/>
      <c r="L7" s="7"/>
      <c r="M7" s="7"/>
      <c r="N7" s="7"/>
      <c r="O7" s="5"/>
      <c r="P7" s="6"/>
      <c r="Q7" s="6" t="s">
        <v>5</v>
      </c>
      <c r="R7" s="7" t="s">
        <v>6</v>
      </c>
      <c r="S7" s="7" t="str">
        <f>E7</f>
        <v>NOMOR SURAT TUGAS</v>
      </c>
      <c r="T7" s="7"/>
      <c r="U7" s="7"/>
      <c r="V7" s="7"/>
      <c r="W7" s="7"/>
      <c r="X7" s="7"/>
      <c r="Y7" s="7"/>
      <c r="Z7" s="7"/>
      <c r="AA7" s="7"/>
      <c r="AB7" s="7"/>
    </row>
    <row r="8" spans="2:28" x14ac:dyDescent="0.25">
      <c r="B8" s="6"/>
      <c r="C8" s="6" t="s">
        <v>7</v>
      </c>
      <c r="D8" s="7" t="s">
        <v>6</v>
      </c>
      <c r="E8" s="8">
        <f>SURTUG!F13</f>
        <v>NaN</v>
      </c>
      <c r="F8" s="8"/>
      <c r="G8" s="8"/>
      <c r="H8" s="7"/>
      <c r="I8" s="7"/>
      <c r="J8" s="7"/>
      <c r="K8" s="7"/>
      <c r="L8" s="7"/>
      <c r="M8" s="7"/>
      <c r="N8" s="7"/>
      <c r="O8" s="5"/>
      <c r="P8" s="6"/>
      <c r="Q8" s="6" t="s">
        <v>7</v>
      </c>
      <c r="R8" s="7" t="s">
        <v>6</v>
      </c>
      <c r="S8" s="8">
        <f>E8</f>
        <v>NaN</v>
      </c>
      <c r="T8" s="8"/>
      <c r="U8" s="8"/>
      <c r="V8" s="7"/>
      <c r="W8" s="7"/>
      <c r="X8" s="7"/>
      <c r="Y8" s="7"/>
      <c r="Z8" s="7"/>
      <c r="AA8" s="7"/>
      <c r="AB8" s="7"/>
    </row>
    <row r="9" spans="2:28" x14ac:dyDescent="0.25">
      <c r="B9" s="7"/>
      <c r="C9" s="7"/>
      <c r="D9" s="7"/>
      <c r="E9" s="7"/>
      <c r="F9" s="7"/>
      <c r="G9" s="7"/>
      <c r="H9" s="7"/>
      <c r="I9" s="7"/>
      <c r="J9" s="7"/>
      <c r="K9" s="7"/>
      <c r="L9" s="7"/>
      <c r="M9" s="7"/>
      <c r="N9" s="7"/>
      <c r="O9" s="5"/>
      <c r="P9" s="7"/>
      <c r="Q9" s="7"/>
      <c r="R9" s="7"/>
      <c r="S9" s="7"/>
      <c r="T9" s="7"/>
      <c r="U9" s="7"/>
      <c r="V9" s="7"/>
      <c r="W9" s="7"/>
      <c r="X9" s="7"/>
      <c r="Y9" s="7"/>
      <c r="Z9" s="7"/>
      <c r="AA9" s="7"/>
      <c r="AB9" s="7"/>
    </row>
    <row r="10" spans="2:28" x14ac:dyDescent="0.25">
      <c r="B10" s="6" t="s">
        <v>8</v>
      </c>
      <c r="C10" s="6" t="s">
        <v>9</v>
      </c>
      <c r="D10" s="7"/>
      <c r="E10" s="7"/>
      <c r="F10" s="7"/>
      <c r="G10" s="7"/>
      <c r="H10" s="7"/>
      <c r="I10" s="7"/>
      <c r="J10" s="7"/>
      <c r="K10" s="7"/>
      <c r="L10" s="7"/>
      <c r="M10" s="7"/>
      <c r="N10" s="7"/>
      <c r="O10" s="5"/>
      <c r="P10" s="6" t="s">
        <v>8</v>
      </c>
      <c r="Q10" s="6" t="s">
        <v>9</v>
      </c>
      <c r="R10" s="7"/>
      <c r="S10" s="7"/>
      <c r="T10" s="7"/>
      <c r="U10" s="7"/>
      <c r="V10" s="7"/>
      <c r="W10" s="7"/>
      <c r="X10" s="7"/>
      <c r="Y10" s="7"/>
      <c r="Z10" s="7"/>
      <c r="AA10" s="7"/>
      <c r="AB10" s="7"/>
    </row>
    <row r="11" spans="2:28" x14ac:dyDescent="0.25">
      <c r="B11" s="7"/>
      <c r="C11" s="7"/>
      <c r="D11" s="9">
        <v>1</v>
      </c>
      <c r="E11" s="7" t="s">
        <v>10</v>
      </c>
      <c r="F11" s="9" t="s">
        <v>6</v>
      </c>
      <c r="G11" s="10" t="str">
        <f>SURTUG!G17</f>
        <v>NAMA1</v>
      </c>
      <c r="H11" s="10"/>
      <c r="I11" s="10"/>
      <c r="J11" s="10"/>
      <c r="K11" s="10"/>
      <c r="L11" s="11"/>
      <c r="M11" s="7"/>
      <c r="N11" s="7"/>
      <c r="O11" s="5"/>
      <c r="P11" s="7"/>
      <c r="Q11" s="7"/>
      <c r="R11" s="9">
        <v>1</v>
      </c>
      <c r="S11" s="7" t="s">
        <v>10</v>
      </c>
      <c r="T11" s="9" t="s">
        <v>6</v>
      </c>
      <c r="U11" s="10" t="str">
        <f>G11</f>
        <v>NAMA1</v>
      </c>
      <c r="V11" s="10"/>
      <c r="W11" s="10"/>
      <c r="X11" s="10"/>
      <c r="Y11" s="10"/>
      <c r="Z11" s="11"/>
      <c r="AA11" s="7"/>
      <c r="AB11" s="7"/>
    </row>
    <row r="12" ht="12.75" customHeight="1" spans="2:28" x14ac:dyDescent="0.25">
      <c r="B12" s="7"/>
      <c r="C12" s="7"/>
      <c r="D12" s="9"/>
      <c r="E12" s="7" t="s">
        <v>11</v>
      </c>
      <c r="F12" s="9" t="s">
        <v>6</v>
      </c>
      <c r="G12" s="9" t="str">
        <f>SURTUG!G19</f>
        <v>NIP1</v>
      </c>
      <c r="H12" s="9"/>
      <c r="I12" s="9"/>
      <c r="J12" s="9"/>
      <c r="K12" s="9"/>
      <c r="L12" s="7"/>
      <c r="M12" s="7"/>
      <c r="N12" s="7"/>
      <c r="O12" s="3"/>
      <c r="P12" s="7"/>
      <c r="Q12" s="7"/>
      <c r="R12" s="9"/>
      <c r="S12" s="7" t="s">
        <v>11</v>
      </c>
      <c r="T12" s="9" t="s">
        <v>6</v>
      </c>
      <c r="U12" s="9" t="str">
        <f>G12</f>
        <v>NIP1</v>
      </c>
      <c r="V12" s="9"/>
      <c r="W12" s="9"/>
      <c r="X12" s="9"/>
      <c r="Y12" s="9"/>
      <c r="Z12" s="7"/>
      <c r="AA12" s="7"/>
      <c r="AB12" s="7"/>
    </row>
    <row r="13" ht="7.5" customHeight="1" spans="2:28" x14ac:dyDescent="0.25">
      <c r="B13" s="7"/>
      <c r="C13" s="7"/>
      <c r="D13" s="9"/>
      <c r="E13" s="7"/>
      <c r="F13" s="9"/>
      <c r="G13" s="12"/>
      <c r="H13" s="7"/>
      <c r="I13" s="7"/>
      <c r="J13" s="7"/>
      <c r="K13" s="7"/>
      <c r="L13" s="7"/>
      <c r="M13" s="7"/>
      <c r="N13" s="7"/>
      <c r="O13" s="5"/>
      <c r="P13" s="7"/>
      <c r="Q13" s="7"/>
      <c r="R13" s="9"/>
      <c r="S13" s="7"/>
      <c r="T13" s="9"/>
      <c r="U13" s="12"/>
      <c r="V13" s="7"/>
      <c r="W13" s="7"/>
      <c r="X13" s="7"/>
      <c r="Y13" s="7"/>
      <c r="Z13" s="7"/>
      <c r="AA13" s="7"/>
      <c r="AB13" s="7"/>
    </row>
    <row r="14" spans="2:28" x14ac:dyDescent="0.25">
      <c r="B14" s="7"/>
      <c r="C14" s="7"/>
      <c r="D14" s="9">
        <v>2</v>
      </c>
      <c r="E14" s="7" t="s">
        <v>10</v>
      </c>
      <c r="F14" s="9" t="s">
        <v>6</v>
      </c>
      <c r="G14" s="13" t="str">
        <f>SURTUG!G22</f>
        <v>NAMA2</v>
      </c>
      <c r="H14" s="7"/>
      <c r="I14" s="7"/>
      <c r="J14" s="7"/>
      <c r="K14" s="7"/>
      <c r="L14" s="7"/>
      <c r="M14" s="7"/>
      <c r="N14" s="7"/>
      <c r="O14" s="5"/>
      <c r="P14" s="7"/>
      <c r="Q14" s="7"/>
      <c r="R14" s="9">
        <v>2</v>
      </c>
      <c r="S14" s="7" t="s">
        <v>10</v>
      </c>
      <c r="T14" s="9" t="s">
        <v>6</v>
      </c>
      <c r="U14" s="13" t="str">
        <f>G14</f>
        <v>NAMA2</v>
      </c>
      <c r="V14" s="7"/>
      <c r="W14" s="7"/>
      <c r="X14" s="7"/>
      <c r="Y14" s="7"/>
      <c r="Z14" s="7"/>
      <c r="AA14" s="7"/>
      <c r="AB14" s="7"/>
    </row>
    <row r="15" spans="2:28" x14ac:dyDescent="0.25">
      <c r="B15" s="7"/>
      <c r="C15" s="7"/>
      <c r="D15" s="9"/>
      <c r="E15" s="7" t="s">
        <v>11</v>
      </c>
      <c r="F15" s="9" t="s">
        <v>6</v>
      </c>
      <c r="G15" s="5" t="str">
        <f>SURTUG!G24</f>
        <v>NIP2</v>
      </c>
      <c r="H15" s="7"/>
      <c r="I15" s="7"/>
      <c r="J15" s="7"/>
      <c r="K15" s="7"/>
      <c r="L15" s="7"/>
      <c r="M15" s="7"/>
      <c r="N15" s="7"/>
      <c r="O15" s="5"/>
      <c r="P15" s="7"/>
      <c r="Q15" s="7"/>
      <c r="R15" s="9"/>
      <c r="S15" s="7" t="s">
        <v>11</v>
      </c>
      <c r="T15" s="9" t="s">
        <v>6</v>
      </c>
      <c r="U15" s="5" t="str">
        <f>G15</f>
        <v>NIP2</v>
      </c>
      <c r="V15" s="7"/>
      <c r="W15" s="7"/>
      <c r="X15" s="7"/>
      <c r="Y15" s="7"/>
      <c r="Z15" s="7"/>
      <c r="AA15" s="7"/>
      <c r="AB15" s="7"/>
    </row>
    <row r="16" ht="6" customHeight="1" spans="2:28" x14ac:dyDescent="0.25">
      <c r="B16" s="7"/>
      <c r="C16" s="7"/>
      <c r="D16" s="9"/>
      <c r="E16" s="7"/>
      <c r="F16" s="9"/>
      <c r="G16" s="12"/>
      <c r="H16" s="7"/>
      <c r="I16" s="7"/>
      <c r="J16" s="7"/>
      <c r="K16" s="7"/>
      <c r="L16" s="7"/>
      <c r="M16" s="7"/>
      <c r="N16" s="7"/>
      <c r="O16" s="3"/>
      <c r="P16" s="7"/>
      <c r="Q16" s="7"/>
      <c r="R16" s="9"/>
      <c r="S16" s="7"/>
      <c r="T16" s="9"/>
      <c r="U16" s="12"/>
      <c r="V16" s="7"/>
      <c r="W16" s="7"/>
      <c r="X16" s="7"/>
      <c r="Y16" s="7"/>
      <c r="Z16" s="7"/>
      <c r="AA16" s="7"/>
      <c r="AB16" s="7"/>
    </row>
    <row r="17" spans="2:28" x14ac:dyDescent="0.25">
      <c r="B17" s="7"/>
      <c r="C17" s="7"/>
      <c r="D17" s="9">
        <v>3</v>
      </c>
      <c r="E17" s="7" t="s">
        <v>10</v>
      </c>
      <c r="F17" s="9" t="s">
        <v>6</v>
      </c>
      <c r="G17" s="6" t="str">
        <f>SURTUG!G27</f>
        <v>NAMA3</v>
      </c>
      <c r="H17" s="7"/>
      <c r="I17" s="7"/>
      <c r="J17" s="7"/>
      <c r="K17" s="7"/>
      <c r="L17" s="7"/>
      <c r="M17" s="7"/>
      <c r="N17" s="7"/>
      <c r="O17" s="5"/>
      <c r="P17" s="7"/>
      <c r="Q17" s="7"/>
      <c r="R17" s="9">
        <v>3</v>
      </c>
      <c r="S17" s="7" t="s">
        <v>10</v>
      </c>
      <c r="T17" s="9" t="s">
        <v>6</v>
      </c>
      <c r="U17" s="6" t="str">
        <f>G17</f>
        <v>NAMA3</v>
      </c>
      <c r="V17" s="7"/>
      <c r="W17" s="7"/>
      <c r="X17" s="7"/>
      <c r="Y17" s="7"/>
      <c r="Z17" s="7"/>
      <c r="AA17" s="7"/>
      <c r="AB17" s="7"/>
    </row>
    <row r="18" spans="2:28" x14ac:dyDescent="0.25">
      <c r="B18" s="7"/>
      <c r="C18" s="7"/>
      <c r="D18" s="7"/>
      <c r="E18" s="7" t="s">
        <v>11</v>
      </c>
      <c r="F18" s="9" t="s">
        <v>6</v>
      </c>
      <c r="G18" s="7" t="str">
        <f>SURTUG!G29</f>
        <v>NIP3</v>
      </c>
      <c r="H18" s="7"/>
      <c r="I18" s="7"/>
      <c r="J18" s="7"/>
      <c r="K18" s="7"/>
      <c r="L18" s="7"/>
      <c r="M18" s="7"/>
      <c r="N18" s="7"/>
      <c r="O18" s="5"/>
      <c r="P18" s="7"/>
      <c r="Q18" s="7"/>
      <c r="R18" s="7"/>
      <c r="S18" s="7" t="s">
        <v>11</v>
      </c>
      <c r="T18" s="9" t="s">
        <v>6</v>
      </c>
      <c r="U18" s="7" t="str">
        <f>G18</f>
        <v>NIP3</v>
      </c>
      <c r="V18" s="7"/>
      <c r="W18" s="7"/>
      <c r="X18" s="7"/>
      <c r="Y18" s="7"/>
      <c r="Z18" s="7"/>
      <c r="AA18" s="7"/>
      <c r="AB18" s="7"/>
    </row>
    <row r="19" spans="2:28" x14ac:dyDescent="0.25">
      <c r="B19" s="7"/>
      <c r="C19" s="7"/>
      <c r="D19" s="7"/>
      <c r="E19" s="7"/>
      <c r="F19" s="7"/>
      <c r="G19" s="7"/>
      <c r="H19" s="7"/>
      <c r="I19" s="7"/>
      <c r="J19" s="7"/>
      <c r="K19" s="7"/>
      <c r="L19" s="7"/>
      <c r="M19" s="7"/>
      <c r="N19" s="7"/>
      <c r="O19" s="5"/>
      <c r="P19" s="7"/>
      <c r="Q19" s="7"/>
      <c r="R19" s="7"/>
      <c r="S19" s="7"/>
      <c r="T19" s="7"/>
      <c r="U19" s="7"/>
      <c r="V19" s="7"/>
      <c r="W19" s="7"/>
      <c r="X19" s="7"/>
      <c r="Y19" s="7"/>
      <c r="Z19" s="7"/>
      <c r="AA19" s="7"/>
      <c r="AB19" s="7"/>
    </row>
    <row r="20" spans="2:28" x14ac:dyDescent="0.25">
      <c r="B20" s="7"/>
      <c r="C20" s="6" t="s">
        <v>12</v>
      </c>
      <c r="D20" s="7"/>
      <c r="E20" s="7"/>
      <c r="F20" s="7"/>
      <c r="G20" s="7"/>
      <c r="H20" s="7"/>
      <c r="I20" s="7"/>
      <c r="J20" s="7"/>
      <c r="K20" s="7"/>
      <c r="L20" s="7"/>
      <c r="M20" s="7"/>
      <c r="N20" s="7"/>
      <c r="O20" s="5"/>
      <c r="P20" s="7"/>
      <c r="Q20" s="6" t="s">
        <v>12</v>
      </c>
      <c r="R20" s="7"/>
      <c r="S20" s="7"/>
      <c r="T20" s="7"/>
      <c r="U20" s="7"/>
      <c r="V20" s="7"/>
      <c r="W20" s="7"/>
      <c r="X20" s="7"/>
      <c r="Y20" s="7"/>
      <c r="Z20" s="7"/>
      <c r="AA20" s="7"/>
      <c r="AB20" s="7"/>
    </row>
    <row r="21" spans="2:28" x14ac:dyDescent="0.25">
      <c r="B21" s="7"/>
      <c r="C21" s="7" t="s">
        <v>13</v>
      </c>
      <c r="D21" s="7" t="s">
        <v>6</v>
      </c>
      <c r="E21" s="7" t="str">
        <f>SURTUG!G44</f>
        <v>NAMA PUSKESMAS</v>
      </c>
      <c r="F21" s="7"/>
      <c r="G21" s="7"/>
      <c r="H21" s="7"/>
      <c r="I21" s="7"/>
      <c r="J21" s="7"/>
      <c r="K21" s="7"/>
      <c r="L21" s="7"/>
      <c r="M21" s="7"/>
      <c r="N21" s="7"/>
      <c r="O21" s="5"/>
      <c r="P21" s="7"/>
      <c r="Q21" s="7" t="s">
        <v>13</v>
      </c>
      <c r="R21" s="7" t="s">
        <v>6</v>
      </c>
      <c r="S21" s="7" t="str">
        <f>E21</f>
        <v>NAMA PUSKESMAS</v>
      </c>
      <c r="T21" s="7"/>
      <c r="U21" s="7"/>
      <c r="V21" s="7"/>
      <c r="W21" s="7"/>
      <c r="X21" s="7"/>
      <c r="Y21" s="7"/>
      <c r="Z21" s="7"/>
      <c r="AA21" s="7"/>
      <c r="AB21" s="7"/>
    </row>
    <row r="22" spans="2:28" x14ac:dyDescent="0.25">
      <c r="B22" s="7"/>
      <c r="C22" s="7" t="s">
        <v>7</v>
      </c>
      <c r="D22" s="7" t="s">
        <v>6</v>
      </c>
      <c r="E22" s="8">
        <f>'NOTA DINAS'!F16</f>
        <v>NaN</v>
      </c>
      <c r="F22" s="8"/>
      <c r="G22" s="8"/>
      <c r="H22" s="14"/>
      <c r="I22" s="15" t="s">
        <v>14</v>
      </c>
      <c r="J22" s="15"/>
      <c r="K22" s="16">
        <f>'NOTA DINAS'!N16</f>
        <v>0</v>
      </c>
      <c r="L22" s="16"/>
      <c r="M22" s="7"/>
      <c r="N22" s="7"/>
      <c r="O22" s="3"/>
      <c r="P22" s="7"/>
      <c r="Q22" s="7" t="s">
        <v>7</v>
      </c>
      <c r="R22" s="7" t="s">
        <v>6</v>
      </c>
      <c r="S22" s="8">
        <f>E22</f>
        <v>NaN</v>
      </c>
      <c r="T22" s="8"/>
      <c r="U22" s="8"/>
      <c r="V22" s="14"/>
      <c r="W22" s="15" t="s">
        <v>14</v>
      </c>
      <c r="X22" s="15"/>
      <c r="Y22" s="16">
        <f>'NOTA DINAS'!AB16</f>
        <v>0</v>
      </c>
      <c r="Z22" s="16"/>
      <c r="AA22" s="7"/>
      <c r="AB22" s="7"/>
    </row>
    <row r="23" spans="2:28" x14ac:dyDescent="0.25">
      <c r="B23" s="7"/>
      <c r="C23" s="7"/>
      <c r="D23" s="7"/>
      <c r="E23" s="7"/>
      <c r="F23" s="7"/>
      <c r="G23" s="7"/>
      <c r="H23" s="7"/>
      <c r="I23" s="7"/>
      <c r="J23" s="7"/>
      <c r="K23" s="7" t="s">
        <v>15</v>
      </c>
      <c r="L23" s="7"/>
      <c r="M23" s="7"/>
      <c r="N23" s="7"/>
      <c r="O23" s="5"/>
      <c r="P23" s="7"/>
      <c r="Q23" s="7"/>
      <c r="R23" s="7"/>
      <c r="S23" s="7"/>
      <c r="T23" s="7"/>
      <c r="U23" s="7"/>
      <c r="V23" s="7"/>
      <c r="W23" s="7"/>
      <c r="X23" s="7"/>
      <c r="Y23" s="7" t="s">
        <v>15</v>
      </c>
      <c r="Z23" s="7"/>
      <c r="AA23" s="7"/>
      <c r="AB23" s="7"/>
    </row>
    <row r="24" spans="2:28" x14ac:dyDescent="0.25">
      <c r="B24" s="7"/>
      <c r="C24" s="7"/>
      <c r="D24" s="7"/>
      <c r="E24" s="7"/>
      <c r="F24" s="7"/>
      <c r="G24" s="7"/>
      <c r="H24" s="7"/>
      <c r="I24" s="7"/>
      <c r="J24" s="7"/>
      <c r="K24" s="7"/>
      <c r="L24" s="7"/>
      <c r="M24" s="7"/>
      <c r="N24" s="7"/>
      <c r="O24" s="5"/>
      <c r="P24" s="7"/>
      <c r="Q24" s="7"/>
      <c r="R24" s="7"/>
      <c r="S24" s="7"/>
      <c r="T24" s="7"/>
      <c r="U24" s="7"/>
      <c r="V24" s="7"/>
      <c r="W24" s="7"/>
      <c r="X24" s="7"/>
      <c r="Y24" s="7"/>
      <c r="Z24" s="7"/>
      <c r="AA24" s="7"/>
      <c r="AB24" s="7"/>
    </row>
    <row r="25" spans="2:28" x14ac:dyDescent="0.25">
      <c r="B25" s="6" t="s">
        <v>16</v>
      </c>
      <c r="C25" s="6" t="s">
        <v>17</v>
      </c>
      <c r="D25" s="17" t="s">
        <v>6</v>
      </c>
      <c r="E25" s="18" t="s">
        <v>18</v>
      </c>
      <c r="F25" s="18"/>
      <c r="G25" s="18"/>
      <c r="H25" s="18"/>
      <c r="I25" s="18"/>
      <c r="J25" s="18"/>
      <c r="K25" s="18"/>
      <c r="L25" s="18"/>
      <c r="M25" s="18"/>
      <c r="N25" s="7"/>
      <c r="O25" s="5"/>
      <c r="P25" s="6" t="s">
        <v>16</v>
      </c>
      <c r="Q25" s="6" t="s">
        <v>17</v>
      </c>
      <c r="R25" s="17" t="s">
        <v>6</v>
      </c>
      <c r="S25" s="18" t="s">
        <v>18</v>
      </c>
      <c r="T25" s="18"/>
      <c r="U25" s="18"/>
      <c r="V25" s="18"/>
      <c r="W25" s="18"/>
      <c r="X25" s="18"/>
      <c r="Y25" s="18"/>
      <c r="Z25" s="18"/>
      <c r="AA25" s="18"/>
      <c r="AB25" s="7"/>
    </row>
    <row r="26" spans="2:28" x14ac:dyDescent="0.25">
      <c r="B26" s="7"/>
      <c r="C26" s="7"/>
      <c r="D26" s="7"/>
      <c r="E26" s="18"/>
      <c r="F26" s="18"/>
      <c r="G26" s="18"/>
      <c r="H26" s="18"/>
      <c r="I26" s="18"/>
      <c r="J26" s="18"/>
      <c r="K26" s="18"/>
      <c r="L26" s="18"/>
      <c r="M26" s="18"/>
      <c r="N26" s="7"/>
      <c r="O26" s="5"/>
      <c r="P26" s="7"/>
      <c r="Q26" s="7"/>
      <c r="R26" s="7"/>
      <c r="S26" s="18"/>
      <c r="T26" s="18"/>
      <c r="U26" s="18"/>
      <c r="V26" s="18"/>
      <c r="W26" s="18"/>
      <c r="X26" s="18"/>
      <c r="Y26" s="18"/>
      <c r="Z26" s="18"/>
      <c r="AA26" s="18"/>
      <c r="AB26" s="7"/>
    </row>
    <row r="27" spans="2:28" x14ac:dyDescent="0.25">
      <c r="B27" s="7"/>
      <c r="C27" s="7"/>
      <c r="D27" s="7"/>
      <c r="E27" s="18"/>
      <c r="F27" s="18"/>
      <c r="G27" s="18"/>
      <c r="H27" s="18"/>
      <c r="I27" s="18"/>
      <c r="J27" s="18"/>
      <c r="K27" s="18"/>
      <c r="L27" s="18"/>
      <c r="M27" s="18"/>
      <c r="N27" s="7"/>
      <c r="O27" s="5"/>
      <c r="P27" s="7"/>
      <c r="Q27" s="7"/>
      <c r="R27" s="7"/>
      <c r="S27" s="18"/>
      <c r="T27" s="18"/>
      <c r="U27" s="18"/>
      <c r="V27" s="18"/>
      <c r="W27" s="18"/>
      <c r="X27" s="18"/>
      <c r="Y27" s="18"/>
      <c r="Z27" s="18"/>
      <c r="AA27" s="18"/>
      <c r="AB27" s="7"/>
    </row>
    <row r="28" spans="2:28" x14ac:dyDescent="0.25">
      <c r="B28" s="7"/>
      <c r="C28" s="7"/>
      <c r="D28" s="7"/>
      <c r="E28" s="18"/>
      <c r="F28" s="18"/>
      <c r="G28" s="18"/>
      <c r="H28" s="18"/>
      <c r="I28" s="18"/>
      <c r="J28" s="18"/>
      <c r="K28" s="18"/>
      <c r="L28" s="18"/>
      <c r="M28" s="18"/>
      <c r="N28" s="7"/>
      <c r="O28" s="5"/>
      <c r="P28" s="7"/>
      <c r="Q28" s="7"/>
      <c r="R28" s="7"/>
      <c r="S28" s="18"/>
      <c r="T28" s="18"/>
      <c r="U28" s="18"/>
      <c r="V28" s="18"/>
      <c r="W28" s="18"/>
      <c r="X28" s="18"/>
      <c r="Y28" s="18"/>
      <c r="Z28" s="18"/>
      <c r="AA28" s="18"/>
      <c r="AB28" s="7"/>
    </row>
    <row r="29" ht="5.25" customHeight="1" spans="2:28" x14ac:dyDescent="0.25">
      <c r="B29" s="7"/>
      <c r="C29" s="7"/>
      <c r="D29" s="7"/>
      <c r="E29" s="7"/>
      <c r="F29" s="7"/>
      <c r="G29" s="7"/>
      <c r="H29" s="7"/>
      <c r="I29" s="7"/>
      <c r="J29" s="7"/>
      <c r="K29" s="7"/>
      <c r="L29" s="7"/>
      <c r="M29" s="7"/>
      <c r="N29" s="7"/>
      <c r="O29" s="5"/>
      <c r="P29" s="7"/>
      <c r="Q29" s="7"/>
      <c r="R29" s="7"/>
      <c r="S29" s="7"/>
      <c r="T29" s="7"/>
      <c r="U29" s="7"/>
      <c r="V29" s="7"/>
      <c r="W29" s="7"/>
      <c r="X29" s="7"/>
      <c r="Y29" s="7"/>
      <c r="Z29" s="7"/>
      <c r="AA29" s="7"/>
      <c r="AB29" s="7"/>
    </row>
    <row r="30" ht="6.75" customHeight="1" spans="2:28" x14ac:dyDescent="0.25">
      <c r="B30" s="7"/>
      <c r="C30" s="7" t="s">
        <v>15</v>
      </c>
      <c r="D30" s="7"/>
      <c r="E30" s="17"/>
      <c r="F30" s="7"/>
      <c r="G30" s="7"/>
      <c r="H30" s="7"/>
      <c r="I30" s="7"/>
      <c r="J30" s="7"/>
      <c r="K30" s="7"/>
      <c r="L30" s="7"/>
      <c r="M30" s="7"/>
      <c r="N30" s="7"/>
      <c r="O30" s="3"/>
      <c r="P30" s="7"/>
      <c r="Q30" s="7" t="s">
        <v>15</v>
      </c>
      <c r="R30" s="7"/>
      <c r="S30" s="17"/>
      <c r="T30" s="7"/>
      <c r="U30" s="7"/>
      <c r="V30" s="7"/>
      <c r="W30" s="7"/>
      <c r="X30" s="7"/>
      <c r="Y30" s="7"/>
      <c r="Z30" s="7"/>
      <c r="AA30" s="7"/>
      <c r="AB30" s="7"/>
    </row>
    <row r="31" spans="2:28" x14ac:dyDescent="0.25">
      <c r="B31" s="6" t="s">
        <v>19</v>
      </c>
      <c r="C31" s="6" t="s">
        <v>20</v>
      </c>
      <c r="D31" s="17" t="s">
        <v>6</v>
      </c>
      <c r="E31" s="18" t="s">
        <v>21</v>
      </c>
      <c r="F31" s="18"/>
      <c r="G31" s="18"/>
      <c r="H31" s="18"/>
      <c r="I31" s="18"/>
      <c r="J31" s="18"/>
      <c r="K31" s="18"/>
      <c r="L31" s="18"/>
      <c r="M31" s="18"/>
      <c r="N31" s="7"/>
      <c r="O31" s="5"/>
      <c r="P31" s="6" t="s">
        <v>19</v>
      </c>
      <c r="Q31" s="6" t="s">
        <v>20</v>
      </c>
      <c r="R31" s="17" t="s">
        <v>6</v>
      </c>
      <c r="S31" s="7" t="s">
        <v>22</v>
      </c>
      <c r="T31" s="7"/>
      <c r="U31" s="7"/>
      <c r="V31" s="7"/>
      <c r="W31" s="7"/>
      <c r="X31" s="7"/>
      <c r="Y31" s="7"/>
      <c r="Z31" s="7"/>
      <c r="AA31" s="7"/>
      <c r="AB31" s="7"/>
    </row>
    <row r="32" spans="2:28" x14ac:dyDescent="0.25">
      <c r="B32" s="7"/>
      <c r="C32" s="7"/>
      <c r="D32" s="7"/>
      <c r="E32" s="18"/>
      <c r="F32" s="18"/>
      <c r="G32" s="18"/>
      <c r="H32" s="18"/>
      <c r="I32" s="18"/>
      <c r="J32" s="18"/>
      <c r="K32" s="18"/>
      <c r="L32" s="18"/>
      <c r="M32" s="18"/>
      <c r="N32" s="7"/>
      <c r="P32" s="7"/>
      <c r="Q32" s="7"/>
      <c r="R32" s="7"/>
      <c r="S32" s="7" t="s">
        <v>23</v>
      </c>
      <c r="T32" s="7"/>
      <c r="U32" s="7"/>
      <c r="V32" s="7"/>
      <c r="W32" s="7"/>
      <c r="X32" s="7"/>
      <c r="Y32" s="7"/>
      <c r="Z32" s="7"/>
      <c r="AA32" s="7"/>
      <c r="AB32" s="7"/>
    </row>
    <row r="33" spans="2:28" x14ac:dyDescent="0.25">
      <c r="B33" s="7"/>
      <c r="C33" s="7"/>
      <c r="D33" s="7"/>
      <c r="E33" s="18"/>
      <c r="F33" s="18"/>
      <c r="G33" s="18"/>
      <c r="H33" s="18"/>
      <c r="I33" s="18"/>
      <c r="J33" s="18"/>
      <c r="K33" s="18"/>
      <c r="L33" s="18"/>
      <c r="M33" s="18"/>
      <c r="N33" s="7"/>
      <c r="P33" s="7"/>
      <c r="Q33" s="7"/>
      <c r="R33" s="7"/>
      <c r="S33" s="7" t="s">
        <v>24</v>
      </c>
      <c r="T33" s="7"/>
      <c r="U33" s="7"/>
      <c r="V33" s="7"/>
      <c r="W33" s="7"/>
      <c r="X33" s="7"/>
      <c r="Y33" s="7"/>
      <c r="Z33" s="7"/>
      <c r="AA33" s="7"/>
      <c r="AB33" s="7"/>
    </row>
    <row r="34" spans="2:28" x14ac:dyDescent="0.25">
      <c r="B34" s="7"/>
      <c r="C34" s="7"/>
      <c r="D34" s="7"/>
      <c r="E34" s="18"/>
      <c r="F34" s="18"/>
      <c r="G34" s="18"/>
      <c r="H34" s="18"/>
      <c r="I34" s="18"/>
      <c r="J34" s="18"/>
      <c r="K34" s="18"/>
      <c r="L34" s="18"/>
      <c r="M34" s="18"/>
      <c r="N34" s="7"/>
      <c r="P34" s="7"/>
      <c r="Q34" s="7"/>
      <c r="R34" s="7"/>
      <c r="S34" s="7" t="s">
        <v>25</v>
      </c>
      <c r="T34" s="7"/>
      <c r="U34" s="7"/>
      <c r="V34" s="7"/>
      <c r="W34" s="7"/>
      <c r="X34" s="7"/>
      <c r="Y34" s="7"/>
      <c r="Z34" s="7"/>
      <c r="AA34" s="7"/>
      <c r="AB34" s="7"/>
    </row>
    <row r="35" spans="2:28" x14ac:dyDescent="0.25">
      <c r="B35" s="7"/>
      <c r="C35" s="7"/>
      <c r="D35" s="7"/>
      <c r="E35" s="18"/>
      <c r="F35" s="18"/>
      <c r="G35" s="18"/>
      <c r="H35" s="18"/>
      <c r="I35" s="18"/>
      <c r="J35" s="18"/>
      <c r="K35" s="18"/>
      <c r="L35" s="18"/>
      <c r="M35" s="18"/>
      <c r="N35" s="7"/>
      <c r="P35" s="7"/>
      <c r="Q35" s="7"/>
      <c r="R35" s="7"/>
      <c r="S35" s="7" t="s">
        <v>26</v>
      </c>
      <c r="T35" s="7"/>
      <c r="U35" s="7"/>
      <c r="V35" s="7"/>
      <c r="W35" s="7"/>
      <c r="X35" s="7"/>
      <c r="Y35" s="7"/>
      <c r="Z35" s="7"/>
      <c r="AA35" s="7"/>
      <c r="AB35" s="7"/>
    </row>
    <row r="36" spans="2:28" x14ac:dyDescent="0.25">
      <c r="B36" s="7"/>
      <c r="C36" s="7"/>
      <c r="D36" s="7"/>
      <c r="E36" s="18"/>
      <c r="F36" s="18"/>
      <c r="G36" s="18"/>
      <c r="H36" s="18"/>
      <c r="I36" s="18"/>
      <c r="J36" s="18"/>
      <c r="K36" s="18"/>
      <c r="L36" s="18"/>
      <c r="M36" s="18"/>
      <c r="N36" s="7"/>
      <c r="P36" s="7"/>
      <c r="Q36" s="7"/>
      <c r="R36" s="7"/>
      <c r="S36" s="7" t="s">
        <v>27</v>
      </c>
      <c r="T36" s="7"/>
      <c r="U36" s="7"/>
      <c r="V36" s="7"/>
      <c r="W36" s="7"/>
      <c r="X36" s="7"/>
      <c r="Y36" s="7"/>
      <c r="Z36" s="7"/>
      <c r="AA36" s="7"/>
      <c r="AB36" s="7"/>
    </row>
    <row r="37" ht="9" customHeight="1" spans="2:28" x14ac:dyDescent="0.25">
      <c r="B37" s="7"/>
      <c r="C37" s="7"/>
      <c r="D37" s="7"/>
      <c r="E37" s="7"/>
      <c r="F37" s="7"/>
      <c r="G37" s="7"/>
      <c r="H37" s="7"/>
      <c r="I37" s="7"/>
      <c r="J37" s="7"/>
      <c r="K37" s="7"/>
      <c r="L37" s="7"/>
      <c r="M37" s="7"/>
      <c r="N37" s="7"/>
      <c r="P37" s="7"/>
      <c r="Q37" s="7"/>
      <c r="R37" s="7"/>
      <c r="S37" s="7"/>
      <c r="T37" s="7"/>
      <c r="U37" s="7"/>
      <c r="V37" s="7"/>
      <c r="W37" s="7"/>
      <c r="X37" s="7"/>
      <c r="Y37" s="7"/>
      <c r="Z37" s="7"/>
      <c r="AA37" s="7"/>
      <c r="AB37" s="7"/>
    </row>
    <row r="38" ht="8.25" customHeight="1" spans="2:28" x14ac:dyDescent="0.25">
      <c r="B38" s="7"/>
      <c r="C38" s="7"/>
      <c r="D38" s="7"/>
      <c r="E38" s="7"/>
      <c r="F38" s="7"/>
      <c r="G38" s="7"/>
      <c r="H38" s="7"/>
      <c r="I38" s="7"/>
      <c r="J38" s="7"/>
      <c r="K38" s="7"/>
      <c r="L38" s="7"/>
      <c r="M38" s="7"/>
      <c r="N38" s="7"/>
      <c r="P38" s="7"/>
      <c r="Q38" s="7"/>
      <c r="R38" s="7"/>
      <c r="S38" s="7"/>
      <c r="T38" s="7"/>
      <c r="U38" s="7"/>
      <c r="V38" s="7"/>
      <c r="W38" s="7"/>
      <c r="X38" s="7"/>
      <c r="Y38" s="7"/>
      <c r="Z38" s="7"/>
      <c r="AA38" s="7"/>
      <c r="AB38" s="7"/>
    </row>
    <row r="39" spans="2:28" x14ac:dyDescent="0.25">
      <c r="B39" s="6" t="s">
        <v>28</v>
      </c>
      <c r="C39" s="6" t="s">
        <v>29</v>
      </c>
      <c r="D39" s="19" t="s">
        <v>30</v>
      </c>
      <c r="E39" s="7" t="s">
        <v>31</v>
      </c>
      <c r="F39" s="7"/>
      <c r="G39" s="7"/>
      <c r="H39" s="7"/>
      <c r="I39" s="7"/>
      <c r="J39" s="7"/>
      <c r="K39" s="7"/>
      <c r="L39" s="7"/>
      <c r="M39" s="7"/>
      <c r="N39" s="7"/>
      <c r="P39" s="6" t="s">
        <v>28</v>
      </c>
      <c r="Q39" s="6" t="s">
        <v>29</v>
      </c>
      <c r="R39" s="19" t="s">
        <v>30</v>
      </c>
      <c r="S39" s="7" t="s">
        <v>31</v>
      </c>
      <c r="T39" s="7"/>
      <c r="U39" s="7"/>
      <c r="V39" s="7"/>
      <c r="W39" s="7"/>
      <c r="X39" s="7"/>
      <c r="Y39" s="7"/>
      <c r="Z39" s="7"/>
      <c r="AA39" s="7"/>
      <c r="AB39" s="7"/>
    </row>
    <row r="40" spans="2:28" x14ac:dyDescent="0.25">
      <c r="B40" s="7"/>
      <c r="C40" s="7"/>
      <c r="D40" s="19" t="s">
        <v>30</v>
      </c>
      <c r="E40" s="7" t="s">
        <v>32</v>
      </c>
      <c r="F40" s="7"/>
      <c r="G40" s="7"/>
      <c r="H40" s="7"/>
      <c r="I40" s="7"/>
      <c r="J40" s="7"/>
      <c r="K40" s="7"/>
      <c r="L40" s="7"/>
      <c r="M40" s="7"/>
      <c r="N40" s="7"/>
      <c r="P40" s="7"/>
      <c r="Q40" s="7"/>
      <c r="R40" s="19" t="s">
        <v>30</v>
      </c>
      <c r="S40" s="7" t="s">
        <v>32</v>
      </c>
      <c r="T40" s="7"/>
      <c r="U40" s="7"/>
      <c r="V40" s="7"/>
      <c r="W40" s="7"/>
      <c r="X40" s="7"/>
      <c r="Y40" s="7"/>
      <c r="Z40" s="7"/>
      <c r="AA40" s="7"/>
      <c r="AB40" s="7"/>
    </row>
    <row r="41" spans="2:28" x14ac:dyDescent="0.25">
      <c r="B41" s="7"/>
      <c r="C41" s="7"/>
      <c r="D41" s="19" t="s">
        <v>30</v>
      </c>
      <c r="E41" s="7" t="s">
        <v>33</v>
      </c>
      <c r="F41" s="7"/>
      <c r="G41" s="7"/>
      <c r="H41" s="7"/>
      <c r="I41" s="7"/>
      <c r="J41" s="7"/>
      <c r="K41" s="7"/>
      <c r="L41" s="7"/>
      <c r="M41" s="7"/>
      <c r="N41" s="7"/>
      <c r="P41" s="7"/>
      <c r="Q41" s="7"/>
      <c r="R41" s="19" t="s">
        <v>30</v>
      </c>
      <c r="S41" s="7" t="s">
        <v>33</v>
      </c>
      <c r="T41" s="7"/>
      <c r="U41" s="7"/>
      <c r="V41" s="7"/>
      <c r="W41" s="7"/>
      <c r="X41" s="7"/>
      <c r="Y41" s="7"/>
      <c r="Z41" s="7"/>
      <c r="AA41" s="7"/>
      <c r="AB41" s="7"/>
    </row>
    <row r="42" ht="6.75" customHeight="1" spans="2:28" x14ac:dyDescent="0.25">
      <c r="B42" s="7"/>
      <c r="C42" s="7"/>
      <c r="D42" s="7"/>
      <c r="E42" s="9"/>
      <c r="F42" s="9"/>
      <c r="G42" s="9"/>
      <c r="H42" s="9"/>
      <c r="I42" s="9"/>
      <c r="J42" s="9"/>
      <c r="K42" s="9"/>
      <c r="L42" s="9"/>
      <c r="M42" s="7"/>
      <c r="N42" s="7"/>
      <c r="P42" s="7"/>
      <c r="Q42" s="7"/>
      <c r="R42" s="7"/>
      <c r="S42" s="9"/>
      <c r="T42" s="9"/>
      <c r="U42" s="9"/>
      <c r="V42" s="9"/>
      <c r="W42" s="9"/>
      <c r="X42" s="9"/>
      <c r="Y42" s="9"/>
      <c r="Z42" s="9"/>
      <c r="AA42" s="7"/>
      <c r="AB42" s="7"/>
    </row>
    <row r="43" ht="9" customHeight="1" spans="2:28" x14ac:dyDescent="0.25">
      <c r="B43" s="7"/>
      <c r="C43" s="7"/>
      <c r="D43" s="7"/>
      <c r="E43" s="7"/>
      <c r="F43" s="7"/>
      <c r="G43" s="7"/>
      <c r="H43" s="7"/>
      <c r="I43" s="7"/>
      <c r="J43" s="7"/>
      <c r="K43" s="7"/>
      <c r="L43" s="7"/>
      <c r="M43" s="7"/>
      <c r="N43" s="7"/>
      <c r="P43" s="7"/>
      <c r="Q43" s="7"/>
      <c r="R43" s="7"/>
      <c r="S43" s="7"/>
      <c r="T43" s="7"/>
      <c r="U43" s="7"/>
      <c r="V43" s="7"/>
      <c r="W43" s="7"/>
      <c r="X43" s="7"/>
      <c r="Y43" s="7"/>
      <c r="Z43" s="7"/>
      <c r="AA43" s="7"/>
      <c r="AB43" s="7"/>
    </row>
    <row r="44" spans="2:28" x14ac:dyDescent="0.25">
      <c r="B44" s="7"/>
      <c r="C44" s="7" t="s">
        <v>34</v>
      </c>
      <c r="D44" s="7"/>
      <c r="E44" s="7"/>
      <c r="F44" s="7"/>
      <c r="G44" s="7"/>
      <c r="H44" s="7"/>
      <c r="I44" s="7"/>
      <c r="J44" s="7"/>
      <c r="K44" s="7" t="s">
        <v>15</v>
      </c>
      <c r="L44" s="7"/>
      <c r="M44" s="7"/>
      <c r="N44" s="7"/>
      <c r="P44" s="7"/>
      <c r="Q44" s="7" t="s">
        <v>34</v>
      </c>
      <c r="R44" s="7"/>
      <c r="S44" s="7"/>
      <c r="T44" s="7"/>
      <c r="U44" s="7"/>
      <c r="V44" s="7"/>
      <c r="W44" s="7"/>
      <c r="X44" s="7"/>
      <c r="Y44" s="7" t="s">
        <v>15</v>
      </c>
      <c r="Z44" s="7"/>
      <c r="AA44" s="7"/>
      <c r="AB44" s="7"/>
    </row>
    <row r="45" spans="2:28" x14ac:dyDescent="0.25">
      <c r="B45" s="7"/>
      <c r="C45" s="7" t="s">
        <v>35</v>
      </c>
      <c r="D45" s="7"/>
      <c r="E45" s="7"/>
      <c r="F45" s="7"/>
      <c r="G45" s="7"/>
      <c r="H45" s="9" t="s">
        <v>36</v>
      </c>
      <c r="I45" s="9"/>
      <c r="J45" s="9"/>
      <c r="K45" s="9"/>
      <c r="L45" s="9"/>
      <c r="M45" s="7"/>
      <c r="N45" s="7"/>
      <c r="P45" s="7"/>
      <c r="Q45" s="7" t="s">
        <v>35</v>
      </c>
      <c r="R45" s="7"/>
      <c r="S45" s="7"/>
      <c r="T45" s="7"/>
      <c r="U45" s="7"/>
      <c r="V45" s="9" t="s">
        <v>36</v>
      </c>
      <c r="W45" s="9"/>
      <c r="X45" s="9"/>
      <c r="Y45" s="9"/>
      <c r="Z45" s="9"/>
      <c r="AA45" s="7"/>
      <c r="AB45" s="7"/>
    </row>
    <row r="46" ht="12" customHeight="1" spans="2:28" x14ac:dyDescent="0.25">
      <c r="B46" s="7"/>
      <c r="C46" s="7"/>
      <c r="D46" s="7"/>
      <c r="E46" s="7"/>
      <c r="F46" s="7"/>
      <c r="G46" s="7"/>
      <c r="H46" s="7"/>
      <c r="I46" s="7"/>
      <c r="J46" s="7"/>
      <c r="K46" s="7"/>
      <c r="L46" s="7"/>
      <c r="M46" s="7"/>
      <c r="N46" s="7"/>
      <c r="P46" s="7"/>
      <c r="Q46" s="7"/>
      <c r="R46" s="7"/>
      <c r="S46" s="7"/>
      <c r="T46" s="7"/>
      <c r="U46" s="7"/>
      <c r="V46" s="7"/>
      <c r="W46" s="7"/>
      <c r="X46" s="7"/>
      <c r="Y46" s="7"/>
      <c r="Z46" s="7"/>
      <c r="AA46" s="7"/>
      <c r="AB46" s="7"/>
    </row>
    <row r="47" spans="2:28" x14ac:dyDescent="0.25">
      <c r="B47" s="7"/>
      <c r="C47" s="7"/>
      <c r="D47" s="7"/>
      <c r="E47" s="7"/>
      <c r="F47" s="9" t="s">
        <v>37</v>
      </c>
      <c r="G47" s="7" t="str">
        <f>G11</f>
        <v>NAMA1</v>
      </c>
      <c r="H47" s="7"/>
      <c r="I47" s="7"/>
      <c r="J47" s="7"/>
      <c r="K47" s="7"/>
      <c r="L47" s="17" t="s">
        <v>38</v>
      </c>
      <c r="M47" s="17"/>
      <c r="N47" s="17"/>
      <c r="P47" s="7"/>
      <c r="Q47" s="7"/>
      <c r="R47" s="7"/>
      <c r="S47" s="7"/>
      <c r="T47" s="9" t="s">
        <v>37</v>
      </c>
      <c r="U47" s="7" t="str">
        <f>U11</f>
        <v>NAMA1</v>
      </c>
      <c r="V47" s="7"/>
      <c r="W47" s="7"/>
      <c r="X47" s="7"/>
      <c r="Y47" s="7"/>
      <c r="Z47" s="17" t="s">
        <v>38</v>
      </c>
      <c r="AA47" s="17"/>
      <c r="AB47" s="17"/>
    </row>
    <row r="48" spans="2:28" x14ac:dyDescent="0.25">
      <c r="B48" s="7"/>
      <c r="C48" s="7"/>
      <c r="D48" s="7"/>
      <c r="E48" s="7"/>
      <c r="F48" s="9"/>
      <c r="G48" s="7"/>
      <c r="H48" s="7"/>
      <c r="I48" s="7"/>
      <c r="J48" s="7"/>
      <c r="K48" s="7"/>
      <c r="L48" s="7"/>
      <c r="M48" s="7"/>
      <c r="N48" s="7"/>
      <c r="P48" s="7"/>
      <c r="Q48" s="7"/>
      <c r="R48" s="7"/>
      <c r="S48" s="7"/>
      <c r="T48" s="9"/>
      <c r="U48" s="7"/>
      <c r="V48" s="7"/>
      <c r="W48" s="7"/>
      <c r="X48" s="7"/>
      <c r="Y48" s="7"/>
      <c r="Z48" s="7"/>
      <c r="AA48" s="7"/>
      <c r="AB48" s="7"/>
    </row>
    <row r="49" spans="2:28" x14ac:dyDescent="0.25">
      <c r="B49" s="7"/>
      <c r="C49" s="20" t="str">
        <f>SURTUG!G55</f>
        <v>Yayillatul Rochmah, S. Si. Apt</v>
      </c>
      <c r="D49" s="7"/>
      <c r="E49" s="7"/>
      <c r="F49" s="9" t="s">
        <v>39</v>
      </c>
      <c r="G49" s="7" t="str">
        <f>G14</f>
        <v>NAMA2</v>
      </c>
      <c r="H49" s="7"/>
      <c r="I49" s="7"/>
      <c r="J49" s="7"/>
      <c r="K49" s="7"/>
      <c r="L49" s="17" t="s">
        <v>38</v>
      </c>
      <c r="M49" s="17"/>
      <c r="N49" s="17"/>
      <c r="P49" s="7"/>
      <c r="Q49" s="20" t="s">
        <v>40</v>
      </c>
      <c r="R49" s="7"/>
      <c r="S49" s="7"/>
      <c r="T49" s="9" t="s">
        <v>39</v>
      </c>
      <c r="U49" s="7" t="str">
        <f>U14</f>
        <v>NAMA2</v>
      </c>
      <c r="V49" s="7"/>
      <c r="W49" s="7"/>
      <c r="X49" s="7"/>
      <c r="Y49" s="7"/>
      <c r="Z49" s="17" t="s">
        <v>38</v>
      </c>
      <c r="AA49" s="17"/>
      <c r="AB49" s="17"/>
    </row>
    <row r="50" spans="2:28" x14ac:dyDescent="0.25">
      <c r="B50" s="7"/>
      <c r="C50" s="7" t="str">
        <f>SURTUG!G56</f>
        <v>NIP. 19780703 200502 2 006</v>
      </c>
      <c r="D50" s="7"/>
      <c r="E50" s="7"/>
      <c r="F50" s="9"/>
      <c r="G50" s="7"/>
      <c r="H50" s="7"/>
      <c r="I50" s="7"/>
      <c r="J50" s="7"/>
      <c r="K50" s="7"/>
      <c r="L50" s="7"/>
      <c r="M50" s="7"/>
      <c r="N50" s="7"/>
      <c r="P50" s="7"/>
      <c r="Q50" s="7" t="s">
        <v>41</v>
      </c>
      <c r="R50" s="7"/>
      <c r="S50" s="7"/>
      <c r="T50" s="9"/>
      <c r="U50" s="7"/>
      <c r="V50" s="7"/>
      <c r="W50" s="7"/>
      <c r="X50" s="7"/>
      <c r="Y50" s="7"/>
      <c r="Z50" s="7"/>
      <c r="AA50" s="7"/>
      <c r="AB50" s="7"/>
    </row>
    <row r="51" spans="2:28" x14ac:dyDescent="0.25">
      <c r="B51" s="7"/>
      <c r="C51" s="7"/>
      <c r="D51" s="7"/>
      <c r="E51" s="7"/>
      <c r="F51" s="9" t="s">
        <v>42</v>
      </c>
      <c r="G51" s="7" t="str">
        <f>G17</f>
        <v>NAMA3</v>
      </c>
      <c r="H51" s="7"/>
      <c r="I51" s="7"/>
      <c r="J51" s="7"/>
      <c r="K51" s="7"/>
      <c r="L51" s="17" t="s">
        <v>38</v>
      </c>
      <c r="M51" s="17"/>
      <c r="N51" s="17"/>
      <c r="P51" s="7"/>
      <c r="Q51" s="7"/>
      <c r="R51" s="7"/>
      <c r="S51" s="7"/>
      <c r="T51" s="9" t="s">
        <v>42</v>
      </c>
      <c r="U51" s="7" t="str">
        <f>U17</f>
        <v>NAMA3</v>
      </c>
      <c r="V51" s="7"/>
      <c r="W51" s="7"/>
      <c r="X51" s="7"/>
      <c r="Y51" s="7"/>
      <c r="Z51" s="17" t="s">
        <v>38</v>
      </c>
      <c r="AA51" s="17"/>
      <c r="AB51" s="17"/>
    </row>
    <row r="52" spans="2:28" x14ac:dyDescent="0.25">
      <c r="B52" s="12"/>
      <c r="C52" s="12"/>
      <c r="D52" s="12"/>
      <c r="E52" s="12"/>
      <c r="F52" s="12"/>
      <c r="G52" s="12"/>
      <c r="H52" s="12"/>
      <c r="I52" s="12"/>
      <c r="J52" s="12"/>
      <c r="K52" s="12"/>
      <c r="L52" s="12"/>
      <c r="M52" s="12"/>
      <c r="N52" s="12"/>
      <c r="P52" s="12"/>
      <c r="Q52" s="12"/>
      <c r="R52" s="12"/>
      <c r="S52" s="12"/>
      <c r="T52" s="12"/>
      <c r="U52" s="12"/>
      <c r="V52" s="12"/>
      <c r="W52" s="12"/>
      <c r="X52" s="12"/>
      <c r="Y52" s="12"/>
      <c r="Z52" s="12"/>
      <c r="AA52" s="12"/>
      <c r="AB52" s="12"/>
    </row>
    <row r="53" spans="16:19" x14ac:dyDescent="0.25">
      <c r="P53" s="5"/>
      <c r="Q53" s="21"/>
      <c r="R53" s="22"/>
      <c r="S53" s="23"/>
    </row>
    <row r="54" spans="16:19" x14ac:dyDescent="0.25">
      <c r="P54" s="5"/>
      <c r="Q54" s="21"/>
      <c r="R54" s="22"/>
      <c r="S54" s="23"/>
    </row>
    <row r="55" spans="16:18" x14ac:dyDescent="0.25">
      <c r="P55" s="5"/>
      <c r="Q55" s="21"/>
      <c r="R55" s="22"/>
    </row>
    <row r="56" spans="16:19" x14ac:dyDescent="0.25">
      <c r="P56" s="5"/>
      <c r="Q56" s="24"/>
      <c r="R56" s="23"/>
      <c r="S56" s="23"/>
    </row>
    <row r="57" spans="16:19" x14ac:dyDescent="0.25">
      <c r="P57" s="5"/>
      <c r="Q57" s="7"/>
      <c r="R57" s="4"/>
      <c r="S57" s="4"/>
    </row>
    <row r="58" spans="16:19" x14ac:dyDescent="0.25">
      <c r="P58" s="5"/>
      <c r="Q58" s="7"/>
      <c r="R58" s="4"/>
      <c r="S58" s="4"/>
    </row>
    <row r="59" spans="16:19" x14ac:dyDescent="0.25">
      <c r="P59" s="3"/>
      <c r="Q59" s="7"/>
      <c r="R59" s="4"/>
      <c r="S59" s="4"/>
    </row>
    <row r="60" spans="16:19" x14ac:dyDescent="0.25">
      <c r="P60" s="5"/>
      <c r="Q60" s="7"/>
      <c r="R60" s="25"/>
      <c r="S60" s="25"/>
    </row>
    <row r="61" spans="16:19" x14ac:dyDescent="0.25">
      <c r="P61" s="26"/>
      <c r="Q61" s="7"/>
      <c r="R61" s="25"/>
      <c r="S61" s="25"/>
    </row>
    <row r="62" spans="16:19" x14ac:dyDescent="0.25">
      <c r="P62" s="5"/>
      <c r="Q62" s="7"/>
      <c r="R62" s="25"/>
      <c r="S62" s="25"/>
    </row>
    <row r="63" spans="16:19" x14ac:dyDescent="0.25">
      <c r="P63" s="3"/>
      <c r="Q63" s="7"/>
      <c r="R63" s="4"/>
      <c r="S63" s="4"/>
    </row>
    <row r="64" spans="16:19" x14ac:dyDescent="0.25">
      <c r="P64" s="5"/>
      <c r="Q64" s="7"/>
      <c r="R64" s="4"/>
      <c r="S64" s="4"/>
    </row>
    <row r="65" spans="16:19" x14ac:dyDescent="0.25">
      <c r="P65" s="5"/>
      <c r="Q65" s="7"/>
      <c r="R65" s="4"/>
      <c r="S65" s="4"/>
    </row>
    <row r="66" spans="16:19" x14ac:dyDescent="0.25">
      <c r="P66" s="27"/>
      <c r="Q66" s="4"/>
      <c r="R66" s="4"/>
      <c r="S66" s="4"/>
    </row>
    <row r="67" spans="16:16" x14ac:dyDescent="0.25">
      <c r="P67" s="3"/>
    </row>
    <row r="68" spans="16:16" x14ac:dyDescent="0.25">
      <c r="P68" s="5"/>
    </row>
  </sheetData>
  <mergeCells count="27">
    <mergeCell ref="B2:N2"/>
    <mergeCell ref="P2:AB2"/>
    <mergeCell ref="B3:N3"/>
    <mergeCell ref="P3:AB3"/>
    <mergeCell ref="B4:N4"/>
    <mergeCell ref="P4:AB4"/>
    <mergeCell ref="E8:G8"/>
    <mergeCell ref="S8:U8"/>
    <mergeCell ref="G11:K11"/>
    <mergeCell ref="U11:Y11"/>
    <mergeCell ref="G12:K12"/>
    <mergeCell ref="U12:Y12"/>
    <mergeCell ref="E22:G22"/>
    <mergeCell ref="K22:L22"/>
    <mergeCell ref="S22:U22"/>
    <mergeCell ref="Y22:Z22"/>
    <mergeCell ref="E25:M28"/>
    <mergeCell ref="S25:AA28"/>
    <mergeCell ref="E31:M36"/>
    <mergeCell ref="H45:L45"/>
    <mergeCell ref="V45:Z45"/>
    <mergeCell ref="L47:N47"/>
    <mergeCell ref="Z47:AB47"/>
    <mergeCell ref="L49:N49"/>
    <mergeCell ref="Z49:AB49"/>
    <mergeCell ref="L51:N51"/>
    <mergeCell ref="Z51:AB51"/>
  </mergeCells>
  <pageMargins left="0.5118110236220472" right="0.5118110236220472" top="0.7480314960629921" bottom="0.7480314960629921" header="0.31496062992125984" footer="0.31496062992125984"/>
  <pageSetup paperSize="5" orientation="portrait" horizontalDpi="4294967293" verticalDpi="72" scale="100" fitToWidth="1" fitToHeight="1" firstPageNumber="1" useFirstPageNumber="1" copie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9"/>
  <sheetViews>
    <sheetView workbookViewId="0" zoomScale="85" zoomScaleNormal="85">
      <selection activeCell="C22" sqref="C22"/>
    </sheetView>
  </sheetViews>
  <sheetFormatPr defaultRowHeight="12.75" outlineLevelRow="0" outlineLevelCol="0" x14ac:dyDescent="0" customHeight="1"/>
  <cols>
    <col min="1" max="16384" width="9.140625" style="323" customWidth="1"/>
  </cols>
  <sheetData>
    <row r="1" spans="2:10" x14ac:dyDescent="0.25">
      <c r="B1" s="324" t="s">
        <v>292</v>
      </c>
      <c r="H1" s="325" t="s">
        <v>293</v>
      </c>
      <c r="I1" s="325" t="s">
        <v>6</v>
      </c>
      <c r="J1" s="326">
        <v>2007</v>
      </c>
    </row>
    <row r="2" ht="15" customHeight="1" spans="2:10" x14ac:dyDescent="0.25">
      <c r="B2" s="327"/>
      <c r="H2" s="325" t="s">
        <v>294</v>
      </c>
      <c r="I2" s="325" t="s">
        <v>295</v>
      </c>
      <c r="J2" s="328"/>
    </row>
    <row r="3" ht="15" customHeight="1" spans="2:10" x14ac:dyDescent="0.25">
      <c r="B3" s="53" t="s">
        <v>48</v>
      </c>
      <c r="H3" s="325" t="s">
        <v>129</v>
      </c>
      <c r="I3" s="325" t="s">
        <v>6</v>
      </c>
      <c r="J3" s="328" t="s">
        <v>296</v>
      </c>
    </row>
    <row r="4" ht="21" customHeight="1" spans="3:50" x14ac:dyDescent="0.25">
      <c r="C4" s="329" t="s">
        <v>297</v>
      </c>
      <c r="D4" s="329"/>
      <c r="E4" s="329"/>
      <c r="F4" s="329"/>
      <c r="G4" s="329"/>
      <c r="H4" s="329"/>
      <c r="AB4" s="330" t="s">
        <v>30</v>
      </c>
      <c r="AC4" s="330" t="s">
        <v>30</v>
      </c>
      <c r="AD4" s="330" t="s">
        <v>30</v>
      </c>
      <c r="AE4" s="330" t="s">
        <v>30</v>
      </c>
      <c r="AF4" s="330" t="s">
        <v>30</v>
      </c>
      <c r="AG4" s="330" t="s">
        <v>30</v>
      </c>
      <c r="AH4" s="330" t="s">
        <v>30</v>
      </c>
      <c r="AI4" s="330" t="s">
        <v>30</v>
      </c>
      <c r="AJ4" s="330" t="s">
        <v>30</v>
      </c>
      <c r="AK4" s="330" t="s">
        <v>30</v>
      </c>
      <c r="AL4" s="330" t="s">
        <v>30</v>
      </c>
      <c r="AM4" s="330" t="s">
        <v>30</v>
      </c>
      <c r="AN4" s="330" t="s">
        <v>30</v>
      </c>
      <c r="AO4" s="330" t="s">
        <v>30</v>
      </c>
      <c r="AP4" s="330" t="s">
        <v>30</v>
      </c>
      <c r="AQ4" s="330" t="s">
        <v>30</v>
      </c>
      <c r="AR4" s="330" t="s">
        <v>30</v>
      </c>
      <c r="AS4" s="330" t="s">
        <v>30</v>
      </c>
      <c r="AT4" s="330" t="s">
        <v>30</v>
      </c>
      <c r="AU4" s="330" t="s">
        <v>30</v>
      </c>
      <c r="AV4" s="330" t="s">
        <v>30</v>
      </c>
      <c r="AW4" s="330" t="s">
        <v>30</v>
      </c>
      <c r="AX4" s="330" t="s">
        <v>30</v>
      </c>
    </row>
    <row r="5" ht="13.5" customHeight="1" spans="2:48" x14ac:dyDescent="0.25">
      <c r="B5" s="331"/>
      <c r="D5" s="332"/>
      <c r="E5" s="332"/>
      <c r="F5" s="332"/>
      <c r="G5" s="332"/>
      <c r="K5" s="332"/>
      <c r="L5" s="332"/>
      <c r="M5" s="332"/>
      <c r="N5" s="332"/>
      <c r="O5" s="332"/>
      <c r="P5" s="332"/>
      <c r="Q5" s="332"/>
      <c r="R5" s="332"/>
      <c r="S5" s="332"/>
      <c r="T5" s="332"/>
      <c r="U5" s="332"/>
      <c r="V5" s="332"/>
      <c r="W5" s="332"/>
      <c r="X5" s="333" t="s">
        <v>298</v>
      </c>
      <c r="AV5" s="331" t="s">
        <v>298</v>
      </c>
    </row>
    <row r="6" ht="13.5" customHeight="1" spans="2:48" x14ac:dyDescent="0.25">
      <c r="B6" s="331"/>
      <c r="D6" s="332"/>
      <c r="E6" s="332"/>
      <c r="F6" s="332"/>
      <c r="G6" s="332"/>
      <c r="H6" s="332"/>
      <c r="I6" s="332"/>
      <c r="J6" s="332"/>
      <c r="K6" s="332"/>
      <c r="L6" s="332"/>
      <c r="M6" s="332"/>
      <c r="N6" s="332"/>
      <c r="O6" s="332"/>
      <c r="P6" s="332"/>
      <c r="Q6" s="332"/>
      <c r="R6" s="332"/>
      <c r="S6" s="332"/>
      <c r="T6" s="332"/>
      <c r="U6" s="332"/>
      <c r="V6" s="332"/>
      <c r="W6" s="332"/>
      <c r="X6" s="333" t="s">
        <v>298</v>
      </c>
      <c r="AV6" s="331" t="s">
        <v>298</v>
      </c>
    </row>
    <row r="7" ht="13.5" customHeight="1" spans="1:48" x14ac:dyDescent="0.25">
      <c r="A7" s="325" t="s">
        <v>299</v>
      </c>
      <c r="B7" s="332"/>
      <c r="C7" s="334" t="s">
        <v>6</v>
      </c>
      <c r="D7" s="323" t="s">
        <v>300</v>
      </c>
      <c r="F7" s="332"/>
      <c r="G7" s="332"/>
      <c r="H7" s="332"/>
      <c r="I7" s="332"/>
      <c r="J7" s="332"/>
      <c r="K7" s="332"/>
      <c r="L7" s="332"/>
      <c r="M7" s="332"/>
      <c r="N7" s="332"/>
      <c r="O7" s="332"/>
      <c r="P7" s="332"/>
      <c r="Q7" s="332"/>
      <c r="R7" s="332"/>
      <c r="S7" s="332"/>
      <c r="T7" s="332"/>
      <c r="U7" s="332"/>
      <c r="V7" s="332"/>
      <c r="W7" s="332"/>
      <c r="X7" s="333" t="s">
        <v>298</v>
      </c>
      <c r="Z7" s="332" t="str">
        <f>REPT(Z17,Y8)</f>
        <v>-</v>
      </c>
      <c r="AA7" s="332"/>
      <c r="AB7" s="332"/>
      <c r="AV7" s="331" t="s">
        <v>298</v>
      </c>
    </row>
    <row r="8" ht="13.5" customHeight="1" spans="5:48" x14ac:dyDescent="0.25">
      <c r="E8" s="332"/>
      <c r="F8" s="332"/>
      <c r="G8" s="332"/>
      <c r="H8" s="332"/>
      <c r="I8" s="332"/>
      <c r="J8" s="332"/>
      <c r="K8" s="332"/>
      <c r="L8" s="332"/>
      <c r="M8" s="332"/>
      <c r="N8" s="332"/>
      <c r="O8" s="332"/>
      <c r="P8" s="332"/>
      <c r="Q8" s="332"/>
      <c r="R8" s="332"/>
      <c r="S8" s="332"/>
      <c r="T8" s="332"/>
      <c r="U8" s="332"/>
      <c r="V8" s="332"/>
      <c r="W8" s="332"/>
      <c r="X8" s="333" t="s">
        <v>298</v>
      </c>
      <c r="Y8" s="332">
        <f>LEN(C11)</f>
        <v>1</v>
      </c>
      <c r="Z8" s="332"/>
      <c r="AA8" s="332"/>
      <c r="AV8" s="331" t="s">
        <v>298</v>
      </c>
    </row>
    <row r="9" ht="15.75" customHeight="1" spans="1:48" x14ac:dyDescent="0.25">
      <c r="A9" s="323" t="s">
        <v>301</v>
      </c>
      <c r="C9" s="334" t="s">
        <v>6</v>
      </c>
      <c r="D9" s="335" t="s">
        <v>302</v>
      </c>
      <c r="E9" s="336" t="e">
        <f>C21</f>
        <v>#REF!</v>
      </c>
      <c r="F9" s="336"/>
      <c r="G9" s="332"/>
      <c r="H9" s="332"/>
      <c r="I9" s="332"/>
      <c r="J9" s="332"/>
      <c r="K9" s="332"/>
      <c r="L9" s="332"/>
      <c r="M9" s="332"/>
      <c r="N9" s="332"/>
      <c r="O9" s="332"/>
      <c r="P9" s="332"/>
      <c r="Q9" s="332"/>
      <c r="R9" s="332"/>
      <c r="S9" s="332"/>
      <c r="T9" s="332"/>
      <c r="U9" s="332"/>
      <c r="V9" s="332"/>
      <c r="W9" s="332"/>
      <c r="X9" s="333"/>
      <c r="Y9" s="332"/>
      <c r="Z9" s="332"/>
      <c r="AA9" s="332"/>
      <c r="AV9" s="331"/>
    </row>
    <row r="10" ht="13.5" customHeight="1" spans="5:48" x14ac:dyDescent="0.25">
      <c r="E10" s="332"/>
      <c r="F10" s="332"/>
      <c r="G10" s="332"/>
      <c r="H10" s="332"/>
      <c r="I10" s="332"/>
      <c r="J10" s="332"/>
      <c r="K10" s="332"/>
      <c r="L10" s="332"/>
      <c r="M10" s="332"/>
      <c r="N10" s="332"/>
      <c r="O10" s="332"/>
      <c r="P10" s="332"/>
      <c r="Q10" s="332"/>
      <c r="R10" s="332"/>
      <c r="S10" s="332"/>
      <c r="T10" s="332"/>
      <c r="U10" s="332"/>
      <c r="V10" s="332"/>
      <c r="W10" s="332"/>
      <c r="X10" s="333"/>
      <c r="Y10" s="332"/>
      <c r="Z10" s="332"/>
      <c r="AA10" s="332"/>
      <c r="AV10" s="331"/>
    </row>
    <row r="11" ht="15" customHeight="1" spans="1:48" x14ac:dyDescent="0.25">
      <c r="A11" s="325" t="s">
        <v>303</v>
      </c>
      <c r="C11" s="323" t="s">
        <v>6</v>
      </c>
      <c r="D11" s="337"/>
      <c r="E11" s="338" t="e">
        <f>IF(D21&gt;100000000000-0.001,"Bbuaannnyyaak Buangget Nngul Aii!!!.",PROPER(TRIM(AD54&amp;" "&amp;AC54&amp;" "&amp;Y11&amp;" "&amp;Y12&amp;" "&amp;B22&amp;" "&amp;B23))&amp;".")</f>
        <v>#REF!</v>
      </c>
      <c r="F11" s="338"/>
      <c r="G11" s="338"/>
      <c r="H11" s="338"/>
      <c r="I11" s="338"/>
      <c r="J11" s="338"/>
      <c r="K11" s="339"/>
      <c r="L11" s="332"/>
      <c r="M11" s="332"/>
      <c r="N11" s="332"/>
      <c r="O11" s="332"/>
      <c r="P11" s="332"/>
      <c r="Q11" s="332"/>
      <c r="R11" s="332"/>
      <c r="S11" s="332"/>
      <c r="T11" s="332"/>
      <c r="U11" s="332"/>
      <c r="V11" s="332"/>
      <c r="W11" s="332"/>
      <c r="X11" s="333" t="s">
        <v>298</v>
      </c>
      <c r="Y11" s="332" t="e">
        <f>PROPER(TRIM(+AA36&amp;AB36&amp;AC36&amp;AD36&amp;AE36&amp;AF36&amp;AG36&amp;AH36&amp;AI36&amp;AJ36&amp;AK36&amp;AL36&amp;AM36))</f>
        <v>#REF!</v>
      </c>
      <c r="Z11" s="332"/>
      <c r="AA11" s="332"/>
      <c r="AV11" s="331" t="s">
        <v>298</v>
      </c>
    </row>
    <row r="12" ht="13.5" customHeight="1" spans="1:48" x14ac:dyDescent="0.25">
      <c r="A12" s="325"/>
      <c r="E12" s="332"/>
      <c r="F12" s="332"/>
      <c r="G12" s="332"/>
      <c r="H12" s="332"/>
      <c r="I12" s="332"/>
      <c r="J12" s="332"/>
      <c r="K12" s="332"/>
      <c r="L12" s="332"/>
      <c r="M12" s="332"/>
      <c r="N12" s="332"/>
      <c r="O12" s="332"/>
      <c r="P12" s="332"/>
      <c r="Q12" s="332"/>
      <c r="R12" s="332"/>
      <c r="S12" s="332"/>
      <c r="T12" s="332"/>
      <c r="U12" s="332"/>
      <c r="V12" s="332"/>
      <c r="W12" s="332"/>
      <c r="X12" s="333" t="s">
        <v>298</v>
      </c>
      <c r="Y12" s="332" t="e">
        <f>IF(Y11&gt;"A","Rupiah","")</f>
        <v>#REF!</v>
      </c>
      <c r="Z12" s="332"/>
      <c r="AA12" s="332"/>
      <c r="AV12" s="331" t="s">
        <v>298</v>
      </c>
    </row>
    <row r="13" ht="13.5" customHeight="1" spans="11:48" x14ac:dyDescent="0.25">
      <c r="K13" s="340"/>
      <c r="L13" s="332"/>
      <c r="M13" s="332"/>
      <c r="N13" s="332"/>
      <c r="O13" s="332"/>
      <c r="P13" s="332"/>
      <c r="Q13" s="332"/>
      <c r="R13" s="332"/>
      <c r="S13" s="332"/>
      <c r="T13" s="332"/>
      <c r="U13" s="332"/>
      <c r="V13" s="332"/>
      <c r="W13" s="332"/>
      <c r="X13" s="333" t="s">
        <v>298</v>
      </c>
      <c r="AV13" s="331" t="s">
        <v>298</v>
      </c>
    </row>
    <row r="14" ht="13.5" customHeight="1" spans="11:48" x14ac:dyDescent="0.25">
      <c r="K14" s="341"/>
      <c r="L14" s="332"/>
      <c r="M14" s="332"/>
      <c r="N14" s="332"/>
      <c r="O14" s="332"/>
      <c r="P14" s="332"/>
      <c r="Q14" s="332"/>
      <c r="R14" s="332"/>
      <c r="S14" s="332"/>
      <c r="T14" s="332"/>
      <c r="U14" s="332"/>
      <c r="V14" s="332"/>
      <c r="W14" s="332"/>
      <c r="X14" s="333" t="s">
        <v>298</v>
      </c>
      <c r="AV14" s="331" t="s">
        <v>298</v>
      </c>
    </row>
    <row r="15" ht="13.5" customHeight="1" spans="4:48" x14ac:dyDescent="0.25">
      <c r="D15" s="342"/>
      <c r="E15" s="342"/>
      <c r="F15" s="342"/>
      <c r="G15" s="342"/>
      <c r="H15" s="342"/>
      <c r="I15" s="342"/>
      <c r="J15" s="342"/>
      <c r="K15" s="342"/>
      <c r="Y15" s="331" t="s">
        <v>298</v>
      </c>
      <c r="Z15" s="330" t="s">
        <v>304</v>
      </c>
      <c r="AA15" s="330" t="s">
        <v>304</v>
      </c>
      <c r="AB15" s="330" t="s">
        <v>304</v>
      </c>
      <c r="AC15" s="330" t="s">
        <v>304</v>
      </c>
      <c r="AD15" s="330" t="s">
        <v>304</v>
      </c>
      <c r="AE15" s="330" t="s">
        <v>304</v>
      </c>
      <c r="AF15" s="330" t="s">
        <v>304</v>
      </c>
      <c r="AG15" s="330" t="s">
        <v>304</v>
      </c>
      <c r="AH15" s="330" t="s">
        <v>304</v>
      </c>
      <c r="AI15" s="330" t="s">
        <v>304</v>
      </c>
      <c r="AJ15" s="330" t="s">
        <v>304</v>
      </c>
      <c r="AK15" s="330" t="s">
        <v>304</v>
      </c>
      <c r="AL15" s="330" t="s">
        <v>304</v>
      </c>
      <c r="AM15" s="330" t="s">
        <v>304</v>
      </c>
      <c r="AN15" s="330" t="s">
        <v>304</v>
      </c>
      <c r="AO15" s="330" t="s">
        <v>304</v>
      </c>
      <c r="AP15" s="330" t="s">
        <v>304</v>
      </c>
      <c r="AQ15" s="332"/>
      <c r="AR15" s="332"/>
      <c r="AS15" s="332"/>
      <c r="AT15" s="332"/>
      <c r="AU15" s="332"/>
      <c r="AV15" s="333" t="s">
        <v>298</v>
      </c>
    </row>
    <row r="16" ht="13.5" customHeight="1" spans="4:48" x14ac:dyDescent="0.25">
      <c r="D16" s="342"/>
      <c r="E16" s="342"/>
      <c r="F16" s="342"/>
      <c r="G16" s="342"/>
      <c r="H16" s="342"/>
      <c r="I16" s="342"/>
      <c r="J16" s="342"/>
      <c r="K16" s="342"/>
      <c r="Y16" s="331" t="s">
        <v>298</v>
      </c>
      <c r="Z16" s="332" t="e">
        <f>RIGHT(+"00000000000000"&amp;FIXED(C21,2,TRUE),13)</f>
        <v>#REF!</v>
      </c>
      <c r="AA16" s="331" t="s">
        <v>305</v>
      </c>
      <c r="AB16" s="331" t="s">
        <v>306</v>
      </c>
      <c r="AC16" s="331" t="s">
        <v>307</v>
      </c>
      <c r="AD16" s="331" t="s">
        <v>308</v>
      </c>
      <c r="AE16" s="331" t="s">
        <v>309</v>
      </c>
      <c r="AF16" s="331" t="s">
        <v>310</v>
      </c>
      <c r="AG16" s="331" t="s">
        <v>311</v>
      </c>
      <c r="AH16" s="331" t="s">
        <v>312</v>
      </c>
      <c r="AI16" s="331" t="s">
        <v>313</v>
      </c>
      <c r="AJ16" s="331" t="s">
        <v>314</v>
      </c>
      <c r="AK16" s="331" t="s">
        <v>315</v>
      </c>
      <c r="AL16" s="331" t="s">
        <v>316</v>
      </c>
      <c r="AM16" s="331" t="s">
        <v>317</v>
      </c>
      <c r="AN16" s="331" t="s">
        <v>318</v>
      </c>
      <c r="AO16" s="331" t="s">
        <v>319</v>
      </c>
      <c r="AP16" s="331" t="s">
        <v>320</v>
      </c>
      <c r="AQ16" s="332"/>
      <c r="AR16" s="332"/>
      <c r="AS16" s="332"/>
      <c r="AT16" s="331" t="s">
        <v>321</v>
      </c>
      <c r="AU16" s="332"/>
      <c r="AV16" s="333" t="s">
        <v>298</v>
      </c>
    </row>
    <row r="17" ht="13.5" customHeight="1" spans="25:48" x14ac:dyDescent="0.25">
      <c r="Y17" s="331" t="s">
        <v>298</v>
      </c>
      <c r="Z17" s="330" t="s">
        <v>30</v>
      </c>
      <c r="AA17" s="330" t="s">
        <v>30</v>
      </c>
      <c r="AB17" s="330" t="s">
        <v>30</v>
      </c>
      <c r="AC17" s="330" t="s">
        <v>30</v>
      </c>
      <c r="AD17" s="330" t="s">
        <v>30</v>
      </c>
      <c r="AE17" s="330" t="s">
        <v>30</v>
      </c>
      <c r="AF17" s="330" t="s">
        <v>30</v>
      </c>
      <c r="AG17" s="330" t="s">
        <v>30</v>
      </c>
      <c r="AH17" s="330" t="s">
        <v>30</v>
      </c>
      <c r="AI17" s="330" t="s">
        <v>30</v>
      </c>
      <c r="AJ17" s="330" t="s">
        <v>30</v>
      </c>
      <c r="AK17" s="330" t="s">
        <v>30</v>
      </c>
      <c r="AL17" s="330" t="s">
        <v>30</v>
      </c>
      <c r="AM17" s="330" t="s">
        <v>30</v>
      </c>
      <c r="AN17" s="330" t="s">
        <v>30</v>
      </c>
      <c r="AO17" s="330" t="s">
        <v>30</v>
      </c>
      <c r="AP17" s="330" t="s">
        <v>30</v>
      </c>
      <c r="AQ17" s="332"/>
      <c r="AR17" s="332"/>
      <c r="AS17" s="332"/>
      <c r="AT17" s="332"/>
      <c r="AU17" s="332"/>
      <c r="AV17" s="333" t="s">
        <v>298</v>
      </c>
    </row>
    <row r="18" ht="13.5" customHeight="1" spans="25:48" x14ac:dyDescent="0.25">
      <c r="Y18" s="331" t="s">
        <v>298</v>
      </c>
      <c r="Z18" s="331" t="s">
        <v>149</v>
      </c>
      <c r="AA18" s="333" t="s">
        <v>322</v>
      </c>
      <c r="AB18" s="333" t="s">
        <v>322</v>
      </c>
      <c r="AC18" s="333" t="s">
        <v>322</v>
      </c>
      <c r="AD18" s="333" t="s">
        <v>322</v>
      </c>
      <c r="AE18" s="333" t="s">
        <v>322</v>
      </c>
      <c r="AF18" s="333" t="s">
        <v>322</v>
      </c>
      <c r="AG18" s="333" t="s">
        <v>322</v>
      </c>
      <c r="AH18" s="333" t="s">
        <v>322</v>
      </c>
      <c r="AI18" s="333" t="s">
        <v>322</v>
      </c>
      <c r="AJ18" s="333" t="s">
        <v>322</v>
      </c>
      <c r="AK18" s="333" t="s">
        <v>322</v>
      </c>
      <c r="AL18" s="333" t="s">
        <v>322</v>
      </c>
      <c r="AM18" s="333" t="s">
        <v>322</v>
      </c>
      <c r="AN18" s="333" t="s">
        <v>322</v>
      </c>
      <c r="AO18" s="333" t="s">
        <v>322</v>
      </c>
      <c r="AP18" s="333" t="s">
        <v>322</v>
      </c>
      <c r="AQ18" s="332"/>
      <c r="AR18" s="332"/>
      <c r="AS18" s="331" t="s">
        <v>149</v>
      </c>
      <c r="AT18" s="333" t="s">
        <v>322</v>
      </c>
      <c r="AU18" s="332"/>
      <c r="AV18" s="333" t="s">
        <v>298</v>
      </c>
    </row>
    <row r="19" ht="13.5" customHeight="1" spans="25:48" x14ac:dyDescent="0.25">
      <c r="Y19" s="331" t="s">
        <v>298</v>
      </c>
      <c r="Z19" s="331" t="s">
        <v>323</v>
      </c>
      <c r="AA19" s="331" t="s">
        <v>324</v>
      </c>
      <c r="AB19" s="331" t="s">
        <v>325</v>
      </c>
      <c r="AC19" s="331" t="s">
        <v>326</v>
      </c>
      <c r="AD19" s="331" t="s">
        <v>327</v>
      </c>
      <c r="AE19" s="331" t="s">
        <v>328</v>
      </c>
      <c r="AF19" s="331" t="s">
        <v>325</v>
      </c>
      <c r="AG19" s="331" t="s">
        <v>329</v>
      </c>
      <c r="AH19" s="331" t="s">
        <v>327</v>
      </c>
      <c r="AI19" s="331" t="s">
        <v>328</v>
      </c>
      <c r="AJ19" s="331" t="s">
        <v>330</v>
      </c>
      <c r="AK19" s="331" t="s">
        <v>326</v>
      </c>
      <c r="AL19" s="331" t="s">
        <v>327</v>
      </c>
      <c r="AM19" s="331" t="s">
        <v>328</v>
      </c>
      <c r="AN19" s="331" t="s">
        <v>329</v>
      </c>
      <c r="AO19" s="331" t="s">
        <v>327</v>
      </c>
      <c r="AP19" s="331" t="s">
        <v>328</v>
      </c>
      <c r="AQ19" s="332"/>
      <c r="AR19" s="332"/>
      <c r="AS19" s="331" t="s">
        <v>331</v>
      </c>
      <c r="AT19" s="331" t="s">
        <v>327</v>
      </c>
      <c r="AU19" s="332"/>
      <c r="AV19" s="333" t="s">
        <v>298</v>
      </c>
    </row>
    <row r="20" ht="13.5" customHeight="1" spans="3:48" x14ac:dyDescent="0.25">
      <c r="C20" s="343"/>
      <c r="Y20" s="331" t="s">
        <v>298</v>
      </c>
      <c r="Z20" s="331" t="s">
        <v>332</v>
      </c>
      <c r="AA20" s="331" t="s">
        <v>333</v>
      </c>
      <c r="AB20" s="331" t="s">
        <v>334</v>
      </c>
      <c r="AC20" s="331" t="s">
        <v>335</v>
      </c>
      <c r="AD20" s="331" t="s">
        <v>336</v>
      </c>
      <c r="AE20" s="331" t="s">
        <v>337</v>
      </c>
      <c r="AF20" s="331" t="s">
        <v>334</v>
      </c>
      <c r="AG20" s="331" t="s">
        <v>335</v>
      </c>
      <c r="AH20" s="331" t="s">
        <v>336</v>
      </c>
      <c r="AI20" s="331" t="s">
        <v>337</v>
      </c>
      <c r="AJ20" s="331" t="s">
        <v>337</v>
      </c>
      <c r="AK20" s="331" t="s">
        <v>335</v>
      </c>
      <c r="AL20" s="331" t="s">
        <v>336</v>
      </c>
      <c r="AM20" s="331" t="s">
        <v>337</v>
      </c>
      <c r="AN20" s="331" t="s">
        <v>335</v>
      </c>
      <c r="AO20" s="331" t="s">
        <v>336</v>
      </c>
      <c r="AP20" s="331" t="s">
        <v>337</v>
      </c>
      <c r="AQ20" s="332"/>
      <c r="AR20" s="332"/>
      <c r="AS20" s="331" t="s">
        <v>338</v>
      </c>
      <c r="AT20" s="331" t="s">
        <v>339</v>
      </c>
      <c r="AU20" s="332"/>
      <c r="AV20" s="333" t="s">
        <v>298</v>
      </c>
    </row>
    <row r="21" ht="22.5" customHeight="1" spans="1:48" x14ac:dyDescent="0.25">
      <c r="A21" s="344" t="s">
        <v>340</v>
      </c>
      <c r="C21" s="345" t="e">
        <f>#REF!</f>
        <v>#REF!</v>
      </c>
      <c r="D21" s="345"/>
      <c r="E21" s="345"/>
      <c r="Y21" s="331" t="s">
        <v>298</v>
      </c>
      <c r="Z21" s="331" t="s">
        <v>341</v>
      </c>
      <c r="AA21" s="331" t="s">
        <v>342</v>
      </c>
      <c r="AB21" s="331" t="s">
        <v>343</v>
      </c>
      <c r="AC21" s="331" t="s">
        <v>344</v>
      </c>
      <c r="AD21" s="331" t="s">
        <v>345</v>
      </c>
      <c r="AE21" s="331" t="s">
        <v>346</v>
      </c>
      <c r="AF21" s="331" t="s">
        <v>343</v>
      </c>
      <c r="AG21" s="331" t="s">
        <v>344</v>
      </c>
      <c r="AH21" s="331" t="s">
        <v>345</v>
      </c>
      <c r="AI21" s="331" t="s">
        <v>346</v>
      </c>
      <c r="AJ21" s="331" t="s">
        <v>346</v>
      </c>
      <c r="AK21" s="331" t="s">
        <v>344</v>
      </c>
      <c r="AL21" s="331" t="s">
        <v>345</v>
      </c>
      <c r="AM21" s="331" t="s">
        <v>346</v>
      </c>
      <c r="AN21" s="331" t="s">
        <v>344</v>
      </c>
      <c r="AO21" s="331" t="s">
        <v>345</v>
      </c>
      <c r="AP21" s="331" t="s">
        <v>346</v>
      </c>
      <c r="AQ21" s="332"/>
      <c r="AR21" s="332"/>
      <c r="AS21" s="331" t="s">
        <v>347</v>
      </c>
      <c r="AT21" s="331" t="s">
        <v>345</v>
      </c>
      <c r="AU21" s="332"/>
      <c r="AV21" s="333" t="s">
        <v>298</v>
      </c>
    </row>
    <row r="22" ht="13.5" customHeight="1" spans="1:48" x14ac:dyDescent="0.25">
      <c r="A22" s="325" t="s">
        <v>348</v>
      </c>
      <c r="B22" s="332" t="e">
        <f>PROPER(TRIM(+AN36&amp;AO36&amp;AP36))</f>
        <v>#REF!</v>
      </c>
      <c r="C22" s="323" t="s">
        <v>6</v>
      </c>
      <c r="D22" s="346" t="s">
        <v>349</v>
      </c>
      <c r="E22" s="340"/>
      <c r="F22" s="340"/>
      <c r="G22" s="340"/>
      <c r="Y22" s="331" t="s">
        <v>298</v>
      </c>
      <c r="Z22" s="331" t="s">
        <v>350</v>
      </c>
      <c r="AA22" s="331" t="s">
        <v>351</v>
      </c>
      <c r="AB22" s="331" t="s">
        <v>352</v>
      </c>
      <c r="AC22" s="331" t="s">
        <v>353</v>
      </c>
      <c r="AD22" s="331" t="s">
        <v>354</v>
      </c>
      <c r="AE22" s="331" t="s">
        <v>355</v>
      </c>
      <c r="AF22" s="331" t="s">
        <v>352</v>
      </c>
      <c r="AG22" s="331" t="s">
        <v>353</v>
      </c>
      <c r="AH22" s="331" t="s">
        <v>354</v>
      </c>
      <c r="AI22" s="331" t="s">
        <v>355</v>
      </c>
      <c r="AJ22" s="331" t="s">
        <v>355</v>
      </c>
      <c r="AK22" s="331" t="s">
        <v>353</v>
      </c>
      <c r="AL22" s="331" t="s">
        <v>354</v>
      </c>
      <c r="AM22" s="331" t="s">
        <v>355</v>
      </c>
      <c r="AN22" s="331" t="s">
        <v>353</v>
      </c>
      <c r="AO22" s="331" t="s">
        <v>354</v>
      </c>
      <c r="AP22" s="331" t="s">
        <v>355</v>
      </c>
      <c r="AQ22" s="332"/>
      <c r="AR22" s="332"/>
      <c r="AS22" s="331" t="s">
        <v>356</v>
      </c>
      <c r="AT22" s="331" t="s">
        <v>354</v>
      </c>
      <c r="AU22" s="332"/>
      <c r="AV22" s="333" t="s">
        <v>298</v>
      </c>
    </row>
    <row r="23" ht="13.5" customHeight="1" spans="2:48" x14ac:dyDescent="0.25">
      <c r="B23" s="332" t="e">
        <f>IF(B22&gt;"A","Sen","")</f>
        <v>#REF!</v>
      </c>
      <c r="C23" s="332"/>
      <c r="D23" s="342" t="s">
        <v>357</v>
      </c>
      <c r="E23" s="341"/>
      <c r="F23" s="341"/>
      <c r="G23" s="341"/>
      <c r="H23" s="341"/>
      <c r="I23" s="341"/>
      <c r="J23" s="341"/>
      <c r="Y23" s="331"/>
      <c r="Z23" s="331"/>
      <c r="AA23" s="331"/>
      <c r="AB23" s="331"/>
      <c r="AC23" s="331"/>
      <c r="AD23" s="331"/>
      <c r="AE23" s="331"/>
      <c r="AF23" s="331"/>
      <c r="AG23" s="331"/>
      <c r="AH23" s="331"/>
      <c r="AI23" s="331"/>
      <c r="AJ23" s="331"/>
      <c r="AK23" s="331"/>
      <c r="AL23" s="331"/>
      <c r="AM23" s="331"/>
      <c r="AN23" s="331"/>
      <c r="AO23" s="331"/>
      <c r="AP23" s="331"/>
      <c r="AQ23" s="332"/>
      <c r="AR23" s="332"/>
      <c r="AS23" s="331"/>
      <c r="AT23" s="331"/>
      <c r="AU23" s="332"/>
      <c r="AV23" s="333"/>
    </row>
    <row r="24" ht="13.5" customHeight="1" spans="25:48" x14ac:dyDescent="0.25">
      <c r="Y24" s="331"/>
      <c r="Z24" s="331"/>
      <c r="AA24" s="331"/>
      <c r="AB24" s="331"/>
      <c r="AC24" s="331"/>
      <c r="AD24" s="331"/>
      <c r="AE24" s="331"/>
      <c r="AF24" s="331"/>
      <c r="AG24" s="331"/>
      <c r="AH24" s="331"/>
      <c r="AI24" s="331"/>
      <c r="AJ24" s="331"/>
      <c r="AK24" s="331"/>
      <c r="AL24" s="331"/>
      <c r="AM24" s="331"/>
      <c r="AN24" s="331"/>
      <c r="AO24" s="331"/>
      <c r="AP24" s="331"/>
      <c r="AQ24" s="332"/>
      <c r="AR24" s="332"/>
      <c r="AS24" s="331"/>
      <c r="AT24" s="331"/>
      <c r="AU24" s="332"/>
      <c r="AV24" s="333"/>
    </row>
    <row r="25" ht="13.5" customHeight="1" spans="1:48" x14ac:dyDescent="0.25">
      <c r="A25" s="347" t="s">
        <v>358</v>
      </c>
      <c r="B25" s="347"/>
      <c r="C25" s="347"/>
      <c r="D25" s="347"/>
      <c r="E25" s="347"/>
      <c r="J25" s="347" t="s">
        <v>359</v>
      </c>
      <c r="Y25" s="331" t="s">
        <v>298</v>
      </c>
      <c r="Z25" s="331" t="s">
        <v>360</v>
      </c>
      <c r="AA25" s="331" t="s">
        <v>361</v>
      </c>
      <c r="AB25" s="331" t="s">
        <v>362</v>
      </c>
      <c r="AC25" s="331" t="s">
        <v>363</v>
      </c>
      <c r="AD25" s="331" t="s">
        <v>364</v>
      </c>
      <c r="AE25" s="331" t="s">
        <v>365</v>
      </c>
      <c r="AF25" s="331" t="s">
        <v>362</v>
      </c>
      <c r="AG25" s="331" t="s">
        <v>363</v>
      </c>
      <c r="AH25" s="331" t="s">
        <v>364</v>
      </c>
      <c r="AI25" s="331" t="s">
        <v>365</v>
      </c>
      <c r="AJ25" s="331" t="s">
        <v>365</v>
      </c>
      <c r="AK25" s="331" t="s">
        <v>363</v>
      </c>
      <c r="AL25" s="331" t="s">
        <v>364</v>
      </c>
      <c r="AM25" s="331" t="s">
        <v>365</v>
      </c>
      <c r="AN25" s="331" t="s">
        <v>363</v>
      </c>
      <c r="AO25" s="331" t="s">
        <v>364</v>
      </c>
      <c r="AP25" s="331" t="s">
        <v>365</v>
      </c>
      <c r="AQ25" s="332"/>
      <c r="AR25" s="332"/>
      <c r="AS25" s="331" t="s">
        <v>366</v>
      </c>
      <c r="AT25" s="331" t="s">
        <v>364</v>
      </c>
      <c r="AU25" s="332"/>
      <c r="AV25" s="333" t="s">
        <v>298</v>
      </c>
    </row>
    <row r="26" ht="13.5" customHeight="1" spans="1:48" x14ac:dyDescent="0.25">
      <c r="A26" s="347" t="s">
        <v>225</v>
      </c>
      <c r="B26" s="347"/>
      <c r="C26" s="347"/>
      <c r="D26" s="347"/>
      <c r="E26" s="347"/>
      <c r="J26" s="347" t="s">
        <v>367</v>
      </c>
      <c r="Y26" s="331"/>
      <c r="Z26" s="331"/>
      <c r="AA26" s="331"/>
      <c r="AB26" s="331"/>
      <c r="AC26" s="331"/>
      <c r="AD26" s="331"/>
      <c r="AE26" s="331"/>
      <c r="AF26" s="331"/>
      <c r="AG26" s="331"/>
      <c r="AH26" s="331"/>
      <c r="AI26" s="331"/>
      <c r="AJ26" s="331"/>
      <c r="AK26" s="331"/>
      <c r="AL26" s="331"/>
      <c r="AM26" s="331"/>
      <c r="AN26" s="331"/>
      <c r="AO26" s="331"/>
      <c r="AP26" s="331"/>
      <c r="AQ26" s="332"/>
      <c r="AR26" s="332"/>
      <c r="AS26" s="331"/>
      <c r="AT26" s="331"/>
      <c r="AU26" s="332"/>
      <c r="AV26" s="333"/>
    </row>
    <row r="27" ht="13.5" customHeight="1" spans="25:48" x14ac:dyDescent="0.25">
      <c r="Y27" s="331"/>
      <c r="Z27" s="331"/>
      <c r="AA27" s="331"/>
      <c r="AB27" s="331"/>
      <c r="AC27" s="331"/>
      <c r="AD27" s="331"/>
      <c r="AE27" s="331"/>
      <c r="AF27" s="331"/>
      <c r="AG27" s="331"/>
      <c r="AH27" s="331"/>
      <c r="AI27" s="331"/>
      <c r="AJ27" s="331"/>
      <c r="AK27" s="331"/>
      <c r="AL27" s="331"/>
      <c r="AM27" s="331"/>
      <c r="AN27" s="331"/>
      <c r="AO27" s="331"/>
      <c r="AP27" s="331"/>
      <c r="AQ27" s="332"/>
      <c r="AR27" s="332"/>
      <c r="AS27" s="331"/>
      <c r="AT27" s="331"/>
      <c r="AU27" s="332"/>
      <c r="AV27" s="333"/>
    </row>
    <row r="28" ht="13.5" customHeight="1" spans="25:48" x14ac:dyDescent="0.25">
      <c r="Y28" s="331"/>
      <c r="Z28" s="331"/>
      <c r="AA28" s="331"/>
      <c r="AB28" s="331"/>
      <c r="AC28" s="331"/>
      <c r="AD28" s="331"/>
      <c r="AE28" s="331"/>
      <c r="AF28" s="331"/>
      <c r="AG28" s="331"/>
      <c r="AH28" s="331"/>
      <c r="AI28" s="331"/>
      <c r="AJ28" s="331"/>
      <c r="AK28" s="331"/>
      <c r="AL28" s="331"/>
      <c r="AM28" s="331"/>
      <c r="AN28" s="331"/>
      <c r="AO28" s="331"/>
      <c r="AP28" s="331"/>
      <c r="AQ28" s="332"/>
      <c r="AR28" s="332"/>
      <c r="AS28" s="331"/>
      <c r="AT28" s="331"/>
      <c r="AU28" s="332"/>
      <c r="AV28" s="333"/>
    </row>
    <row r="29" ht="13.5" customHeight="1" spans="25:48" x14ac:dyDescent="0.25">
      <c r="Y29" s="331"/>
      <c r="Z29" s="331"/>
      <c r="AA29" s="331"/>
      <c r="AB29" s="331"/>
      <c r="AC29" s="331"/>
      <c r="AD29" s="331"/>
      <c r="AE29" s="331"/>
      <c r="AF29" s="331"/>
      <c r="AG29" s="331"/>
      <c r="AH29" s="331"/>
      <c r="AI29" s="331"/>
      <c r="AJ29" s="331"/>
      <c r="AK29" s="331"/>
      <c r="AL29" s="331"/>
      <c r="AM29" s="331"/>
      <c r="AN29" s="331"/>
      <c r="AO29" s="331"/>
      <c r="AP29" s="331"/>
      <c r="AQ29" s="332"/>
      <c r="AR29" s="332"/>
      <c r="AS29" s="331"/>
      <c r="AT29" s="331"/>
      <c r="AU29" s="332"/>
      <c r="AV29" s="333"/>
    </row>
    <row r="30" ht="13.5" customHeight="1" spans="1:48" x14ac:dyDescent="0.25">
      <c r="A30" s="348" t="s">
        <v>368</v>
      </c>
      <c r="B30" s="348"/>
      <c r="C30" s="348"/>
      <c r="D30" s="348"/>
      <c r="E30" s="348"/>
      <c r="J30" s="348" t="s">
        <v>369</v>
      </c>
      <c r="Y30" s="331"/>
      <c r="Z30" s="331"/>
      <c r="AA30" s="331"/>
      <c r="AB30" s="331"/>
      <c r="AC30" s="331"/>
      <c r="AD30" s="331"/>
      <c r="AE30" s="331"/>
      <c r="AF30" s="331"/>
      <c r="AG30" s="331"/>
      <c r="AH30" s="331"/>
      <c r="AI30" s="331"/>
      <c r="AJ30" s="331"/>
      <c r="AK30" s="331"/>
      <c r="AL30" s="331"/>
      <c r="AM30" s="331"/>
      <c r="AN30" s="331"/>
      <c r="AO30" s="331"/>
      <c r="AP30" s="331"/>
      <c r="AQ30" s="332"/>
      <c r="AR30" s="332"/>
      <c r="AS30" s="331"/>
      <c r="AT30" s="331"/>
      <c r="AU30" s="332"/>
      <c r="AV30" s="333"/>
    </row>
    <row r="31" ht="14.25" customHeight="1" spans="1:48" x14ac:dyDescent="0.25">
      <c r="A31" s="349" t="s">
        <v>370</v>
      </c>
      <c r="B31" s="349"/>
      <c r="C31" s="349"/>
      <c r="D31" s="349"/>
      <c r="E31" s="349"/>
      <c r="F31" s="350"/>
      <c r="G31" s="350"/>
      <c r="K31" s="350"/>
      <c r="Y31" s="331" t="s">
        <v>298</v>
      </c>
      <c r="Z31" s="331" t="s">
        <v>371</v>
      </c>
      <c r="AA31" s="331" t="s">
        <v>372</v>
      </c>
      <c r="AB31" s="331" t="s">
        <v>373</v>
      </c>
      <c r="AC31" s="331" t="s">
        <v>374</v>
      </c>
      <c r="AD31" s="331" t="s">
        <v>375</v>
      </c>
      <c r="AE31" s="331" t="s">
        <v>376</v>
      </c>
      <c r="AF31" s="331" t="s">
        <v>373</v>
      </c>
      <c r="AG31" s="331" t="s">
        <v>374</v>
      </c>
      <c r="AH31" s="331" t="s">
        <v>375</v>
      </c>
      <c r="AI31" s="331" t="s">
        <v>376</v>
      </c>
      <c r="AJ31" s="331" t="s">
        <v>376</v>
      </c>
      <c r="AK31" s="331" t="s">
        <v>374</v>
      </c>
      <c r="AL31" s="331" t="s">
        <v>375</v>
      </c>
      <c r="AM31" s="331" t="s">
        <v>376</v>
      </c>
      <c r="AN31" s="331" t="s">
        <v>374</v>
      </c>
      <c r="AO31" s="331" t="s">
        <v>375</v>
      </c>
      <c r="AP31" s="331" t="s">
        <v>376</v>
      </c>
      <c r="AQ31" s="332"/>
      <c r="AR31" s="332"/>
      <c r="AS31" s="331" t="s">
        <v>377</v>
      </c>
      <c r="AT31" s="331" t="s">
        <v>375</v>
      </c>
      <c r="AU31" s="332"/>
      <c r="AV31" s="333" t="s">
        <v>298</v>
      </c>
    </row>
    <row r="32" ht="14.25" customHeight="1" spans="1:48" x14ac:dyDescent="0.25">
      <c r="A32" s="351"/>
      <c r="B32" s="351"/>
      <c r="C32" s="351"/>
      <c r="D32" s="351"/>
      <c r="E32" s="351"/>
      <c r="F32" s="351"/>
      <c r="G32" s="351"/>
      <c r="H32" s="351"/>
      <c r="I32" s="351"/>
      <c r="J32" s="351"/>
      <c r="K32" s="351"/>
      <c r="Y32" s="331" t="s">
        <v>298</v>
      </c>
      <c r="Z32" s="331" t="s">
        <v>378</v>
      </c>
      <c r="AA32" s="331" t="s">
        <v>379</v>
      </c>
      <c r="AB32" s="331" t="s">
        <v>380</v>
      </c>
      <c r="AC32" s="331" t="s">
        <v>381</v>
      </c>
      <c r="AD32" s="331" t="s">
        <v>382</v>
      </c>
      <c r="AE32" s="331" t="s">
        <v>383</v>
      </c>
      <c r="AF32" s="331" t="s">
        <v>380</v>
      </c>
      <c r="AG32" s="331" t="s">
        <v>381</v>
      </c>
      <c r="AH32" s="331" t="s">
        <v>382</v>
      </c>
      <c r="AI32" s="331" t="s">
        <v>383</v>
      </c>
      <c r="AJ32" s="331" t="s">
        <v>383</v>
      </c>
      <c r="AK32" s="331" t="s">
        <v>381</v>
      </c>
      <c r="AL32" s="331" t="s">
        <v>382</v>
      </c>
      <c r="AM32" s="331" t="s">
        <v>383</v>
      </c>
      <c r="AN32" s="331" t="s">
        <v>381</v>
      </c>
      <c r="AO32" s="331" t="s">
        <v>382</v>
      </c>
      <c r="AP32" s="331" t="s">
        <v>383</v>
      </c>
      <c r="AQ32" s="332"/>
      <c r="AR32" s="332"/>
      <c r="AS32" s="331" t="s">
        <v>384</v>
      </c>
      <c r="AT32" s="331" t="s">
        <v>382</v>
      </c>
      <c r="AU32" s="332"/>
      <c r="AV32" s="333" t="s">
        <v>298</v>
      </c>
    </row>
    <row r="33" ht="13.5" customHeight="1" spans="3:48" x14ac:dyDescent="0.25">
      <c r="C33" s="327" t="s">
        <v>385</v>
      </c>
      <c r="D33" s="327"/>
      <c r="E33" s="327"/>
      <c r="F33" s="327"/>
      <c r="G33" s="327"/>
      <c r="H33" s="327"/>
      <c r="I33" s="327"/>
      <c r="J33" s="327"/>
      <c r="Y33" s="331" t="s">
        <v>298</v>
      </c>
      <c r="Z33" s="331" t="s">
        <v>386</v>
      </c>
      <c r="AA33" s="331" t="s">
        <v>387</v>
      </c>
      <c r="AB33" s="331" t="s">
        <v>388</v>
      </c>
      <c r="AC33" s="331" t="s">
        <v>389</v>
      </c>
      <c r="AD33" s="331" t="s">
        <v>390</v>
      </c>
      <c r="AE33" s="331" t="s">
        <v>391</v>
      </c>
      <c r="AF33" s="331" t="s">
        <v>388</v>
      </c>
      <c r="AG33" s="331" t="s">
        <v>389</v>
      </c>
      <c r="AH33" s="331" t="s">
        <v>390</v>
      </c>
      <c r="AI33" s="331" t="s">
        <v>391</v>
      </c>
      <c r="AJ33" s="331" t="s">
        <v>391</v>
      </c>
      <c r="AK33" s="331" t="s">
        <v>389</v>
      </c>
      <c r="AL33" s="331" t="s">
        <v>390</v>
      </c>
      <c r="AM33" s="331" t="s">
        <v>391</v>
      </c>
      <c r="AN33" s="331" t="s">
        <v>389</v>
      </c>
      <c r="AO33" s="331" t="s">
        <v>390</v>
      </c>
      <c r="AP33" s="331" t="s">
        <v>391</v>
      </c>
      <c r="AQ33" s="332"/>
      <c r="AR33" s="332"/>
      <c r="AS33" s="331" t="s">
        <v>392</v>
      </c>
      <c r="AT33" s="331" t="s">
        <v>390</v>
      </c>
      <c r="AU33" s="332"/>
      <c r="AV33" s="333" t="s">
        <v>298</v>
      </c>
    </row>
    <row r="34" ht="13.5" customHeight="1" spans="3:48" x14ac:dyDescent="0.25">
      <c r="C34" s="327" t="s">
        <v>393</v>
      </c>
      <c r="D34" s="327"/>
      <c r="E34" s="327"/>
      <c r="F34" s="327"/>
      <c r="G34" s="327"/>
      <c r="H34" s="327"/>
      <c r="I34" s="327"/>
      <c r="J34" s="327"/>
      <c r="Y34" s="331" t="s">
        <v>298</v>
      </c>
      <c r="Z34" s="331" t="s">
        <v>394</v>
      </c>
      <c r="AA34" s="331" t="s">
        <v>395</v>
      </c>
      <c r="AB34" s="331" t="s">
        <v>396</v>
      </c>
      <c r="AC34" s="331" t="s">
        <v>397</v>
      </c>
      <c r="AD34" s="331" t="s">
        <v>398</v>
      </c>
      <c r="AE34" s="331" t="s">
        <v>399</v>
      </c>
      <c r="AF34" s="331" t="s">
        <v>396</v>
      </c>
      <c r="AG34" s="331" t="s">
        <v>397</v>
      </c>
      <c r="AH34" s="331" t="s">
        <v>398</v>
      </c>
      <c r="AI34" s="331" t="s">
        <v>399</v>
      </c>
      <c r="AJ34" s="331" t="s">
        <v>399</v>
      </c>
      <c r="AK34" s="331" t="s">
        <v>397</v>
      </c>
      <c r="AL34" s="331" t="s">
        <v>398</v>
      </c>
      <c r="AM34" s="331" t="s">
        <v>399</v>
      </c>
      <c r="AN34" s="331" t="s">
        <v>397</v>
      </c>
      <c r="AO34" s="331" t="s">
        <v>398</v>
      </c>
      <c r="AP34" s="331" t="s">
        <v>399</v>
      </c>
      <c r="AQ34" s="332"/>
      <c r="AR34" s="332"/>
      <c r="AS34" s="331" t="s">
        <v>400</v>
      </c>
      <c r="AT34" s="331" t="s">
        <v>398</v>
      </c>
      <c r="AU34" s="332"/>
      <c r="AV34" s="333" t="s">
        <v>298</v>
      </c>
    </row>
    <row r="35" ht="13.5" customHeight="1" spans="7:48" x14ac:dyDescent="0.25">
      <c r="G35" s="327"/>
      <c r="H35" s="334"/>
      <c r="I35" s="334"/>
      <c r="Y35" s="331" t="s">
        <v>298</v>
      </c>
      <c r="Z35" s="330" t="s">
        <v>30</v>
      </c>
      <c r="AA35" s="330" t="s">
        <v>30</v>
      </c>
      <c r="AB35" s="330" t="s">
        <v>30</v>
      </c>
      <c r="AC35" s="330" t="s">
        <v>30</v>
      </c>
      <c r="AD35" s="330" t="s">
        <v>30</v>
      </c>
      <c r="AE35" s="330" t="s">
        <v>30</v>
      </c>
      <c r="AF35" s="330" t="s">
        <v>30</v>
      </c>
      <c r="AG35" s="330" t="s">
        <v>30</v>
      </c>
      <c r="AH35" s="330" t="s">
        <v>30</v>
      </c>
      <c r="AI35" s="330" t="s">
        <v>30</v>
      </c>
      <c r="AJ35" s="330" t="s">
        <v>30</v>
      </c>
      <c r="AK35" s="330" t="s">
        <v>30</v>
      </c>
      <c r="AL35" s="330" t="s">
        <v>30</v>
      </c>
      <c r="AM35" s="330" t="s">
        <v>30</v>
      </c>
      <c r="AN35" s="330" t="s">
        <v>30</v>
      </c>
      <c r="AO35" s="330" t="s">
        <v>30</v>
      </c>
      <c r="AP35" s="330" t="s">
        <v>30</v>
      </c>
      <c r="AQ35" s="332"/>
      <c r="AR35" s="332"/>
      <c r="AS35" s="332"/>
      <c r="AT35" s="332"/>
      <c r="AU35" s="332"/>
      <c r="AV35" s="333" t="s">
        <v>298</v>
      </c>
    </row>
    <row r="36" ht="13.5" customHeight="1" spans="8:48" x14ac:dyDescent="0.25">
      <c r="H36" s="334"/>
      <c r="I36" s="334"/>
      <c r="Y36" s="331" t="s">
        <v>298</v>
      </c>
      <c r="Z36" s="352" t="e">
        <f>IF(C21&gt;=1,PROPER(TRIM(+AA36&amp;AB36&amp;AC36&amp;AD36&amp;AE36&amp;AF36&amp;AG36&amp;AH36&amp;AI36&amp;AJ36&amp;AK36&amp;AL36&amp;AM36&amp;Y12)),IF(NOT(RIGHT(Z16,2)="00"),0,1))</f>
        <v>#REF!</v>
      </c>
      <c r="AA36" s="332" t="e">
        <f>IF(AB54&gt;"A","",VLOOKUP(LEFT(Z16,1),$Z$18:$AE$34,2))</f>
        <v>#REF!</v>
      </c>
      <c r="AB36" s="332" t="e">
        <f>IF(AND(AND(AND(NOT(MID(Z16,2,1)="0"),AC37=""),AD36=""),AE36=""),VLOOKUP(MID(Z16,2,1),$Z$18:$AE$34,3)&amp;"JUTA ",VLOOKUP(MID(Z16,2,1),$Z$18:$AE$34,3))</f>
        <v>#REF!</v>
      </c>
      <c r="AC36" s="332" t="e">
        <f>IF(AND(AND(AD36="",AE36=""),AC37&gt;"A"),AC37&amp;" JUTA ",AC37)</f>
        <v>#REF!</v>
      </c>
      <c r="AD36" s="332" t="e">
        <f>IF(AND(MID(Z16,3,1)="1",MID(Z16,4,1)&gt;"0"),VLOOKUP(MID(Z16,3,2),$AS$18:$AT$34,2)&amp;"JUTA ","")</f>
        <v>#REF!</v>
      </c>
      <c r="AE36" s="332" t="e">
        <f>IF(AD36&gt;"A","",IF(MID(Z16,4,1)="0","",VLOOKUP(MID(Z16,4,1),$Z$18:$AE$34,6)&amp;"JUTA "))</f>
        <v>#REF!</v>
      </c>
      <c r="AF36" s="332" t="e">
        <f>IF(AND(AND(AND(NOT(MID(Z16,5,1)="0"),AG36=""),AH36=""),AI36=""),VLOOKUP(MID(Z16,5,1),$Z$18:$AF$34,7)&amp;"RIBU ",VLOOKUP(MID(Z16,5,1),$Z$18:$AF$34,7))</f>
        <v>#REF!</v>
      </c>
      <c r="AG36" s="332" t="e">
        <f>IF(AND(MID(Z16,6,1)="1",MID(Z16,7,1)&gt;"0"),"",IF(MID(Z16,6,1)="0","",IF(NOT(MID(Z16,7,1)&gt;"0"),VLOOKUP(MID(Z16,6,1),$Z18:$AG34,8)&amp;"RIBU ",VLOOKUP(MID(Z16,6,1),$Z$18:$AG$34,8))))</f>
        <v>#REF!</v>
      </c>
      <c r="AH36" s="332" t="e">
        <f>IF(AND(MID(Z16,6,1)="1",MID(Z16,7,1)&gt;"0"),VLOOKUP(MID(Z16,6,2),$AS$18:$AT$34,2)&amp;"RIBU ","")</f>
        <v>#REF!</v>
      </c>
      <c r="AI36" s="332" t="e">
        <f>IF(OR(MID(Z16,7,1)="0",AH36&gt;="A"),"",VLOOKUP(MID(Z16,7,1),$Z$18:$AJ$34,10)&amp;"RIBU ")</f>
        <v>#REF!</v>
      </c>
      <c r="AJ36" s="332" t="e">
        <f>IF(MID(Z16,8,1)="0","",VLOOKUP(MID(Z16,8,1),$Z$18:$AJ$34,11)&amp;"RATUS ")</f>
        <v>#REF!</v>
      </c>
      <c r="AK36" s="332" t="e">
        <f>IF(AND(MID(Z16,9,1)="1",MID(Z16,10,1)&gt;"0"),"",VLOOKUP(MID(Z16,9,1),$Z18:$AK34,12))</f>
        <v>#REF!</v>
      </c>
      <c r="AL36" s="332" t="e">
        <f>IF(AND(MID(Z16,9,1)="1",MID(Z16,10,1)&gt;"0"),VLOOKUP(MID(Z16,9,2),$AS$18:$AT$34,2),"")</f>
        <v>#REF!</v>
      </c>
      <c r="AM36" s="332" t="e">
        <f>IF(AL36&gt;"A","",VLOOKUP(MID(Z16,10,1),$Z$18:$AM$34,14))</f>
        <v>#REF!</v>
      </c>
      <c r="AN36" s="332" t="e">
        <f>IF(AND(MID(Z16,12,1)="1",MID(Z16,13,1)&gt;"0"),"",VLOOKUP(MID(Z16,12,1),$Z18:$AN34,15))</f>
        <v>#REF!</v>
      </c>
      <c r="AO36" s="332" t="e">
        <f>IF(AND(MID(Z16,12,1)="1",MID(Z16,13,1)&gt;"0"),VLOOKUP(MID(Z16,12,2),$AS$18:$AT$34,2),"")</f>
        <v>#REF!</v>
      </c>
      <c r="AP36" s="332" t="e">
        <f>IF(AO36&gt;"A","",VLOOKUP(MID(Z16,13,1),$Z$18:$AP$34,17))</f>
        <v>#REF!</v>
      </c>
      <c r="AQ36" s="332"/>
      <c r="AR36" s="332"/>
      <c r="AS36" s="332"/>
      <c r="AT36" s="332"/>
      <c r="AU36" s="332"/>
      <c r="AV36" s="333" t="s">
        <v>298</v>
      </c>
    </row>
    <row r="37" ht="13.5" customHeight="1" spans="8:48" x14ac:dyDescent="0.25">
      <c r="H37" s="334"/>
      <c r="I37" s="334"/>
      <c r="Y37" s="331" t="s">
        <v>298</v>
      </c>
      <c r="Z37" s="332">
        <v>14</v>
      </c>
      <c r="AA37" s="332">
        <v>16</v>
      </c>
      <c r="AB37" s="332">
        <v>15</v>
      </c>
      <c r="AC37" s="332" t="e">
        <f>IF(AND(MID(Z16,3,1)="1",MID(Z16,4,1)&gt;"0"),"",VLOOKUP(MID(Z16,3,1),$Z18:$AC34,4))</f>
        <v>#REF!</v>
      </c>
      <c r="AD37" s="332">
        <v>15</v>
      </c>
      <c r="AE37" s="332">
        <v>15</v>
      </c>
      <c r="AF37" s="332">
        <v>15</v>
      </c>
      <c r="AG37" s="332">
        <v>15</v>
      </c>
      <c r="AH37" s="332">
        <v>15</v>
      </c>
      <c r="AI37" s="332">
        <v>14</v>
      </c>
      <c r="AJ37" s="332">
        <v>15</v>
      </c>
      <c r="AK37" s="332">
        <v>15</v>
      </c>
      <c r="AL37" s="332">
        <v>15</v>
      </c>
      <c r="AM37" s="332">
        <v>9</v>
      </c>
      <c r="AN37" s="332">
        <v>16</v>
      </c>
      <c r="AO37" s="332">
        <v>15</v>
      </c>
      <c r="AP37" s="332">
        <v>10</v>
      </c>
      <c r="AQ37" s="332"/>
      <c r="AR37" s="332"/>
      <c r="AS37" s="332">
        <v>9</v>
      </c>
      <c r="AT37" s="332">
        <v>9</v>
      </c>
      <c r="AU37" s="332"/>
      <c r="AV37" s="333" t="s">
        <v>298</v>
      </c>
    </row>
    <row r="38" ht="13.5" customHeight="1" spans="8:48" x14ac:dyDescent="0.25">
      <c r="H38" s="334"/>
      <c r="I38" s="334"/>
      <c r="Y38" s="330" t="s">
        <v>30</v>
      </c>
      <c r="Z38" s="330" t="s">
        <v>30</v>
      </c>
      <c r="AA38" s="330" t="s">
        <v>30</v>
      </c>
      <c r="AB38" s="330" t="s">
        <v>30</v>
      </c>
      <c r="AC38" s="330" t="s">
        <v>30</v>
      </c>
      <c r="AD38" s="330" t="s">
        <v>30</v>
      </c>
      <c r="AE38" s="330" t="s">
        <v>30</v>
      </c>
      <c r="AF38" s="330" t="s">
        <v>30</v>
      </c>
      <c r="AG38" s="330" t="s">
        <v>30</v>
      </c>
      <c r="AH38" s="330" t="s">
        <v>30</v>
      </c>
      <c r="AI38" s="330" t="s">
        <v>30</v>
      </c>
      <c r="AJ38" s="330" t="s">
        <v>30</v>
      </c>
      <c r="AK38" s="330" t="s">
        <v>30</v>
      </c>
      <c r="AL38" s="330" t="s">
        <v>30</v>
      </c>
      <c r="AM38" s="330" t="s">
        <v>30</v>
      </c>
      <c r="AN38" s="330" t="s">
        <v>30</v>
      </c>
      <c r="AO38" s="330" t="s">
        <v>30</v>
      </c>
      <c r="AP38" s="330" t="s">
        <v>30</v>
      </c>
      <c r="AQ38" s="330" t="s">
        <v>30</v>
      </c>
      <c r="AR38" s="330" t="s">
        <v>30</v>
      </c>
      <c r="AS38" s="330" t="s">
        <v>30</v>
      </c>
      <c r="AT38" s="330" t="s">
        <v>30</v>
      </c>
      <c r="AU38" s="330" t="s">
        <v>30</v>
      </c>
      <c r="AV38" s="330" t="s">
        <v>30</v>
      </c>
    </row>
    <row r="39" ht="13.5" customHeight="1" spans="3:48" x14ac:dyDescent="0.25">
      <c r="C39" s="348" t="s">
        <v>401</v>
      </c>
      <c r="D39" s="348"/>
      <c r="E39" s="348"/>
      <c r="F39" s="348"/>
      <c r="G39" s="348"/>
      <c r="H39" s="348"/>
      <c r="I39" s="348"/>
      <c r="J39" s="348"/>
      <c r="Y39" s="331" t="s">
        <v>298</v>
      </c>
      <c r="Z39" s="332" t="e">
        <f>LEFT(FIXED(C21,0,TRUE),1)</f>
        <v>#REF!</v>
      </c>
      <c r="AA39" s="332"/>
      <c r="AB39" s="332"/>
      <c r="AC39" s="332"/>
      <c r="AD39" s="332"/>
      <c r="AE39" s="332"/>
      <c r="AF39" s="332"/>
      <c r="AG39" s="332"/>
      <c r="AH39" s="332"/>
      <c r="AI39" s="332"/>
      <c r="AJ39" s="332"/>
      <c r="AK39" s="332"/>
      <c r="AL39" s="332"/>
      <c r="AM39" s="332"/>
      <c r="AN39" s="332"/>
      <c r="AO39" s="332"/>
      <c r="AP39" s="332"/>
      <c r="AQ39" s="332"/>
      <c r="AR39" s="332"/>
      <c r="AS39" s="332"/>
      <c r="AT39" s="332"/>
      <c r="AU39" s="332"/>
      <c r="AV39" s="333" t="s">
        <v>298</v>
      </c>
    </row>
    <row r="40" ht="13.5" customHeight="1" spans="3:48" x14ac:dyDescent="0.25">
      <c r="C40" s="347" t="s">
        <v>402</v>
      </c>
      <c r="D40" s="347"/>
      <c r="E40" s="347"/>
      <c r="F40" s="347"/>
      <c r="G40" s="347"/>
      <c r="H40" s="347"/>
      <c r="I40" s="347"/>
      <c r="J40" s="347"/>
      <c r="Y40" s="331" t="s">
        <v>298</v>
      </c>
      <c r="Z40" s="332" t="e">
        <f>RIGHT(+"00000000000000"&amp;FIXED(C21,2,TRUE),14)</f>
        <v>#REF!</v>
      </c>
      <c r="AA40" s="330" t="s">
        <v>304</v>
      </c>
      <c r="AB40" s="330" t="s">
        <v>304</v>
      </c>
      <c r="AC40" s="332"/>
      <c r="AD40" s="332"/>
      <c r="AE40" s="332"/>
      <c r="AF40" s="332"/>
      <c r="AG40" s="332"/>
      <c r="AH40" s="332"/>
      <c r="AI40" s="332"/>
      <c r="AJ40" s="332"/>
      <c r="AK40" s="332"/>
      <c r="AL40" s="332"/>
      <c r="AM40" s="332"/>
      <c r="AN40" s="332"/>
      <c r="AO40" s="332"/>
      <c r="AP40" s="332"/>
      <c r="AQ40" s="332"/>
      <c r="AR40" s="332"/>
      <c r="AS40" s="332"/>
      <c r="AT40" s="332"/>
      <c r="AU40" s="332"/>
      <c r="AV40" s="333" t="s">
        <v>298</v>
      </c>
    </row>
    <row r="41" ht="13.5" customHeight="1" spans="25:48" x14ac:dyDescent="0.25">
      <c r="Y41" s="331" t="s">
        <v>298</v>
      </c>
      <c r="Z41" s="332"/>
      <c r="AA41" s="331" t="s">
        <v>403</v>
      </c>
      <c r="AB41" s="331" t="s">
        <v>308</v>
      </c>
      <c r="AC41" s="332"/>
      <c r="AD41" s="332"/>
      <c r="AE41" s="332"/>
      <c r="AF41" s="332"/>
      <c r="AG41" s="332"/>
      <c r="AH41" s="332"/>
      <c r="AI41" s="332"/>
      <c r="AJ41" s="332"/>
      <c r="AK41" s="332"/>
      <c r="AL41" s="332"/>
      <c r="AM41" s="332"/>
      <c r="AN41" s="332"/>
      <c r="AO41" s="332"/>
      <c r="AP41" s="332"/>
      <c r="AQ41" s="332"/>
      <c r="AR41" s="332"/>
      <c r="AS41" s="332"/>
      <c r="AT41" s="332"/>
      <c r="AU41" s="332"/>
      <c r="AV41" s="333" t="s">
        <v>298</v>
      </c>
    </row>
    <row r="42" ht="13.5" customHeight="1" spans="25:48" x14ac:dyDescent="0.25">
      <c r="Y42" s="331" t="s">
        <v>298</v>
      </c>
      <c r="Z42" s="332"/>
      <c r="AA42" s="330" t="s">
        <v>30</v>
      </c>
      <c r="AB42" s="330" t="s">
        <v>30</v>
      </c>
      <c r="AC42" s="332"/>
      <c r="AD42" s="332"/>
      <c r="AE42" s="332"/>
      <c r="AF42" s="332"/>
      <c r="AG42" s="332"/>
      <c r="AH42" s="332"/>
      <c r="AI42" s="332"/>
      <c r="AJ42" s="332"/>
      <c r="AK42" s="332"/>
      <c r="AL42" s="332"/>
      <c r="AM42" s="332"/>
      <c r="AN42" s="332"/>
      <c r="AO42" s="332"/>
      <c r="AP42" s="332"/>
      <c r="AQ42" s="332"/>
      <c r="AR42" s="332"/>
      <c r="AS42" s="332"/>
      <c r="AT42" s="332"/>
      <c r="AU42" s="332"/>
      <c r="AV42" s="333" t="s">
        <v>298</v>
      </c>
    </row>
    <row r="43" ht="13.5" customHeight="1" spans="25:48" x14ac:dyDescent="0.25">
      <c r="Y43" s="331" t="s">
        <v>298</v>
      </c>
      <c r="Z43" s="331" t="s">
        <v>149</v>
      </c>
      <c r="AA43" s="333" t="s">
        <v>322</v>
      </c>
      <c r="AB43" s="333" t="s">
        <v>322</v>
      </c>
      <c r="AC43" s="332"/>
      <c r="AD43" s="332"/>
      <c r="AE43" s="332"/>
      <c r="AF43" s="332"/>
      <c r="AG43" s="332"/>
      <c r="AH43" s="332"/>
      <c r="AI43" s="332"/>
      <c r="AJ43" s="332"/>
      <c r="AK43" s="332"/>
      <c r="AL43" s="332"/>
      <c r="AM43" s="332"/>
      <c r="AN43" s="332"/>
      <c r="AO43" s="332"/>
      <c r="AP43" s="332"/>
      <c r="AQ43" s="332"/>
      <c r="AR43" s="332"/>
      <c r="AS43" s="332"/>
      <c r="AT43" s="332"/>
      <c r="AU43" s="332"/>
      <c r="AV43" s="333" t="s">
        <v>298</v>
      </c>
    </row>
    <row r="44" ht="13.5" customHeight="1" spans="25:48" x14ac:dyDescent="0.25">
      <c r="Y44" s="331" t="s">
        <v>298</v>
      </c>
      <c r="Z44" s="331" t="s">
        <v>323</v>
      </c>
      <c r="AA44" s="331" t="s">
        <v>326</v>
      </c>
      <c r="AB44" s="331" t="s">
        <v>327</v>
      </c>
      <c r="AC44" s="332"/>
      <c r="AD44" s="332"/>
      <c r="AE44" s="332"/>
      <c r="AF44" s="332"/>
      <c r="AG44" s="332"/>
      <c r="AH44" s="332"/>
      <c r="AI44" s="332"/>
      <c r="AJ44" s="332"/>
      <c r="AK44" s="332"/>
      <c r="AL44" s="332"/>
      <c r="AM44" s="332"/>
      <c r="AN44" s="332"/>
      <c r="AO44" s="332"/>
      <c r="AP44" s="332"/>
      <c r="AQ44" s="332"/>
      <c r="AR44" s="332"/>
      <c r="AS44" s="332"/>
      <c r="AT44" s="332"/>
      <c r="AU44" s="332"/>
      <c r="AV44" s="333" t="s">
        <v>298</v>
      </c>
    </row>
    <row r="45" ht="13.5" customHeight="1" spans="25:48" x14ac:dyDescent="0.25">
      <c r="Y45" s="331" t="s">
        <v>298</v>
      </c>
      <c r="Z45" s="331" t="s">
        <v>332</v>
      </c>
      <c r="AA45" s="331" t="s">
        <v>335</v>
      </c>
      <c r="AB45" s="331" t="s">
        <v>336</v>
      </c>
      <c r="AC45" s="332"/>
      <c r="AD45" s="332"/>
      <c r="AE45" s="332"/>
      <c r="AF45" s="332"/>
      <c r="AG45" s="332"/>
      <c r="AH45" s="332"/>
      <c r="AI45" s="332"/>
      <c r="AJ45" s="332"/>
      <c r="AK45" s="332"/>
      <c r="AL45" s="332"/>
      <c r="AM45" s="332"/>
      <c r="AN45" s="332"/>
      <c r="AO45" s="332"/>
      <c r="AP45" s="332"/>
      <c r="AQ45" s="332"/>
      <c r="AR45" s="332"/>
      <c r="AS45" s="332"/>
      <c r="AT45" s="332"/>
      <c r="AU45" s="332"/>
      <c r="AV45" s="333" t="s">
        <v>298</v>
      </c>
    </row>
    <row r="46" ht="13.5" customHeight="1" spans="25:48" x14ac:dyDescent="0.25">
      <c r="Y46" s="331" t="s">
        <v>298</v>
      </c>
      <c r="Z46" s="331" t="s">
        <v>341</v>
      </c>
      <c r="AA46" s="331" t="s">
        <v>344</v>
      </c>
      <c r="AB46" s="331" t="s">
        <v>345</v>
      </c>
      <c r="AC46" s="332"/>
      <c r="AD46" s="332"/>
      <c r="AE46" s="332"/>
      <c r="AF46" s="332"/>
      <c r="AG46" s="332"/>
      <c r="AH46" s="332"/>
      <c r="AI46" s="332"/>
      <c r="AJ46" s="332"/>
      <c r="AK46" s="332"/>
      <c r="AL46" s="332"/>
      <c r="AM46" s="332"/>
      <c r="AN46" s="332"/>
      <c r="AO46" s="332"/>
      <c r="AP46" s="332"/>
      <c r="AQ46" s="332"/>
      <c r="AR46" s="332"/>
      <c r="AS46" s="332"/>
      <c r="AT46" s="332"/>
      <c r="AU46" s="332"/>
      <c r="AV46" s="333" t="s">
        <v>298</v>
      </c>
    </row>
    <row r="47" ht="13.5" customHeight="1" spans="25:48" x14ac:dyDescent="0.25">
      <c r="Y47" s="331" t="s">
        <v>298</v>
      </c>
      <c r="Z47" s="331" t="s">
        <v>350</v>
      </c>
      <c r="AA47" s="331" t="s">
        <v>353</v>
      </c>
      <c r="AB47" s="331" t="s">
        <v>354</v>
      </c>
      <c r="AC47" s="332"/>
      <c r="AD47" s="332"/>
      <c r="AE47" s="332"/>
      <c r="AF47" s="332"/>
      <c r="AG47" s="332"/>
      <c r="AH47" s="332"/>
      <c r="AI47" s="332"/>
      <c r="AJ47" s="332"/>
      <c r="AK47" s="332"/>
      <c r="AL47" s="332"/>
      <c r="AM47" s="332"/>
      <c r="AN47" s="332"/>
      <c r="AO47" s="332"/>
      <c r="AP47" s="332"/>
      <c r="AQ47" s="332"/>
      <c r="AR47" s="332"/>
      <c r="AS47" s="332"/>
      <c r="AT47" s="332"/>
      <c r="AU47" s="332"/>
      <c r="AV47" s="333" t="s">
        <v>298</v>
      </c>
    </row>
    <row r="48" ht="13.5" customHeight="1" spans="25:48" x14ac:dyDescent="0.25">
      <c r="Y48" s="331" t="s">
        <v>298</v>
      </c>
      <c r="Z48" s="331" t="s">
        <v>360</v>
      </c>
      <c r="AA48" s="331" t="s">
        <v>363</v>
      </c>
      <c r="AB48" s="331" t="s">
        <v>364</v>
      </c>
      <c r="AC48" s="332"/>
      <c r="AD48" s="332"/>
      <c r="AE48" s="332"/>
      <c r="AF48" s="332"/>
      <c r="AG48" s="332"/>
      <c r="AH48" s="332"/>
      <c r="AI48" s="332"/>
      <c r="AJ48" s="332"/>
      <c r="AK48" s="332"/>
      <c r="AL48" s="332"/>
      <c r="AM48" s="332"/>
      <c r="AN48" s="332"/>
      <c r="AO48" s="332"/>
      <c r="AP48" s="332"/>
      <c r="AQ48" s="332"/>
      <c r="AR48" s="332"/>
      <c r="AS48" s="332"/>
      <c r="AT48" s="332"/>
      <c r="AU48" s="332"/>
      <c r="AV48" s="333" t="s">
        <v>298</v>
      </c>
    </row>
    <row r="49" ht="13.5" customHeight="1" spans="25:48" x14ac:dyDescent="0.25">
      <c r="Y49" s="331" t="s">
        <v>298</v>
      </c>
      <c r="Z49" s="331" t="s">
        <v>371</v>
      </c>
      <c r="AA49" s="331" t="s">
        <v>374</v>
      </c>
      <c r="AB49" s="331" t="s">
        <v>375</v>
      </c>
      <c r="AC49" s="332"/>
      <c r="AD49" s="332"/>
      <c r="AE49" s="332"/>
      <c r="AF49" s="332"/>
      <c r="AG49" s="332"/>
      <c r="AH49" s="332"/>
      <c r="AI49" s="332"/>
      <c r="AJ49" s="332"/>
      <c r="AK49" s="332"/>
      <c r="AL49" s="332"/>
      <c r="AM49" s="332"/>
      <c r="AN49" s="332"/>
      <c r="AO49" s="332"/>
      <c r="AP49" s="332"/>
      <c r="AQ49" s="332"/>
      <c r="AR49" s="332"/>
      <c r="AS49" s="332"/>
      <c r="AT49" s="332"/>
      <c r="AU49" s="332"/>
      <c r="AV49" s="333" t="s">
        <v>298</v>
      </c>
    </row>
    <row r="50" ht="13.5" customHeight="1" spans="25:48" x14ac:dyDescent="0.25">
      <c r="Y50" s="331" t="s">
        <v>298</v>
      </c>
      <c r="Z50" s="331" t="s">
        <v>378</v>
      </c>
      <c r="AA50" s="331" t="s">
        <v>381</v>
      </c>
      <c r="AB50" s="331" t="s">
        <v>382</v>
      </c>
      <c r="AC50" s="332"/>
      <c r="AD50" s="332"/>
      <c r="AE50" s="332"/>
      <c r="AF50" s="332"/>
      <c r="AG50" s="332"/>
      <c r="AH50" s="332"/>
      <c r="AI50" s="332"/>
      <c r="AJ50" s="332"/>
      <c r="AK50" s="332"/>
      <c r="AL50" s="332"/>
      <c r="AM50" s="332"/>
      <c r="AN50" s="332"/>
      <c r="AO50" s="332"/>
      <c r="AP50" s="332"/>
      <c r="AQ50" s="332"/>
      <c r="AR50" s="332"/>
      <c r="AS50" s="332"/>
      <c r="AT50" s="332"/>
      <c r="AU50" s="332"/>
      <c r="AV50" s="333" t="s">
        <v>298</v>
      </c>
    </row>
    <row r="51" ht="13.5" customHeight="1" spans="25:48" x14ac:dyDescent="0.25">
      <c r="Y51" s="331" t="s">
        <v>298</v>
      </c>
      <c r="Z51" s="331" t="s">
        <v>386</v>
      </c>
      <c r="AA51" s="331" t="s">
        <v>389</v>
      </c>
      <c r="AB51" s="331" t="s">
        <v>390</v>
      </c>
      <c r="AC51" s="332"/>
      <c r="AD51" s="332"/>
      <c r="AE51" s="332"/>
      <c r="AF51" s="332"/>
      <c r="AG51" s="332"/>
      <c r="AH51" s="332"/>
      <c r="AI51" s="332"/>
      <c r="AJ51" s="332"/>
      <c r="AK51" s="332"/>
      <c r="AL51" s="332"/>
      <c r="AM51" s="332"/>
      <c r="AN51" s="332"/>
      <c r="AO51" s="332"/>
      <c r="AP51" s="332"/>
      <c r="AQ51" s="332"/>
      <c r="AR51" s="332"/>
      <c r="AS51" s="332"/>
      <c r="AT51" s="332"/>
      <c r="AU51" s="332"/>
      <c r="AV51" s="333" t="s">
        <v>298</v>
      </c>
    </row>
    <row r="52" ht="13.5" customHeight="1" spans="25:48" x14ac:dyDescent="0.25">
      <c r="Y52" s="331" t="s">
        <v>298</v>
      </c>
      <c r="Z52" s="331" t="s">
        <v>394</v>
      </c>
      <c r="AA52" s="331" t="s">
        <v>397</v>
      </c>
      <c r="AB52" s="331" t="s">
        <v>398</v>
      </c>
      <c r="AC52" s="332"/>
      <c r="AD52" s="332"/>
      <c r="AE52" s="332"/>
      <c r="AF52" s="332"/>
      <c r="AG52" s="332"/>
      <c r="AH52" s="332"/>
      <c r="AI52" s="332"/>
      <c r="AJ52" s="332"/>
      <c r="AK52" s="332"/>
      <c r="AL52" s="332"/>
      <c r="AM52" s="332"/>
      <c r="AN52" s="332"/>
      <c r="AO52" s="332"/>
      <c r="AP52" s="332"/>
      <c r="AQ52" s="332"/>
      <c r="AR52" s="332"/>
      <c r="AS52" s="332"/>
      <c r="AT52" s="332"/>
      <c r="AU52" s="332"/>
      <c r="AV52" s="333" t="s">
        <v>298</v>
      </c>
    </row>
    <row r="53" ht="13.5" customHeight="1" spans="25:48" x14ac:dyDescent="0.25">
      <c r="Y53" s="331" t="s">
        <v>298</v>
      </c>
      <c r="Z53" s="332"/>
      <c r="AA53" s="330" t="s">
        <v>30</v>
      </c>
      <c r="AB53" s="330" t="s">
        <v>30</v>
      </c>
      <c r="AC53" s="332"/>
      <c r="AD53" s="332"/>
      <c r="AE53" s="332"/>
      <c r="AF53" s="332"/>
      <c r="AG53" s="332"/>
      <c r="AH53" s="332"/>
      <c r="AI53" s="332"/>
      <c r="AJ53" s="332"/>
      <c r="AK53" s="332"/>
      <c r="AL53" s="332"/>
      <c r="AM53" s="332"/>
      <c r="AN53" s="332"/>
      <c r="AO53" s="332"/>
      <c r="AP53" s="332"/>
      <c r="AQ53" s="332"/>
      <c r="AR53" s="332"/>
      <c r="AS53" s="332"/>
      <c r="AT53" s="332"/>
      <c r="AU53" s="332"/>
      <c r="AV53" s="333" t="s">
        <v>298</v>
      </c>
    </row>
    <row r="54" ht="13.5" customHeight="1" spans="25:48" x14ac:dyDescent="0.25">
      <c r="Y54" s="331" t="s">
        <v>298</v>
      </c>
      <c r="Z54" s="332"/>
      <c r="AA54" s="332" t="e">
        <f>IF(AND(AND(AA36="",AB54=""),AA55&gt;"A"),AA55&amp;" MILIAR ",IF(AB54&gt;"A","",AA55))</f>
        <v>#REF!</v>
      </c>
      <c r="AB54" s="332" t="e">
        <f>IF(AND(LEFT(Z40,1)="1",MID(Z40,2,1)&gt;"0"),VLOOKUP(LEFT(Z40,2),$AS$18:$AT$35,2)&amp;"MILIAR ","")</f>
        <v>#REF!</v>
      </c>
      <c r="AC54" s="332"/>
      <c r="AD54" s="332"/>
      <c r="AE54" s="332"/>
      <c r="AF54" s="332"/>
      <c r="AG54" s="332"/>
      <c r="AH54" s="332"/>
      <c r="AI54" s="332"/>
      <c r="AJ54" s="332"/>
      <c r="AK54" s="332"/>
      <c r="AL54" s="332"/>
      <c r="AM54" s="332"/>
      <c r="AN54" s="332"/>
      <c r="AO54" s="332"/>
      <c r="AP54" s="332"/>
      <c r="AQ54" s="332"/>
      <c r="AR54" s="332"/>
      <c r="AS54" s="332"/>
      <c r="AT54" s="332"/>
      <c r="AU54" s="332"/>
      <c r="AV54" s="333" t="s">
        <v>298</v>
      </c>
    </row>
    <row r="55" ht="13.5" customHeight="1" spans="25:48" x14ac:dyDescent="0.25">
      <c r="Y55" s="331" t="s">
        <v>298</v>
      </c>
      <c r="Z55" s="332"/>
      <c r="AA55" s="332" t="e">
        <f>VLOOKUP(LEFT(Z40,1),$Z43:$AA52,2)</f>
        <v>#REF!</v>
      </c>
      <c r="AB55" s="332">
        <v>15</v>
      </c>
      <c r="AC55" s="332"/>
      <c r="AD55" s="332"/>
      <c r="AE55" s="332"/>
      <c r="AF55" s="332"/>
      <c r="AG55" s="332"/>
      <c r="AH55" s="332"/>
      <c r="AI55" s="332"/>
      <c r="AJ55" s="332"/>
      <c r="AK55" s="332"/>
      <c r="AL55" s="332"/>
      <c r="AM55" s="332"/>
      <c r="AN55" s="332"/>
      <c r="AO55" s="332"/>
      <c r="AP55" s="332"/>
      <c r="AQ55" s="332"/>
      <c r="AR55" s="332"/>
      <c r="AS55" s="332"/>
      <c r="AT55" s="332"/>
      <c r="AU55" s="332"/>
      <c r="AV55" s="333" t="s">
        <v>298</v>
      </c>
    </row>
    <row r="56" ht="13.5" customHeight="1" spans="25:48" x14ac:dyDescent="0.25">
      <c r="Y56" s="331" t="s">
        <v>298</v>
      </c>
      <c r="Z56" s="332"/>
      <c r="AA56" s="330" t="s">
        <v>30</v>
      </c>
      <c r="AB56" s="330" t="s">
        <v>30</v>
      </c>
      <c r="AC56" s="332"/>
      <c r="AD56" s="332"/>
      <c r="AE56" s="332"/>
      <c r="AF56" s="332"/>
      <c r="AG56" s="332"/>
      <c r="AH56" s="332"/>
      <c r="AI56" s="332"/>
      <c r="AJ56" s="332"/>
      <c r="AK56" s="332"/>
      <c r="AL56" s="332"/>
      <c r="AM56" s="332"/>
      <c r="AN56" s="332"/>
      <c r="AO56" s="332"/>
      <c r="AP56" s="332"/>
      <c r="AQ56" s="332"/>
      <c r="AR56" s="332"/>
      <c r="AS56" s="332"/>
      <c r="AT56" s="332"/>
      <c r="AU56" s="332"/>
      <c r="AV56" s="333" t="s">
        <v>298</v>
      </c>
    </row>
    <row r="57" ht="13.5" customHeight="1" spans="25:48" x14ac:dyDescent="0.25">
      <c r="Y57" s="331" t="s">
        <v>298</v>
      </c>
      <c r="Z57" s="332"/>
      <c r="AA57" s="332"/>
      <c r="AB57" s="332"/>
      <c r="AC57" s="332"/>
      <c r="AD57" s="332"/>
      <c r="AE57" s="332"/>
      <c r="AF57" s="332"/>
      <c r="AG57" s="332"/>
      <c r="AH57" s="332"/>
      <c r="AI57" s="332"/>
      <c r="AJ57" s="332"/>
      <c r="AK57" s="332"/>
      <c r="AL57" s="332"/>
      <c r="AM57" s="332"/>
      <c r="AN57" s="332"/>
      <c r="AO57" s="332"/>
      <c r="AP57" s="332"/>
      <c r="AQ57" s="332"/>
      <c r="AR57" s="332"/>
      <c r="AS57" s="332"/>
      <c r="AT57" s="332"/>
      <c r="AU57" s="332"/>
      <c r="AV57" s="333" t="s">
        <v>298</v>
      </c>
    </row>
    <row r="58" ht="13.5" customHeight="1" spans="25:48" x14ac:dyDescent="0.25">
      <c r="Y58" s="331" t="s">
        <v>298</v>
      </c>
      <c r="Z58" s="332"/>
      <c r="AA58" s="332"/>
      <c r="AB58" s="332"/>
      <c r="AC58" s="332"/>
      <c r="AD58" s="332"/>
      <c r="AE58" s="332"/>
      <c r="AF58" s="332"/>
      <c r="AG58" s="332"/>
      <c r="AH58" s="332"/>
      <c r="AI58" s="332"/>
      <c r="AJ58" s="332"/>
      <c r="AK58" s="332"/>
      <c r="AL58" s="332"/>
      <c r="AM58" s="332"/>
      <c r="AN58" s="332"/>
      <c r="AO58" s="332"/>
      <c r="AP58" s="332"/>
      <c r="AQ58" s="332"/>
      <c r="AR58" s="332"/>
      <c r="AS58" s="332"/>
      <c r="AT58" s="332"/>
      <c r="AU58" s="332"/>
      <c r="AV58" s="333" t="s">
        <v>298</v>
      </c>
    </row>
    <row r="59" ht="13.5" customHeight="1" spans="25:48" x14ac:dyDescent="0.25">
      <c r="Y59" s="330" t="s">
        <v>30</v>
      </c>
      <c r="Z59" s="330" t="s">
        <v>30</v>
      </c>
      <c r="AA59" s="330" t="s">
        <v>30</v>
      </c>
      <c r="AB59" s="330" t="s">
        <v>30</v>
      </c>
      <c r="AC59" s="330" t="s">
        <v>30</v>
      </c>
      <c r="AD59" s="330" t="s">
        <v>30</v>
      </c>
      <c r="AE59" s="330" t="s">
        <v>30</v>
      </c>
      <c r="AF59" s="330" t="s">
        <v>30</v>
      </c>
      <c r="AG59" s="330" t="s">
        <v>30</v>
      </c>
      <c r="AH59" s="330" t="s">
        <v>30</v>
      </c>
      <c r="AI59" s="330" t="s">
        <v>30</v>
      </c>
      <c r="AJ59" s="330" t="s">
        <v>30</v>
      </c>
      <c r="AK59" s="330" t="s">
        <v>30</v>
      </c>
      <c r="AL59" s="330" t="s">
        <v>30</v>
      </c>
      <c r="AM59" s="330" t="s">
        <v>30</v>
      </c>
      <c r="AN59" s="330" t="s">
        <v>30</v>
      </c>
      <c r="AO59" s="330" t="s">
        <v>30</v>
      </c>
      <c r="AP59" s="330" t="s">
        <v>30</v>
      </c>
      <c r="AQ59" s="330" t="s">
        <v>30</v>
      </c>
      <c r="AR59" s="330" t="s">
        <v>30</v>
      </c>
      <c r="AS59" s="330" t="s">
        <v>30</v>
      </c>
      <c r="AT59" s="330" t="s">
        <v>30</v>
      </c>
      <c r="AU59" s="330" t="s">
        <v>30</v>
      </c>
      <c r="AV59" s="330" t="s">
        <v>30</v>
      </c>
    </row>
  </sheetData>
  <mergeCells count="12">
    <mergeCell ref="C4:H4"/>
    <mergeCell ref="E9:F9"/>
    <mergeCell ref="E11:J11"/>
    <mergeCell ref="C21:E21"/>
    <mergeCell ref="A25:E25"/>
    <mergeCell ref="A26:E26"/>
    <mergeCell ref="A30:E30"/>
    <mergeCell ref="A31:E31"/>
    <mergeCell ref="C33:I33"/>
    <mergeCell ref="C34:I34"/>
    <mergeCell ref="C39:I39"/>
    <mergeCell ref="C40:I4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9"/>
  <sheetViews>
    <sheetView workbookViewId="0" zoomScale="85" zoomScaleNormal="85">
      <selection activeCell="C22" sqref="C22"/>
    </sheetView>
  </sheetViews>
  <sheetFormatPr defaultRowHeight="12.75" outlineLevelRow="0" outlineLevelCol="0" x14ac:dyDescent="0" customHeight="1"/>
  <cols>
    <col min="1" max="16384" width="9.140625" style="323" customWidth="1"/>
  </cols>
  <sheetData>
    <row r="1" spans="2:10" x14ac:dyDescent="0.25">
      <c r="B1" s="324" t="s">
        <v>292</v>
      </c>
      <c r="H1" s="325" t="s">
        <v>293</v>
      </c>
      <c r="I1" s="325" t="s">
        <v>6</v>
      </c>
      <c r="J1" s="326">
        <v>2007</v>
      </c>
    </row>
    <row r="2" ht="15" customHeight="1" spans="2:10" x14ac:dyDescent="0.25">
      <c r="B2" s="327"/>
      <c r="H2" s="325" t="s">
        <v>294</v>
      </c>
      <c r="I2" s="325" t="s">
        <v>295</v>
      </c>
      <c r="J2" s="328"/>
    </row>
    <row r="3" ht="15" customHeight="1" spans="2:10" x14ac:dyDescent="0.25">
      <c r="B3" s="53" t="s">
        <v>48</v>
      </c>
      <c r="H3" s="325" t="s">
        <v>129</v>
      </c>
      <c r="I3" s="325" t="s">
        <v>6</v>
      </c>
      <c r="J3" s="328" t="s">
        <v>296</v>
      </c>
    </row>
    <row r="4" ht="21" customHeight="1" spans="3:50" x14ac:dyDescent="0.25">
      <c r="C4" s="329" t="s">
        <v>297</v>
      </c>
      <c r="D4" s="329"/>
      <c r="E4" s="329"/>
      <c r="F4" s="329"/>
      <c r="G4" s="329"/>
      <c r="H4" s="329"/>
      <c r="AB4" s="330" t="s">
        <v>30</v>
      </c>
      <c r="AC4" s="330" t="s">
        <v>30</v>
      </c>
      <c r="AD4" s="330" t="s">
        <v>30</v>
      </c>
      <c r="AE4" s="330" t="s">
        <v>30</v>
      </c>
      <c r="AF4" s="330" t="s">
        <v>30</v>
      </c>
      <c r="AG4" s="330" t="s">
        <v>30</v>
      </c>
      <c r="AH4" s="330" t="s">
        <v>30</v>
      </c>
      <c r="AI4" s="330" t="s">
        <v>30</v>
      </c>
      <c r="AJ4" s="330" t="s">
        <v>30</v>
      </c>
      <c r="AK4" s="330" t="s">
        <v>30</v>
      </c>
      <c r="AL4" s="330" t="s">
        <v>30</v>
      </c>
      <c r="AM4" s="330" t="s">
        <v>30</v>
      </c>
      <c r="AN4" s="330" t="s">
        <v>30</v>
      </c>
      <c r="AO4" s="330" t="s">
        <v>30</v>
      </c>
      <c r="AP4" s="330" t="s">
        <v>30</v>
      </c>
      <c r="AQ4" s="330" t="s">
        <v>30</v>
      </c>
      <c r="AR4" s="330" t="s">
        <v>30</v>
      </c>
      <c r="AS4" s="330" t="s">
        <v>30</v>
      </c>
      <c r="AT4" s="330" t="s">
        <v>30</v>
      </c>
      <c r="AU4" s="330" t="s">
        <v>30</v>
      </c>
      <c r="AV4" s="330" t="s">
        <v>30</v>
      </c>
      <c r="AW4" s="330" t="s">
        <v>30</v>
      </c>
      <c r="AX4" s="330" t="s">
        <v>30</v>
      </c>
    </row>
    <row r="5" ht="13.5" customHeight="1" spans="2:48" x14ac:dyDescent="0.25">
      <c r="B5" s="331"/>
      <c r="D5" s="332"/>
      <c r="E5" s="332"/>
      <c r="F5" s="332"/>
      <c r="G5" s="332"/>
      <c r="K5" s="332"/>
      <c r="L5" s="332"/>
      <c r="M5" s="332"/>
      <c r="N5" s="332"/>
      <c r="O5" s="332"/>
      <c r="P5" s="332"/>
      <c r="Q5" s="332"/>
      <c r="R5" s="332"/>
      <c r="S5" s="332"/>
      <c r="T5" s="332"/>
      <c r="U5" s="332"/>
      <c r="V5" s="332"/>
      <c r="W5" s="332"/>
      <c r="X5" s="333" t="s">
        <v>298</v>
      </c>
      <c r="AV5" s="331" t="s">
        <v>298</v>
      </c>
    </row>
    <row r="6" ht="13.5" customHeight="1" spans="2:48" x14ac:dyDescent="0.25">
      <c r="B6" s="331"/>
      <c r="D6" s="332"/>
      <c r="E6" s="332"/>
      <c r="F6" s="332"/>
      <c r="G6" s="332"/>
      <c r="H6" s="332"/>
      <c r="I6" s="332"/>
      <c r="J6" s="332"/>
      <c r="K6" s="332"/>
      <c r="L6" s="332"/>
      <c r="M6" s="332"/>
      <c r="N6" s="332"/>
      <c r="O6" s="332"/>
      <c r="P6" s="332"/>
      <c r="Q6" s="332"/>
      <c r="R6" s="332"/>
      <c r="S6" s="332"/>
      <c r="T6" s="332"/>
      <c r="U6" s="332"/>
      <c r="V6" s="332"/>
      <c r="W6" s="332"/>
      <c r="X6" s="333" t="s">
        <v>298</v>
      </c>
      <c r="AV6" s="331" t="s">
        <v>298</v>
      </c>
    </row>
    <row r="7" ht="13.5" customHeight="1" spans="1:48" x14ac:dyDescent="0.25">
      <c r="A7" s="325" t="s">
        <v>299</v>
      </c>
      <c r="B7" s="332"/>
      <c r="C7" s="334" t="s">
        <v>6</v>
      </c>
      <c r="D7" s="323" t="s">
        <v>300</v>
      </c>
      <c r="F7" s="332"/>
      <c r="G7" s="332"/>
      <c r="H7" s="332"/>
      <c r="I7" s="332"/>
      <c r="J7" s="332"/>
      <c r="K7" s="332"/>
      <c r="L7" s="332"/>
      <c r="M7" s="332"/>
      <c r="N7" s="332"/>
      <c r="O7" s="332"/>
      <c r="P7" s="332"/>
      <c r="Q7" s="332"/>
      <c r="R7" s="332"/>
      <c r="S7" s="332"/>
      <c r="T7" s="332"/>
      <c r="U7" s="332"/>
      <c r="V7" s="332"/>
      <c r="W7" s="332"/>
      <c r="X7" s="333" t="s">
        <v>298</v>
      </c>
      <c r="Z7" s="332" t="str">
        <f>REPT(Z17,Y8)</f>
        <v>-</v>
      </c>
      <c r="AA7" s="332"/>
      <c r="AB7" s="332"/>
      <c r="AV7" s="331" t="s">
        <v>298</v>
      </c>
    </row>
    <row r="8" ht="13.5" customHeight="1" spans="5:48" x14ac:dyDescent="0.25">
      <c r="E8" s="332"/>
      <c r="F8" s="332"/>
      <c r="G8" s="332"/>
      <c r="H8" s="332"/>
      <c r="I8" s="332"/>
      <c r="J8" s="332"/>
      <c r="K8" s="332"/>
      <c r="L8" s="332"/>
      <c r="M8" s="332"/>
      <c r="N8" s="332"/>
      <c r="O8" s="332"/>
      <c r="P8" s="332"/>
      <c r="Q8" s="332"/>
      <c r="R8" s="332"/>
      <c r="S8" s="332"/>
      <c r="T8" s="332"/>
      <c r="U8" s="332"/>
      <c r="V8" s="332"/>
      <c r="W8" s="332"/>
      <c r="X8" s="333" t="s">
        <v>298</v>
      </c>
      <c r="Y8" s="332">
        <f>LEN(C11)</f>
        <v>1</v>
      </c>
      <c r="Z8" s="332"/>
      <c r="AA8" s="332"/>
      <c r="AV8" s="331" t="s">
        <v>298</v>
      </c>
    </row>
    <row r="9" ht="15.75" customHeight="1" spans="1:48" x14ac:dyDescent="0.25">
      <c r="A9" s="323" t="s">
        <v>301</v>
      </c>
      <c r="C9" s="334" t="s">
        <v>6</v>
      </c>
      <c r="D9" s="335" t="s">
        <v>302</v>
      </c>
      <c r="E9" s="336">
        <f>C21</f>
        <v>150000</v>
      </c>
      <c r="F9" s="336"/>
      <c r="G9" s="332"/>
      <c r="H9" s="332"/>
      <c r="I9" s="332"/>
      <c r="J9" s="332"/>
      <c r="K9" s="332"/>
      <c r="L9" s="332"/>
      <c r="M9" s="332"/>
      <c r="N9" s="332"/>
      <c r="O9" s="332"/>
      <c r="P9" s="332"/>
      <c r="Q9" s="332"/>
      <c r="R9" s="332"/>
      <c r="S9" s="332"/>
      <c r="T9" s="332"/>
      <c r="U9" s="332"/>
      <c r="V9" s="332"/>
      <c r="W9" s="332"/>
      <c r="X9" s="333"/>
      <c r="Y9" s="332"/>
      <c r="Z9" s="332"/>
      <c r="AA9" s="332"/>
      <c r="AV9" s="331"/>
    </row>
    <row r="10" ht="13.5" customHeight="1" spans="5:48" x14ac:dyDescent="0.25">
      <c r="E10" s="332"/>
      <c r="F10" s="332"/>
      <c r="G10" s="332"/>
      <c r="H10" s="332"/>
      <c r="I10" s="332"/>
      <c r="J10" s="332"/>
      <c r="K10" s="332"/>
      <c r="L10" s="332"/>
      <c r="M10" s="332"/>
      <c r="N10" s="332"/>
      <c r="O10" s="332"/>
      <c r="P10" s="332"/>
      <c r="Q10" s="332"/>
      <c r="R10" s="332"/>
      <c r="S10" s="332"/>
      <c r="T10" s="332"/>
      <c r="U10" s="332"/>
      <c r="V10" s="332"/>
      <c r="W10" s="332"/>
      <c r="X10" s="333"/>
      <c r="Y10" s="332"/>
      <c r="Z10" s="332"/>
      <c r="AA10" s="332"/>
      <c r="AV10" s="331"/>
    </row>
    <row r="11" ht="15" customHeight="1" spans="1:48" x14ac:dyDescent="0.25">
      <c r="A11" s="325" t="s">
        <v>303</v>
      </c>
      <c r="C11" s="323" t="s">
        <v>6</v>
      </c>
      <c r="D11" s="337"/>
      <c r="E11" s="338" t="str">
        <f>IF(D21&gt;100000000000-0.001,"Bbuaannnyyaak Buangget Nngul Aii!!!.",PROPER(TRIM(AD54&amp;" "&amp;AC54&amp;" "&amp;Y11&amp;" "&amp;Y12&amp;" "&amp;B22&amp;" "&amp;B23))&amp;".")</f>
        <v>Seratus Lima Puluh Ribu Rupiah.</v>
      </c>
      <c r="F11" s="338"/>
      <c r="G11" s="338"/>
      <c r="H11" s="338"/>
      <c r="I11" s="338"/>
      <c r="J11" s="338"/>
      <c r="K11" s="339"/>
      <c r="L11" s="332"/>
      <c r="M11" s="332"/>
      <c r="N11" s="332"/>
      <c r="O11" s="332"/>
      <c r="P11" s="332"/>
      <c r="Q11" s="332"/>
      <c r="R11" s="332"/>
      <c r="S11" s="332"/>
      <c r="T11" s="332"/>
      <c r="U11" s="332"/>
      <c r="V11" s="332"/>
      <c r="W11" s="332"/>
      <c r="X11" s="333" t="s">
        <v>298</v>
      </c>
      <c r="Y11" s="332" t="str">
        <f>PROPER(TRIM(+AA36&amp;AB36&amp;AC36&amp;AD36&amp;AE36&amp;AF36&amp;AG36&amp;AH36&amp;AI36&amp;AJ36&amp;AK36&amp;AL36&amp;AM36))</f>
        <v>Seratus Lima Puluh Ribu</v>
      </c>
      <c r="Z11" s="332"/>
      <c r="AA11" s="332"/>
      <c r="AV11" s="331" t="s">
        <v>298</v>
      </c>
    </row>
    <row r="12" ht="13.5" customHeight="1" spans="1:48" x14ac:dyDescent="0.25">
      <c r="A12" s="325"/>
      <c r="E12" s="332"/>
      <c r="F12" s="332"/>
      <c r="G12" s="332"/>
      <c r="H12" s="332"/>
      <c r="I12" s="332"/>
      <c r="J12" s="332"/>
      <c r="K12" s="332"/>
      <c r="L12" s="332"/>
      <c r="M12" s="332"/>
      <c r="N12" s="332"/>
      <c r="O12" s="332"/>
      <c r="P12" s="332"/>
      <c r="Q12" s="332"/>
      <c r="R12" s="332"/>
      <c r="S12" s="332"/>
      <c r="T12" s="332"/>
      <c r="U12" s="332"/>
      <c r="V12" s="332"/>
      <c r="W12" s="332"/>
      <c r="X12" s="333" t="s">
        <v>298</v>
      </c>
      <c r="Y12" s="332" t="str">
        <f>IF(Y11&gt;"A","Rupiah","")</f>
        <v>Rupiah</v>
      </c>
      <c r="Z12" s="332"/>
      <c r="AA12" s="332"/>
      <c r="AV12" s="331" t="s">
        <v>298</v>
      </c>
    </row>
    <row r="13" ht="13.5" customHeight="1" spans="11:48" x14ac:dyDescent="0.25">
      <c r="K13" s="340"/>
      <c r="L13" s="332"/>
      <c r="M13" s="332"/>
      <c r="N13" s="332"/>
      <c r="O13" s="332"/>
      <c r="P13" s="332"/>
      <c r="Q13" s="332"/>
      <c r="R13" s="332"/>
      <c r="S13" s="332"/>
      <c r="T13" s="332"/>
      <c r="U13" s="332"/>
      <c r="V13" s="332"/>
      <c r="W13" s="332"/>
      <c r="X13" s="333" t="s">
        <v>298</v>
      </c>
      <c r="AV13" s="331" t="s">
        <v>298</v>
      </c>
    </row>
    <row r="14" ht="13.5" customHeight="1" spans="11:48" x14ac:dyDescent="0.25">
      <c r="K14" s="341"/>
      <c r="L14" s="332"/>
      <c r="M14" s="332"/>
      <c r="N14" s="332"/>
      <c r="O14" s="332"/>
      <c r="P14" s="332"/>
      <c r="Q14" s="332"/>
      <c r="R14" s="332"/>
      <c r="S14" s="332"/>
      <c r="T14" s="332"/>
      <c r="U14" s="332"/>
      <c r="V14" s="332"/>
      <c r="W14" s="332"/>
      <c r="X14" s="333" t="s">
        <v>298</v>
      </c>
      <c r="AV14" s="331" t="s">
        <v>298</v>
      </c>
    </row>
    <row r="15" ht="13.5" customHeight="1" spans="4:48" x14ac:dyDescent="0.25">
      <c r="D15" s="342"/>
      <c r="E15" s="342"/>
      <c r="F15" s="342"/>
      <c r="G15" s="342"/>
      <c r="H15" s="342"/>
      <c r="I15" s="342"/>
      <c r="J15" s="342"/>
      <c r="K15" s="342"/>
      <c r="Y15" s="331" t="s">
        <v>298</v>
      </c>
      <c r="Z15" s="330" t="s">
        <v>304</v>
      </c>
      <c r="AA15" s="330" t="s">
        <v>304</v>
      </c>
      <c r="AB15" s="330" t="s">
        <v>304</v>
      </c>
      <c r="AC15" s="330" t="s">
        <v>304</v>
      </c>
      <c r="AD15" s="330" t="s">
        <v>304</v>
      </c>
      <c r="AE15" s="330" t="s">
        <v>304</v>
      </c>
      <c r="AF15" s="330" t="s">
        <v>304</v>
      </c>
      <c r="AG15" s="330" t="s">
        <v>304</v>
      </c>
      <c r="AH15" s="330" t="s">
        <v>304</v>
      </c>
      <c r="AI15" s="330" t="s">
        <v>304</v>
      </c>
      <c r="AJ15" s="330" t="s">
        <v>304</v>
      </c>
      <c r="AK15" s="330" t="s">
        <v>304</v>
      </c>
      <c r="AL15" s="330" t="s">
        <v>304</v>
      </c>
      <c r="AM15" s="330" t="s">
        <v>304</v>
      </c>
      <c r="AN15" s="330" t="s">
        <v>304</v>
      </c>
      <c r="AO15" s="330" t="s">
        <v>304</v>
      </c>
      <c r="AP15" s="330" t="s">
        <v>304</v>
      </c>
      <c r="AQ15" s="332"/>
      <c r="AR15" s="332"/>
      <c r="AS15" s="332"/>
      <c r="AT15" s="332"/>
      <c r="AU15" s="332"/>
      <c r="AV15" s="333" t="s">
        <v>298</v>
      </c>
    </row>
    <row r="16" ht="13.5" customHeight="1" spans="4:48" x14ac:dyDescent="0.25">
      <c r="D16" s="342"/>
      <c r="E16" s="342"/>
      <c r="F16" s="342"/>
      <c r="G16" s="342"/>
      <c r="H16" s="342"/>
      <c r="I16" s="342"/>
      <c r="J16" s="342"/>
      <c r="K16" s="342"/>
      <c r="Y16" s="331" t="s">
        <v>298</v>
      </c>
      <c r="Z16" s="332" t="str">
        <f>RIGHT(+"00000000000000"&amp;FIXED(C21,2,TRUE),13)</f>
        <v>0000150000,00</v>
      </c>
      <c r="AA16" s="331" t="s">
        <v>305</v>
      </c>
      <c r="AB16" s="331" t="s">
        <v>306</v>
      </c>
      <c r="AC16" s="331" t="s">
        <v>307</v>
      </c>
      <c r="AD16" s="331" t="s">
        <v>308</v>
      </c>
      <c r="AE16" s="331" t="s">
        <v>309</v>
      </c>
      <c r="AF16" s="331" t="s">
        <v>310</v>
      </c>
      <c r="AG16" s="331" t="s">
        <v>311</v>
      </c>
      <c r="AH16" s="331" t="s">
        <v>312</v>
      </c>
      <c r="AI16" s="331" t="s">
        <v>313</v>
      </c>
      <c r="AJ16" s="331" t="s">
        <v>314</v>
      </c>
      <c r="AK16" s="331" t="s">
        <v>315</v>
      </c>
      <c r="AL16" s="331" t="s">
        <v>316</v>
      </c>
      <c r="AM16" s="331" t="s">
        <v>317</v>
      </c>
      <c r="AN16" s="331" t="s">
        <v>318</v>
      </c>
      <c r="AO16" s="331" t="s">
        <v>319</v>
      </c>
      <c r="AP16" s="331" t="s">
        <v>320</v>
      </c>
      <c r="AQ16" s="332"/>
      <c r="AR16" s="332"/>
      <c r="AS16" s="332"/>
      <c r="AT16" s="331" t="s">
        <v>321</v>
      </c>
      <c r="AU16" s="332"/>
      <c r="AV16" s="333" t="s">
        <v>298</v>
      </c>
    </row>
    <row r="17" ht="13.5" customHeight="1" spans="25:48" x14ac:dyDescent="0.25">
      <c r="Y17" s="331" t="s">
        <v>298</v>
      </c>
      <c r="Z17" s="330" t="s">
        <v>30</v>
      </c>
      <c r="AA17" s="330" t="s">
        <v>30</v>
      </c>
      <c r="AB17" s="330" t="s">
        <v>30</v>
      </c>
      <c r="AC17" s="330" t="s">
        <v>30</v>
      </c>
      <c r="AD17" s="330" t="s">
        <v>30</v>
      </c>
      <c r="AE17" s="330" t="s">
        <v>30</v>
      </c>
      <c r="AF17" s="330" t="s">
        <v>30</v>
      </c>
      <c r="AG17" s="330" t="s">
        <v>30</v>
      </c>
      <c r="AH17" s="330" t="s">
        <v>30</v>
      </c>
      <c r="AI17" s="330" t="s">
        <v>30</v>
      </c>
      <c r="AJ17" s="330" t="s">
        <v>30</v>
      </c>
      <c r="AK17" s="330" t="s">
        <v>30</v>
      </c>
      <c r="AL17" s="330" t="s">
        <v>30</v>
      </c>
      <c r="AM17" s="330" t="s">
        <v>30</v>
      </c>
      <c r="AN17" s="330" t="s">
        <v>30</v>
      </c>
      <c r="AO17" s="330" t="s">
        <v>30</v>
      </c>
      <c r="AP17" s="330" t="s">
        <v>30</v>
      </c>
      <c r="AQ17" s="332"/>
      <c r="AR17" s="332"/>
      <c r="AS17" s="332"/>
      <c r="AT17" s="332"/>
      <c r="AU17" s="332"/>
      <c r="AV17" s="333" t="s">
        <v>298</v>
      </c>
    </row>
    <row r="18" ht="13.5" customHeight="1" spans="25:48" x14ac:dyDescent="0.25">
      <c r="Y18" s="331" t="s">
        <v>298</v>
      </c>
      <c r="Z18" s="331" t="s">
        <v>149</v>
      </c>
      <c r="AA18" s="333" t="s">
        <v>322</v>
      </c>
      <c r="AB18" s="333" t="s">
        <v>322</v>
      </c>
      <c r="AC18" s="333" t="s">
        <v>322</v>
      </c>
      <c r="AD18" s="333" t="s">
        <v>322</v>
      </c>
      <c r="AE18" s="333" t="s">
        <v>322</v>
      </c>
      <c r="AF18" s="333" t="s">
        <v>322</v>
      </c>
      <c r="AG18" s="333" t="s">
        <v>322</v>
      </c>
      <c r="AH18" s="333" t="s">
        <v>322</v>
      </c>
      <c r="AI18" s="333" t="s">
        <v>322</v>
      </c>
      <c r="AJ18" s="333" t="s">
        <v>322</v>
      </c>
      <c r="AK18" s="333" t="s">
        <v>322</v>
      </c>
      <c r="AL18" s="333" t="s">
        <v>322</v>
      </c>
      <c r="AM18" s="333" t="s">
        <v>322</v>
      </c>
      <c r="AN18" s="333" t="s">
        <v>322</v>
      </c>
      <c r="AO18" s="333" t="s">
        <v>322</v>
      </c>
      <c r="AP18" s="333" t="s">
        <v>322</v>
      </c>
      <c r="AQ18" s="332"/>
      <c r="AR18" s="332"/>
      <c r="AS18" s="331" t="s">
        <v>149</v>
      </c>
      <c r="AT18" s="333" t="s">
        <v>322</v>
      </c>
      <c r="AU18" s="332"/>
      <c r="AV18" s="333" t="s">
        <v>298</v>
      </c>
    </row>
    <row r="19" ht="13.5" customHeight="1" spans="25:48" x14ac:dyDescent="0.25">
      <c r="Y19" s="331" t="s">
        <v>298</v>
      </c>
      <c r="Z19" s="331" t="s">
        <v>323</v>
      </c>
      <c r="AA19" s="331" t="s">
        <v>324</v>
      </c>
      <c r="AB19" s="331" t="s">
        <v>325</v>
      </c>
      <c r="AC19" s="331" t="s">
        <v>326</v>
      </c>
      <c r="AD19" s="331" t="s">
        <v>327</v>
      </c>
      <c r="AE19" s="331" t="s">
        <v>328</v>
      </c>
      <c r="AF19" s="331" t="s">
        <v>325</v>
      </c>
      <c r="AG19" s="331" t="s">
        <v>329</v>
      </c>
      <c r="AH19" s="331" t="s">
        <v>327</v>
      </c>
      <c r="AI19" s="331" t="s">
        <v>328</v>
      </c>
      <c r="AJ19" s="331" t="s">
        <v>330</v>
      </c>
      <c r="AK19" s="331" t="s">
        <v>326</v>
      </c>
      <c r="AL19" s="331" t="s">
        <v>327</v>
      </c>
      <c r="AM19" s="331" t="s">
        <v>328</v>
      </c>
      <c r="AN19" s="331" t="s">
        <v>329</v>
      </c>
      <c r="AO19" s="331" t="s">
        <v>327</v>
      </c>
      <c r="AP19" s="331" t="s">
        <v>328</v>
      </c>
      <c r="AQ19" s="332"/>
      <c r="AR19" s="332"/>
      <c r="AS19" s="331" t="s">
        <v>331</v>
      </c>
      <c r="AT19" s="331" t="s">
        <v>327</v>
      </c>
      <c r="AU19" s="332"/>
      <c r="AV19" s="333" t="s">
        <v>298</v>
      </c>
    </row>
    <row r="20" ht="13.5" customHeight="1" spans="3:48" x14ac:dyDescent="0.25">
      <c r="C20" s="343"/>
      <c r="Y20" s="331" t="s">
        <v>298</v>
      </c>
      <c r="Z20" s="331" t="s">
        <v>332</v>
      </c>
      <c r="AA20" s="331" t="s">
        <v>333</v>
      </c>
      <c r="AB20" s="331" t="s">
        <v>334</v>
      </c>
      <c r="AC20" s="331" t="s">
        <v>335</v>
      </c>
      <c r="AD20" s="331" t="s">
        <v>336</v>
      </c>
      <c r="AE20" s="331" t="s">
        <v>337</v>
      </c>
      <c r="AF20" s="331" t="s">
        <v>334</v>
      </c>
      <c r="AG20" s="331" t="s">
        <v>335</v>
      </c>
      <c r="AH20" s="331" t="s">
        <v>336</v>
      </c>
      <c r="AI20" s="331" t="s">
        <v>337</v>
      </c>
      <c r="AJ20" s="331" t="s">
        <v>337</v>
      </c>
      <c r="AK20" s="331" t="s">
        <v>335</v>
      </c>
      <c r="AL20" s="331" t="s">
        <v>336</v>
      </c>
      <c r="AM20" s="331" t="s">
        <v>337</v>
      </c>
      <c r="AN20" s="331" t="s">
        <v>335</v>
      </c>
      <c r="AO20" s="331" t="s">
        <v>336</v>
      </c>
      <c r="AP20" s="331" t="s">
        <v>337</v>
      </c>
      <c r="AQ20" s="332"/>
      <c r="AR20" s="332"/>
      <c r="AS20" s="331" t="s">
        <v>338</v>
      </c>
      <c r="AT20" s="331" t="s">
        <v>339</v>
      </c>
      <c r="AU20" s="332"/>
      <c r="AV20" s="333" t="s">
        <v>298</v>
      </c>
    </row>
    <row r="21" ht="22.5" customHeight="1" spans="1:48" x14ac:dyDescent="0.25">
      <c r="A21" s="344" t="s">
        <v>340</v>
      </c>
      <c r="C21" s="345">
        <f>UP!I59</f>
        <v>150000</v>
      </c>
      <c r="D21" s="345"/>
      <c r="E21" s="345"/>
      <c r="Y21" s="331" t="s">
        <v>298</v>
      </c>
      <c r="Z21" s="331" t="s">
        <v>341</v>
      </c>
      <c r="AA21" s="331" t="s">
        <v>342</v>
      </c>
      <c r="AB21" s="331" t="s">
        <v>343</v>
      </c>
      <c r="AC21" s="331" t="s">
        <v>344</v>
      </c>
      <c r="AD21" s="331" t="s">
        <v>345</v>
      </c>
      <c r="AE21" s="331" t="s">
        <v>346</v>
      </c>
      <c r="AF21" s="331" t="s">
        <v>343</v>
      </c>
      <c r="AG21" s="331" t="s">
        <v>344</v>
      </c>
      <c r="AH21" s="331" t="s">
        <v>345</v>
      </c>
      <c r="AI21" s="331" t="s">
        <v>346</v>
      </c>
      <c r="AJ21" s="331" t="s">
        <v>346</v>
      </c>
      <c r="AK21" s="331" t="s">
        <v>344</v>
      </c>
      <c r="AL21" s="331" t="s">
        <v>345</v>
      </c>
      <c r="AM21" s="331" t="s">
        <v>346</v>
      </c>
      <c r="AN21" s="331" t="s">
        <v>344</v>
      </c>
      <c r="AO21" s="331" t="s">
        <v>345</v>
      </c>
      <c r="AP21" s="331" t="s">
        <v>346</v>
      </c>
      <c r="AQ21" s="332"/>
      <c r="AR21" s="332"/>
      <c r="AS21" s="331" t="s">
        <v>347</v>
      </c>
      <c r="AT21" s="331" t="s">
        <v>345</v>
      </c>
      <c r="AU21" s="332"/>
      <c r="AV21" s="333" t="s">
        <v>298</v>
      </c>
    </row>
    <row r="22" ht="13.5" customHeight="1" spans="1:48" x14ac:dyDescent="0.25">
      <c r="A22" s="325" t="s">
        <v>348</v>
      </c>
      <c r="B22" s="332">
        <f>PROPER(TRIM(+AN36&amp;AO36&amp;AP36))</f>
      </c>
      <c r="C22" s="323" t="s">
        <v>6</v>
      </c>
      <c r="D22" s="346" t="s">
        <v>349</v>
      </c>
      <c r="E22" s="340"/>
      <c r="F22" s="340"/>
      <c r="G22" s="340"/>
      <c r="Y22" s="331" t="s">
        <v>298</v>
      </c>
      <c r="Z22" s="331" t="s">
        <v>350</v>
      </c>
      <c r="AA22" s="331" t="s">
        <v>351</v>
      </c>
      <c r="AB22" s="331" t="s">
        <v>352</v>
      </c>
      <c r="AC22" s="331" t="s">
        <v>353</v>
      </c>
      <c r="AD22" s="331" t="s">
        <v>354</v>
      </c>
      <c r="AE22" s="331" t="s">
        <v>355</v>
      </c>
      <c r="AF22" s="331" t="s">
        <v>352</v>
      </c>
      <c r="AG22" s="331" t="s">
        <v>353</v>
      </c>
      <c r="AH22" s="331" t="s">
        <v>354</v>
      </c>
      <c r="AI22" s="331" t="s">
        <v>355</v>
      </c>
      <c r="AJ22" s="331" t="s">
        <v>355</v>
      </c>
      <c r="AK22" s="331" t="s">
        <v>353</v>
      </c>
      <c r="AL22" s="331" t="s">
        <v>354</v>
      </c>
      <c r="AM22" s="331" t="s">
        <v>355</v>
      </c>
      <c r="AN22" s="331" t="s">
        <v>353</v>
      </c>
      <c r="AO22" s="331" t="s">
        <v>354</v>
      </c>
      <c r="AP22" s="331" t="s">
        <v>355</v>
      </c>
      <c r="AQ22" s="332"/>
      <c r="AR22" s="332"/>
      <c r="AS22" s="331" t="s">
        <v>356</v>
      </c>
      <c r="AT22" s="331" t="s">
        <v>354</v>
      </c>
      <c r="AU22" s="332"/>
      <c r="AV22" s="333" t="s">
        <v>298</v>
      </c>
    </row>
    <row r="23" ht="13.5" customHeight="1" spans="2:48" x14ac:dyDescent="0.25">
      <c r="B23" s="332">
        <f>IF(B22&gt;"A","Sen","")</f>
      </c>
      <c r="C23" s="332"/>
      <c r="D23" s="342" t="s">
        <v>357</v>
      </c>
      <c r="E23" s="341"/>
      <c r="F23" s="341"/>
      <c r="G23" s="341"/>
      <c r="H23" s="341"/>
      <c r="I23" s="341"/>
      <c r="J23" s="341"/>
      <c r="Y23" s="331"/>
      <c r="Z23" s="331"/>
      <c r="AA23" s="331"/>
      <c r="AB23" s="331"/>
      <c r="AC23" s="331"/>
      <c r="AD23" s="331"/>
      <c r="AE23" s="331"/>
      <c r="AF23" s="331"/>
      <c r="AG23" s="331"/>
      <c r="AH23" s="331"/>
      <c r="AI23" s="331"/>
      <c r="AJ23" s="331"/>
      <c r="AK23" s="331"/>
      <c r="AL23" s="331"/>
      <c r="AM23" s="331"/>
      <c r="AN23" s="331"/>
      <c r="AO23" s="331"/>
      <c r="AP23" s="331"/>
      <c r="AQ23" s="332"/>
      <c r="AR23" s="332"/>
      <c r="AS23" s="331"/>
      <c r="AT23" s="331"/>
      <c r="AU23" s="332"/>
      <c r="AV23" s="333"/>
    </row>
    <row r="24" ht="13.5" customHeight="1" spans="25:48" x14ac:dyDescent="0.25">
      <c r="Y24" s="331"/>
      <c r="Z24" s="331"/>
      <c r="AA24" s="331"/>
      <c r="AB24" s="331"/>
      <c r="AC24" s="331"/>
      <c r="AD24" s="331"/>
      <c r="AE24" s="331"/>
      <c r="AF24" s="331"/>
      <c r="AG24" s="331"/>
      <c r="AH24" s="331"/>
      <c r="AI24" s="331"/>
      <c r="AJ24" s="331"/>
      <c r="AK24" s="331"/>
      <c r="AL24" s="331"/>
      <c r="AM24" s="331"/>
      <c r="AN24" s="331"/>
      <c r="AO24" s="331"/>
      <c r="AP24" s="331"/>
      <c r="AQ24" s="332"/>
      <c r="AR24" s="332"/>
      <c r="AS24" s="331"/>
      <c r="AT24" s="331"/>
      <c r="AU24" s="332"/>
      <c r="AV24" s="333"/>
    </row>
    <row r="25" ht="13.5" customHeight="1" spans="1:48" x14ac:dyDescent="0.25">
      <c r="A25" s="347" t="s">
        <v>358</v>
      </c>
      <c r="B25" s="347"/>
      <c r="C25" s="347"/>
      <c r="D25" s="347"/>
      <c r="E25" s="347"/>
      <c r="J25" s="347" t="s">
        <v>359</v>
      </c>
      <c r="Y25" s="331" t="s">
        <v>298</v>
      </c>
      <c r="Z25" s="331" t="s">
        <v>360</v>
      </c>
      <c r="AA25" s="331" t="s">
        <v>361</v>
      </c>
      <c r="AB25" s="331" t="s">
        <v>362</v>
      </c>
      <c r="AC25" s="331" t="s">
        <v>363</v>
      </c>
      <c r="AD25" s="331" t="s">
        <v>364</v>
      </c>
      <c r="AE25" s="331" t="s">
        <v>365</v>
      </c>
      <c r="AF25" s="331" t="s">
        <v>362</v>
      </c>
      <c r="AG25" s="331" t="s">
        <v>363</v>
      </c>
      <c r="AH25" s="331" t="s">
        <v>364</v>
      </c>
      <c r="AI25" s="331" t="s">
        <v>365</v>
      </c>
      <c r="AJ25" s="331" t="s">
        <v>365</v>
      </c>
      <c r="AK25" s="331" t="s">
        <v>363</v>
      </c>
      <c r="AL25" s="331" t="s">
        <v>364</v>
      </c>
      <c r="AM25" s="331" t="s">
        <v>365</v>
      </c>
      <c r="AN25" s="331" t="s">
        <v>363</v>
      </c>
      <c r="AO25" s="331" t="s">
        <v>364</v>
      </c>
      <c r="AP25" s="331" t="s">
        <v>365</v>
      </c>
      <c r="AQ25" s="332"/>
      <c r="AR25" s="332"/>
      <c r="AS25" s="331" t="s">
        <v>366</v>
      </c>
      <c r="AT25" s="331" t="s">
        <v>364</v>
      </c>
      <c r="AU25" s="332"/>
      <c r="AV25" s="333" t="s">
        <v>298</v>
      </c>
    </row>
    <row r="26" ht="13.5" customHeight="1" spans="1:48" x14ac:dyDescent="0.25">
      <c r="A26" s="347" t="s">
        <v>225</v>
      </c>
      <c r="B26" s="347"/>
      <c r="C26" s="347"/>
      <c r="D26" s="347"/>
      <c r="E26" s="347"/>
      <c r="J26" s="347" t="s">
        <v>367</v>
      </c>
      <c r="Y26" s="331"/>
      <c r="Z26" s="331"/>
      <c r="AA26" s="331"/>
      <c r="AB26" s="331"/>
      <c r="AC26" s="331"/>
      <c r="AD26" s="331"/>
      <c r="AE26" s="331"/>
      <c r="AF26" s="331"/>
      <c r="AG26" s="331"/>
      <c r="AH26" s="331"/>
      <c r="AI26" s="331"/>
      <c r="AJ26" s="331"/>
      <c r="AK26" s="331"/>
      <c r="AL26" s="331"/>
      <c r="AM26" s="331"/>
      <c r="AN26" s="331"/>
      <c r="AO26" s="331"/>
      <c r="AP26" s="331"/>
      <c r="AQ26" s="332"/>
      <c r="AR26" s="332"/>
      <c r="AS26" s="331"/>
      <c r="AT26" s="331"/>
      <c r="AU26" s="332"/>
      <c r="AV26" s="333"/>
    </row>
    <row r="27" ht="13.5" customHeight="1" spans="25:48" x14ac:dyDescent="0.25">
      <c r="Y27" s="331"/>
      <c r="Z27" s="331"/>
      <c r="AA27" s="331"/>
      <c r="AB27" s="331"/>
      <c r="AC27" s="331"/>
      <c r="AD27" s="331"/>
      <c r="AE27" s="331"/>
      <c r="AF27" s="331"/>
      <c r="AG27" s="331"/>
      <c r="AH27" s="331"/>
      <c r="AI27" s="331"/>
      <c r="AJ27" s="331"/>
      <c r="AK27" s="331"/>
      <c r="AL27" s="331"/>
      <c r="AM27" s="331"/>
      <c r="AN27" s="331"/>
      <c r="AO27" s="331"/>
      <c r="AP27" s="331"/>
      <c r="AQ27" s="332"/>
      <c r="AR27" s="332"/>
      <c r="AS27" s="331"/>
      <c r="AT27" s="331"/>
      <c r="AU27" s="332"/>
      <c r="AV27" s="333"/>
    </row>
    <row r="28" ht="13.5" customHeight="1" spans="25:48" x14ac:dyDescent="0.25">
      <c r="Y28" s="331"/>
      <c r="Z28" s="331"/>
      <c r="AA28" s="331"/>
      <c r="AB28" s="331"/>
      <c r="AC28" s="331"/>
      <c r="AD28" s="331"/>
      <c r="AE28" s="331"/>
      <c r="AF28" s="331"/>
      <c r="AG28" s="331"/>
      <c r="AH28" s="331"/>
      <c r="AI28" s="331"/>
      <c r="AJ28" s="331"/>
      <c r="AK28" s="331"/>
      <c r="AL28" s="331"/>
      <c r="AM28" s="331"/>
      <c r="AN28" s="331"/>
      <c r="AO28" s="331"/>
      <c r="AP28" s="331"/>
      <c r="AQ28" s="332"/>
      <c r="AR28" s="332"/>
      <c r="AS28" s="331"/>
      <c r="AT28" s="331"/>
      <c r="AU28" s="332"/>
      <c r="AV28" s="333"/>
    </row>
    <row r="29" ht="13.5" customHeight="1" spans="25:48" x14ac:dyDescent="0.25">
      <c r="Y29" s="331"/>
      <c r="Z29" s="331"/>
      <c r="AA29" s="331"/>
      <c r="AB29" s="331"/>
      <c r="AC29" s="331"/>
      <c r="AD29" s="331"/>
      <c r="AE29" s="331"/>
      <c r="AF29" s="331"/>
      <c r="AG29" s="331"/>
      <c r="AH29" s="331"/>
      <c r="AI29" s="331"/>
      <c r="AJ29" s="331"/>
      <c r="AK29" s="331"/>
      <c r="AL29" s="331"/>
      <c r="AM29" s="331"/>
      <c r="AN29" s="331"/>
      <c r="AO29" s="331"/>
      <c r="AP29" s="331"/>
      <c r="AQ29" s="332"/>
      <c r="AR29" s="332"/>
      <c r="AS29" s="331"/>
      <c r="AT29" s="331"/>
      <c r="AU29" s="332"/>
      <c r="AV29" s="333"/>
    </row>
    <row r="30" ht="13.5" customHeight="1" spans="1:48" x14ac:dyDescent="0.25">
      <c r="A30" s="348" t="s">
        <v>368</v>
      </c>
      <c r="B30" s="348"/>
      <c r="C30" s="348"/>
      <c r="D30" s="348"/>
      <c r="E30" s="348"/>
      <c r="J30" s="348" t="s">
        <v>369</v>
      </c>
      <c r="Y30" s="331"/>
      <c r="Z30" s="331"/>
      <c r="AA30" s="331"/>
      <c r="AB30" s="331"/>
      <c r="AC30" s="331"/>
      <c r="AD30" s="331"/>
      <c r="AE30" s="331"/>
      <c r="AF30" s="331"/>
      <c r="AG30" s="331"/>
      <c r="AH30" s="331"/>
      <c r="AI30" s="331"/>
      <c r="AJ30" s="331"/>
      <c r="AK30" s="331"/>
      <c r="AL30" s="331"/>
      <c r="AM30" s="331"/>
      <c r="AN30" s="331"/>
      <c r="AO30" s="331"/>
      <c r="AP30" s="331"/>
      <c r="AQ30" s="332"/>
      <c r="AR30" s="332"/>
      <c r="AS30" s="331"/>
      <c r="AT30" s="331"/>
      <c r="AU30" s="332"/>
      <c r="AV30" s="333"/>
    </row>
    <row r="31" ht="14.25" customHeight="1" spans="1:48" x14ac:dyDescent="0.25">
      <c r="A31" s="349" t="s">
        <v>370</v>
      </c>
      <c r="B31" s="349"/>
      <c r="C31" s="349"/>
      <c r="D31" s="349"/>
      <c r="E31" s="349"/>
      <c r="F31" s="350"/>
      <c r="G31" s="350"/>
      <c r="K31" s="350"/>
      <c r="Y31" s="331" t="s">
        <v>298</v>
      </c>
      <c r="Z31" s="331" t="s">
        <v>371</v>
      </c>
      <c r="AA31" s="331" t="s">
        <v>372</v>
      </c>
      <c r="AB31" s="331" t="s">
        <v>373</v>
      </c>
      <c r="AC31" s="331" t="s">
        <v>374</v>
      </c>
      <c r="AD31" s="331" t="s">
        <v>375</v>
      </c>
      <c r="AE31" s="331" t="s">
        <v>376</v>
      </c>
      <c r="AF31" s="331" t="s">
        <v>373</v>
      </c>
      <c r="AG31" s="331" t="s">
        <v>374</v>
      </c>
      <c r="AH31" s="331" t="s">
        <v>375</v>
      </c>
      <c r="AI31" s="331" t="s">
        <v>376</v>
      </c>
      <c r="AJ31" s="331" t="s">
        <v>376</v>
      </c>
      <c r="AK31" s="331" t="s">
        <v>374</v>
      </c>
      <c r="AL31" s="331" t="s">
        <v>375</v>
      </c>
      <c r="AM31" s="331" t="s">
        <v>376</v>
      </c>
      <c r="AN31" s="331" t="s">
        <v>374</v>
      </c>
      <c r="AO31" s="331" t="s">
        <v>375</v>
      </c>
      <c r="AP31" s="331" t="s">
        <v>376</v>
      </c>
      <c r="AQ31" s="332"/>
      <c r="AR31" s="332"/>
      <c r="AS31" s="331" t="s">
        <v>377</v>
      </c>
      <c r="AT31" s="331" t="s">
        <v>375</v>
      </c>
      <c r="AU31" s="332"/>
      <c r="AV31" s="333" t="s">
        <v>298</v>
      </c>
    </row>
    <row r="32" ht="14.25" customHeight="1" spans="1:48" x14ac:dyDescent="0.25">
      <c r="A32" s="351"/>
      <c r="B32" s="351"/>
      <c r="C32" s="351"/>
      <c r="D32" s="351"/>
      <c r="E32" s="351"/>
      <c r="F32" s="351"/>
      <c r="G32" s="351"/>
      <c r="H32" s="351"/>
      <c r="I32" s="351"/>
      <c r="J32" s="351"/>
      <c r="K32" s="351"/>
      <c r="Y32" s="331" t="s">
        <v>298</v>
      </c>
      <c r="Z32" s="331" t="s">
        <v>378</v>
      </c>
      <c r="AA32" s="331" t="s">
        <v>379</v>
      </c>
      <c r="AB32" s="331" t="s">
        <v>380</v>
      </c>
      <c r="AC32" s="331" t="s">
        <v>381</v>
      </c>
      <c r="AD32" s="331" t="s">
        <v>382</v>
      </c>
      <c r="AE32" s="331" t="s">
        <v>383</v>
      </c>
      <c r="AF32" s="331" t="s">
        <v>380</v>
      </c>
      <c r="AG32" s="331" t="s">
        <v>381</v>
      </c>
      <c r="AH32" s="331" t="s">
        <v>382</v>
      </c>
      <c r="AI32" s="331" t="s">
        <v>383</v>
      </c>
      <c r="AJ32" s="331" t="s">
        <v>383</v>
      </c>
      <c r="AK32" s="331" t="s">
        <v>381</v>
      </c>
      <c r="AL32" s="331" t="s">
        <v>382</v>
      </c>
      <c r="AM32" s="331" t="s">
        <v>383</v>
      </c>
      <c r="AN32" s="331" t="s">
        <v>381</v>
      </c>
      <c r="AO32" s="331" t="s">
        <v>382</v>
      </c>
      <c r="AP32" s="331" t="s">
        <v>383</v>
      </c>
      <c r="AQ32" s="332"/>
      <c r="AR32" s="332"/>
      <c r="AS32" s="331" t="s">
        <v>384</v>
      </c>
      <c r="AT32" s="331" t="s">
        <v>382</v>
      </c>
      <c r="AU32" s="332"/>
      <c r="AV32" s="333" t="s">
        <v>298</v>
      </c>
    </row>
    <row r="33" ht="13.5" customHeight="1" spans="3:48" x14ac:dyDescent="0.25">
      <c r="C33" s="327" t="s">
        <v>385</v>
      </c>
      <c r="D33" s="327"/>
      <c r="E33" s="327"/>
      <c r="F33" s="327"/>
      <c r="G33" s="327"/>
      <c r="H33" s="327"/>
      <c r="I33" s="327"/>
      <c r="J33" s="327"/>
      <c r="Y33" s="331" t="s">
        <v>298</v>
      </c>
      <c r="Z33" s="331" t="s">
        <v>386</v>
      </c>
      <c r="AA33" s="331" t="s">
        <v>387</v>
      </c>
      <c r="AB33" s="331" t="s">
        <v>388</v>
      </c>
      <c r="AC33" s="331" t="s">
        <v>389</v>
      </c>
      <c r="AD33" s="331" t="s">
        <v>390</v>
      </c>
      <c r="AE33" s="331" t="s">
        <v>391</v>
      </c>
      <c r="AF33" s="331" t="s">
        <v>388</v>
      </c>
      <c r="AG33" s="331" t="s">
        <v>389</v>
      </c>
      <c r="AH33" s="331" t="s">
        <v>390</v>
      </c>
      <c r="AI33" s="331" t="s">
        <v>391</v>
      </c>
      <c r="AJ33" s="331" t="s">
        <v>391</v>
      </c>
      <c r="AK33" s="331" t="s">
        <v>389</v>
      </c>
      <c r="AL33" s="331" t="s">
        <v>390</v>
      </c>
      <c r="AM33" s="331" t="s">
        <v>391</v>
      </c>
      <c r="AN33" s="331" t="s">
        <v>389</v>
      </c>
      <c r="AO33" s="331" t="s">
        <v>390</v>
      </c>
      <c r="AP33" s="331" t="s">
        <v>391</v>
      </c>
      <c r="AQ33" s="332"/>
      <c r="AR33" s="332"/>
      <c r="AS33" s="331" t="s">
        <v>392</v>
      </c>
      <c r="AT33" s="331" t="s">
        <v>390</v>
      </c>
      <c r="AU33" s="332"/>
      <c r="AV33" s="333" t="s">
        <v>298</v>
      </c>
    </row>
    <row r="34" ht="13.5" customHeight="1" spans="3:48" x14ac:dyDescent="0.25">
      <c r="C34" s="327" t="s">
        <v>393</v>
      </c>
      <c r="D34" s="327"/>
      <c r="E34" s="327"/>
      <c r="F34" s="327"/>
      <c r="G34" s="327"/>
      <c r="H34" s="327"/>
      <c r="I34" s="327"/>
      <c r="J34" s="327"/>
      <c r="Y34" s="331" t="s">
        <v>298</v>
      </c>
      <c r="Z34" s="331" t="s">
        <v>394</v>
      </c>
      <c r="AA34" s="331" t="s">
        <v>395</v>
      </c>
      <c r="AB34" s="331" t="s">
        <v>396</v>
      </c>
      <c r="AC34" s="331" t="s">
        <v>397</v>
      </c>
      <c r="AD34" s="331" t="s">
        <v>398</v>
      </c>
      <c r="AE34" s="331" t="s">
        <v>399</v>
      </c>
      <c r="AF34" s="331" t="s">
        <v>396</v>
      </c>
      <c r="AG34" s="331" t="s">
        <v>397</v>
      </c>
      <c r="AH34" s="331" t="s">
        <v>398</v>
      </c>
      <c r="AI34" s="331" t="s">
        <v>399</v>
      </c>
      <c r="AJ34" s="331" t="s">
        <v>399</v>
      </c>
      <c r="AK34" s="331" t="s">
        <v>397</v>
      </c>
      <c r="AL34" s="331" t="s">
        <v>398</v>
      </c>
      <c r="AM34" s="331" t="s">
        <v>399</v>
      </c>
      <c r="AN34" s="331" t="s">
        <v>397</v>
      </c>
      <c r="AO34" s="331" t="s">
        <v>398</v>
      </c>
      <c r="AP34" s="331" t="s">
        <v>399</v>
      </c>
      <c r="AQ34" s="332"/>
      <c r="AR34" s="332"/>
      <c r="AS34" s="331" t="s">
        <v>400</v>
      </c>
      <c r="AT34" s="331" t="s">
        <v>398</v>
      </c>
      <c r="AU34" s="332"/>
      <c r="AV34" s="333" t="s">
        <v>298</v>
      </c>
    </row>
    <row r="35" ht="13.5" customHeight="1" spans="7:48" x14ac:dyDescent="0.25">
      <c r="G35" s="327"/>
      <c r="H35" s="334"/>
      <c r="I35" s="334"/>
      <c r="Y35" s="331" t="s">
        <v>298</v>
      </c>
      <c r="Z35" s="330" t="s">
        <v>30</v>
      </c>
      <c r="AA35" s="330" t="s">
        <v>30</v>
      </c>
      <c r="AB35" s="330" t="s">
        <v>30</v>
      </c>
      <c r="AC35" s="330" t="s">
        <v>30</v>
      </c>
      <c r="AD35" s="330" t="s">
        <v>30</v>
      </c>
      <c r="AE35" s="330" t="s">
        <v>30</v>
      </c>
      <c r="AF35" s="330" t="s">
        <v>30</v>
      </c>
      <c r="AG35" s="330" t="s">
        <v>30</v>
      </c>
      <c r="AH35" s="330" t="s">
        <v>30</v>
      </c>
      <c r="AI35" s="330" t="s">
        <v>30</v>
      </c>
      <c r="AJ35" s="330" t="s">
        <v>30</v>
      </c>
      <c r="AK35" s="330" t="s">
        <v>30</v>
      </c>
      <c r="AL35" s="330" t="s">
        <v>30</v>
      </c>
      <c r="AM35" s="330" t="s">
        <v>30</v>
      </c>
      <c r="AN35" s="330" t="s">
        <v>30</v>
      </c>
      <c r="AO35" s="330" t="s">
        <v>30</v>
      </c>
      <c r="AP35" s="330" t="s">
        <v>30</v>
      </c>
      <c r="AQ35" s="332"/>
      <c r="AR35" s="332"/>
      <c r="AS35" s="332"/>
      <c r="AT35" s="332"/>
      <c r="AU35" s="332"/>
      <c r="AV35" s="333" t="s">
        <v>298</v>
      </c>
    </row>
    <row r="36" ht="13.5" customHeight="1" spans="8:48" x14ac:dyDescent="0.25">
      <c r="H36" s="334"/>
      <c r="I36" s="334"/>
      <c r="Y36" s="331" t="s">
        <v>298</v>
      </c>
      <c r="Z36" s="352" t="str">
        <f>IF(C21&gt;=1,PROPER(TRIM(+AA36&amp;AB36&amp;AC36&amp;AD36&amp;AE36&amp;AF36&amp;AG36&amp;AH36&amp;AI36&amp;AJ36&amp;AK36&amp;AL36&amp;AM36&amp;Y12)),IF(NOT(RIGHT(Z16,2)="00"),0,1))</f>
        <v>Seratus Lima Puluh Ribu Rupiah</v>
      </c>
      <c r="AA36" s="332">
        <f>IF(AB54&gt;"A","",VLOOKUP(LEFT(Z16,1),$Z$18:$AE$34,2))</f>
      </c>
      <c r="AB36" s="332">
        <f>IF(AND(AND(AND(NOT(MID(Z16,2,1)="0"),AC37=""),AD36=""),AE36=""),VLOOKUP(MID(Z16,2,1),$Z$18:$AE$34,3)&amp;"JUTA ",VLOOKUP(MID(Z16,2,1),$Z$18:$AE$34,3))</f>
      </c>
      <c r="AC36" s="332">
        <f>IF(AND(AND(AD36="",AE36=""),AC37&gt;"A"),AC37&amp;" JUTA ",AC37)</f>
      </c>
      <c r="AD36" s="332">
        <f>IF(AND(MID(Z16,3,1)="1",MID(Z16,4,1)&gt;"0"),VLOOKUP(MID(Z16,3,2),$AS$18:$AT$34,2)&amp;"JUTA ","")</f>
      </c>
      <c r="AE36" s="332">
        <f>IF(AD36&gt;"A","",IF(MID(Z16,4,1)="0","",VLOOKUP(MID(Z16,4,1),$Z$18:$AE$34,6)&amp;"JUTA "))</f>
      </c>
      <c r="AF36" s="332" t="str">
        <f>IF(AND(AND(AND(NOT(MID(Z16,5,1)="0"),AG36=""),AH36=""),AI36=""),VLOOKUP(MID(Z16,5,1),$Z$18:$AF$34,7)&amp;"RIBU ",VLOOKUP(MID(Z16,5,1),$Z$18:$AF$34,7))</f>
        <v>SERATUS </v>
      </c>
      <c r="AG36" s="332" t="str">
        <f>IF(AND(MID(Z16,6,1)="1",MID(Z16,7,1)&gt;"0"),"",IF(MID(Z16,6,1)="0","",IF(NOT(MID(Z16,7,1)&gt;"0"),VLOOKUP(MID(Z16,6,1),$Z18:$AG34,8)&amp;"RIBU ",VLOOKUP(MID(Z16,6,1),$Z$18:$AG$34,8))))</f>
        <v>LIMA PULUH RIBU </v>
      </c>
      <c r="AH36" s="332">
        <f>IF(AND(MID(Z16,6,1)="1",MID(Z16,7,1)&gt;"0"),VLOOKUP(MID(Z16,6,2),$AS$18:$AT$34,2)&amp;"RIBU ","")</f>
      </c>
      <c r="AI36" s="332">
        <f>IF(OR(MID(Z16,7,1)="0",AH36&gt;="A"),"",VLOOKUP(MID(Z16,7,1),$Z$18:$AJ$34,10)&amp;"RIBU ")</f>
      </c>
      <c r="AJ36" s="332">
        <f>IF(MID(Z16,8,1)="0","",VLOOKUP(MID(Z16,8,1),$Z$18:$AJ$34,11)&amp;"RATUS ")</f>
      </c>
      <c r="AK36" s="332">
        <f>IF(AND(MID(Z16,9,1)="1",MID(Z16,10,1)&gt;"0"),"",VLOOKUP(MID(Z16,9,1),$Z18:$AK34,12))</f>
      </c>
      <c r="AL36" s="332">
        <f>IF(AND(MID(Z16,9,1)="1",MID(Z16,10,1)&gt;"0"),VLOOKUP(MID(Z16,9,2),$AS$18:$AT$34,2),"")</f>
      </c>
      <c r="AM36" s="332">
        <f>IF(AL36&gt;"A","",VLOOKUP(MID(Z16,10,1),$Z$18:$AM$34,14))</f>
      </c>
      <c r="AN36" s="332">
        <f>IF(AND(MID(Z16,12,1)="1",MID(Z16,13,1)&gt;"0"),"",VLOOKUP(MID(Z16,12,1),$Z18:$AN34,15))</f>
      </c>
      <c r="AO36" s="332">
        <f>IF(AND(MID(Z16,12,1)="1",MID(Z16,13,1)&gt;"0"),VLOOKUP(MID(Z16,12,2),$AS$18:$AT$34,2),"")</f>
      </c>
      <c r="AP36" s="332">
        <f>IF(AO36&gt;"A","",VLOOKUP(MID(Z16,13,1),$Z$18:$AP$34,17))</f>
      </c>
      <c r="AQ36" s="332"/>
      <c r="AR36" s="332"/>
      <c r="AS36" s="332"/>
      <c r="AT36" s="332"/>
      <c r="AU36" s="332"/>
      <c r="AV36" s="333" t="s">
        <v>298</v>
      </c>
    </row>
    <row r="37" ht="13.5" customHeight="1" spans="8:48" x14ac:dyDescent="0.25">
      <c r="H37" s="334"/>
      <c r="I37" s="334"/>
      <c r="Y37" s="331" t="s">
        <v>298</v>
      </c>
      <c r="Z37" s="332">
        <v>14</v>
      </c>
      <c r="AA37" s="332">
        <v>16</v>
      </c>
      <c r="AB37" s="332">
        <v>15</v>
      </c>
      <c r="AC37" s="332">
        <f>IF(AND(MID(Z16,3,1)="1",MID(Z16,4,1)&gt;"0"),"",VLOOKUP(MID(Z16,3,1),$Z18:$AC34,4))</f>
      </c>
      <c r="AD37" s="332">
        <v>15</v>
      </c>
      <c r="AE37" s="332">
        <v>15</v>
      </c>
      <c r="AF37" s="332">
        <v>15</v>
      </c>
      <c r="AG37" s="332">
        <v>15</v>
      </c>
      <c r="AH37" s="332">
        <v>15</v>
      </c>
      <c r="AI37" s="332">
        <v>14</v>
      </c>
      <c r="AJ37" s="332">
        <v>15</v>
      </c>
      <c r="AK37" s="332">
        <v>15</v>
      </c>
      <c r="AL37" s="332">
        <v>15</v>
      </c>
      <c r="AM37" s="332">
        <v>9</v>
      </c>
      <c r="AN37" s="332">
        <v>16</v>
      </c>
      <c r="AO37" s="332">
        <v>15</v>
      </c>
      <c r="AP37" s="332">
        <v>10</v>
      </c>
      <c r="AQ37" s="332"/>
      <c r="AR37" s="332"/>
      <c r="AS37" s="332">
        <v>9</v>
      </c>
      <c r="AT37" s="332">
        <v>9</v>
      </c>
      <c r="AU37" s="332"/>
      <c r="AV37" s="333" t="s">
        <v>298</v>
      </c>
    </row>
    <row r="38" ht="13.5" customHeight="1" spans="8:48" x14ac:dyDescent="0.25">
      <c r="H38" s="334"/>
      <c r="I38" s="334"/>
      <c r="Y38" s="330" t="s">
        <v>30</v>
      </c>
      <c r="Z38" s="330" t="s">
        <v>30</v>
      </c>
      <c r="AA38" s="330" t="s">
        <v>30</v>
      </c>
      <c r="AB38" s="330" t="s">
        <v>30</v>
      </c>
      <c r="AC38" s="330" t="s">
        <v>30</v>
      </c>
      <c r="AD38" s="330" t="s">
        <v>30</v>
      </c>
      <c r="AE38" s="330" t="s">
        <v>30</v>
      </c>
      <c r="AF38" s="330" t="s">
        <v>30</v>
      </c>
      <c r="AG38" s="330" t="s">
        <v>30</v>
      </c>
      <c r="AH38" s="330" t="s">
        <v>30</v>
      </c>
      <c r="AI38" s="330" t="s">
        <v>30</v>
      </c>
      <c r="AJ38" s="330" t="s">
        <v>30</v>
      </c>
      <c r="AK38" s="330" t="s">
        <v>30</v>
      </c>
      <c r="AL38" s="330" t="s">
        <v>30</v>
      </c>
      <c r="AM38" s="330" t="s">
        <v>30</v>
      </c>
      <c r="AN38" s="330" t="s">
        <v>30</v>
      </c>
      <c r="AO38" s="330" t="s">
        <v>30</v>
      </c>
      <c r="AP38" s="330" t="s">
        <v>30</v>
      </c>
      <c r="AQ38" s="330" t="s">
        <v>30</v>
      </c>
      <c r="AR38" s="330" t="s">
        <v>30</v>
      </c>
      <c r="AS38" s="330" t="s">
        <v>30</v>
      </c>
      <c r="AT38" s="330" t="s">
        <v>30</v>
      </c>
      <c r="AU38" s="330" t="s">
        <v>30</v>
      </c>
      <c r="AV38" s="330" t="s">
        <v>30</v>
      </c>
    </row>
    <row r="39" ht="13.5" customHeight="1" spans="3:48" x14ac:dyDescent="0.25">
      <c r="C39" s="348" t="s">
        <v>401</v>
      </c>
      <c r="D39" s="348"/>
      <c r="E39" s="348"/>
      <c r="F39" s="348"/>
      <c r="G39" s="348"/>
      <c r="H39" s="348"/>
      <c r="I39" s="348"/>
      <c r="J39" s="348"/>
      <c r="Y39" s="331" t="s">
        <v>298</v>
      </c>
      <c r="Z39" s="332" t="str">
        <f>LEFT(FIXED(C21,0,TRUE),1)</f>
        <v>1</v>
      </c>
      <c r="AA39" s="332"/>
      <c r="AB39" s="332"/>
      <c r="AC39" s="332"/>
      <c r="AD39" s="332"/>
      <c r="AE39" s="332"/>
      <c r="AF39" s="332"/>
      <c r="AG39" s="332"/>
      <c r="AH39" s="332"/>
      <c r="AI39" s="332"/>
      <c r="AJ39" s="332"/>
      <c r="AK39" s="332"/>
      <c r="AL39" s="332"/>
      <c r="AM39" s="332"/>
      <c r="AN39" s="332"/>
      <c r="AO39" s="332"/>
      <c r="AP39" s="332"/>
      <c r="AQ39" s="332"/>
      <c r="AR39" s="332"/>
      <c r="AS39" s="332"/>
      <c r="AT39" s="332"/>
      <c r="AU39" s="332"/>
      <c r="AV39" s="333" t="s">
        <v>298</v>
      </c>
    </row>
    <row r="40" ht="13.5" customHeight="1" spans="3:48" x14ac:dyDescent="0.25">
      <c r="C40" s="347" t="s">
        <v>402</v>
      </c>
      <c r="D40" s="347"/>
      <c r="E40" s="347"/>
      <c r="F40" s="347"/>
      <c r="G40" s="347"/>
      <c r="H40" s="347"/>
      <c r="I40" s="347"/>
      <c r="J40" s="347"/>
      <c r="Y40" s="331" t="s">
        <v>298</v>
      </c>
      <c r="Z40" s="332" t="str">
        <f>RIGHT(+"00000000000000"&amp;FIXED(C21,2,TRUE),14)</f>
        <v>00000150000,00</v>
      </c>
      <c r="AA40" s="330" t="s">
        <v>304</v>
      </c>
      <c r="AB40" s="330" t="s">
        <v>304</v>
      </c>
      <c r="AC40" s="332"/>
      <c r="AD40" s="332"/>
      <c r="AE40" s="332"/>
      <c r="AF40" s="332"/>
      <c r="AG40" s="332"/>
      <c r="AH40" s="332"/>
      <c r="AI40" s="332"/>
      <c r="AJ40" s="332"/>
      <c r="AK40" s="332"/>
      <c r="AL40" s="332"/>
      <c r="AM40" s="332"/>
      <c r="AN40" s="332"/>
      <c r="AO40" s="332"/>
      <c r="AP40" s="332"/>
      <c r="AQ40" s="332"/>
      <c r="AR40" s="332"/>
      <c r="AS40" s="332"/>
      <c r="AT40" s="332"/>
      <c r="AU40" s="332"/>
      <c r="AV40" s="333" t="s">
        <v>298</v>
      </c>
    </row>
    <row r="41" ht="13.5" customHeight="1" spans="25:48" x14ac:dyDescent="0.25">
      <c r="Y41" s="331" t="s">
        <v>298</v>
      </c>
      <c r="Z41" s="332"/>
      <c r="AA41" s="331" t="s">
        <v>403</v>
      </c>
      <c r="AB41" s="331" t="s">
        <v>308</v>
      </c>
      <c r="AC41" s="332"/>
      <c r="AD41" s="332"/>
      <c r="AE41" s="332"/>
      <c r="AF41" s="332"/>
      <c r="AG41" s="332"/>
      <c r="AH41" s="332"/>
      <c r="AI41" s="332"/>
      <c r="AJ41" s="332"/>
      <c r="AK41" s="332"/>
      <c r="AL41" s="332"/>
      <c r="AM41" s="332"/>
      <c r="AN41" s="332"/>
      <c r="AO41" s="332"/>
      <c r="AP41" s="332"/>
      <c r="AQ41" s="332"/>
      <c r="AR41" s="332"/>
      <c r="AS41" s="332"/>
      <c r="AT41" s="332"/>
      <c r="AU41" s="332"/>
      <c r="AV41" s="333" t="s">
        <v>298</v>
      </c>
    </row>
    <row r="42" ht="13.5" customHeight="1" spans="25:48" x14ac:dyDescent="0.25">
      <c r="Y42" s="331" t="s">
        <v>298</v>
      </c>
      <c r="Z42" s="332"/>
      <c r="AA42" s="330" t="s">
        <v>30</v>
      </c>
      <c r="AB42" s="330" t="s">
        <v>30</v>
      </c>
      <c r="AC42" s="332"/>
      <c r="AD42" s="332"/>
      <c r="AE42" s="332"/>
      <c r="AF42" s="332"/>
      <c r="AG42" s="332"/>
      <c r="AH42" s="332"/>
      <c r="AI42" s="332"/>
      <c r="AJ42" s="332"/>
      <c r="AK42" s="332"/>
      <c r="AL42" s="332"/>
      <c r="AM42" s="332"/>
      <c r="AN42" s="332"/>
      <c r="AO42" s="332"/>
      <c r="AP42" s="332"/>
      <c r="AQ42" s="332"/>
      <c r="AR42" s="332"/>
      <c r="AS42" s="332"/>
      <c r="AT42" s="332"/>
      <c r="AU42" s="332"/>
      <c r="AV42" s="333" t="s">
        <v>298</v>
      </c>
    </row>
    <row r="43" ht="13.5" customHeight="1" spans="25:48" x14ac:dyDescent="0.25">
      <c r="Y43" s="331" t="s">
        <v>298</v>
      </c>
      <c r="Z43" s="331" t="s">
        <v>149</v>
      </c>
      <c r="AA43" s="333" t="s">
        <v>322</v>
      </c>
      <c r="AB43" s="333" t="s">
        <v>322</v>
      </c>
      <c r="AC43" s="332"/>
      <c r="AD43" s="332"/>
      <c r="AE43" s="332"/>
      <c r="AF43" s="332"/>
      <c r="AG43" s="332"/>
      <c r="AH43" s="332"/>
      <c r="AI43" s="332"/>
      <c r="AJ43" s="332"/>
      <c r="AK43" s="332"/>
      <c r="AL43" s="332"/>
      <c r="AM43" s="332"/>
      <c r="AN43" s="332"/>
      <c r="AO43" s="332"/>
      <c r="AP43" s="332"/>
      <c r="AQ43" s="332"/>
      <c r="AR43" s="332"/>
      <c r="AS43" s="332"/>
      <c r="AT43" s="332"/>
      <c r="AU43" s="332"/>
      <c r="AV43" s="333" t="s">
        <v>298</v>
      </c>
    </row>
    <row r="44" ht="13.5" customHeight="1" spans="25:48" x14ac:dyDescent="0.25">
      <c r="Y44" s="331" t="s">
        <v>298</v>
      </c>
      <c r="Z44" s="331" t="s">
        <v>323</v>
      </c>
      <c r="AA44" s="331" t="s">
        <v>326</v>
      </c>
      <c r="AB44" s="331" t="s">
        <v>327</v>
      </c>
      <c r="AC44" s="332"/>
      <c r="AD44" s="332"/>
      <c r="AE44" s="332"/>
      <c r="AF44" s="332"/>
      <c r="AG44" s="332"/>
      <c r="AH44" s="332"/>
      <c r="AI44" s="332"/>
      <c r="AJ44" s="332"/>
      <c r="AK44" s="332"/>
      <c r="AL44" s="332"/>
      <c r="AM44" s="332"/>
      <c r="AN44" s="332"/>
      <c r="AO44" s="332"/>
      <c r="AP44" s="332"/>
      <c r="AQ44" s="332"/>
      <c r="AR44" s="332"/>
      <c r="AS44" s="332"/>
      <c r="AT44" s="332"/>
      <c r="AU44" s="332"/>
      <c r="AV44" s="333" t="s">
        <v>298</v>
      </c>
    </row>
    <row r="45" ht="13.5" customHeight="1" spans="25:48" x14ac:dyDescent="0.25">
      <c r="Y45" s="331" t="s">
        <v>298</v>
      </c>
      <c r="Z45" s="331" t="s">
        <v>332</v>
      </c>
      <c r="AA45" s="331" t="s">
        <v>335</v>
      </c>
      <c r="AB45" s="331" t="s">
        <v>336</v>
      </c>
      <c r="AC45" s="332"/>
      <c r="AD45" s="332"/>
      <c r="AE45" s="332"/>
      <c r="AF45" s="332"/>
      <c r="AG45" s="332"/>
      <c r="AH45" s="332"/>
      <c r="AI45" s="332"/>
      <c r="AJ45" s="332"/>
      <c r="AK45" s="332"/>
      <c r="AL45" s="332"/>
      <c r="AM45" s="332"/>
      <c r="AN45" s="332"/>
      <c r="AO45" s="332"/>
      <c r="AP45" s="332"/>
      <c r="AQ45" s="332"/>
      <c r="AR45" s="332"/>
      <c r="AS45" s="332"/>
      <c r="AT45" s="332"/>
      <c r="AU45" s="332"/>
      <c r="AV45" s="333" t="s">
        <v>298</v>
      </c>
    </row>
    <row r="46" ht="13.5" customHeight="1" spans="25:48" x14ac:dyDescent="0.25">
      <c r="Y46" s="331" t="s">
        <v>298</v>
      </c>
      <c r="Z46" s="331" t="s">
        <v>341</v>
      </c>
      <c r="AA46" s="331" t="s">
        <v>344</v>
      </c>
      <c r="AB46" s="331" t="s">
        <v>345</v>
      </c>
      <c r="AC46" s="332"/>
      <c r="AD46" s="332"/>
      <c r="AE46" s="332"/>
      <c r="AF46" s="332"/>
      <c r="AG46" s="332"/>
      <c r="AH46" s="332"/>
      <c r="AI46" s="332"/>
      <c r="AJ46" s="332"/>
      <c r="AK46" s="332"/>
      <c r="AL46" s="332"/>
      <c r="AM46" s="332"/>
      <c r="AN46" s="332"/>
      <c r="AO46" s="332"/>
      <c r="AP46" s="332"/>
      <c r="AQ46" s="332"/>
      <c r="AR46" s="332"/>
      <c r="AS46" s="332"/>
      <c r="AT46" s="332"/>
      <c r="AU46" s="332"/>
      <c r="AV46" s="333" t="s">
        <v>298</v>
      </c>
    </row>
    <row r="47" ht="13.5" customHeight="1" spans="25:48" x14ac:dyDescent="0.25">
      <c r="Y47" s="331" t="s">
        <v>298</v>
      </c>
      <c r="Z47" s="331" t="s">
        <v>350</v>
      </c>
      <c r="AA47" s="331" t="s">
        <v>353</v>
      </c>
      <c r="AB47" s="331" t="s">
        <v>354</v>
      </c>
      <c r="AC47" s="332"/>
      <c r="AD47" s="332"/>
      <c r="AE47" s="332"/>
      <c r="AF47" s="332"/>
      <c r="AG47" s="332"/>
      <c r="AH47" s="332"/>
      <c r="AI47" s="332"/>
      <c r="AJ47" s="332"/>
      <c r="AK47" s="332"/>
      <c r="AL47" s="332"/>
      <c r="AM47" s="332"/>
      <c r="AN47" s="332"/>
      <c r="AO47" s="332"/>
      <c r="AP47" s="332"/>
      <c r="AQ47" s="332"/>
      <c r="AR47" s="332"/>
      <c r="AS47" s="332"/>
      <c r="AT47" s="332"/>
      <c r="AU47" s="332"/>
      <c r="AV47" s="333" t="s">
        <v>298</v>
      </c>
    </row>
    <row r="48" ht="13.5" customHeight="1" spans="25:48" x14ac:dyDescent="0.25">
      <c r="Y48" s="331" t="s">
        <v>298</v>
      </c>
      <c r="Z48" s="331" t="s">
        <v>360</v>
      </c>
      <c r="AA48" s="331" t="s">
        <v>363</v>
      </c>
      <c r="AB48" s="331" t="s">
        <v>364</v>
      </c>
      <c r="AC48" s="332"/>
      <c r="AD48" s="332"/>
      <c r="AE48" s="332"/>
      <c r="AF48" s="332"/>
      <c r="AG48" s="332"/>
      <c r="AH48" s="332"/>
      <c r="AI48" s="332"/>
      <c r="AJ48" s="332"/>
      <c r="AK48" s="332"/>
      <c r="AL48" s="332"/>
      <c r="AM48" s="332"/>
      <c r="AN48" s="332"/>
      <c r="AO48" s="332"/>
      <c r="AP48" s="332"/>
      <c r="AQ48" s="332"/>
      <c r="AR48" s="332"/>
      <c r="AS48" s="332"/>
      <c r="AT48" s="332"/>
      <c r="AU48" s="332"/>
      <c r="AV48" s="333" t="s">
        <v>298</v>
      </c>
    </row>
    <row r="49" ht="13.5" customHeight="1" spans="25:48" x14ac:dyDescent="0.25">
      <c r="Y49" s="331" t="s">
        <v>298</v>
      </c>
      <c r="Z49" s="331" t="s">
        <v>371</v>
      </c>
      <c r="AA49" s="331" t="s">
        <v>374</v>
      </c>
      <c r="AB49" s="331" t="s">
        <v>375</v>
      </c>
      <c r="AC49" s="332"/>
      <c r="AD49" s="332"/>
      <c r="AE49" s="332"/>
      <c r="AF49" s="332"/>
      <c r="AG49" s="332"/>
      <c r="AH49" s="332"/>
      <c r="AI49" s="332"/>
      <c r="AJ49" s="332"/>
      <c r="AK49" s="332"/>
      <c r="AL49" s="332"/>
      <c r="AM49" s="332"/>
      <c r="AN49" s="332"/>
      <c r="AO49" s="332"/>
      <c r="AP49" s="332"/>
      <c r="AQ49" s="332"/>
      <c r="AR49" s="332"/>
      <c r="AS49" s="332"/>
      <c r="AT49" s="332"/>
      <c r="AU49" s="332"/>
      <c r="AV49" s="333" t="s">
        <v>298</v>
      </c>
    </row>
    <row r="50" ht="13.5" customHeight="1" spans="25:48" x14ac:dyDescent="0.25">
      <c r="Y50" s="331" t="s">
        <v>298</v>
      </c>
      <c r="Z50" s="331" t="s">
        <v>378</v>
      </c>
      <c r="AA50" s="331" t="s">
        <v>381</v>
      </c>
      <c r="AB50" s="331" t="s">
        <v>382</v>
      </c>
      <c r="AC50" s="332"/>
      <c r="AD50" s="332"/>
      <c r="AE50" s="332"/>
      <c r="AF50" s="332"/>
      <c r="AG50" s="332"/>
      <c r="AH50" s="332"/>
      <c r="AI50" s="332"/>
      <c r="AJ50" s="332"/>
      <c r="AK50" s="332"/>
      <c r="AL50" s="332"/>
      <c r="AM50" s="332"/>
      <c r="AN50" s="332"/>
      <c r="AO50" s="332"/>
      <c r="AP50" s="332"/>
      <c r="AQ50" s="332"/>
      <c r="AR50" s="332"/>
      <c r="AS50" s="332"/>
      <c r="AT50" s="332"/>
      <c r="AU50" s="332"/>
      <c r="AV50" s="333" t="s">
        <v>298</v>
      </c>
    </row>
    <row r="51" ht="13.5" customHeight="1" spans="25:48" x14ac:dyDescent="0.25">
      <c r="Y51" s="331" t="s">
        <v>298</v>
      </c>
      <c r="Z51" s="331" t="s">
        <v>386</v>
      </c>
      <c r="AA51" s="331" t="s">
        <v>389</v>
      </c>
      <c r="AB51" s="331" t="s">
        <v>390</v>
      </c>
      <c r="AC51" s="332"/>
      <c r="AD51" s="332"/>
      <c r="AE51" s="332"/>
      <c r="AF51" s="332"/>
      <c r="AG51" s="332"/>
      <c r="AH51" s="332"/>
      <c r="AI51" s="332"/>
      <c r="AJ51" s="332"/>
      <c r="AK51" s="332"/>
      <c r="AL51" s="332"/>
      <c r="AM51" s="332"/>
      <c r="AN51" s="332"/>
      <c r="AO51" s="332"/>
      <c r="AP51" s="332"/>
      <c r="AQ51" s="332"/>
      <c r="AR51" s="332"/>
      <c r="AS51" s="332"/>
      <c r="AT51" s="332"/>
      <c r="AU51" s="332"/>
      <c r="AV51" s="333" t="s">
        <v>298</v>
      </c>
    </row>
    <row r="52" ht="13.5" customHeight="1" spans="25:48" x14ac:dyDescent="0.25">
      <c r="Y52" s="331" t="s">
        <v>298</v>
      </c>
      <c r="Z52" s="331" t="s">
        <v>394</v>
      </c>
      <c r="AA52" s="331" t="s">
        <v>397</v>
      </c>
      <c r="AB52" s="331" t="s">
        <v>398</v>
      </c>
      <c r="AC52" s="332"/>
      <c r="AD52" s="332"/>
      <c r="AE52" s="332"/>
      <c r="AF52" s="332"/>
      <c r="AG52" s="332"/>
      <c r="AH52" s="332"/>
      <c r="AI52" s="332"/>
      <c r="AJ52" s="332"/>
      <c r="AK52" s="332"/>
      <c r="AL52" s="332"/>
      <c r="AM52" s="332"/>
      <c r="AN52" s="332"/>
      <c r="AO52" s="332"/>
      <c r="AP52" s="332"/>
      <c r="AQ52" s="332"/>
      <c r="AR52" s="332"/>
      <c r="AS52" s="332"/>
      <c r="AT52" s="332"/>
      <c r="AU52" s="332"/>
      <c r="AV52" s="333" t="s">
        <v>298</v>
      </c>
    </row>
    <row r="53" ht="13.5" customHeight="1" spans="25:48" x14ac:dyDescent="0.25">
      <c r="Y53" s="331" t="s">
        <v>298</v>
      </c>
      <c r="Z53" s="332"/>
      <c r="AA53" s="330" t="s">
        <v>30</v>
      </c>
      <c r="AB53" s="330" t="s">
        <v>30</v>
      </c>
      <c r="AC53" s="332"/>
      <c r="AD53" s="332"/>
      <c r="AE53" s="332"/>
      <c r="AF53" s="332"/>
      <c r="AG53" s="332"/>
      <c r="AH53" s="332"/>
      <c r="AI53" s="332"/>
      <c r="AJ53" s="332"/>
      <c r="AK53" s="332"/>
      <c r="AL53" s="332"/>
      <c r="AM53" s="332"/>
      <c r="AN53" s="332"/>
      <c r="AO53" s="332"/>
      <c r="AP53" s="332"/>
      <c r="AQ53" s="332"/>
      <c r="AR53" s="332"/>
      <c r="AS53" s="332"/>
      <c r="AT53" s="332"/>
      <c r="AU53" s="332"/>
      <c r="AV53" s="333" t="s">
        <v>298</v>
      </c>
    </row>
    <row r="54" ht="13.5" customHeight="1" spans="25:48" x14ac:dyDescent="0.25">
      <c r="Y54" s="331" t="s">
        <v>298</v>
      </c>
      <c r="Z54" s="332"/>
      <c r="AA54" s="332">
        <f>IF(AND(AND(AA36="",AB54=""),AA55&gt;"A"),AA55&amp;" MILIAR ",IF(AB54&gt;"A","",AA55))</f>
      </c>
      <c r="AB54" s="332">
        <f>IF(AND(LEFT(Z40,1)="1",MID(Z40,2,1)&gt;"0"),VLOOKUP(LEFT(Z40,2),$AS$18:$AT$35,2)&amp;"MILIAR ","")</f>
      </c>
      <c r="AC54" s="332"/>
      <c r="AD54" s="332"/>
      <c r="AE54" s="332"/>
      <c r="AF54" s="332"/>
      <c r="AG54" s="332"/>
      <c r="AH54" s="332"/>
      <c r="AI54" s="332"/>
      <c r="AJ54" s="332"/>
      <c r="AK54" s="332"/>
      <c r="AL54" s="332"/>
      <c r="AM54" s="332"/>
      <c r="AN54" s="332"/>
      <c r="AO54" s="332"/>
      <c r="AP54" s="332"/>
      <c r="AQ54" s="332"/>
      <c r="AR54" s="332"/>
      <c r="AS54" s="332"/>
      <c r="AT54" s="332"/>
      <c r="AU54" s="332"/>
      <c r="AV54" s="333" t="s">
        <v>298</v>
      </c>
    </row>
    <row r="55" ht="13.5" customHeight="1" spans="25:48" x14ac:dyDescent="0.25">
      <c r="Y55" s="331" t="s">
        <v>298</v>
      </c>
      <c r="Z55" s="332"/>
      <c r="AA55" s="332">
        <f>VLOOKUP(LEFT(Z40,1),$Z43:$AA52,2)</f>
      </c>
      <c r="AB55" s="332">
        <v>15</v>
      </c>
      <c r="AC55" s="332"/>
      <c r="AD55" s="332"/>
      <c r="AE55" s="332"/>
      <c r="AF55" s="332"/>
      <c r="AG55" s="332"/>
      <c r="AH55" s="332"/>
      <c r="AI55" s="332"/>
      <c r="AJ55" s="332"/>
      <c r="AK55" s="332"/>
      <c r="AL55" s="332"/>
      <c r="AM55" s="332"/>
      <c r="AN55" s="332"/>
      <c r="AO55" s="332"/>
      <c r="AP55" s="332"/>
      <c r="AQ55" s="332"/>
      <c r="AR55" s="332"/>
      <c r="AS55" s="332"/>
      <c r="AT55" s="332"/>
      <c r="AU55" s="332"/>
      <c r="AV55" s="333" t="s">
        <v>298</v>
      </c>
    </row>
    <row r="56" ht="13.5" customHeight="1" spans="25:48" x14ac:dyDescent="0.25">
      <c r="Y56" s="331" t="s">
        <v>298</v>
      </c>
      <c r="Z56" s="332"/>
      <c r="AA56" s="330" t="s">
        <v>30</v>
      </c>
      <c r="AB56" s="330" t="s">
        <v>30</v>
      </c>
      <c r="AC56" s="332"/>
      <c r="AD56" s="332"/>
      <c r="AE56" s="332"/>
      <c r="AF56" s="332"/>
      <c r="AG56" s="332"/>
      <c r="AH56" s="332"/>
      <c r="AI56" s="332"/>
      <c r="AJ56" s="332"/>
      <c r="AK56" s="332"/>
      <c r="AL56" s="332"/>
      <c r="AM56" s="332"/>
      <c r="AN56" s="332"/>
      <c r="AO56" s="332"/>
      <c r="AP56" s="332"/>
      <c r="AQ56" s="332"/>
      <c r="AR56" s="332"/>
      <c r="AS56" s="332"/>
      <c r="AT56" s="332"/>
      <c r="AU56" s="332"/>
      <c r="AV56" s="333" t="s">
        <v>298</v>
      </c>
    </row>
    <row r="57" ht="13.5" customHeight="1" spans="25:48" x14ac:dyDescent="0.25">
      <c r="Y57" s="331" t="s">
        <v>298</v>
      </c>
      <c r="Z57" s="332"/>
      <c r="AA57" s="332"/>
      <c r="AB57" s="332"/>
      <c r="AC57" s="332"/>
      <c r="AD57" s="332"/>
      <c r="AE57" s="332"/>
      <c r="AF57" s="332"/>
      <c r="AG57" s="332"/>
      <c r="AH57" s="332"/>
      <c r="AI57" s="332"/>
      <c r="AJ57" s="332"/>
      <c r="AK57" s="332"/>
      <c r="AL57" s="332"/>
      <c r="AM57" s="332"/>
      <c r="AN57" s="332"/>
      <c r="AO57" s="332"/>
      <c r="AP57" s="332"/>
      <c r="AQ57" s="332"/>
      <c r="AR57" s="332"/>
      <c r="AS57" s="332"/>
      <c r="AT57" s="332"/>
      <c r="AU57" s="332"/>
      <c r="AV57" s="333" t="s">
        <v>298</v>
      </c>
    </row>
    <row r="58" ht="13.5" customHeight="1" spans="25:48" x14ac:dyDescent="0.25">
      <c r="Y58" s="331" t="s">
        <v>298</v>
      </c>
      <c r="Z58" s="332"/>
      <c r="AA58" s="332"/>
      <c r="AB58" s="332"/>
      <c r="AC58" s="332"/>
      <c r="AD58" s="332"/>
      <c r="AE58" s="332"/>
      <c r="AF58" s="332"/>
      <c r="AG58" s="332"/>
      <c r="AH58" s="332"/>
      <c r="AI58" s="332"/>
      <c r="AJ58" s="332"/>
      <c r="AK58" s="332"/>
      <c r="AL58" s="332"/>
      <c r="AM58" s="332"/>
      <c r="AN58" s="332"/>
      <c r="AO58" s="332"/>
      <c r="AP58" s="332"/>
      <c r="AQ58" s="332"/>
      <c r="AR58" s="332"/>
      <c r="AS58" s="332"/>
      <c r="AT58" s="332"/>
      <c r="AU58" s="332"/>
      <c r="AV58" s="333" t="s">
        <v>298</v>
      </c>
    </row>
    <row r="59" ht="13.5" customHeight="1" spans="25:48" x14ac:dyDescent="0.25">
      <c r="Y59" s="330" t="s">
        <v>30</v>
      </c>
      <c r="Z59" s="330" t="s">
        <v>30</v>
      </c>
      <c r="AA59" s="330" t="s">
        <v>30</v>
      </c>
      <c r="AB59" s="330" t="s">
        <v>30</v>
      </c>
      <c r="AC59" s="330" t="s">
        <v>30</v>
      </c>
      <c r="AD59" s="330" t="s">
        <v>30</v>
      </c>
      <c r="AE59" s="330" t="s">
        <v>30</v>
      </c>
      <c r="AF59" s="330" t="s">
        <v>30</v>
      </c>
      <c r="AG59" s="330" t="s">
        <v>30</v>
      </c>
      <c r="AH59" s="330" t="s">
        <v>30</v>
      </c>
      <c r="AI59" s="330" t="s">
        <v>30</v>
      </c>
      <c r="AJ59" s="330" t="s">
        <v>30</v>
      </c>
      <c r="AK59" s="330" t="s">
        <v>30</v>
      </c>
      <c r="AL59" s="330" t="s">
        <v>30</v>
      </c>
      <c r="AM59" s="330" t="s">
        <v>30</v>
      </c>
      <c r="AN59" s="330" t="s">
        <v>30</v>
      </c>
      <c r="AO59" s="330" t="s">
        <v>30</v>
      </c>
      <c r="AP59" s="330" t="s">
        <v>30</v>
      </c>
      <c r="AQ59" s="330" t="s">
        <v>30</v>
      </c>
      <c r="AR59" s="330" t="s">
        <v>30</v>
      </c>
      <c r="AS59" s="330" t="s">
        <v>30</v>
      </c>
      <c r="AT59" s="330" t="s">
        <v>30</v>
      </c>
      <c r="AU59" s="330" t="s">
        <v>30</v>
      </c>
      <c r="AV59" s="330" t="s">
        <v>30</v>
      </c>
    </row>
  </sheetData>
  <mergeCells count="12">
    <mergeCell ref="C4:H4"/>
    <mergeCell ref="E9:F9"/>
    <mergeCell ref="E11:J11"/>
    <mergeCell ref="C21:E21"/>
    <mergeCell ref="A25:E25"/>
    <mergeCell ref="A26:E26"/>
    <mergeCell ref="A30:E30"/>
    <mergeCell ref="A31:E31"/>
    <mergeCell ref="C33:I33"/>
    <mergeCell ref="C34:I34"/>
    <mergeCell ref="C39:I39"/>
    <mergeCell ref="C40:I40"/>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T179"/>
  <sheetViews>
    <sheetView workbookViewId="0" zoomScale="136" zoomScaleNormal="89" view="pageBreakPreview">
      <selection activeCell="G58" sqref="G58"/>
    </sheetView>
  </sheetViews>
  <sheetFormatPr defaultRowHeight="15" outlineLevelRow="0" outlineLevelCol="0" x14ac:dyDescent="0" defaultColWidth="9.140625"/>
  <cols>
    <col min="1" max="1" width="6.42578125" style="126" customWidth="1"/>
    <col min="2" max="2" width="11" style="126" customWidth="1"/>
    <col min="3" max="3" width="1.7109375" style="126" customWidth="1"/>
    <col min="4" max="4" width="2.7109375" style="80" customWidth="1"/>
    <col min="5" max="5" width="18.5703125" style="126" customWidth="1"/>
    <col min="6" max="6" width="2.140625" style="126" customWidth="1"/>
    <col min="7" max="7" width="21.5703125" style="126" customWidth="1"/>
    <col min="8" max="8" width="1.7109375" style="126" customWidth="1"/>
    <col min="9" max="9" width="41.28515625" style="126" customWidth="1"/>
    <col min="10" max="10" width="9.140625" style="126" customWidth="1"/>
    <col min="11" max="11" width="11" style="126" customWidth="1"/>
    <col min="12" max="12" width="1.7109375" style="126" customWidth="1"/>
    <col min="13" max="13" width="2.7109375" style="126" customWidth="1"/>
    <col min="14" max="14" width="18.5703125" style="126" customWidth="1"/>
    <col min="15" max="15" width="2.140625" style="126" customWidth="1"/>
    <col min="16" max="16" width="21.5703125" style="126" customWidth="1"/>
    <col min="17" max="17" width="1.7109375" style="126" customWidth="1"/>
    <col min="18" max="18" width="41.28515625" style="126" customWidth="1"/>
    <col min="19" max="19" width="27.5703125" style="126" customWidth="1"/>
    <col min="20" max="16384" width="9.140625" style="126" customWidth="1"/>
  </cols>
  <sheetData>
    <row r="2" ht="20.25" customHeight="1" spans="4:18" x14ac:dyDescent="0.25">
      <c r="D2" s="29" t="s">
        <v>43</v>
      </c>
      <c r="E2" s="29"/>
      <c r="F2" s="29"/>
      <c r="G2" s="29"/>
      <c r="H2" s="29"/>
      <c r="I2" s="29"/>
      <c r="M2" s="29" t="str">
        <f>D2</f>
        <v>PEMERINTAH KABUPATEN PASER</v>
      </c>
      <c r="N2" s="29"/>
      <c r="O2" s="29"/>
      <c r="P2" s="29"/>
      <c r="Q2" s="29"/>
      <c r="R2" s="29"/>
    </row>
    <row r="3" ht="26.25" customHeight="1" spans="4:18" x14ac:dyDescent="0.25">
      <c r="D3" s="184" t="s">
        <v>44</v>
      </c>
      <c r="E3" s="184"/>
      <c r="F3" s="184"/>
      <c r="G3" s="184"/>
      <c r="H3" s="184"/>
      <c r="I3" s="184"/>
      <c r="M3" s="184" t="str">
        <f>D3</f>
        <v>DINAS KESEHATAN</v>
      </c>
      <c r="N3" s="184"/>
      <c r="O3" s="184"/>
      <c r="P3" s="184"/>
      <c r="Q3" s="184"/>
      <c r="R3" s="184"/>
    </row>
    <row r="4" ht="20.25" customHeight="1" spans="4:18" x14ac:dyDescent="0.25">
      <c r="D4" s="29" t="s">
        <v>45</v>
      </c>
      <c r="E4" s="29"/>
      <c r="F4" s="29"/>
      <c r="G4" s="29"/>
      <c r="H4" s="29"/>
      <c r="I4" s="29"/>
      <c r="M4" s="29" t="str">
        <f>D4</f>
        <v>UPTD PERBEKALAN OBAT DAN ALKES</v>
      </c>
      <c r="N4" s="29"/>
      <c r="O4" s="29"/>
      <c r="P4" s="29"/>
      <c r="Q4" s="29"/>
      <c r="R4" s="29"/>
    </row>
    <row r="5" ht="15.75" customHeight="1" spans="4:18" x14ac:dyDescent="0.25">
      <c r="D5" s="185" t="s">
        <v>46</v>
      </c>
      <c r="E5" s="185"/>
      <c r="F5" s="185"/>
      <c r="G5" s="185"/>
      <c r="H5" s="185"/>
      <c r="I5" s="185"/>
      <c r="M5" s="185" t="str">
        <f>D5</f>
        <v>Jln.YOS SUDARSO, SENAKEN Tlp.(0543)21285</v>
      </c>
      <c r="N5" s="185"/>
      <c r="O5" s="185"/>
      <c r="P5" s="185"/>
      <c r="Q5" s="185"/>
      <c r="R5" s="185"/>
    </row>
    <row r="6" spans="4:18" x14ac:dyDescent="0.25">
      <c r="D6" s="186" t="s">
        <v>47</v>
      </c>
      <c r="E6" s="186"/>
      <c r="F6" s="186"/>
      <c r="G6" s="186"/>
      <c r="H6" s="186"/>
      <c r="I6" s="186"/>
      <c r="M6" s="186" t="str">
        <f>D6</f>
        <v>TANA PASER</v>
      </c>
      <c r="N6" s="186"/>
      <c r="O6" s="186"/>
      <c r="P6" s="186"/>
      <c r="Q6" s="186"/>
      <c r="R6" s="186"/>
    </row>
    <row r="7" ht="15.75" customHeight="1" spans="2:18" x14ac:dyDescent="0.25">
      <c r="B7" s="127"/>
      <c r="C7" s="127"/>
      <c r="D7" s="128"/>
      <c r="E7" s="127"/>
      <c r="F7" s="127"/>
      <c r="G7" s="127"/>
      <c r="H7" s="127"/>
      <c r="I7" s="127"/>
      <c r="K7" s="127"/>
      <c r="L7" s="127"/>
      <c r="M7" s="128"/>
      <c r="N7" s="127"/>
      <c r="O7" s="127"/>
      <c r="P7" s="127"/>
      <c r="Q7" s="127"/>
      <c r="R7" s="127"/>
    </row>
    <row r="8" spans="5:20" x14ac:dyDescent="0.25">
      <c r="E8" s="187"/>
      <c r="F8" s="187"/>
      <c r="G8" s="188"/>
      <c r="M8" s="80"/>
      <c r="S8" s="153"/>
      <c r="T8" s="153"/>
    </row>
    <row r="9" ht="23.25" customHeight="1" spans="2:18" x14ac:dyDescent="0.25">
      <c r="B9" s="129" t="s">
        <v>139</v>
      </c>
      <c r="C9" s="129"/>
      <c r="D9" s="129"/>
      <c r="E9" s="129"/>
      <c r="F9" s="129"/>
      <c r="G9" s="129"/>
      <c r="H9" s="129"/>
      <c r="I9" s="129"/>
      <c r="K9" s="129" t="s">
        <v>139</v>
      </c>
      <c r="L9" s="129"/>
      <c r="M9" s="129"/>
      <c r="N9" s="129"/>
      <c r="O9" s="129"/>
      <c r="P9" s="129"/>
      <c r="Q9" s="129"/>
      <c r="R9" s="129"/>
    </row>
    <row r="10" spans="4:16" x14ac:dyDescent="0.25">
      <c r="D10" s="126"/>
      <c r="E10" s="130" t="s">
        <v>140</v>
      </c>
      <c r="F10" s="126" t="s">
        <v>6</v>
      </c>
      <c r="G10" s="126" t="s">
        <v>141</v>
      </c>
      <c r="N10" s="130" t="s">
        <v>140</v>
      </c>
      <c r="O10" s="126" t="s">
        <v>6</v>
      </c>
      <c r="P10" s="126" t="str">
        <f>G10</f>
        <v>NOMOR SURAT TUGAS</v>
      </c>
    </row>
    <row r="11" spans="13:13" x14ac:dyDescent="0.25">
      <c r="M11" s="80"/>
    </row>
    <row r="12" ht="19.5" customHeight="1" spans="2:18" x14ac:dyDescent="0.25">
      <c r="B12" s="152" t="s">
        <v>142</v>
      </c>
      <c r="C12" s="126" t="s">
        <v>6</v>
      </c>
      <c r="D12" s="132"/>
      <c r="E12" s="189" t="s">
        <v>143</v>
      </c>
      <c r="F12" s="182" t="s">
        <v>144</v>
      </c>
      <c r="G12" s="182"/>
      <c r="H12" s="182"/>
      <c r="I12" s="182"/>
      <c r="K12" s="152" t="s">
        <v>142</v>
      </c>
      <c r="L12" s="126" t="s">
        <v>6</v>
      </c>
      <c r="M12" s="132"/>
      <c r="N12" s="189" t="s">
        <v>143</v>
      </c>
      <c r="O12" s="182" t="str">
        <f>F12</f>
        <v>NOMOR NOTA DINAS</v>
      </c>
      <c r="P12" s="182"/>
      <c r="Q12" s="182"/>
      <c r="R12" s="182"/>
    </row>
    <row r="13" ht="18" customHeight="1" spans="2:18" x14ac:dyDescent="0.25">
      <c r="B13" s="152"/>
      <c r="D13" s="132"/>
      <c r="E13" s="189" t="s">
        <v>7</v>
      </c>
      <c r="F13" s="190">
        <f>G38</f>
        <v>NaN</v>
      </c>
      <c r="G13" s="190"/>
      <c r="H13" s="190"/>
      <c r="I13" s="190"/>
      <c r="K13" s="152"/>
      <c r="M13" s="132"/>
      <c r="N13" s="189" t="s">
        <v>7</v>
      </c>
      <c r="O13" s="190">
        <f>F13</f>
        <v>NaN</v>
      </c>
      <c r="P13" s="190"/>
      <c r="Q13" s="190"/>
      <c r="R13" s="190"/>
    </row>
    <row r="14" spans="4:18" x14ac:dyDescent="0.25">
      <c r="D14" s="132"/>
      <c r="E14" s="134"/>
      <c r="F14" s="134"/>
      <c r="G14" s="134"/>
      <c r="H14" s="134"/>
      <c r="I14" s="134"/>
      <c r="M14" s="132"/>
      <c r="N14" s="134"/>
      <c r="O14" s="134"/>
      <c r="P14" s="134"/>
      <c r="Q14" s="134"/>
      <c r="R14" s="134"/>
    </row>
    <row r="15" ht="15.75" customHeight="1" spans="2:18" x14ac:dyDescent="0.25">
      <c r="B15" s="191" t="s">
        <v>145</v>
      </c>
      <c r="C15" s="191"/>
      <c r="D15" s="191"/>
      <c r="E15" s="191"/>
      <c r="F15" s="191"/>
      <c r="G15" s="191"/>
      <c r="H15" s="191"/>
      <c r="I15" s="191"/>
      <c r="K15" s="191" t="s">
        <v>145</v>
      </c>
      <c r="L15" s="191"/>
      <c r="M15" s="191"/>
      <c r="N15" s="191"/>
      <c r="O15" s="191"/>
      <c r="P15" s="191"/>
      <c r="Q15" s="191"/>
      <c r="R15" s="191"/>
    </row>
    <row r="16" spans="7:18" x14ac:dyDescent="0.25">
      <c r="G16" s="131"/>
      <c r="H16" s="131"/>
      <c r="I16" s="131"/>
      <c r="M16" s="80"/>
      <c r="P16" s="131"/>
      <c r="Q16" s="131"/>
      <c r="R16" s="131"/>
    </row>
    <row r="17" spans="2:16" x14ac:dyDescent="0.25">
      <c r="B17" s="126" t="s">
        <v>146</v>
      </c>
      <c r="C17" s="126" t="s">
        <v>6</v>
      </c>
      <c r="D17" s="80" t="s">
        <v>37</v>
      </c>
      <c r="E17" s="126" t="s">
        <v>10</v>
      </c>
      <c r="F17" s="126" t="s">
        <v>6</v>
      </c>
      <c r="G17" s="192" t="s">
        <v>147</v>
      </c>
      <c r="K17" s="126" t="s">
        <v>146</v>
      </c>
      <c r="L17" s="126" t="s">
        <v>6</v>
      </c>
      <c r="M17" s="80" t="s">
        <v>37</v>
      </c>
      <c r="N17" s="126" t="s">
        <v>10</v>
      </c>
      <c r="O17" s="126" t="s">
        <v>6</v>
      </c>
      <c r="P17" s="192" t="str">
        <f>G17</f>
        <v>NAMA1</v>
      </c>
    </row>
    <row r="18" spans="5:16" x14ac:dyDescent="0.25">
      <c r="E18" s="126" t="s">
        <v>148</v>
      </c>
      <c r="F18" s="126" t="s">
        <v>6</v>
      </c>
      <c r="G18" s="192" t="s">
        <v>149</v>
      </c>
      <c r="M18" s="80"/>
      <c r="N18" s="126" t="s">
        <v>148</v>
      </c>
      <c r="O18" s="126" t="s">
        <v>6</v>
      </c>
      <c r="P18" s="192" t="str">
        <f t="shared" ref="P18:P20" si="0">G18</f>
        <v>PANGKAT1</v>
      </c>
    </row>
    <row r="19" spans="5:16" x14ac:dyDescent="0.25">
      <c r="E19" s="126" t="s">
        <v>150</v>
      </c>
      <c r="F19" s="126" t="s">
        <v>6</v>
      </c>
      <c r="G19" s="192" t="s">
        <v>30</v>
      </c>
      <c r="M19" s="80"/>
      <c r="N19" s="126" t="s">
        <v>150</v>
      </c>
      <c r="O19" s="126" t="s">
        <v>6</v>
      </c>
      <c r="P19" s="192" t="str">
        <f t="shared" si="0"/>
        <v>NIP1</v>
      </c>
    </row>
    <row r="20" spans="5:16" x14ac:dyDescent="0.25">
      <c r="E20" s="126" t="s">
        <v>151</v>
      </c>
      <c r="F20" s="126" t="s">
        <v>6</v>
      </c>
      <c r="G20" s="192" t="s">
        <v>152</v>
      </c>
      <c r="M20" s="80"/>
      <c r="N20" s="126" t="s">
        <v>151</v>
      </c>
      <c r="O20" s="126" t="s">
        <v>6</v>
      </c>
      <c r="P20" s="192" t="str">
        <f t="shared" si="0"/>
        <v>JABATAN1</v>
      </c>
    </row>
    <row r="21" spans="2:18" s="152" customFormat="1" x14ac:dyDescent="0.25">
      <c r="B21" s="126"/>
      <c r="C21" s="126"/>
      <c r="D21" s="80"/>
      <c r="E21" s="126"/>
      <c r="F21" s="126"/>
      <c r="G21" s="192"/>
      <c r="H21" s="126"/>
      <c r="I21" s="126"/>
      <c r="J21" s="126"/>
      <c r="K21" s="126"/>
      <c r="L21" s="126"/>
      <c r="M21" s="80"/>
      <c r="N21" s="126"/>
      <c r="O21" s="126"/>
      <c r="P21" s="192"/>
      <c r="Q21" s="126"/>
      <c r="R21" s="126"/>
    </row>
    <row r="22" spans="4:18" s="152" customFormat="1" x14ac:dyDescent="0.25">
      <c r="D22" s="159" t="s">
        <v>39</v>
      </c>
      <c r="E22" s="143" t="s">
        <v>10</v>
      </c>
      <c r="F22" s="143" t="s">
        <v>6</v>
      </c>
      <c r="G22" s="192" t="s">
        <v>153</v>
      </c>
      <c r="H22" s="159"/>
      <c r="I22" s="159"/>
      <c r="J22" s="126"/>
      <c r="M22" s="159" t="s">
        <v>39</v>
      </c>
      <c r="N22" s="143" t="s">
        <v>10</v>
      </c>
      <c r="O22" s="143" t="s">
        <v>6</v>
      </c>
      <c r="P22" s="157" t="str">
        <f>G22</f>
        <v>NAMA2</v>
      </c>
      <c r="Q22" s="159"/>
      <c r="R22" s="159"/>
    </row>
    <row r="23" spans="4:18" s="152" customFormat="1" x14ac:dyDescent="0.25">
      <c r="D23" s="159"/>
      <c r="E23" s="143" t="s">
        <v>148</v>
      </c>
      <c r="F23" s="143" t="s">
        <v>6</v>
      </c>
      <c r="G23" s="192" t="s">
        <v>154</v>
      </c>
      <c r="H23" s="159"/>
      <c r="I23" s="159"/>
      <c r="J23" s="126"/>
      <c r="M23" s="159"/>
      <c r="N23" s="143" t="s">
        <v>148</v>
      </c>
      <c r="O23" s="143" t="s">
        <v>6</v>
      </c>
      <c r="P23" s="157" t="str">
        <f t="shared" ref="P23:P25" si="1">G23</f>
        <v>PANGKAT2</v>
      </c>
      <c r="Q23" s="159"/>
      <c r="R23" s="159"/>
    </row>
    <row r="24" spans="2:18" x14ac:dyDescent="0.25">
      <c r="B24" s="152"/>
      <c r="C24" s="152"/>
      <c r="D24" s="159"/>
      <c r="E24" s="143" t="s">
        <v>150</v>
      </c>
      <c r="F24" s="143" t="s">
        <v>6</v>
      </c>
      <c r="G24" s="192" t="s">
        <v>155</v>
      </c>
      <c r="H24" s="159"/>
      <c r="I24" s="159"/>
      <c r="K24" s="152"/>
      <c r="L24" s="152"/>
      <c r="M24" s="159"/>
      <c r="N24" s="143" t="s">
        <v>150</v>
      </c>
      <c r="O24" s="143" t="s">
        <v>6</v>
      </c>
      <c r="P24" s="157" t="str">
        <f t="shared" si="1"/>
        <v>NIP2</v>
      </c>
      <c r="Q24" s="159"/>
      <c r="R24" s="159"/>
    </row>
    <row r="25" spans="4:18" x14ac:dyDescent="0.25">
      <c r="D25" s="143"/>
      <c r="E25" s="143" t="s">
        <v>151</v>
      </c>
      <c r="F25" s="143" t="s">
        <v>6</v>
      </c>
      <c r="G25" s="192" t="s">
        <v>156</v>
      </c>
      <c r="H25" s="143"/>
      <c r="I25" s="143"/>
      <c r="M25" s="143"/>
      <c r="N25" s="143" t="s">
        <v>151</v>
      </c>
      <c r="O25" s="143" t="s">
        <v>6</v>
      </c>
      <c r="P25" s="157" t="str">
        <f t="shared" si="1"/>
        <v>JABATAN2</v>
      </c>
      <c r="Q25" s="143"/>
      <c r="R25" s="143"/>
    </row>
    <row r="26" spans="4:18" x14ac:dyDescent="0.25">
      <c r="D26" s="143"/>
      <c r="E26" s="143"/>
      <c r="F26" s="143"/>
      <c r="G26" s="157"/>
      <c r="H26" s="143"/>
      <c r="I26" s="143" t="s">
        <v>157</v>
      </c>
      <c r="M26" s="143"/>
      <c r="N26" s="143"/>
      <c r="O26" s="143"/>
      <c r="P26" s="157"/>
      <c r="Q26" s="143"/>
      <c r="R26" s="143" t="s">
        <v>157</v>
      </c>
    </row>
    <row r="27" spans="4:18" x14ac:dyDescent="0.25">
      <c r="D27" s="159">
        <v>3</v>
      </c>
      <c r="E27" s="143" t="s">
        <v>10</v>
      </c>
      <c r="F27" s="143" t="s">
        <v>6</v>
      </c>
      <c r="G27" s="192" t="s">
        <v>158</v>
      </c>
      <c r="H27" s="143"/>
      <c r="I27" s="143"/>
      <c r="M27" s="159">
        <v>3</v>
      </c>
      <c r="N27" s="143" t="s">
        <v>10</v>
      </c>
      <c r="O27" s="143" t="s">
        <v>6</v>
      </c>
      <c r="P27" s="157" t="str">
        <f>G27</f>
        <v>NAMA3</v>
      </c>
      <c r="Q27" s="143"/>
      <c r="R27" s="143"/>
    </row>
    <row r="28" spans="4:18" x14ac:dyDescent="0.25">
      <c r="D28" s="159"/>
      <c r="E28" s="143" t="s">
        <v>148</v>
      </c>
      <c r="F28" s="143" t="s">
        <v>6</v>
      </c>
      <c r="G28" s="192" t="s">
        <v>159</v>
      </c>
      <c r="H28" s="143"/>
      <c r="I28" s="143"/>
      <c r="J28" s="159"/>
      <c r="M28" s="159"/>
      <c r="N28" s="143" t="s">
        <v>148</v>
      </c>
      <c r="O28" s="143" t="s">
        <v>6</v>
      </c>
      <c r="P28" s="157" t="str">
        <f t="shared" ref="P28:P30" si="2">G28</f>
        <v>PANGKAT3</v>
      </c>
      <c r="Q28" s="143"/>
      <c r="R28" s="143"/>
    </row>
    <row r="29" spans="4:18" x14ac:dyDescent="0.25">
      <c r="D29" s="159"/>
      <c r="E29" s="143" t="s">
        <v>150</v>
      </c>
      <c r="F29" s="143" t="s">
        <v>6</v>
      </c>
      <c r="G29" s="192" t="s">
        <v>160</v>
      </c>
      <c r="H29" s="143"/>
      <c r="I29" s="143"/>
      <c r="J29" s="159"/>
      <c r="M29" s="159"/>
      <c r="N29" s="143" t="s">
        <v>150</v>
      </c>
      <c r="O29" s="143" t="s">
        <v>6</v>
      </c>
      <c r="P29" s="157" t="str">
        <f t="shared" si="2"/>
        <v>NIP3</v>
      </c>
      <c r="Q29" s="143"/>
      <c r="R29" s="143"/>
    </row>
    <row r="30" spans="4:18" x14ac:dyDescent="0.25">
      <c r="D30" s="143"/>
      <c r="E30" s="143" t="s">
        <v>151</v>
      </c>
      <c r="F30" s="143" t="s">
        <v>6</v>
      </c>
      <c r="G30" s="192" t="s">
        <v>161</v>
      </c>
      <c r="H30" s="143"/>
      <c r="I30" s="143"/>
      <c r="J30" s="159"/>
      <c r="M30" s="143"/>
      <c r="N30" s="143" t="s">
        <v>151</v>
      </c>
      <c r="O30" s="143" t="s">
        <v>6</v>
      </c>
      <c r="P30" s="157" t="str">
        <f t="shared" si="2"/>
        <v>JABATAN3</v>
      </c>
      <c r="Q30" s="143"/>
      <c r="R30" s="143"/>
    </row>
    <row r="31" spans="2:18" x14ac:dyDescent="0.25">
      <c r="B31" s="193"/>
      <c r="C31" s="193"/>
      <c r="D31" s="143"/>
      <c r="E31" s="143"/>
      <c r="F31" s="143"/>
      <c r="G31" s="143"/>
      <c r="H31" s="143"/>
      <c r="I31" s="143"/>
      <c r="J31" s="159"/>
      <c r="K31" s="193"/>
      <c r="L31" s="193"/>
      <c r="M31" s="143"/>
      <c r="N31" s="143"/>
      <c r="O31" s="143"/>
      <c r="P31" s="143"/>
      <c r="Q31" s="143"/>
      <c r="R31" s="143"/>
    </row>
    <row r="32" spans="2:18" x14ac:dyDescent="0.25">
      <c r="B32" s="193"/>
      <c r="C32" s="193"/>
      <c r="D32" s="194">
        <v>4</v>
      </c>
      <c r="E32" s="150"/>
      <c r="F32" s="150"/>
      <c r="G32" s="195"/>
      <c r="H32" s="150"/>
      <c r="I32" s="150"/>
      <c r="J32" s="143"/>
      <c r="K32" s="193"/>
      <c r="L32" s="193"/>
      <c r="M32" s="194">
        <v>4</v>
      </c>
      <c r="N32" s="150"/>
      <c r="O32" s="150"/>
      <c r="P32" s="195"/>
      <c r="Q32" s="150"/>
      <c r="R32" s="150"/>
    </row>
    <row r="33" ht="8.25" customHeight="1" spans="2:18" x14ac:dyDescent="0.25">
      <c r="B33" s="193"/>
      <c r="C33" s="193"/>
      <c r="D33" s="194"/>
      <c r="E33" s="150"/>
      <c r="F33" s="150"/>
      <c r="G33" s="195"/>
      <c r="H33" s="150"/>
      <c r="I33" s="150"/>
      <c r="K33" s="193"/>
      <c r="L33" s="193"/>
      <c r="M33" s="194"/>
      <c r="N33" s="150"/>
      <c r="O33" s="150"/>
      <c r="P33" s="195"/>
      <c r="Q33" s="150"/>
      <c r="R33" s="150"/>
    </row>
    <row r="34" spans="2:18" x14ac:dyDescent="0.25">
      <c r="B34" s="193"/>
      <c r="C34" s="193"/>
      <c r="D34" s="194"/>
      <c r="E34" s="150"/>
      <c r="F34" s="150"/>
      <c r="G34" s="195"/>
      <c r="H34" s="150"/>
      <c r="I34" s="150"/>
      <c r="K34" s="193"/>
      <c r="L34" s="193"/>
      <c r="M34" s="194"/>
      <c r="N34" s="150"/>
      <c r="O34" s="150"/>
      <c r="P34" s="195"/>
      <c r="Q34" s="150"/>
      <c r="R34" s="150"/>
    </row>
    <row r="35" ht="8.25" customHeight="1" spans="2:18" x14ac:dyDescent="0.25">
      <c r="B35" s="193"/>
      <c r="C35" s="193"/>
      <c r="D35" s="150"/>
      <c r="E35" s="150"/>
      <c r="F35" s="150"/>
      <c r="G35" s="195"/>
      <c r="H35" s="150"/>
      <c r="I35" s="150"/>
      <c r="K35" s="193"/>
      <c r="L35" s="193"/>
      <c r="M35" s="150"/>
      <c r="N35" s="150"/>
      <c r="O35" s="150"/>
      <c r="P35" s="195"/>
      <c r="Q35" s="150"/>
      <c r="R35" s="150"/>
    </row>
    <row r="36" spans="2:18" x14ac:dyDescent="0.25">
      <c r="B36" s="193"/>
      <c r="C36" s="193"/>
      <c r="D36" s="143"/>
      <c r="E36" s="143"/>
      <c r="F36" s="143"/>
      <c r="G36" s="157"/>
      <c r="H36" s="143"/>
      <c r="I36" s="143"/>
      <c r="K36" s="193"/>
      <c r="L36" s="193"/>
      <c r="M36" s="143"/>
      <c r="N36" s="143"/>
      <c r="O36" s="143"/>
      <c r="P36" s="157"/>
      <c r="Q36" s="143"/>
      <c r="R36" s="143"/>
    </row>
    <row r="37" ht="15" customHeight="1" spans="2:18" x14ac:dyDescent="0.25">
      <c r="B37" s="143" t="s">
        <v>162</v>
      </c>
      <c r="C37" s="143"/>
      <c r="D37" s="143"/>
      <c r="E37" s="143"/>
      <c r="F37" s="143" t="s">
        <v>6</v>
      </c>
      <c r="G37" s="135" t="s">
        <v>163</v>
      </c>
      <c r="H37" s="193"/>
      <c r="I37" s="193"/>
      <c r="K37" s="143" t="s">
        <v>162</v>
      </c>
      <c r="L37" s="143"/>
      <c r="M37" s="143"/>
      <c r="N37" s="143"/>
      <c r="O37" s="143" t="s">
        <v>6</v>
      </c>
      <c r="P37" s="135" t="str">
        <f>G37</f>
        <v>JUMLAH HARI</v>
      </c>
      <c r="Q37" s="193"/>
      <c r="R37" s="193"/>
    </row>
    <row r="38" ht="15" customHeight="1" spans="2:18" x14ac:dyDescent="0.25">
      <c r="B38" s="143" t="s">
        <v>164</v>
      </c>
      <c r="C38" s="193"/>
      <c r="D38" s="193"/>
      <c r="E38" s="143"/>
      <c r="F38" s="143" t="s">
        <v>6</v>
      </c>
      <c r="G38" s="136" t="s">
        <v>165</v>
      </c>
      <c r="H38" s="196"/>
      <c r="I38" s="196"/>
      <c r="K38" s="143" t="s">
        <v>164</v>
      </c>
      <c r="L38" s="193"/>
      <c r="M38" s="193"/>
      <c r="N38" s="143"/>
      <c r="O38" s="143" t="s">
        <v>6</v>
      </c>
      <c r="P38" s="136">
        <f>G38</f>
        <v>NaN</v>
      </c>
      <c r="Q38" s="196"/>
      <c r="R38" s="196"/>
    </row>
    <row r="39" ht="15" customHeight="1" spans="2:18" x14ac:dyDescent="0.25">
      <c r="B39" s="143" t="s">
        <v>166</v>
      </c>
      <c r="C39" s="193"/>
      <c r="D39" s="193"/>
      <c r="E39" s="143"/>
      <c r="F39" s="143" t="s">
        <v>6</v>
      </c>
      <c r="G39" s="136" t="s">
        <v>167</v>
      </c>
      <c r="H39" s="143"/>
      <c r="I39" s="143"/>
      <c r="K39" s="143" t="s">
        <v>166</v>
      </c>
      <c r="L39" s="193"/>
      <c r="M39" s="193"/>
      <c r="N39" s="143"/>
      <c r="O39" s="143" t="s">
        <v>6</v>
      </c>
      <c r="P39" s="136">
        <f>G39</f>
        <v>NaN</v>
      </c>
      <c r="Q39" s="143"/>
      <c r="R39" s="143"/>
    </row>
    <row r="40" ht="15" customHeight="1" spans="2:18" x14ac:dyDescent="0.25">
      <c r="B40" s="193"/>
      <c r="C40" s="193"/>
      <c r="D40" s="193"/>
      <c r="E40" s="143"/>
      <c r="F40" s="143"/>
      <c r="G40" s="143"/>
      <c r="H40" s="143"/>
      <c r="I40" s="143"/>
      <c r="K40" s="193"/>
      <c r="L40" s="193"/>
      <c r="M40" s="193"/>
      <c r="N40" s="143"/>
      <c r="O40" s="143"/>
      <c r="P40" s="143"/>
      <c r="Q40" s="143"/>
      <c r="R40" s="143"/>
    </row>
    <row r="41" ht="15" customHeight="1" spans="2:18" x14ac:dyDescent="0.25">
      <c r="B41" s="126" t="s">
        <v>168</v>
      </c>
      <c r="E41" s="143"/>
      <c r="F41" s="143" t="s">
        <v>6</v>
      </c>
      <c r="G41" s="155" t="s">
        <v>169</v>
      </c>
      <c r="H41" s="155"/>
      <c r="I41" s="155"/>
      <c r="K41" s="126" t="s">
        <v>168</v>
      </c>
      <c r="M41" s="80"/>
      <c r="N41" s="143"/>
      <c r="O41" s="143" t="s">
        <v>6</v>
      </c>
      <c r="P41" s="155" t="str">
        <f>G41</f>
        <v>Perjalanan Dinas Dalam Kota, dalam rangka Distribusi Obat ke puskesmas.</v>
      </c>
      <c r="Q41" s="155"/>
      <c r="R41" s="155"/>
    </row>
    <row r="42" ht="15.75" customHeight="1" spans="5:18" x14ac:dyDescent="0.25">
      <c r="E42" s="143"/>
      <c r="F42" s="143"/>
      <c r="G42" s="155"/>
      <c r="H42" s="155"/>
      <c r="I42" s="155"/>
      <c r="M42" s="80"/>
      <c r="N42" s="143"/>
      <c r="O42" s="143"/>
      <c r="P42" s="155"/>
      <c r="Q42" s="155"/>
      <c r="R42" s="155"/>
    </row>
    <row r="43" spans="5:18" x14ac:dyDescent="0.25">
      <c r="E43" s="143"/>
      <c r="F43" s="143"/>
      <c r="G43" s="155"/>
      <c r="H43" s="155"/>
      <c r="I43" s="155"/>
      <c r="M43" s="80"/>
      <c r="N43" s="143"/>
      <c r="O43" s="143"/>
      <c r="P43" s="155"/>
      <c r="Q43" s="155"/>
      <c r="R43" s="155"/>
    </row>
    <row r="44" ht="21.75" customHeight="1" spans="2:18" x14ac:dyDescent="0.25">
      <c r="B44" s="126" t="s">
        <v>170</v>
      </c>
      <c r="E44" s="143"/>
      <c r="F44" s="143" t="s">
        <v>6</v>
      </c>
      <c r="G44" s="155" t="s">
        <v>171</v>
      </c>
      <c r="H44" s="155"/>
      <c r="I44" s="155"/>
      <c r="K44" s="126" t="s">
        <v>170</v>
      </c>
      <c r="M44" s="80"/>
      <c r="N44" s="143"/>
      <c r="O44" s="143" t="s">
        <v>6</v>
      </c>
      <c r="P44" s="155" t="str">
        <f>G44</f>
        <v>NAMA PUSKESMAS</v>
      </c>
      <c r="Q44" s="155"/>
      <c r="R44" s="155"/>
    </row>
    <row r="45" ht="21.75" customHeight="1" spans="2:18" x14ac:dyDescent="0.25">
      <c r="B45" s="143"/>
      <c r="E45" s="143"/>
      <c r="F45" s="143"/>
      <c r="G45" s="143"/>
      <c r="H45" s="143"/>
      <c r="I45" s="143"/>
      <c r="K45" s="143"/>
      <c r="M45" s="80"/>
      <c r="N45" s="143"/>
      <c r="O45" s="143"/>
      <c r="P45" s="143"/>
      <c r="Q45" s="143"/>
      <c r="R45" s="143"/>
    </row>
    <row r="46" ht="18" customHeight="1" spans="5:18" x14ac:dyDescent="0.25">
      <c r="E46" s="143"/>
      <c r="F46" s="143"/>
      <c r="G46" s="143" t="s">
        <v>172</v>
      </c>
      <c r="H46" s="143" t="s">
        <v>6</v>
      </c>
      <c r="I46" s="135" t="s">
        <v>73</v>
      </c>
      <c r="M46" s="80"/>
      <c r="N46" s="143"/>
      <c r="O46" s="143"/>
      <c r="P46" s="143" t="s">
        <v>172</v>
      </c>
      <c r="Q46" s="143" t="s">
        <v>6</v>
      </c>
      <c r="R46" s="135" t="s">
        <v>73</v>
      </c>
    </row>
    <row r="47" ht="15" customHeight="1" spans="5:18" x14ac:dyDescent="0.25">
      <c r="E47" s="143"/>
      <c r="F47" s="143"/>
      <c r="G47" s="197" t="s">
        <v>99</v>
      </c>
      <c r="H47" s="197" t="s">
        <v>6</v>
      </c>
      <c r="I47" s="198">
        <f>F13</f>
        <v>NaN</v>
      </c>
      <c r="M47" s="80"/>
      <c r="N47" s="143"/>
      <c r="O47" s="143"/>
      <c r="P47" s="197" t="s">
        <v>99</v>
      </c>
      <c r="Q47" s="197" t="s">
        <v>6</v>
      </c>
      <c r="R47" s="198">
        <f>I47</f>
        <v>NaN</v>
      </c>
    </row>
    <row r="48" ht="15.75" customHeight="1" spans="4:18" x14ac:dyDescent="0.25">
      <c r="D48" s="126"/>
      <c r="E48" s="143"/>
      <c r="F48" s="143"/>
      <c r="G48" s="143"/>
      <c r="H48" s="143"/>
      <c r="I48" s="143"/>
      <c r="N48" s="143"/>
      <c r="O48" s="143"/>
      <c r="P48" s="143"/>
      <c r="Q48" s="143"/>
      <c r="R48" s="143"/>
    </row>
    <row r="49" spans="4:18" x14ac:dyDescent="0.25">
      <c r="D49" s="126"/>
      <c r="E49" s="143"/>
      <c r="F49" s="143"/>
      <c r="G49" s="143"/>
      <c r="H49" s="143"/>
      <c r="I49" s="143"/>
      <c r="N49" s="143"/>
      <c r="O49" s="143"/>
      <c r="P49" s="143"/>
      <c r="Q49" s="143"/>
      <c r="R49" s="143"/>
    </row>
    <row r="50" ht="15.75" customHeight="1" spans="5:18" x14ac:dyDescent="0.25">
      <c r="E50" s="143"/>
      <c r="F50" s="143"/>
      <c r="G50" s="36" t="s">
        <v>173</v>
      </c>
      <c r="H50" s="36"/>
      <c r="I50" s="36"/>
      <c r="M50" s="80"/>
      <c r="N50" s="143"/>
      <c r="O50" s="143"/>
      <c r="P50" s="36" t="s">
        <v>173</v>
      </c>
      <c r="Q50" s="36"/>
      <c r="R50" s="36"/>
    </row>
    <row r="51" ht="15.75" customHeight="1" spans="5:18" x14ac:dyDescent="0.25">
      <c r="E51" s="143"/>
      <c r="F51" s="143"/>
      <c r="G51" s="36" t="s">
        <v>174</v>
      </c>
      <c r="H51" s="36"/>
      <c r="I51" s="36"/>
      <c r="M51" s="80"/>
      <c r="N51" s="143"/>
      <c r="O51" s="143"/>
      <c r="P51" s="36" t="s">
        <v>174</v>
      </c>
      <c r="Q51" s="36"/>
      <c r="R51" s="36"/>
    </row>
    <row r="52" spans="5:18" x14ac:dyDescent="0.25">
      <c r="E52" s="143"/>
      <c r="F52" s="143"/>
      <c r="G52" s="143"/>
      <c r="H52" s="143"/>
      <c r="I52" s="143"/>
      <c r="M52" s="80"/>
      <c r="N52" s="143"/>
      <c r="O52" s="143"/>
      <c r="P52" s="143"/>
      <c r="Q52" s="143"/>
      <c r="R52" s="143"/>
    </row>
    <row r="53" spans="5:18" x14ac:dyDescent="0.25">
      <c r="E53" s="143"/>
      <c r="F53" s="143"/>
      <c r="G53" s="143"/>
      <c r="H53" s="143"/>
      <c r="I53" s="143"/>
      <c r="M53" s="80"/>
      <c r="N53" s="143"/>
      <c r="O53" s="143"/>
      <c r="P53" s="143"/>
      <c r="Q53" s="143"/>
      <c r="R53" s="143"/>
    </row>
    <row r="54" spans="13:13" x14ac:dyDescent="0.25">
      <c r="M54" s="80"/>
    </row>
    <row r="55" ht="15.75" customHeight="1" spans="7:18" x14ac:dyDescent="0.25">
      <c r="G55" s="79" t="s">
        <v>175</v>
      </c>
      <c r="H55" s="79"/>
      <c r="I55" s="79"/>
      <c r="M55" s="80"/>
      <c r="P55" s="79" t="s">
        <v>175</v>
      </c>
      <c r="Q55" s="79"/>
      <c r="R55" s="79"/>
    </row>
    <row r="56" spans="7:18" x14ac:dyDescent="0.25">
      <c r="G56" s="80" t="s">
        <v>41</v>
      </c>
      <c r="H56" s="80"/>
      <c r="I56" s="80"/>
      <c r="M56" s="80"/>
      <c r="P56" s="80" t="s">
        <v>41</v>
      </c>
      <c r="Q56" s="80"/>
      <c r="R56" s="80"/>
    </row>
    <row r="58" ht="15.75" customHeight="1" spans="7:9" x14ac:dyDescent="0.25">
      <c r="G58" s="79"/>
      <c r="H58" s="79"/>
      <c r="I58" s="79"/>
    </row>
    <row r="59" ht="20.25" customHeight="1" spans="4:9" x14ac:dyDescent="0.25">
      <c r="D59" s="29"/>
      <c r="E59" s="29"/>
      <c r="F59" s="29"/>
      <c r="G59" s="29"/>
      <c r="H59" s="29"/>
      <c r="I59" s="29"/>
    </row>
    <row r="60" ht="26.25" customHeight="1" spans="4:9" x14ac:dyDescent="0.25">
      <c r="D60" s="184"/>
      <c r="E60" s="184"/>
      <c r="F60" s="184"/>
      <c r="G60" s="184"/>
      <c r="H60" s="184"/>
      <c r="I60" s="184"/>
    </row>
    <row r="61" ht="20.25" customHeight="1" spans="4:18" x14ac:dyDescent="0.25">
      <c r="D61" s="29"/>
      <c r="E61" s="29"/>
      <c r="F61" s="29"/>
      <c r="G61" s="29"/>
      <c r="H61" s="29"/>
      <c r="I61" s="29"/>
      <c r="M61" s="29"/>
      <c r="N61" s="29"/>
      <c r="O61" s="29"/>
      <c r="P61" s="29"/>
      <c r="Q61" s="29"/>
      <c r="R61" s="29"/>
    </row>
    <row r="62" ht="26.25" customHeight="1" spans="4:18" x14ac:dyDescent="0.25">
      <c r="D62" s="185"/>
      <c r="E62" s="185"/>
      <c r="F62" s="185"/>
      <c r="G62" s="185"/>
      <c r="H62" s="185"/>
      <c r="I62" s="185"/>
      <c r="M62" s="184"/>
      <c r="N62" s="184"/>
      <c r="O62" s="184"/>
      <c r="P62" s="184"/>
      <c r="Q62" s="184"/>
      <c r="R62" s="184"/>
    </row>
    <row r="63" ht="20.25" customHeight="1" spans="4:18" x14ac:dyDescent="0.25">
      <c r="D63" s="186"/>
      <c r="E63" s="186"/>
      <c r="F63" s="186"/>
      <c r="G63" s="186"/>
      <c r="H63" s="186"/>
      <c r="I63" s="186"/>
      <c r="M63" s="29"/>
      <c r="N63" s="29"/>
      <c r="O63" s="29"/>
      <c r="P63" s="29"/>
      <c r="Q63" s="29"/>
      <c r="R63" s="29"/>
    </row>
    <row r="64" ht="15.75" customHeight="1" spans="13:18" x14ac:dyDescent="0.25">
      <c r="M64" s="185"/>
      <c r="N64" s="185"/>
      <c r="O64" s="185"/>
      <c r="P64" s="185"/>
      <c r="Q64" s="185"/>
      <c r="R64" s="185"/>
    </row>
    <row r="65" spans="2:18" x14ac:dyDescent="0.25">
      <c r="B65" s="199"/>
      <c r="C65" s="199"/>
      <c r="D65" s="200"/>
      <c r="E65" s="199"/>
      <c r="F65" s="199"/>
      <c r="G65" s="199"/>
      <c r="H65" s="199"/>
      <c r="I65" s="199"/>
      <c r="M65" s="186"/>
      <c r="N65" s="186"/>
      <c r="O65" s="186"/>
      <c r="P65" s="186"/>
      <c r="Q65" s="186"/>
      <c r="R65" s="186"/>
    </row>
    <row r="66" ht="23.25" customHeight="1" spans="2:13" x14ac:dyDescent="0.25">
      <c r="B66" s="201"/>
      <c r="C66" s="201"/>
      <c r="D66" s="201"/>
      <c r="E66" s="201"/>
      <c r="F66" s="201"/>
      <c r="G66" s="201"/>
      <c r="H66" s="201"/>
      <c r="I66" s="201"/>
      <c r="M66" s="80"/>
    </row>
    <row r="67" spans="2:13" x14ac:dyDescent="0.25">
      <c r="B67" s="199"/>
      <c r="C67" s="199"/>
      <c r="D67" s="199"/>
      <c r="E67" s="202"/>
      <c r="F67" s="199"/>
      <c r="G67" s="203"/>
      <c r="H67" s="199"/>
      <c r="I67" s="199"/>
      <c r="M67" s="80"/>
    </row>
    <row r="68" ht="23.25" customHeight="1" spans="2:18" x14ac:dyDescent="0.25">
      <c r="B68" s="199"/>
      <c r="C68" s="199"/>
      <c r="D68" s="200"/>
      <c r="E68" s="199"/>
      <c r="F68" s="199"/>
      <c r="G68" s="199"/>
      <c r="H68" s="199"/>
      <c r="I68" s="199"/>
      <c r="K68" s="129"/>
      <c r="L68" s="129"/>
      <c r="M68" s="129"/>
      <c r="N68" s="129"/>
      <c r="O68" s="129"/>
      <c r="P68" s="129"/>
      <c r="Q68" s="129"/>
      <c r="R68" s="129"/>
    </row>
    <row r="69" ht="15" customHeight="1" spans="2:14" x14ac:dyDescent="0.25">
      <c r="B69" s="204"/>
      <c r="C69" s="199"/>
      <c r="D69" s="205"/>
      <c r="E69" s="206"/>
      <c r="F69" s="206"/>
      <c r="G69" s="206"/>
      <c r="H69" s="206"/>
      <c r="I69" s="206"/>
      <c r="N69" s="130"/>
    </row>
    <row r="70" spans="2:13" x14ac:dyDescent="0.25">
      <c r="B70" s="204"/>
      <c r="C70" s="199"/>
      <c r="D70" s="205"/>
      <c r="E70" s="206"/>
      <c r="F70" s="206"/>
      <c r="G70" s="206"/>
      <c r="H70" s="206"/>
      <c r="I70" s="206"/>
      <c r="M70" s="80"/>
    </row>
    <row r="71" spans="2:18" x14ac:dyDescent="0.25">
      <c r="B71" s="199"/>
      <c r="C71" s="199"/>
      <c r="D71" s="205"/>
      <c r="E71" s="207"/>
      <c r="F71" s="207"/>
      <c r="G71" s="207"/>
      <c r="H71" s="207"/>
      <c r="I71" s="207"/>
      <c r="K71" s="152"/>
      <c r="M71" s="132"/>
      <c r="N71" s="182"/>
      <c r="O71" s="182"/>
      <c r="P71" s="182"/>
      <c r="Q71" s="182"/>
      <c r="R71" s="182"/>
    </row>
    <row r="72" ht="15.75" customHeight="1" spans="2:18" x14ac:dyDescent="0.25">
      <c r="B72" s="208"/>
      <c r="C72" s="208"/>
      <c r="D72" s="208"/>
      <c r="E72" s="208"/>
      <c r="F72" s="208"/>
      <c r="G72" s="208"/>
      <c r="H72" s="208"/>
      <c r="I72" s="208"/>
      <c r="K72" s="152"/>
      <c r="M72" s="132"/>
      <c r="N72" s="182"/>
      <c r="O72" s="182"/>
      <c r="P72" s="182"/>
      <c r="Q72" s="182"/>
      <c r="R72" s="182"/>
    </row>
    <row r="73" spans="2:18" x14ac:dyDescent="0.25">
      <c r="B73" s="199"/>
      <c r="C73" s="199"/>
      <c r="D73" s="200"/>
      <c r="E73" s="199"/>
      <c r="F73" s="199"/>
      <c r="G73" s="209"/>
      <c r="H73" s="209"/>
      <c r="I73" s="209"/>
      <c r="M73" s="132"/>
      <c r="N73" s="134"/>
      <c r="O73" s="134"/>
      <c r="P73" s="134"/>
      <c r="Q73" s="134"/>
      <c r="R73" s="134"/>
    </row>
    <row r="74" ht="15.75" customHeight="1" spans="2:18" x14ac:dyDescent="0.25">
      <c r="B74" s="199"/>
      <c r="C74" s="199"/>
      <c r="D74" s="200"/>
      <c r="E74" s="199"/>
      <c r="F74" s="199"/>
      <c r="G74" s="210"/>
      <c r="H74" s="199"/>
      <c r="I74" s="199"/>
      <c r="K74" s="191"/>
      <c r="L74" s="191"/>
      <c r="M74" s="191"/>
      <c r="N74" s="191"/>
      <c r="O74" s="191"/>
      <c r="P74" s="191"/>
      <c r="Q74" s="191"/>
      <c r="R74" s="191"/>
    </row>
    <row r="75" spans="2:18" x14ac:dyDescent="0.25">
      <c r="B75" s="199"/>
      <c r="C75" s="199"/>
      <c r="D75" s="200"/>
      <c r="E75" s="199"/>
      <c r="F75" s="199"/>
      <c r="G75" s="210"/>
      <c r="H75" s="199"/>
      <c r="I75" s="199"/>
      <c r="M75" s="80"/>
      <c r="P75" s="131"/>
      <c r="Q75" s="131"/>
      <c r="R75" s="131"/>
    </row>
    <row r="76" spans="2:16" x14ac:dyDescent="0.25">
      <c r="B76" s="199"/>
      <c r="C76" s="199"/>
      <c r="D76" s="200"/>
      <c r="E76" s="199"/>
      <c r="F76" s="199"/>
      <c r="G76" s="211"/>
      <c r="H76" s="199"/>
      <c r="I76" s="199"/>
      <c r="M76" s="80"/>
      <c r="P76" s="192"/>
    </row>
    <row r="77" spans="2:16" x14ac:dyDescent="0.25">
      <c r="B77" s="199"/>
      <c r="C77" s="199"/>
      <c r="D77" s="200"/>
      <c r="E77" s="199"/>
      <c r="F77" s="199"/>
      <c r="G77" s="210"/>
      <c r="H77" s="199"/>
      <c r="I77" s="199"/>
      <c r="M77" s="80"/>
      <c r="P77" s="192"/>
    </row>
    <row r="78" spans="2:16" x14ac:dyDescent="0.25">
      <c r="B78" s="199"/>
      <c r="C78" s="199"/>
      <c r="D78" s="200"/>
      <c r="E78" s="199"/>
      <c r="F78" s="199"/>
      <c r="G78" s="212"/>
      <c r="H78" s="199"/>
      <c r="I78" s="199"/>
      <c r="J78" s="152"/>
      <c r="M78" s="80"/>
      <c r="P78" s="192"/>
    </row>
    <row r="79" spans="2:16" x14ac:dyDescent="0.25">
      <c r="B79" s="204"/>
      <c r="C79" s="204"/>
      <c r="D79" s="213"/>
      <c r="E79" s="199"/>
      <c r="F79" s="199"/>
      <c r="G79" s="210"/>
      <c r="H79" s="214"/>
      <c r="I79" s="214"/>
      <c r="J79" s="152"/>
      <c r="M79" s="80"/>
      <c r="P79" s="192"/>
    </row>
    <row r="80" spans="2:19" x14ac:dyDescent="0.25">
      <c r="B80" s="204"/>
      <c r="C80" s="204"/>
      <c r="D80" s="215"/>
      <c r="E80" s="199"/>
      <c r="F80" s="199"/>
      <c r="G80" s="210"/>
      <c r="H80" s="214"/>
      <c r="I80" s="214"/>
      <c r="J80" s="152"/>
      <c r="M80" s="80"/>
      <c r="P80" s="192"/>
      <c r="S80" s="152"/>
    </row>
    <row r="81" spans="2:19" x14ac:dyDescent="0.25">
      <c r="B81" s="204"/>
      <c r="C81" s="204"/>
      <c r="D81" s="200"/>
      <c r="E81" s="199"/>
      <c r="F81" s="199"/>
      <c r="G81" s="210"/>
      <c r="H81" s="214"/>
      <c r="I81" s="214"/>
      <c r="K81" s="152"/>
      <c r="L81" s="152"/>
      <c r="M81" s="216"/>
      <c r="N81" s="143"/>
      <c r="O81" s="143"/>
      <c r="P81" s="157"/>
      <c r="Q81" s="159"/>
      <c r="R81" s="159"/>
      <c r="S81" s="152"/>
    </row>
    <row r="82" spans="2:19" x14ac:dyDescent="0.25">
      <c r="B82" s="199"/>
      <c r="C82" s="199"/>
      <c r="D82" s="200"/>
      <c r="E82" s="199"/>
      <c r="F82" s="199"/>
      <c r="G82" s="217"/>
      <c r="H82" s="217"/>
      <c r="I82" s="217"/>
      <c r="J82" s="218"/>
      <c r="K82" s="152"/>
      <c r="L82" s="152"/>
      <c r="M82" s="159"/>
      <c r="N82" s="143"/>
      <c r="O82" s="143"/>
      <c r="P82" s="157"/>
      <c r="Q82" s="159"/>
      <c r="R82" s="159"/>
      <c r="S82" s="152"/>
    </row>
    <row r="83" spans="2:10" x14ac:dyDescent="0.25">
      <c r="B83" s="199"/>
      <c r="C83" s="199"/>
      <c r="D83" s="219"/>
      <c r="E83" s="219"/>
      <c r="F83" s="219"/>
      <c r="G83" s="217"/>
      <c r="H83" s="217"/>
      <c r="I83" s="217"/>
      <c r="J83" s="218"/>
    </row>
    <row r="84" spans="2:9" x14ac:dyDescent="0.25">
      <c r="B84" s="199"/>
      <c r="C84" s="199"/>
      <c r="D84" s="214"/>
      <c r="E84" s="219"/>
      <c r="F84" s="219"/>
      <c r="G84" s="220"/>
      <c r="H84" s="219"/>
      <c r="I84" s="219"/>
    </row>
    <row r="85" ht="15" customHeight="1" spans="2:10" x14ac:dyDescent="0.25">
      <c r="B85" s="199"/>
      <c r="C85" s="199"/>
      <c r="D85" s="200"/>
      <c r="E85" s="219"/>
      <c r="F85" s="219"/>
      <c r="G85" s="221"/>
      <c r="H85" s="221"/>
      <c r="I85" s="221"/>
      <c r="J85" s="155"/>
    </row>
    <row r="86" spans="2:10" x14ac:dyDescent="0.25">
      <c r="B86" s="199"/>
      <c r="C86" s="199"/>
      <c r="D86" s="200"/>
      <c r="E86" s="219"/>
      <c r="F86" s="219"/>
      <c r="G86" s="221"/>
      <c r="H86" s="221"/>
      <c r="I86" s="221"/>
      <c r="J86" s="155"/>
    </row>
    <row r="87" spans="2:10" x14ac:dyDescent="0.25">
      <c r="B87" s="199"/>
      <c r="C87" s="199"/>
      <c r="D87" s="200"/>
      <c r="E87" s="219"/>
      <c r="F87" s="219"/>
      <c r="G87" s="222"/>
      <c r="H87" s="222"/>
      <c r="I87" s="222"/>
      <c r="J87" s="156"/>
    </row>
    <row r="88" ht="21" customHeight="1" spans="2:10" x14ac:dyDescent="0.25">
      <c r="B88" s="223"/>
      <c r="C88" s="199"/>
      <c r="D88" s="200"/>
      <c r="E88" s="219"/>
      <c r="F88" s="219"/>
      <c r="G88" s="221"/>
      <c r="H88" s="221"/>
      <c r="I88" s="221"/>
      <c r="J88" s="156"/>
    </row>
    <row r="89" spans="2:9" x14ac:dyDescent="0.25">
      <c r="B89" s="224"/>
      <c r="C89" s="224"/>
      <c r="D89" s="225"/>
      <c r="E89" s="226"/>
      <c r="F89" s="226"/>
      <c r="G89" s="227"/>
      <c r="H89" s="226"/>
      <c r="I89" s="226"/>
    </row>
    <row r="90" spans="2:9" x14ac:dyDescent="0.25">
      <c r="B90" s="219"/>
      <c r="C90" s="224"/>
      <c r="D90" s="225"/>
      <c r="E90" s="219"/>
      <c r="F90" s="199"/>
      <c r="G90" s="199"/>
      <c r="H90" s="199"/>
      <c r="I90" s="199"/>
    </row>
    <row r="91" spans="2:9" x14ac:dyDescent="0.25">
      <c r="B91" s="224"/>
      <c r="C91" s="224"/>
      <c r="D91" s="225"/>
      <c r="E91" s="226"/>
      <c r="F91" s="199"/>
      <c r="G91" s="199"/>
      <c r="H91" s="199"/>
      <c r="I91" s="199"/>
    </row>
    <row r="92" spans="2:9" x14ac:dyDescent="0.25">
      <c r="B92" s="219"/>
      <c r="C92" s="219"/>
      <c r="D92" s="219"/>
      <c r="E92" s="219"/>
      <c r="F92" s="219"/>
      <c r="G92" s="220"/>
      <c r="H92" s="219"/>
      <c r="I92" s="219"/>
    </row>
    <row r="93" spans="2:9" x14ac:dyDescent="0.25">
      <c r="B93" s="219"/>
      <c r="C93" s="219"/>
      <c r="D93" s="219"/>
      <c r="E93" s="219"/>
      <c r="F93" s="219"/>
      <c r="G93" s="220"/>
      <c r="H93" s="219"/>
      <c r="I93" s="219"/>
    </row>
    <row r="94" spans="2:9" x14ac:dyDescent="0.25">
      <c r="B94" s="219"/>
      <c r="C94" s="219"/>
      <c r="D94" s="219"/>
      <c r="E94" s="219"/>
      <c r="F94" s="219"/>
      <c r="G94" s="219"/>
      <c r="H94" s="219"/>
      <c r="I94" s="219"/>
    </row>
    <row r="95" spans="2:9" x14ac:dyDescent="0.25">
      <c r="B95" s="219"/>
      <c r="C95" s="224"/>
      <c r="D95" s="224"/>
      <c r="E95" s="219"/>
      <c r="F95" s="219"/>
      <c r="G95" s="228"/>
      <c r="H95" s="228"/>
      <c r="I95" s="228"/>
    </row>
    <row r="96" spans="2:9" x14ac:dyDescent="0.25">
      <c r="B96" s="219"/>
      <c r="C96" s="224"/>
      <c r="D96" s="224"/>
      <c r="E96" s="219"/>
      <c r="F96" s="219"/>
      <c r="G96" s="229"/>
      <c r="H96" s="219"/>
      <c r="I96" s="219"/>
    </row>
    <row r="97" ht="27" customHeight="1" spans="2:9" x14ac:dyDescent="0.25">
      <c r="B97" s="224"/>
      <c r="C97" s="224"/>
      <c r="D97" s="224"/>
      <c r="E97" s="219"/>
      <c r="F97" s="219"/>
      <c r="G97" s="219"/>
      <c r="H97" s="219"/>
      <c r="I97" s="219"/>
    </row>
    <row r="98" spans="2:9" x14ac:dyDescent="0.25">
      <c r="B98" s="199"/>
      <c r="C98" s="199"/>
      <c r="D98" s="200"/>
      <c r="E98" s="219"/>
      <c r="F98" s="219"/>
      <c r="G98" s="219"/>
      <c r="H98" s="219"/>
      <c r="I98" s="203"/>
    </row>
    <row r="99" spans="2:19" x14ac:dyDescent="0.25">
      <c r="B99" s="199"/>
      <c r="C99" s="199"/>
      <c r="D99" s="200"/>
      <c r="E99" s="219"/>
      <c r="F99" s="219"/>
      <c r="G99" s="214"/>
      <c r="H99" s="214"/>
      <c r="I99" s="229"/>
      <c r="P99" s="143"/>
      <c r="Q99" s="157"/>
      <c r="R99" s="143"/>
      <c r="S99" s="143"/>
    </row>
    <row r="100" spans="2:19" x14ac:dyDescent="0.25">
      <c r="B100" s="199"/>
      <c r="C100" s="199"/>
      <c r="D100" s="200"/>
      <c r="E100" s="219"/>
      <c r="F100" s="219"/>
      <c r="G100" s="219"/>
      <c r="H100" s="219"/>
      <c r="I100" s="219"/>
      <c r="P100" s="150"/>
      <c r="Q100" s="195"/>
      <c r="R100" s="150"/>
      <c r="S100" s="150"/>
    </row>
    <row r="101" ht="15.75" customHeight="1" spans="2:9" x14ac:dyDescent="0.25">
      <c r="B101" s="199"/>
      <c r="C101" s="199"/>
      <c r="D101" s="200"/>
      <c r="E101" s="219"/>
      <c r="F101" s="219"/>
      <c r="G101" s="230"/>
      <c r="H101" s="219"/>
      <c r="I101" s="219"/>
    </row>
    <row r="102" spans="2:9" x14ac:dyDescent="0.25">
      <c r="B102" s="199"/>
      <c r="C102" s="199"/>
      <c r="D102" s="200"/>
      <c r="E102" s="219"/>
      <c r="F102" s="219"/>
      <c r="G102" s="219"/>
      <c r="H102" s="219"/>
      <c r="I102" s="219"/>
    </row>
    <row r="103" spans="2:9" x14ac:dyDescent="0.25">
      <c r="B103" s="199"/>
      <c r="C103" s="199"/>
      <c r="D103" s="199"/>
      <c r="E103" s="219"/>
      <c r="F103" s="219"/>
      <c r="G103" s="219"/>
      <c r="H103" s="219"/>
      <c r="I103" s="219"/>
    </row>
    <row r="104" spans="2:9" x14ac:dyDescent="0.25">
      <c r="B104" s="199"/>
      <c r="C104" s="199"/>
      <c r="D104" s="199"/>
      <c r="E104" s="219"/>
      <c r="F104" s="219"/>
      <c r="G104" s="199"/>
      <c r="H104" s="199"/>
      <c r="I104" s="199"/>
    </row>
    <row r="105" ht="15.75" customHeight="1" spans="2:11" x14ac:dyDescent="0.25">
      <c r="B105" s="199"/>
      <c r="C105" s="199"/>
      <c r="D105" s="200"/>
      <c r="E105" s="219"/>
      <c r="F105" s="219"/>
      <c r="G105" s="231"/>
      <c r="H105" s="231"/>
      <c r="I105" s="231"/>
      <c r="J105" s="90"/>
      <c r="K105" s="90"/>
    </row>
    <row r="106" spans="2:11" x14ac:dyDescent="0.25">
      <c r="B106" s="199"/>
      <c r="C106" s="199"/>
      <c r="D106" s="200"/>
      <c r="E106" s="219"/>
      <c r="F106" s="219"/>
      <c r="G106" s="232"/>
      <c r="H106" s="232"/>
      <c r="I106" s="232"/>
      <c r="J106" s="4"/>
      <c r="K106" s="4"/>
    </row>
    <row r="107" spans="2:9" x14ac:dyDescent="0.25">
      <c r="B107" s="199"/>
      <c r="C107" s="199"/>
      <c r="D107" s="200"/>
      <c r="E107" s="219"/>
      <c r="F107" s="219"/>
      <c r="G107" s="219"/>
      <c r="H107" s="219"/>
      <c r="I107" s="219"/>
    </row>
    <row r="108" spans="2:9" x14ac:dyDescent="0.25">
      <c r="B108" s="199"/>
      <c r="C108" s="199"/>
      <c r="D108" s="200"/>
      <c r="E108" s="219"/>
      <c r="F108" s="219"/>
      <c r="G108" s="219"/>
      <c r="H108" s="219"/>
      <c r="I108" s="219"/>
    </row>
    <row r="109" ht="18" customHeight="1" spans="2:10" x14ac:dyDescent="0.25">
      <c r="B109" s="233"/>
      <c r="C109" s="233"/>
      <c r="D109" s="233"/>
      <c r="E109" s="233"/>
      <c r="F109" s="233"/>
      <c r="G109" s="233"/>
      <c r="H109" s="233"/>
      <c r="I109" s="233"/>
      <c r="J109" s="234"/>
    </row>
    <row r="110" ht="18" customHeight="1" spans="2:10" x14ac:dyDescent="0.25">
      <c r="B110" s="235"/>
      <c r="C110" s="235"/>
      <c r="D110" s="236"/>
      <c r="E110" s="235"/>
      <c r="F110" s="235"/>
      <c r="G110" s="237"/>
      <c r="H110" s="237"/>
      <c r="I110" s="237"/>
      <c r="J110" s="238"/>
    </row>
    <row r="111" ht="18" customHeight="1" spans="2:10" x14ac:dyDescent="0.25">
      <c r="B111" s="233"/>
      <c r="C111" s="233"/>
      <c r="D111" s="233"/>
      <c r="E111" s="233"/>
      <c r="F111" s="233"/>
      <c r="G111" s="233"/>
      <c r="H111" s="233"/>
      <c r="I111" s="233"/>
      <c r="J111" s="234"/>
    </row>
    <row r="112" ht="18" customHeight="1" spans="2:10" x14ac:dyDescent="0.25">
      <c r="B112" s="233"/>
      <c r="C112" s="233"/>
      <c r="D112" s="233"/>
      <c r="E112" s="233"/>
      <c r="F112" s="233"/>
      <c r="G112" s="233"/>
      <c r="H112" s="233"/>
      <c r="I112" s="233"/>
      <c r="J112" s="234"/>
    </row>
    <row r="113" ht="18" customHeight="1" spans="2:10" x14ac:dyDescent="0.25">
      <c r="B113" s="233"/>
      <c r="C113" s="233"/>
      <c r="D113" s="233"/>
      <c r="E113" s="233"/>
      <c r="F113" s="233"/>
      <c r="G113" s="233"/>
      <c r="H113" s="233"/>
      <c r="I113" s="233"/>
      <c r="J113" s="234"/>
    </row>
    <row r="114" ht="18" customHeight="1" spans="2:10" x14ac:dyDescent="0.25">
      <c r="B114" s="233"/>
      <c r="C114" s="233"/>
      <c r="D114" s="233"/>
      <c r="E114" s="233"/>
      <c r="F114" s="233"/>
      <c r="G114" s="233"/>
      <c r="H114" s="233"/>
      <c r="I114" s="233"/>
      <c r="J114" s="234"/>
    </row>
    <row r="115" spans="2:9" x14ac:dyDescent="0.25">
      <c r="B115" s="199"/>
      <c r="C115" s="199"/>
      <c r="D115" s="200"/>
      <c r="E115" s="199"/>
      <c r="F115" s="199"/>
      <c r="G115" s="199"/>
      <c r="H115" s="199"/>
      <c r="I115" s="199"/>
    </row>
    <row r="116" spans="2:9" x14ac:dyDescent="0.25">
      <c r="B116" s="199"/>
      <c r="C116" s="199"/>
      <c r="D116" s="200"/>
      <c r="E116" s="199"/>
      <c r="F116" s="199"/>
      <c r="G116" s="199"/>
      <c r="H116" s="199"/>
      <c r="I116" s="199"/>
    </row>
    <row r="117" spans="2:9" x14ac:dyDescent="0.25">
      <c r="B117" s="199"/>
      <c r="C117" s="199"/>
      <c r="D117" s="200"/>
      <c r="E117" s="199"/>
      <c r="F117" s="199"/>
      <c r="G117" s="199"/>
      <c r="H117" s="199"/>
      <c r="I117" s="199"/>
    </row>
    <row r="118" spans="2:9" x14ac:dyDescent="0.25">
      <c r="B118" s="202"/>
      <c r="C118" s="209"/>
      <c r="D118" s="209"/>
      <c r="E118" s="209"/>
      <c r="F118" s="199"/>
      <c r="G118" s="199"/>
      <c r="H118" s="199"/>
      <c r="I118" s="199"/>
    </row>
    <row r="119" spans="2:9" x14ac:dyDescent="0.25">
      <c r="B119" s="200"/>
      <c r="C119" s="209"/>
      <c r="D119" s="209"/>
      <c r="E119" s="209"/>
      <c r="F119" s="199"/>
      <c r="G119" s="199"/>
      <c r="H119" s="199"/>
      <c r="I119" s="199"/>
    </row>
    <row r="120" spans="2:9" x14ac:dyDescent="0.25">
      <c r="B120" s="200"/>
      <c r="C120" s="209"/>
      <c r="D120" s="209"/>
      <c r="E120" s="209"/>
      <c r="F120" s="199"/>
      <c r="G120" s="199"/>
      <c r="H120" s="199"/>
      <c r="I120" s="199"/>
    </row>
    <row r="121" spans="2:9" x14ac:dyDescent="0.25">
      <c r="B121" s="200"/>
      <c r="C121" s="209"/>
      <c r="D121" s="209"/>
      <c r="E121" s="209"/>
      <c r="F121" s="199"/>
      <c r="G121" s="199"/>
      <c r="H121" s="199"/>
      <c r="I121" s="199"/>
    </row>
    <row r="122" spans="2:9" x14ac:dyDescent="0.25">
      <c r="B122" s="200"/>
      <c r="C122" s="199"/>
      <c r="D122" s="199"/>
      <c r="E122" s="199"/>
      <c r="F122" s="199"/>
      <c r="G122" s="199"/>
      <c r="H122" s="199"/>
      <c r="I122" s="199"/>
    </row>
    <row r="123" ht="15.75" customHeight="1" spans="2:9" x14ac:dyDescent="0.25">
      <c r="B123" s="239"/>
      <c r="C123" s="219"/>
      <c r="D123" s="219"/>
      <c r="E123" s="199"/>
      <c r="F123" s="199"/>
      <c r="G123" s="240"/>
      <c r="H123" s="199"/>
      <c r="I123" s="199"/>
    </row>
    <row r="124" spans="2:9" x14ac:dyDescent="0.25">
      <c r="B124" s="214"/>
      <c r="C124" s="219"/>
      <c r="D124" s="219"/>
      <c r="E124" s="199"/>
      <c r="F124" s="199"/>
      <c r="G124" s="199"/>
      <c r="H124" s="199"/>
      <c r="I124" s="199"/>
    </row>
    <row r="125" spans="2:9" x14ac:dyDescent="0.25">
      <c r="B125" s="199"/>
      <c r="C125" s="199"/>
      <c r="D125" s="200"/>
      <c r="E125" s="199"/>
      <c r="F125" s="199"/>
      <c r="G125" s="199"/>
      <c r="H125" s="199"/>
      <c r="I125" s="199"/>
    </row>
    <row r="126" spans="2:9" x14ac:dyDescent="0.25">
      <c r="B126" s="199"/>
      <c r="C126" s="199"/>
      <c r="D126" s="200"/>
      <c r="E126" s="199"/>
      <c r="F126" s="199"/>
      <c r="G126" s="199"/>
      <c r="H126" s="199"/>
      <c r="I126" s="199"/>
    </row>
    <row r="127" spans="2:9" x14ac:dyDescent="0.25">
      <c r="B127" s="202"/>
      <c r="C127" s="209"/>
      <c r="D127" s="209"/>
      <c r="E127" s="209"/>
      <c r="F127" s="199"/>
      <c r="G127" s="199"/>
      <c r="H127" s="199"/>
      <c r="I127" s="199"/>
    </row>
    <row r="128" spans="2:9" x14ac:dyDescent="0.25">
      <c r="B128" s="200"/>
      <c r="C128" s="209"/>
      <c r="D128" s="209"/>
      <c r="E128" s="209"/>
      <c r="F128" s="199"/>
      <c r="G128" s="199"/>
      <c r="H128" s="199"/>
      <c r="I128" s="199"/>
    </row>
    <row r="129" spans="2:9" x14ac:dyDescent="0.25">
      <c r="B129" s="200"/>
      <c r="C129" s="209"/>
      <c r="D129" s="209"/>
      <c r="E129" s="209"/>
      <c r="F129" s="199"/>
      <c r="G129" s="199"/>
      <c r="H129" s="199"/>
      <c r="I129" s="199"/>
    </row>
    <row r="130" spans="2:9" x14ac:dyDescent="0.25">
      <c r="B130" s="200"/>
      <c r="C130" s="209"/>
      <c r="D130" s="209"/>
      <c r="E130" s="209"/>
      <c r="F130" s="199"/>
      <c r="G130" s="199"/>
      <c r="H130" s="199"/>
      <c r="I130" s="199"/>
    </row>
    <row r="131" spans="2:10" x14ac:dyDescent="0.25">
      <c r="B131" s="200"/>
      <c r="C131" s="199"/>
      <c r="D131" s="199"/>
      <c r="E131" s="199"/>
      <c r="F131" s="199"/>
      <c r="G131" s="241"/>
      <c r="H131" s="241"/>
      <c r="I131" s="241"/>
      <c r="J131" s="148"/>
    </row>
    <row r="132" spans="2:10" x14ac:dyDescent="0.25">
      <c r="B132" s="216"/>
      <c r="C132" s="143"/>
      <c r="D132" s="143"/>
      <c r="G132" s="148"/>
      <c r="H132" s="148"/>
      <c r="I132" s="148"/>
      <c r="J132" s="148"/>
    </row>
    <row r="133" ht="15.75" customHeight="1" spans="2:7" x14ac:dyDescent="0.25">
      <c r="B133" s="159"/>
      <c r="C133" s="143"/>
      <c r="D133" s="143"/>
      <c r="G133" s="242"/>
    </row>
    <row r="134" spans="3:7" x14ac:dyDescent="0.25">
      <c r="C134" s="143"/>
      <c r="D134" s="143"/>
      <c r="G134" s="126"/>
    </row>
    <row r="138" spans="3:5" x14ac:dyDescent="0.25">
      <c r="C138" s="131"/>
      <c r="D138" s="131"/>
      <c r="E138" s="131"/>
    </row>
    <row r="139" ht="15.75" customHeight="1" spans="2:12" x14ac:dyDescent="0.25">
      <c r="B139" s="143"/>
      <c r="D139" s="126"/>
      <c r="G139" s="242"/>
      <c r="H139" s="243"/>
      <c r="I139" s="243"/>
      <c r="J139" s="243"/>
      <c r="K139" s="243"/>
      <c r="L139" s="243"/>
    </row>
    <row r="140" ht="15.75" customHeight="1" spans="7:12" x14ac:dyDescent="0.25">
      <c r="G140" s="243"/>
      <c r="H140" s="243"/>
      <c r="I140" s="243"/>
      <c r="J140" s="243"/>
      <c r="K140" s="243"/>
      <c r="L140" s="243"/>
    </row>
    <row r="142" ht="18" customHeight="1" spans="2:10" x14ac:dyDescent="0.25">
      <c r="B142" s="234"/>
      <c r="C142" s="234"/>
      <c r="D142" s="234"/>
      <c r="E142" s="234"/>
      <c r="F142" s="234"/>
      <c r="G142" s="234"/>
      <c r="H142" s="234"/>
      <c r="I142" s="234"/>
      <c r="J142" s="234"/>
    </row>
    <row r="143" ht="18" customHeight="1" spans="2:10" x14ac:dyDescent="0.25">
      <c r="B143" s="238"/>
      <c r="C143" s="238"/>
      <c r="D143" s="244"/>
      <c r="E143" s="238"/>
      <c r="F143" s="238"/>
      <c r="G143" s="245"/>
      <c r="H143" s="245"/>
      <c r="I143" s="245"/>
      <c r="J143" s="238"/>
    </row>
    <row r="144" ht="18" customHeight="1" spans="2:10" x14ac:dyDescent="0.25">
      <c r="B144" s="234"/>
      <c r="C144" s="234"/>
      <c r="D144" s="234"/>
      <c r="E144" s="234"/>
      <c r="F144" s="234"/>
      <c r="G144" s="234"/>
      <c r="H144" s="234"/>
      <c r="I144" s="234"/>
      <c r="J144" s="234"/>
    </row>
    <row r="145" ht="18" customHeight="1" spans="2:10" x14ac:dyDescent="0.25">
      <c r="B145" s="234"/>
      <c r="C145" s="234"/>
      <c r="D145" s="234"/>
      <c r="E145" s="234"/>
      <c r="F145" s="234"/>
      <c r="G145" s="234"/>
      <c r="H145" s="234"/>
      <c r="I145" s="234"/>
      <c r="J145" s="234"/>
    </row>
    <row r="146" ht="18" customHeight="1" spans="2:10" x14ac:dyDescent="0.25">
      <c r="B146" s="234"/>
      <c r="C146" s="234"/>
      <c r="D146" s="234"/>
      <c r="E146" s="234"/>
      <c r="F146" s="234"/>
      <c r="G146" s="234"/>
      <c r="H146" s="234"/>
      <c r="I146" s="234"/>
      <c r="J146" s="234"/>
    </row>
    <row r="147" ht="18" customHeight="1" spans="2:10" x14ac:dyDescent="0.25">
      <c r="B147" s="234"/>
      <c r="C147" s="234"/>
      <c r="D147" s="234"/>
      <c r="E147" s="234"/>
      <c r="F147" s="234"/>
      <c r="G147" s="234"/>
      <c r="H147" s="234"/>
      <c r="I147" s="234"/>
      <c r="J147" s="234"/>
    </row>
    <row r="151" spans="2:5" x14ac:dyDescent="0.25">
      <c r="B151" s="130"/>
      <c r="C151" s="131"/>
      <c r="D151" s="131"/>
      <c r="E151" s="131"/>
    </row>
    <row r="152" spans="2:5" x14ac:dyDescent="0.25">
      <c r="B152" s="80"/>
      <c r="C152" s="131"/>
      <c r="D152" s="131"/>
      <c r="E152" s="131"/>
    </row>
    <row r="153" spans="2:5" x14ac:dyDescent="0.25">
      <c r="B153" s="80"/>
      <c r="C153" s="131"/>
      <c r="D153" s="131"/>
      <c r="E153" s="131"/>
    </row>
    <row r="154" spans="2:5" x14ac:dyDescent="0.25">
      <c r="B154" s="80"/>
      <c r="C154" s="131"/>
      <c r="D154" s="131"/>
      <c r="E154" s="131"/>
    </row>
    <row r="155" spans="2:4" x14ac:dyDescent="0.25">
      <c r="B155" s="80"/>
      <c r="D155" s="126"/>
    </row>
    <row r="156" ht="17.25" customHeight="1" spans="2:7" x14ac:dyDescent="0.25">
      <c r="B156" s="216"/>
      <c r="C156" s="143"/>
      <c r="D156" s="143"/>
      <c r="G156" s="246"/>
    </row>
    <row r="157" spans="2:7" x14ac:dyDescent="0.25">
      <c r="B157" s="159"/>
      <c r="C157" s="143"/>
      <c r="D157" s="143"/>
      <c r="G157" s="126"/>
    </row>
    <row r="160" spans="2:5" x14ac:dyDescent="0.25">
      <c r="B160" s="130"/>
      <c r="C160" s="131"/>
      <c r="D160" s="131"/>
      <c r="E160" s="131"/>
    </row>
    <row r="161" spans="2:5" x14ac:dyDescent="0.25">
      <c r="B161" s="80"/>
      <c r="C161" s="131"/>
      <c r="D161" s="131"/>
      <c r="E161" s="131"/>
    </row>
    <row r="162" spans="2:5" x14ac:dyDescent="0.25">
      <c r="B162" s="80"/>
      <c r="C162" s="131"/>
      <c r="D162" s="131"/>
      <c r="E162" s="131"/>
    </row>
    <row r="163" spans="2:5" x14ac:dyDescent="0.25">
      <c r="B163" s="80"/>
      <c r="C163" s="131"/>
      <c r="D163" s="131"/>
      <c r="E163" s="131"/>
    </row>
    <row r="164" spans="2:10" x14ac:dyDescent="0.25">
      <c r="B164" s="80"/>
      <c r="D164" s="126"/>
      <c r="G164" s="148"/>
      <c r="H164" s="148"/>
      <c r="I164" s="148"/>
      <c r="J164" s="148"/>
    </row>
    <row r="165" ht="17.25" customHeight="1" spans="2:7" x14ac:dyDescent="0.25">
      <c r="B165" s="159"/>
      <c r="C165" s="143"/>
      <c r="D165" s="143"/>
      <c r="G165" s="246"/>
    </row>
    <row r="166" spans="3:7" x14ac:dyDescent="0.25">
      <c r="C166" s="143"/>
      <c r="D166" s="143"/>
      <c r="G166" s="126"/>
    </row>
    <row r="167" spans="3:7" x14ac:dyDescent="0.25">
      <c r="C167" s="143"/>
      <c r="D167" s="143"/>
      <c r="G167" s="126"/>
    </row>
    <row r="168" spans="3:7" x14ac:dyDescent="0.25">
      <c r="C168" s="143"/>
      <c r="D168" s="143"/>
      <c r="G168" s="126"/>
    </row>
    <row r="169" spans="2:5" x14ac:dyDescent="0.25">
      <c r="B169" s="130"/>
      <c r="C169" s="131"/>
      <c r="D169" s="131"/>
      <c r="E169" s="131"/>
    </row>
    <row r="170" spans="3:5" x14ac:dyDescent="0.25">
      <c r="C170" s="131"/>
      <c r="D170" s="131"/>
      <c r="E170" s="131"/>
    </row>
    <row r="171" spans="3:5" x14ac:dyDescent="0.25">
      <c r="C171" s="131"/>
      <c r="D171" s="131"/>
      <c r="E171" s="131"/>
    </row>
    <row r="172" spans="3:5" x14ac:dyDescent="0.25">
      <c r="C172" s="131"/>
      <c r="D172" s="131"/>
      <c r="E172" s="131"/>
    </row>
    <row r="173" spans="4:4" x14ac:dyDescent="0.25">
      <c r="D173" s="126"/>
    </row>
    <row r="174" ht="17.25" customHeight="1" spans="3:7" x14ac:dyDescent="0.25">
      <c r="C174" s="143"/>
      <c r="D174" s="143"/>
      <c r="G174" s="246"/>
    </row>
    <row r="175" spans="3:7" x14ac:dyDescent="0.25">
      <c r="C175" s="143"/>
      <c r="D175" s="143"/>
      <c r="G175" s="126"/>
    </row>
    <row r="178" spans="3:5" x14ac:dyDescent="0.25">
      <c r="C178" s="131"/>
      <c r="D178" s="131"/>
      <c r="E178" s="131"/>
    </row>
    <row r="179" ht="17.25" customHeight="1" spans="2:10" x14ac:dyDescent="0.25">
      <c r="B179" s="143"/>
      <c r="D179" s="126"/>
      <c r="G179" s="246"/>
      <c r="H179" s="243"/>
      <c r="I179" s="243"/>
      <c r="J179" s="243"/>
    </row>
  </sheetData>
  <mergeCells count="89">
    <mergeCell ref="D2:I2"/>
    <mergeCell ref="M2:R2"/>
    <mergeCell ref="D3:I3"/>
    <mergeCell ref="M3:R3"/>
    <mergeCell ref="D4:I4"/>
    <mergeCell ref="M4:R4"/>
    <mergeCell ref="D5:I5"/>
    <mergeCell ref="M5:R5"/>
    <mergeCell ref="D6:I6"/>
    <mergeCell ref="M6:R6"/>
    <mergeCell ref="E8:G8"/>
    <mergeCell ref="S8:T8"/>
    <mergeCell ref="B9:I9"/>
    <mergeCell ref="K9:R9"/>
    <mergeCell ref="F12:I12"/>
    <mergeCell ref="O12:R12"/>
    <mergeCell ref="F13:I13"/>
    <mergeCell ref="O13:R13"/>
    <mergeCell ref="B15:I15"/>
    <mergeCell ref="K15:R15"/>
    <mergeCell ref="G16:I16"/>
    <mergeCell ref="P16:R16"/>
    <mergeCell ref="G41:I43"/>
    <mergeCell ref="P41:R43"/>
    <mergeCell ref="G44:I44"/>
    <mergeCell ref="P44:R44"/>
    <mergeCell ref="G50:I50"/>
    <mergeCell ref="P50:R50"/>
    <mergeCell ref="G51:I51"/>
    <mergeCell ref="P51:R51"/>
    <mergeCell ref="G55:I55"/>
    <mergeCell ref="P55:R55"/>
    <mergeCell ref="G56:I56"/>
    <mergeCell ref="P56:R56"/>
    <mergeCell ref="G58:I58"/>
    <mergeCell ref="D59:I59"/>
    <mergeCell ref="D60:I60"/>
    <mergeCell ref="D61:I61"/>
    <mergeCell ref="M61:R61"/>
    <mergeCell ref="D62:I62"/>
    <mergeCell ref="M62:R62"/>
    <mergeCell ref="D63:I63"/>
    <mergeCell ref="M63:R63"/>
    <mergeCell ref="M64:R64"/>
    <mergeCell ref="M65:R65"/>
    <mergeCell ref="B66:I66"/>
    <mergeCell ref="K68:R68"/>
    <mergeCell ref="E69:I70"/>
    <mergeCell ref="N71:R71"/>
    <mergeCell ref="B72:I72"/>
    <mergeCell ref="N72:R72"/>
    <mergeCell ref="G73:I73"/>
    <mergeCell ref="K74:R74"/>
    <mergeCell ref="P75:R75"/>
    <mergeCell ref="G82:J83"/>
    <mergeCell ref="G85:J86"/>
    <mergeCell ref="G88:I88"/>
    <mergeCell ref="B109:J109"/>
    <mergeCell ref="G110:I110"/>
    <mergeCell ref="B111:J111"/>
    <mergeCell ref="B112:J112"/>
    <mergeCell ref="B113:J113"/>
    <mergeCell ref="B114:J114"/>
    <mergeCell ref="C118:E118"/>
    <mergeCell ref="C119:E119"/>
    <mergeCell ref="C120:E120"/>
    <mergeCell ref="C121:E121"/>
    <mergeCell ref="C127:E127"/>
    <mergeCell ref="C128:E128"/>
    <mergeCell ref="C129:E129"/>
    <mergeCell ref="C130:E130"/>
    <mergeCell ref="G131:J132"/>
    <mergeCell ref="C138:E138"/>
    <mergeCell ref="B142:J142"/>
    <mergeCell ref="G143:I143"/>
    <mergeCell ref="B144:J144"/>
    <mergeCell ref="B145:J145"/>
    <mergeCell ref="B146:J146"/>
    <mergeCell ref="B147:J147"/>
    <mergeCell ref="C151:E151"/>
    <mergeCell ref="C152:E152"/>
    <mergeCell ref="C153:E153"/>
    <mergeCell ref="C154:E154"/>
    <mergeCell ref="C160:E160"/>
    <mergeCell ref="C161:E161"/>
    <mergeCell ref="C162:E162"/>
    <mergeCell ref="C163:E163"/>
    <mergeCell ref="G164:J164"/>
    <mergeCell ref="C178:E178"/>
  </mergeCells>
  <printOptions horizontalCentered="1"/>
  <pageMargins left="0.1968503937007874" right="0.1968503937007874" top="0.7874015748031497" bottom="1.1811023622047245" header="0.31496062992125984" footer="0.31496062992125984"/>
  <pageSetup paperSize="5" orientation="portrait" horizontalDpi="4294967293" verticalDpi="4294967294" scale="92" fitToWidth="1" fitToHeight="1" firstPageNumber="1" useFirstPageNumber="1" copies="1"/>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A131"/>
  <sheetViews>
    <sheetView workbookViewId="0" zoomScale="90" zoomScaleNormal="100" view="pageBreakPreview">
      <selection activeCell="F42" sqref="F42"/>
    </sheetView>
  </sheetViews>
  <sheetFormatPr defaultRowHeight="22.5" outlineLevelRow="0" outlineLevelCol="0" x14ac:dyDescent="0" customHeight="1"/>
  <cols>
    <col min="1" max="1" width="3.7109375" customWidth="1"/>
    <col min="2" max="2" width="14.7109375" customWidth="1"/>
    <col min="3" max="3" width="1.7109375" customWidth="1"/>
    <col min="4" max="4" width="13.28515625" customWidth="1"/>
    <col min="5" max="5" width="2.7109375" customWidth="1"/>
    <col min="6" max="6" width="14.28515625" customWidth="1"/>
    <col min="7" max="7" width="2.7109375" customWidth="1"/>
    <col min="8" max="8" width="16" customWidth="1"/>
    <col min="9" max="9" width="2.140625" customWidth="1"/>
    <col min="12" max="12" width="6" customWidth="1"/>
    <col min="13" max="13" width="5" customWidth="1"/>
    <col min="15" max="15" width="3.7109375" customWidth="1"/>
    <col min="16" max="16" width="14.7109375" customWidth="1"/>
    <col min="17" max="17" width="1.7109375" customWidth="1"/>
    <col min="18" max="18" width="13.28515625" customWidth="1"/>
    <col min="19" max="19" width="2.7109375" customWidth="1"/>
    <col min="20" max="20" width="14.28515625" customWidth="1"/>
    <col min="21" max="21" width="2.7109375" customWidth="1"/>
    <col min="22" max="22" width="16" customWidth="1"/>
    <col min="23" max="23" width="2.140625" customWidth="1"/>
    <col min="26" max="26" width="6" customWidth="1"/>
    <col min="27" max="27" width="5" customWidth="1"/>
  </cols>
  <sheetData>
    <row r="1" ht="20.25" customHeight="1" spans="1:27" x14ac:dyDescent="0.25">
      <c r="A1" s="7"/>
      <c r="B1" s="12"/>
      <c r="C1" s="12"/>
      <c r="D1" s="12"/>
      <c r="E1" s="6"/>
      <c r="F1" s="12"/>
      <c r="G1" s="82" t="s">
        <v>91</v>
      </c>
      <c r="H1" s="4" t="s">
        <v>92</v>
      </c>
      <c r="I1" s="7" t="s">
        <v>6</v>
      </c>
      <c r="J1" s="7" t="str">
        <f>SURTUG!G10</f>
        <v>NOMOR SURAT TUGAS</v>
      </c>
      <c r="K1" s="7"/>
      <c r="L1" s="7"/>
      <c r="M1" s="7"/>
      <c r="O1" s="7"/>
      <c r="P1" s="12"/>
      <c r="Q1" s="12"/>
      <c r="R1" s="12"/>
      <c r="S1" s="6"/>
      <c r="T1" s="12"/>
      <c r="U1" s="82" t="s">
        <v>91</v>
      </c>
      <c r="V1" s="4" t="s">
        <v>92</v>
      </c>
      <c r="W1" s="7" t="s">
        <v>6</v>
      </c>
      <c r="X1" s="7" t="str">
        <f>J1</f>
        <v>NOMOR SURAT TUGAS</v>
      </c>
      <c r="Y1" s="7"/>
      <c r="Z1" s="7"/>
      <c r="AA1" s="7"/>
    </row>
    <row r="2" ht="22.5" customHeight="1" spans="1:27" x14ac:dyDescent="0.25">
      <c r="A2" s="4"/>
      <c r="B2" s="12"/>
      <c r="C2" s="12"/>
      <c r="D2" s="12"/>
      <c r="E2" s="83"/>
      <c r="F2" s="4"/>
      <c r="G2" s="84"/>
      <c r="H2" s="4" t="s">
        <v>93</v>
      </c>
      <c r="I2" s="4" t="s">
        <v>6</v>
      </c>
      <c r="J2" s="22" t="s">
        <v>73</v>
      </c>
      <c r="K2" s="22"/>
      <c r="L2" s="22"/>
      <c r="M2" s="22"/>
      <c r="O2" s="4"/>
      <c r="P2" s="12"/>
      <c r="Q2" s="12"/>
      <c r="R2" s="12"/>
      <c r="S2" s="83"/>
      <c r="T2" s="4"/>
      <c r="U2" s="84"/>
      <c r="V2" s="4" t="s">
        <v>93</v>
      </c>
      <c r="W2" s="4" t="s">
        <v>6</v>
      </c>
      <c r="X2" s="22" t="str">
        <f>J2</f>
        <v>Tana Paser</v>
      </c>
      <c r="Y2" s="22"/>
      <c r="Z2" s="22"/>
      <c r="AA2" s="22"/>
    </row>
    <row r="3" ht="22.5" customHeight="1" spans="1:27" x14ac:dyDescent="0.25">
      <c r="A3" s="4"/>
      <c r="B3" s="12"/>
      <c r="C3" s="12"/>
      <c r="D3" s="12"/>
      <c r="E3" s="83"/>
      <c r="F3" s="4"/>
      <c r="G3" s="84"/>
      <c r="H3" s="7" t="s">
        <v>94</v>
      </c>
      <c r="I3" s="4"/>
      <c r="J3" s="85"/>
      <c r="K3" s="85"/>
      <c r="L3" s="85"/>
      <c r="M3" s="85"/>
      <c r="O3" s="4"/>
      <c r="P3" s="12"/>
      <c r="Q3" s="12"/>
      <c r="R3" s="12"/>
      <c r="S3" s="83"/>
      <c r="T3" s="4"/>
      <c r="U3" s="84"/>
      <c r="V3" s="7" t="s">
        <v>94</v>
      </c>
      <c r="W3" s="4"/>
      <c r="X3" s="85"/>
      <c r="Y3" s="85"/>
      <c r="Z3" s="85"/>
      <c r="AA3" s="85"/>
    </row>
    <row r="4" ht="22.5" customHeight="1" spans="1:27" x14ac:dyDescent="0.25">
      <c r="A4" s="4"/>
      <c r="B4" s="12"/>
      <c r="C4" s="12"/>
      <c r="D4" s="12"/>
      <c r="E4" s="83"/>
      <c r="F4" s="86"/>
      <c r="G4" s="87"/>
      <c r="H4" s="4" t="s">
        <v>95</v>
      </c>
      <c r="I4" s="4" t="s">
        <v>6</v>
      </c>
      <c r="J4" s="88">
        <f>SURTUG!G38</f>
        <v>NaN</v>
      </c>
      <c r="K4" s="88"/>
      <c r="L4" s="88"/>
      <c r="M4" s="88"/>
      <c r="O4" s="4"/>
      <c r="P4" s="12"/>
      <c r="Q4" s="12"/>
      <c r="R4" s="12"/>
      <c r="S4" s="83"/>
      <c r="T4" s="86"/>
      <c r="U4" s="87"/>
      <c r="V4" s="4" t="s">
        <v>95</v>
      </c>
      <c r="W4" s="4" t="s">
        <v>6</v>
      </c>
      <c r="X4" s="88">
        <f>J4</f>
        <v>NaN</v>
      </c>
      <c r="Y4" s="88"/>
      <c r="Z4" s="88"/>
      <c r="AA4" s="88"/>
    </row>
    <row r="5" ht="22.5" customHeight="1" spans="1:27" x14ac:dyDescent="0.25">
      <c r="A5" s="4"/>
      <c r="B5" s="12"/>
      <c r="C5" s="12"/>
      <c r="D5" s="12"/>
      <c r="E5" s="83"/>
      <c r="F5" s="4"/>
      <c r="G5" s="84"/>
      <c r="H5" s="4" t="s">
        <v>96</v>
      </c>
      <c r="I5" s="4" t="s">
        <v>6</v>
      </c>
      <c r="J5" s="21" t="str">
        <f>SURTUG!G44</f>
        <v>NAMA PUSKESMAS</v>
      </c>
      <c r="K5" s="21"/>
      <c r="L5" s="21"/>
      <c r="M5" s="21"/>
      <c r="O5" s="4"/>
      <c r="P5" s="12"/>
      <c r="Q5" s="12"/>
      <c r="R5" s="12"/>
      <c r="S5" s="83"/>
      <c r="T5" s="4"/>
      <c r="U5" s="84"/>
      <c r="V5" s="4" t="s">
        <v>96</v>
      </c>
      <c r="W5" s="4" t="s">
        <v>6</v>
      </c>
      <c r="X5" s="21" t="str">
        <f>J5</f>
        <v>NAMA PUSKESMAS</v>
      </c>
      <c r="Y5" s="21"/>
      <c r="Z5" s="21"/>
      <c r="AA5" s="21"/>
    </row>
    <row r="6" ht="9.75" customHeight="1" spans="1:27" x14ac:dyDescent="0.25">
      <c r="A6" s="4"/>
      <c r="B6" s="4"/>
      <c r="C6" s="4"/>
      <c r="D6" s="4"/>
      <c r="E6" s="83"/>
      <c r="F6" s="4"/>
      <c r="G6" s="84"/>
      <c r="H6" s="89"/>
      <c r="I6" s="89"/>
      <c r="J6" s="89"/>
      <c r="K6" s="89"/>
      <c r="L6" s="89"/>
      <c r="M6" s="89"/>
      <c r="O6" s="4"/>
      <c r="P6" s="4"/>
      <c r="Q6" s="4"/>
      <c r="R6" s="4"/>
      <c r="S6" s="83"/>
      <c r="T6" s="4"/>
      <c r="U6" s="84"/>
      <c r="V6" s="89"/>
      <c r="W6" s="89"/>
      <c r="X6" s="89"/>
      <c r="Y6" s="89"/>
      <c r="Z6" s="89"/>
      <c r="AA6" s="89"/>
    </row>
    <row r="7" ht="22.5" customHeight="1" spans="1:27" x14ac:dyDescent="0.25">
      <c r="A7" s="4"/>
      <c r="B7" s="4"/>
      <c r="C7" s="4"/>
      <c r="D7" s="4"/>
      <c r="E7" s="83"/>
      <c r="F7" s="4"/>
      <c r="G7" s="84"/>
      <c r="H7" s="4"/>
      <c r="I7" s="12"/>
      <c r="J7" s="12"/>
      <c r="K7" s="90"/>
      <c r="L7" s="4"/>
      <c r="M7" s="4"/>
      <c r="P7" s="4"/>
      <c r="Q7" s="4"/>
      <c r="R7" s="4"/>
      <c r="S7" s="83"/>
      <c r="T7" s="4"/>
      <c r="U7" s="84"/>
      <c r="V7" s="4"/>
      <c r="W7" s="12"/>
      <c r="X7" s="12"/>
      <c r="Y7" s="90"/>
      <c r="Z7" s="4"/>
      <c r="AA7" s="4"/>
    </row>
    <row r="8" ht="22.5" customHeight="1" spans="1:27" x14ac:dyDescent="0.25">
      <c r="A8" s="4"/>
      <c r="B8" s="4"/>
      <c r="C8" s="4"/>
      <c r="D8" s="4"/>
      <c r="E8" s="91"/>
      <c r="F8" s="92"/>
      <c r="G8" s="84"/>
      <c r="H8" s="4"/>
      <c r="I8" s="12"/>
      <c r="J8" s="12"/>
      <c r="K8" s="90"/>
      <c r="L8" s="4"/>
      <c r="M8" s="4"/>
      <c r="N8" s="83"/>
      <c r="O8" s="4"/>
      <c r="P8" s="4"/>
      <c r="Q8" s="4"/>
      <c r="R8" s="4"/>
      <c r="S8" s="93"/>
      <c r="T8" s="94"/>
      <c r="U8" s="84"/>
      <c r="V8" s="4"/>
      <c r="W8" s="12"/>
      <c r="X8" s="12"/>
      <c r="Y8" s="90"/>
      <c r="Z8" s="4"/>
      <c r="AA8" s="4"/>
    </row>
    <row r="9" ht="22.5" customHeight="1" spans="1:27" x14ac:dyDescent="0.25">
      <c r="A9" s="4"/>
      <c r="B9" s="4"/>
      <c r="C9" s="4"/>
      <c r="D9" s="4"/>
      <c r="E9" s="83"/>
      <c r="F9" s="4"/>
      <c r="G9" s="84"/>
      <c r="H9" s="4"/>
      <c r="I9" s="12"/>
      <c r="J9" s="12"/>
      <c r="K9" s="90"/>
      <c r="L9" s="4"/>
      <c r="M9" s="4"/>
      <c r="O9" s="4"/>
      <c r="P9" s="4"/>
      <c r="Q9" s="4"/>
      <c r="R9" s="4"/>
      <c r="S9" s="83"/>
      <c r="T9" s="4"/>
      <c r="U9" s="84"/>
      <c r="V9" s="4"/>
      <c r="W9" s="12"/>
      <c r="X9" s="12"/>
      <c r="Y9" s="90"/>
      <c r="Z9" s="4"/>
      <c r="AA9" s="4"/>
    </row>
    <row r="10" ht="15" customHeight="1" spans="1:27" x14ac:dyDescent="0.25">
      <c r="A10" s="4"/>
      <c r="B10" s="4"/>
      <c r="C10" s="4"/>
      <c r="D10" s="4"/>
      <c r="E10" s="83"/>
      <c r="F10" s="4"/>
      <c r="G10" s="84"/>
      <c r="H10" s="34"/>
      <c r="I10" s="34"/>
      <c r="J10" s="34"/>
      <c r="K10" s="34"/>
      <c r="L10" s="34"/>
      <c r="M10" s="34"/>
      <c r="O10" s="4"/>
      <c r="P10" s="4"/>
      <c r="Q10" s="4"/>
      <c r="R10" s="4"/>
      <c r="S10" s="83"/>
      <c r="T10" s="4"/>
      <c r="U10" s="84"/>
      <c r="V10" s="34"/>
      <c r="W10" s="34"/>
      <c r="X10" s="34"/>
      <c r="Y10" s="34"/>
      <c r="Z10" s="34"/>
      <c r="AA10" s="34"/>
    </row>
    <row r="11" ht="22.5" customHeight="1" spans="1:27" x14ac:dyDescent="0.25">
      <c r="A11" s="95"/>
      <c r="B11" s="95"/>
      <c r="C11" s="95"/>
      <c r="D11" s="95"/>
      <c r="E11" s="95"/>
      <c r="F11" s="95"/>
      <c r="G11" s="96"/>
      <c r="H11" s="97"/>
      <c r="I11" s="97"/>
      <c r="J11" s="97"/>
      <c r="K11" s="97"/>
      <c r="L11" s="97"/>
      <c r="M11" s="97"/>
      <c r="O11" s="95"/>
      <c r="P11" s="95"/>
      <c r="Q11" s="95"/>
      <c r="R11" s="95"/>
      <c r="S11" s="95"/>
      <c r="T11" s="95"/>
      <c r="U11" s="96"/>
      <c r="V11" s="97"/>
      <c r="W11" s="97"/>
      <c r="X11" s="97"/>
      <c r="Y11" s="97"/>
      <c r="Z11" s="97"/>
      <c r="AA11" s="97"/>
    </row>
    <row r="12" ht="22.5" customHeight="1" spans="1:27" x14ac:dyDescent="0.25">
      <c r="A12" s="89" t="s">
        <v>97</v>
      </c>
      <c r="B12" s="98" t="s">
        <v>98</v>
      </c>
      <c r="C12" s="99" t="s">
        <v>6</v>
      </c>
      <c r="D12" s="100" t="str">
        <f>$J$5</f>
        <v>NAMA PUSKESMAS</v>
      </c>
      <c r="E12" s="100"/>
      <c r="F12" s="100"/>
      <c r="G12" s="101"/>
      <c r="H12" s="98" t="s">
        <v>93</v>
      </c>
      <c r="I12" s="99" t="s">
        <v>6</v>
      </c>
      <c r="J12" s="102" t="str">
        <f>$D$12</f>
        <v>NAMA PUSKESMAS</v>
      </c>
      <c r="K12" s="102"/>
      <c r="L12" s="102"/>
      <c r="M12" s="102"/>
      <c r="O12" s="89" t="s">
        <v>97</v>
      </c>
      <c r="P12" s="98" t="s">
        <v>98</v>
      </c>
      <c r="Q12" s="99" t="s">
        <v>6</v>
      </c>
      <c r="R12" s="100" t="str">
        <f>D12</f>
        <v>NAMA PUSKESMAS</v>
      </c>
      <c r="S12" s="100"/>
      <c r="T12" s="100"/>
      <c r="U12" s="101"/>
      <c r="V12" s="98" t="s">
        <v>93</v>
      </c>
      <c r="W12" s="99" t="s">
        <v>6</v>
      </c>
      <c r="X12" s="102" t="str">
        <f>$D$12</f>
        <v>NAMA PUSKESMAS</v>
      </c>
      <c r="Y12" s="102"/>
      <c r="Z12" s="102"/>
      <c r="AA12" s="102"/>
    </row>
    <row r="13" ht="22.5" customHeight="1" spans="1:27" x14ac:dyDescent="0.25">
      <c r="A13" s="89"/>
      <c r="B13" s="4" t="s">
        <v>99</v>
      </c>
      <c r="C13" s="83" t="s">
        <v>6</v>
      </c>
      <c r="D13" s="88">
        <f>$J$4</f>
        <v>NaN</v>
      </c>
      <c r="E13" s="88"/>
      <c r="F13" s="88"/>
      <c r="G13" s="103"/>
      <c r="H13" s="4" t="s">
        <v>100</v>
      </c>
      <c r="I13" s="83" t="s">
        <v>6</v>
      </c>
      <c r="J13" s="85" t="str">
        <f>J2</f>
        <v>Tana Paser</v>
      </c>
      <c r="K13" s="85"/>
      <c r="L13" s="85"/>
      <c r="M13" s="85"/>
      <c r="O13" s="89"/>
      <c r="P13" s="4" t="s">
        <v>99</v>
      </c>
      <c r="Q13" s="83" t="s">
        <v>6</v>
      </c>
      <c r="R13" s="88">
        <f>D13</f>
        <v>NaN</v>
      </c>
      <c r="S13" s="88"/>
      <c r="T13" s="88"/>
      <c r="U13" s="103"/>
      <c r="V13" s="4" t="s">
        <v>100</v>
      </c>
      <c r="W13" s="83" t="s">
        <v>6</v>
      </c>
      <c r="X13" s="85" t="str">
        <f>J13</f>
        <v>Tana Paser</v>
      </c>
      <c r="Y13" s="85"/>
      <c r="Z13" s="85"/>
      <c r="AA13" s="85"/>
    </row>
    <row r="14" ht="22.5" customHeight="1" spans="1:27" x14ac:dyDescent="0.25">
      <c r="A14" s="89"/>
      <c r="B14" s="4" t="s">
        <v>101</v>
      </c>
      <c r="C14" s="83" t="s">
        <v>6</v>
      </c>
      <c r="D14" s="85"/>
      <c r="E14" s="85"/>
      <c r="F14" s="85"/>
      <c r="G14" s="84"/>
      <c r="H14" s="4" t="s">
        <v>95</v>
      </c>
      <c r="I14" s="83" t="s">
        <v>6</v>
      </c>
      <c r="J14" s="88">
        <f>SURTUG!G39</f>
        <v>NaN</v>
      </c>
      <c r="K14" s="88"/>
      <c r="L14" s="88"/>
      <c r="M14" s="88"/>
      <c r="O14" s="89"/>
      <c r="P14" s="4" t="s">
        <v>101</v>
      </c>
      <c r="Q14" s="83" t="s">
        <v>6</v>
      </c>
      <c r="R14" s="85"/>
      <c r="S14" s="85"/>
      <c r="T14" s="85"/>
      <c r="U14" s="84"/>
      <c r="V14" s="4" t="s">
        <v>95</v>
      </c>
      <c r="W14" s="83" t="s">
        <v>6</v>
      </c>
      <c r="X14" s="88">
        <f>J14</f>
        <v>NaN</v>
      </c>
      <c r="Y14" s="88"/>
      <c r="Z14" s="88"/>
      <c r="AA14" s="88"/>
    </row>
    <row r="15" ht="22.5" customHeight="1" spans="1:27" x14ac:dyDescent="0.25">
      <c r="A15" s="89"/>
      <c r="B15" s="4"/>
      <c r="C15" s="4"/>
      <c r="D15" s="4"/>
      <c r="E15" s="4"/>
      <c r="F15" s="4"/>
      <c r="G15" s="84"/>
      <c r="H15" s="4" t="s">
        <v>101</v>
      </c>
      <c r="I15" s="83" t="s">
        <v>6</v>
      </c>
      <c r="J15" s="4"/>
      <c r="K15" s="4"/>
      <c r="L15" s="4"/>
      <c r="M15" s="4"/>
      <c r="O15" s="89"/>
      <c r="P15" s="4"/>
      <c r="Q15" s="4"/>
      <c r="R15" s="4"/>
      <c r="S15" s="4"/>
      <c r="T15" s="4"/>
      <c r="U15" s="84"/>
      <c r="V15" s="4" t="s">
        <v>101</v>
      </c>
      <c r="W15" s="83" t="s">
        <v>6</v>
      </c>
      <c r="X15" s="4"/>
      <c r="Y15" s="4"/>
      <c r="Z15" s="4"/>
      <c r="AA15" s="4"/>
    </row>
    <row r="16" ht="12.75" customHeight="1" spans="1:27" x14ac:dyDescent="0.25">
      <c r="A16" s="89"/>
      <c r="B16" s="4"/>
      <c r="C16" s="4"/>
      <c r="D16" s="4"/>
      <c r="E16" s="4"/>
      <c r="F16" s="4"/>
      <c r="G16" s="84"/>
      <c r="H16" s="4"/>
      <c r="I16" s="83"/>
      <c r="J16" s="4"/>
      <c r="K16" s="4"/>
      <c r="L16" s="4"/>
      <c r="M16" s="4"/>
      <c r="O16" s="89"/>
      <c r="P16" s="4"/>
      <c r="Q16" s="4"/>
      <c r="R16" s="4"/>
      <c r="S16" s="4"/>
      <c r="T16" s="4"/>
      <c r="U16" s="84"/>
      <c r="V16" s="4"/>
      <c r="W16" s="83"/>
      <c r="X16" s="4"/>
      <c r="Y16" s="4"/>
      <c r="Z16" s="4"/>
      <c r="AA16" s="4"/>
    </row>
    <row r="17" ht="22.5" customHeight="1" spans="1:27" x14ac:dyDescent="0.25">
      <c r="A17" s="89"/>
      <c r="B17" s="4"/>
      <c r="C17" s="4"/>
      <c r="D17" s="104"/>
      <c r="E17" s="4"/>
      <c r="F17" s="4"/>
      <c r="G17" s="84"/>
      <c r="H17" s="4"/>
      <c r="I17" s="4"/>
      <c r="J17" s="104"/>
      <c r="K17" s="4"/>
      <c r="L17" s="4"/>
      <c r="M17" s="4"/>
      <c r="O17" s="89"/>
      <c r="P17" s="4"/>
      <c r="Q17" s="4"/>
      <c r="R17" s="104"/>
      <c r="S17" s="4"/>
      <c r="T17" s="4"/>
      <c r="U17" s="84"/>
      <c r="V17" s="4"/>
      <c r="W17" s="4"/>
      <c r="X17" s="104"/>
      <c r="Y17" s="4"/>
      <c r="Z17" s="4"/>
      <c r="AA17" s="4"/>
    </row>
    <row r="18" ht="22.5" customHeight="1" spans="1:27" x14ac:dyDescent="0.25">
      <c r="A18" s="89"/>
      <c r="B18" s="4"/>
      <c r="C18" s="4"/>
      <c r="D18" s="4"/>
      <c r="E18" s="4"/>
      <c r="F18" s="4"/>
      <c r="G18" s="84"/>
      <c r="H18" s="4"/>
      <c r="I18" s="4"/>
      <c r="J18" s="4"/>
      <c r="K18" s="4"/>
      <c r="L18" s="4"/>
      <c r="M18" s="4"/>
      <c r="O18" s="89"/>
      <c r="P18" s="4"/>
      <c r="Q18" s="4"/>
      <c r="R18" s="4"/>
      <c r="S18" s="4"/>
      <c r="T18" s="4"/>
      <c r="U18" s="84"/>
      <c r="V18" s="4"/>
      <c r="W18" s="4"/>
      <c r="X18" s="4"/>
      <c r="Y18" s="4"/>
      <c r="Z18" s="4"/>
      <c r="AA18" s="4"/>
    </row>
    <row r="19" ht="15.75" customHeight="1" spans="1:27" x14ac:dyDescent="0.25">
      <c r="A19" s="89"/>
      <c r="B19" s="4"/>
      <c r="C19" s="4"/>
      <c r="D19" s="4"/>
      <c r="E19" s="4"/>
      <c r="F19" s="4"/>
      <c r="G19" s="84"/>
      <c r="H19" s="4"/>
      <c r="I19" s="4"/>
      <c r="J19" s="4"/>
      <c r="K19" s="4"/>
      <c r="L19" s="4"/>
      <c r="M19" s="4"/>
      <c r="O19" s="89"/>
      <c r="P19" s="4"/>
      <c r="Q19" s="4"/>
      <c r="R19" s="4"/>
      <c r="S19" s="4"/>
      <c r="T19" s="4"/>
      <c r="U19" s="84"/>
      <c r="V19" s="4"/>
      <c r="W19" s="4"/>
      <c r="X19" s="4"/>
      <c r="Y19" s="4"/>
      <c r="Z19" s="4"/>
      <c r="AA19" s="4"/>
    </row>
    <row r="20" ht="22.5" customHeight="1" spans="1:27" x14ac:dyDescent="0.25">
      <c r="A20" s="89"/>
      <c r="B20" s="105"/>
      <c r="C20" s="106"/>
      <c r="D20" s="25"/>
      <c r="E20" s="25"/>
      <c r="F20" s="25"/>
      <c r="G20" s="107"/>
      <c r="H20" s="105"/>
      <c r="I20" s="106"/>
      <c r="J20" s="25"/>
      <c r="K20" s="25"/>
      <c r="L20" s="25"/>
      <c r="M20" s="25"/>
      <c r="O20" s="89"/>
      <c r="P20" s="105"/>
      <c r="Q20" s="106"/>
      <c r="R20" s="25"/>
      <c r="S20" s="25"/>
      <c r="T20" s="25"/>
      <c r="U20" s="107"/>
      <c r="V20" s="105"/>
      <c r="W20" s="106"/>
      <c r="X20" s="25"/>
      <c r="Y20" s="25"/>
      <c r="Z20" s="25"/>
      <c r="AA20" s="25"/>
    </row>
    <row r="21" ht="22.5" customHeight="1" spans="1:27" x14ac:dyDescent="0.25">
      <c r="A21" s="108"/>
      <c r="B21" s="95"/>
      <c r="C21" s="95"/>
      <c r="D21" s="95"/>
      <c r="E21" s="95"/>
      <c r="F21" s="95"/>
      <c r="G21" s="96"/>
      <c r="H21" s="95"/>
      <c r="I21" s="95"/>
      <c r="J21" s="95"/>
      <c r="K21" s="95"/>
      <c r="L21" s="95"/>
      <c r="M21" s="95"/>
      <c r="O21" s="108"/>
      <c r="P21" s="95"/>
      <c r="Q21" s="95"/>
      <c r="R21" s="95"/>
      <c r="S21" s="95"/>
      <c r="T21" s="95"/>
      <c r="U21" s="96"/>
      <c r="V21" s="95"/>
      <c r="W21" s="95"/>
      <c r="X21" s="95"/>
      <c r="Y21" s="95"/>
      <c r="Z21" s="95"/>
      <c r="AA21" s="95"/>
    </row>
    <row r="22" ht="22.5" customHeight="1" spans="1:27" x14ac:dyDescent="0.25">
      <c r="A22" s="89" t="s">
        <v>102</v>
      </c>
      <c r="B22" s="105" t="s">
        <v>98</v>
      </c>
      <c r="C22" s="106" t="s">
        <v>6</v>
      </c>
      <c r="D22" s="109"/>
      <c r="E22" s="109"/>
      <c r="F22" s="109"/>
      <c r="G22" s="107"/>
      <c r="H22" s="105" t="s">
        <v>93</v>
      </c>
      <c r="I22" s="106" t="s">
        <v>6</v>
      </c>
      <c r="J22" s="109"/>
      <c r="K22" s="109"/>
      <c r="L22" s="109"/>
      <c r="M22" s="110"/>
      <c r="O22" s="89" t="s">
        <v>102</v>
      </c>
      <c r="P22" s="105" t="s">
        <v>98</v>
      </c>
      <c r="Q22" s="106" t="s">
        <v>6</v>
      </c>
      <c r="R22" s="109"/>
      <c r="S22" s="109"/>
      <c r="T22" s="109"/>
      <c r="U22" s="107"/>
      <c r="V22" s="105" t="s">
        <v>93</v>
      </c>
      <c r="W22" s="106" t="s">
        <v>6</v>
      </c>
      <c r="X22" s="109"/>
      <c r="Y22" s="109"/>
      <c r="Z22" s="109"/>
      <c r="AA22" s="110"/>
    </row>
    <row r="23" ht="22.5" customHeight="1" spans="1:27" x14ac:dyDescent="0.25">
      <c r="A23" s="4"/>
      <c r="B23" s="4" t="s">
        <v>99</v>
      </c>
      <c r="C23" s="83" t="s">
        <v>6</v>
      </c>
      <c r="D23" s="111"/>
      <c r="E23" s="111"/>
      <c r="F23" s="111"/>
      <c r="G23" s="103"/>
      <c r="H23" s="4" t="s">
        <v>100</v>
      </c>
      <c r="I23" s="83" t="s">
        <v>6</v>
      </c>
      <c r="J23" s="112"/>
      <c r="K23" s="112"/>
      <c r="L23" s="4"/>
      <c r="M23" s="4"/>
      <c r="O23" s="4"/>
      <c r="P23" s="4" t="s">
        <v>99</v>
      </c>
      <c r="Q23" s="83" t="s">
        <v>6</v>
      </c>
      <c r="R23" s="111"/>
      <c r="S23" s="111"/>
      <c r="T23" s="111"/>
      <c r="U23" s="103"/>
      <c r="V23" s="4" t="s">
        <v>100</v>
      </c>
      <c r="W23" s="83" t="s">
        <v>6</v>
      </c>
      <c r="X23" s="112"/>
      <c r="Y23" s="112"/>
      <c r="Z23" s="4"/>
      <c r="AA23" s="4"/>
    </row>
    <row r="24" ht="22.5" customHeight="1" spans="1:27" x14ac:dyDescent="0.25">
      <c r="A24" s="4"/>
      <c r="B24" s="4" t="s">
        <v>101</v>
      </c>
      <c r="C24" s="83"/>
      <c r="D24" s="4"/>
      <c r="E24" s="4"/>
      <c r="F24" s="4"/>
      <c r="G24" s="84"/>
      <c r="H24" s="4" t="s">
        <v>95</v>
      </c>
      <c r="I24" s="83" t="s">
        <v>6</v>
      </c>
      <c r="J24" s="111"/>
      <c r="K24" s="111"/>
      <c r="L24" s="111"/>
      <c r="M24" s="4"/>
      <c r="O24" s="4"/>
      <c r="P24" s="4" t="s">
        <v>101</v>
      </c>
      <c r="Q24" s="83"/>
      <c r="R24" s="4"/>
      <c r="S24" s="4"/>
      <c r="T24" s="4"/>
      <c r="U24" s="84"/>
      <c r="V24" s="4" t="s">
        <v>95</v>
      </c>
      <c r="W24" s="83" t="s">
        <v>6</v>
      </c>
      <c r="X24" s="111"/>
      <c r="Y24" s="111"/>
      <c r="Z24" s="111"/>
      <c r="AA24" s="4"/>
    </row>
    <row r="25" ht="22.5" customHeight="1" spans="1:27" x14ac:dyDescent="0.25">
      <c r="A25" s="4"/>
      <c r="B25" s="4"/>
      <c r="C25" s="4"/>
      <c r="D25" s="4"/>
      <c r="E25" s="4"/>
      <c r="F25" s="4"/>
      <c r="G25" s="84"/>
      <c r="H25" s="4" t="s">
        <v>101</v>
      </c>
      <c r="I25" s="83"/>
      <c r="J25" s="4"/>
      <c r="K25" s="4"/>
      <c r="L25" s="4"/>
      <c r="M25" s="4"/>
      <c r="O25" s="4"/>
      <c r="P25" s="4"/>
      <c r="Q25" s="4"/>
      <c r="R25" s="4"/>
      <c r="S25" s="4"/>
      <c r="T25" s="4"/>
      <c r="U25" s="84"/>
      <c r="V25" s="4" t="s">
        <v>101</v>
      </c>
      <c r="W25" s="83"/>
      <c r="X25" s="4"/>
      <c r="Y25" s="4"/>
      <c r="Z25" s="4"/>
      <c r="AA25" s="4"/>
    </row>
    <row r="26" ht="12.75" customHeight="1" spans="1:27" x14ac:dyDescent="0.25">
      <c r="A26" s="113"/>
      <c r="B26" s="12"/>
      <c r="C26" s="12"/>
      <c r="D26" s="12"/>
      <c r="E26" s="12"/>
      <c r="F26" s="12"/>
      <c r="G26" s="114"/>
      <c r="H26" s="12"/>
      <c r="I26" s="12"/>
      <c r="J26" s="12"/>
      <c r="K26" s="12"/>
      <c r="L26" s="12"/>
      <c r="M26" s="12"/>
      <c r="O26" s="113"/>
      <c r="P26" s="12"/>
      <c r="Q26" s="12"/>
      <c r="R26" s="12"/>
      <c r="S26" s="12"/>
      <c r="T26" s="12"/>
      <c r="U26" s="114"/>
      <c r="V26" s="12"/>
      <c r="W26" s="12"/>
      <c r="X26" s="12"/>
      <c r="Y26" s="12"/>
      <c r="Z26" s="12"/>
      <c r="AA26" s="12"/>
    </row>
    <row r="27" ht="15" customHeight="1" spans="1:27" x14ac:dyDescent="0.25">
      <c r="A27" s="113"/>
      <c r="B27" s="12"/>
      <c r="C27" s="12"/>
      <c r="D27" s="12"/>
      <c r="E27" s="12"/>
      <c r="F27" s="12"/>
      <c r="G27" s="114"/>
      <c r="H27" s="12"/>
      <c r="I27" s="12"/>
      <c r="J27" s="12"/>
      <c r="K27" s="12"/>
      <c r="L27" s="12"/>
      <c r="M27" s="12"/>
      <c r="O27" s="113"/>
      <c r="P27" s="12"/>
      <c r="Q27" s="12"/>
      <c r="R27" s="12"/>
      <c r="S27" s="12"/>
      <c r="T27" s="12"/>
      <c r="U27" s="114"/>
      <c r="V27" s="12"/>
      <c r="W27" s="12"/>
      <c r="X27" s="12"/>
      <c r="Y27" s="12"/>
      <c r="Z27" s="12"/>
      <c r="AA27" s="12"/>
    </row>
    <row r="28" ht="22.5" customHeight="1" spans="1:27" x14ac:dyDescent="0.25">
      <c r="A28" s="113"/>
      <c r="B28" s="12"/>
      <c r="C28" s="12"/>
      <c r="D28" s="12"/>
      <c r="E28" s="12"/>
      <c r="F28" s="12"/>
      <c r="G28" s="114"/>
      <c r="H28" s="12"/>
      <c r="I28" s="12"/>
      <c r="J28" s="12"/>
      <c r="K28" s="12"/>
      <c r="L28" s="12"/>
      <c r="M28" s="12"/>
      <c r="O28" s="113"/>
      <c r="P28" s="12"/>
      <c r="Q28" s="12"/>
      <c r="R28" s="12"/>
      <c r="S28" s="12"/>
      <c r="T28" s="12"/>
      <c r="U28" s="114"/>
      <c r="V28" s="12"/>
      <c r="W28" s="12"/>
      <c r="X28" s="12"/>
      <c r="Y28" s="12"/>
      <c r="Z28" s="12"/>
      <c r="AA28" s="12"/>
    </row>
    <row r="29" ht="22.5" customHeight="1" spans="1:27" x14ac:dyDescent="0.25">
      <c r="A29" s="113"/>
      <c r="B29" s="12"/>
      <c r="C29" s="12"/>
      <c r="D29" s="12"/>
      <c r="E29" s="12"/>
      <c r="F29" s="12"/>
      <c r="G29" s="114"/>
      <c r="H29" s="12"/>
      <c r="I29" s="12"/>
      <c r="J29" s="12"/>
      <c r="K29" s="12"/>
      <c r="L29" s="12"/>
      <c r="M29" s="12"/>
      <c r="O29" s="113"/>
      <c r="P29" s="12"/>
      <c r="Q29" s="12"/>
      <c r="R29" s="12"/>
      <c r="S29" s="12"/>
      <c r="T29" s="12"/>
      <c r="U29" s="114"/>
      <c r="V29" s="12"/>
      <c r="W29" s="12"/>
      <c r="X29" s="12"/>
      <c r="Y29" s="12"/>
      <c r="Z29" s="12"/>
      <c r="AA29" s="12"/>
    </row>
    <row r="30" ht="12.75" customHeight="1" spans="1:27" x14ac:dyDescent="0.25">
      <c r="A30" s="113"/>
      <c r="B30" s="12"/>
      <c r="C30" s="12"/>
      <c r="D30" s="12"/>
      <c r="E30" s="12"/>
      <c r="F30" s="12"/>
      <c r="G30" s="114"/>
      <c r="H30" s="12"/>
      <c r="I30" s="12"/>
      <c r="J30" s="12"/>
      <c r="K30" s="12"/>
      <c r="L30" s="12"/>
      <c r="M30" s="12"/>
      <c r="O30" s="113"/>
      <c r="P30" s="12"/>
      <c r="Q30" s="12"/>
      <c r="R30" s="12"/>
      <c r="S30" s="12"/>
      <c r="T30" s="12"/>
      <c r="U30" s="114"/>
      <c r="V30" s="12"/>
      <c r="W30" s="12"/>
      <c r="X30" s="12"/>
      <c r="Y30" s="12"/>
      <c r="Z30" s="12"/>
      <c r="AA30" s="12"/>
    </row>
    <row r="31" ht="22.5" customHeight="1" spans="1:27" x14ac:dyDescent="0.25">
      <c r="A31" s="95"/>
      <c r="B31" s="95"/>
      <c r="C31" s="95"/>
      <c r="D31" s="95"/>
      <c r="E31" s="95"/>
      <c r="F31" s="95"/>
      <c r="G31" s="96"/>
      <c r="H31" s="95"/>
      <c r="I31" s="115"/>
      <c r="J31" s="95"/>
      <c r="K31" s="95"/>
      <c r="L31" s="95"/>
      <c r="M31" s="95"/>
      <c r="O31" s="95"/>
      <c r="P31" s="95"/>
      <c r="Q31" s="95"/>
      <c r="R31" s="95"/>
      <c r="S31" s="95"/>
      <c r="T31" s="95"/>
      <c r="U31" s="96"/>
      <c r="V31" s="95"/>
      <c r="W31" s="115"/>
      <c r="X31" s="95"/>
      <c r="Y31" s="95"/>
      <c r="Z31" s="95"/>
      <c r="AA31" s="95"/>
    </row>
    <row r="32" ht="22.5" customHeight="1" spans="1:27" x14ac:dyDescent="0.25">
      <c r="A32" s="4"/>
      <c r="B32" s="4"/>
      <c r="C32" s="83"/>
      <c r="D32" s="116" t="s">
        <v>103</v>
      </c>
      <c r="E32" s="4"/>
      <c r="F32" s="4" t="s">
        <v>104</v>
      </c>
      <c r="G32" s="83" t="s">
        <v>6</v>
      </c>
      <c r="H32" s="117" t="str">
        <f>$J$13</f>
        <v>Tana Paser</v>
      </c>
      <c r="I32" s="117"/>
      <c r="J32" s="117"/>
      <c r="K32" s="118"/>
      <c r="L32" s="118"/>
      <c r="M32" s="118"/>
      <c r="O32" s="4"/>
      <c r="P32" s="4"/>
      <c r="Q32" s="83"/>
      <c r="R32" s="116" t="s">
        <v>103</v>
      </c>
      <c r="S32" s="4"/>
      <c r="T32" s="4" t="s">
        <v>104</v>
      </c>
      <c r="U32" s="83" t="s">
        <v>6</v>
      </c>
      <c r="V32" s="117" t="str">
        <f>$J$13</f>
        <v>Tana Paser</v>
      </c>
      <c r="W32" s="117"/>
      <c r="X32" s="117"/>
      <c r="Y32" s="118"/>
      <c r="Z32" s="118"/>
      <c r="AA32" s="118"/>
    </row>
    <row r="33" ht="22.5" customHeight="1" spans="1:27" x14ac:dyDescent="0.25">
      <c r="A33" s="4"/>
      <c r="B33" s="4"/>
      <c r="C33" s="83"/>
      <c r="D33" s="86"/>
      <c r="E33" s="4"/>
      <c r="F33" s="4" t="s">
        <v>105</v>
      </c>
      <c r="G33" s="83" t="s">
        <v>6</v>
      </c>
      <c r="H33" s="88">
        <f>$J$14</f>
        <v>NaN</v>
      </c>
      <c r="I33" s="88"/>
      <c r="J33" s="88"/>
      <c r="K33" s="4"/>
      <c r="L33" s="4"/>
      <c r="M33" s="4"/>
      <c r="O33" s="4"/>
      <c r="P33" s="4"/>
      <c r="Q33" s="83"/>
      <c r="R33" s="86"/>
      <c r="S33" s="4"/>
      <c r="T33" s="4" t="s">
        <v>105</v>
      </c>
      <c r="U33" s="83" t="s">
        <v>6</v>
      </c>
      <c r="V33" s="88">
        <f>$J$14</f>
        <v>NaN</v>
      </c>
      <c r="W33" s="88"/>
      <c r="X33" s="88"/>
      <c r="Y33" s="4"/>
      <c r="Z33" s="4"/>
      <c r="AA33" s="4"/>
    </row>
    <row r="34" ht="22.5" customHeight="1" spans="1:27" x14ac:dyDescent="0.25">
      <c r="A34" s="4"/>
      <c r="B34" s="4"/>
      <c r="C34" s="4"/>
      <c r="D34" s="4"/>
      <c r="E34" s="4"/>
      <c r="F34" s="119" t="s">
        <v>106</v>
      </c>
      <c r="G34" s="119"/>
      <c r="H34" s="119"/>
      <c r="I34" s="119"/>
      <c r="J34" s="119"/>
      <c r="K34" s="119"/>
      <c r="L34" s="119"/>
      <c r="M34" s="119"/>
      <c r="O34" s="4"/>
      <c r="P34" s="4"/>
      <c r="Q34" s="4"/>
      <c r="R34" s="4"/>
      <c r="S34" s="4"/>
      <c r="T34" s="119" t="s">
        <v>106</v>
      </c>
      <c r="U34" s="119"/>
      <c r="V34" s="119"/>
      <c r="W34" s="119"/>
      <c r="X34" s="119"/>
      <c r="Y34" s="119"/>
      <c r="Z34" s="119"/>
      <c r="AA34" s="119"/>
    </row>
    <row r="35" ht="22.5" customHeight="1" spans="1:27" x14ac:dyDescent="0.25">
      <c r="A35" s="4"/>
      <c r="B35" s="4"/>
      <c r="C35" s="4"/>
      <c r="D35" s="4"/>
      <c r="E35" s="4"/>
      <c r="F35" s="119"/>
      <c r="G35" s="119"/>
      <c r="H35" s="119"/>
      <c r="I35" s="119"/>
      <c r="J35" s="119"/>
      <c r="K35" s="119"/>
      <c r="L35" s="119"/>
      <c r="M35" s="119"/>
      <c r="O35" s="4"/>
      <c r="P35" s="4"/>
      <c r="Q35" s="4"/>
      <c r="R35" s="4"/>
      <c r="S35" s="4"/>
      <c r="T35" s="119"/>
      <c r="U35" s="119"/>
      <c r="V35" s="119"/>
      <c r="W35" s="119"/>
      <c r="X35" s="119"/>
      <c r="Y35" s="119"/>
      <c r="Z35" s="119"/>
      <c r="AA35" s="119"/>
    </row>
    <row r="36" ht="12" customHeight="1" spans="1:27" x14ac:dyDescent="0.25">
      <c r="A36" s="4"/>
      <c r="B36" s="4" t="s">
        <v>15</v>
      </c>
      <c r="C36" s="4"/>
      <c r="D36" s="4"/>
      <c r="E36" s="4"/>
      <c r="F36" s="119"/>
      <c r="G36" s="119"/>
      <c r="H36" s="119"/>
      <c r="I36" s="119"/>
      <c r="J36" s="119"/>
      <c r="K36" s="119"/>
      <c r="L36" s="119"/>
      <c r="M36" s="119"/>
      <c r="O36" s="4"/>
      <c r="P36" s="4" t="s">
        <v>15</v>
      </c>
      <c r="Q36" s="4"/>
      <c r="R36" s="4"/>
      <c r="S36" s="4"/>
      <c r="T36" s="119"/>
      <c r="U36" s="119"/>
      <c r="V36" s="119"/>
      <c r="W36" s="119"/>
      <c r="X36" s="119"/>
      <c r="Y36" s="119"/>
      <c r="Z36" s="119"/>
      <c r="AA36" s="119"/>
    </row>
    <row r="37" ht="8.25" customHeight="1" spans="1:27" x14ac:dyDescent="0.25">
      <c r="A37" s="4"/>
      <c r="B37" s="4"/>
      <c r="C37" s="4"/>
      <c r="D37" s="4"/>
      <c r="E37" s="4"/>
      <c r="F37" s="4"/>
      <c r="G37" s="4"/>
      <c r="H37" s="4"/>
      <c r="I37" s="4"/>
      <c r="J37" s="4"/>
      <c r="K37" s="4"/>
      <c r="L37" s="4"/>
      <c r="M37" s="4"/>
      <c r="O37" s="4"/>
      <c r="P37" s="4"/>
      <c r="Q37" s="4"/>
      <c r="R37" s="4"/>
      <c r="S37" s="4"/>
      <c r="T37" s="4"/>
      <c r="U37" s="4"/>
      <c r="V37" s="4"/>
      <c r="W37" s="4"/>
      <c r="X37" s="4"/>
      <c r="Y37" s="4"/>
      <c r="Z37" s="4"/>
      <c r="AA37" s="4"/>
    </row>
    <row r="38" ht="22.5" customHeight="1" spans="1:27" x14ac:dyDescent="0.25">
      <c r="A38" s="4"/>
      <c r="B38" s="4"/>
      <c r="C38" s="4"/>
      <c r="D38" s="4"/>
      <c r="E38" s="4"/>
      <c r="F38" s="83" t="s">
        <v>107</v>
      </c>
      <c r="G38" s="4"/>
      <c r="H38" s="4"/>
      <c r="I38" s="4"/>
      <c r="J38" s="4"/>
      <c r="K38" s="4"/>
      <c r="L38" s="4"/>
      <c r="M38" s="4"/>
      <c r="O38" s="4"/>
      <c r="P38" s="4"/>
      <c r="Q38" s="4"/>
      <c r="R38" s="4"/>
      <c r="S38" s="4"/>
      <c r="T38" s="83" t="str">
        <f>F38</f>
        <v>Ka. UPTD Perbekalan Obat dan Alkes Kab. Paser</v>
      </c>
      <c r="U38" s="4"/>
      <c r="V38" s="4"/>
      <c r="W38" s="4"/>
      <c r="X38" s="4"/>
      <c r="Y38" s="4"/>
      <c r="Z38" s="4"/>
      <c r="AA38" s="4"/>
    </row>
    <row r="39" ht="22.5" customHeight="1" spans="1:27" x14ac:dyDescent="0.25">
      <c r="A39" s="4"/>
      <c r="B39" s="4"/>
      <c r="C39" s="4"/>
      <c r="D39" s="4"/>
      <c r="E39" s="4"/>
      <c r="F39" s="4"/>
      <c r="G39" s="4"/>
      <c r="H39" s="4"/>
      <c r="I39" s="4"/>
      <c r="J39" s="4"/>
      <c r="K39" s="4"/>
      <c r="L39" s="4"/>
      <c r="M39" s="4"/>
      <c r="O39" s="4"/>
      <c r="P39" s="4"/>
      <c r="Q39" s="4"/>
      <c r="R39" s="4"/>
      <c r="S39" s="4"/>
      <c r="T39" s="4"/>
      <c r="U39" s="4"/>
      <c r="V39" s="4"/>
      <c r="W39" s="4"/>
      <c r="X39" s="4"/>
      <c r="Y39" s="4"/>
      <c r="Z39" s="4"/>
      <c r="AA39" s="4"/>
    </row>
    <row r="40" ht="22.5" customHeight="1" spans="1:27" x14ac:dyDescent="0.25">
      <c r="A40" s="4"/>
      <c r="B40" s="4"/>
      <c r="C40" s="4"/>
      <c r="D40" s="4"/>
      <c r="E40" s="4"/>
      <c r="F40" s="4"/>
      <c r="G40" s="4"/>
      <c r="H40" s="4"/>
      <c r="I40" s="4"/>
      <c r="J40" s="4"/>
      <c r="K40" s="4"/>
      <c r="L40" s="4"/>
      <c r="M40" s="4"/>
      <c r="O40" s="4"/>
      <c r="P40" s="4"/>
      <c r="Q40" s="4"/>
      <c r="R40" s="4"/>
      <c r="S40" s="4"/>
      <c r="T40" s="4"/>
      <c r="U40" s="4"/>
      <c r="V40" s="4"/>
      <c r="W40" s="4"/>
      <c r="X40" s="4"/>
      <c r="Y40" s="4"/>
      <c r="Z40" s="4"/>
      <c r="AA40" s="4"/>
    </row>
    <row r="41" ht="22.5" customHeight="1" spans="1:27" x14ac:dyDescent="0.25">
      <c r="A41" s="4"/>
      <c r="B41" s="4"/>
      <c r="C41" s="4"/>
      <c r="D41" s="4"/>
      <c r="E41" s="4"/>
      <c r="F41" s="120" t="str">
        <f>SURTUG!G55</f>
        <v>Yayillatul Rochmah, S. Si. Apt</v>
      </c>
      <c r="G41" s="120"/>
      <c r="H41" s="120"/>
      <c r="I41" s="4"/>
      <c r="J41" s="4"/>
      <c r="K41" s="4"/>
      <c r="L41" s="4"/>
      <c r="M41" s="4"/>
      <c r="O41" s="4"/>
      <c r="P41" s="4"/>
      <c r="Q41" s="4"/>
      <c r="R41" s="4"/>
      <c r="S41" s="4"/>
      <c r="T41" s="125" t="str">
        <f>F41</f>
        <v>Yayillatul Rochmah, S. Si. Apt</v>
      </c>
      <c r="U41" s="125"/>
      <c r="V41" s="125"/>
      <c r="W41" s="4"/>
      <c r="X41" s="4"/>
      <c r="Y41" s="4"/>
      <c r="Z41" s="4"/>
      <c r="AA41" s="4"/>
    </row>
    <row r="42" ht="22.5" customHeight="1" spans="1:27" x14ac:dyDescent="0.25">
      <c r="A42" s="4"/>
      <c r="B42" s="4"/>
      <c r="C42" s="4"/>
      <c r="D42" s="4"/>
      <c r="E42" s="4"/>
      <c r="F42" s="124" t="str">
        <f>SURTUG!G56</f>
        <v>NIP. 19780703 200502 2 006</v>
      </c>
      <c r="G42" s="124"/>
      <c r="H42" s="124"/>
      <c r="I42" s="4"/>
      <c r="J42" s="4"/>
      <c r="K42" s="4"/>
      <c r="L42" s="4"/>
      <c r="M42" s="4"/>
      <c r="O42" s="4"/>
      <c r="P42" s="4"/>
      <c r="Q42" s="4"/>
      <c r="R42" s="4"/>
      <c r="S42" s="4"/>
      <c r="T42" s="124" t="str">
        <f>F42</f>
        <v>NIP. 19780703 200502 2 006</v>
      </c>
      <c r="U42" s="124"/>
      <c r="V42" s="124"/>
      <c r="W42" s="4"/>
      <c r="X42" s="4"/>
      <c r="Y42" s="4"/>
      <c r="Z42" s="4"/>
      <c r="AA42" s="4"/>
    </row>
    <row r="43" ht="22.5" customHeight="1" spans="1:27" x14ac:dyDescent="0.25">
      <c r="A43" s="122" t="s">
        <v>108</v>
      </c>
      <c r="B43" s="122" t="s">
        <v>109</v>
      </c>
      <c r="C43" s="122"/>
      <c r="D43" s="122"/>
      <c r="E43" s="122"/>
      <c r="F43" s="122"/>
      <c r="G43" s="122"/>
      <c r="H43" s="123"/>
      <c r="I43" s="122"/>
      <c r="J43" s="122"/>
      <c r="K43" s="122"/>
      <c r="L43" s="122"/>
      <c r="M43" s="122"/>
      <c r="O43" s="122" t="s">
        <v>108</v>
      </c>
      <c r="P43" s="122" t="s">
        <v>109</v>
      </c>
      <c r="Q43" s="122"/>
      <c r="R43" s="122"/>
      <c r="S43" s="122"/>
      <c r="T43" s="122"/>
      <c r="U43" s="122"/>
      <c r="V43" s="123"/>
      <c r="W43" s="122"/>
      <c r="X43" s="122"/>
      <c r="Y43" s="122"/>
      <c r="Z43" s="122"/>
      <c r="AA43" s="122"/>
    </row>
    <row r="65" ht="22.5" customHeight="1" spans="2:9" x14ac:dyDescent="0.25">
      <c r="B65" s="81"/>
      <c r="C65" s="81"/>
      <c r="D65" s="81"/>
      <c r="E65" s="81"/>
      <c r="F65" s="81"/>
      <c r="G65" s="81"/>
      <c r="H65" s="81"/>
      <c r="I65" s="81"/>
    </row>
    <row r="66" ht="22.5" customHeight="1" spans="2:9" x14ac:dyDescent="0.25">
      <c r="B66" s="81"/>
      <c r="C66" s="81"/>
      <c r="D66" s="81"/>
      <c r="E66" s="81"/>
      <c r="F66" s="81"/>
      <c r="G66" s="81"/>
      <c r="H66" s="81"/>
      <c r="I66" s="81"/>
    </row>
    <row r="67" ht="22.5" customHeight="1" spans="2:9" x14ac:dyDescent="0.25">
      <c r="B67" s="81"/>
      <c r="C67" s="81"/>
      <c r="D67" s="81"/>
      <c r="E67" s="81"/>
      <c r="F67" s="81"/>
      <c r="G67" s="81"/>
      <c r="H67" s="81"/>
      <c r="I67" s="81"/>
    </row>
    <row r="68" ht="22.5" customHeight="1" spans="2:9" x14ac:dyDescent="0.25">
      <c r="B68" s="81"/>
      <c r="C68" s="81"/>
      <c r="D68" s="81"/>
      <c r="E68" s="81"/>
      <c r="F68" s="81"/>
      <c r="G68" s="81"/>
      <c r="H68" s="81"/>
      <c r="I68" s="81"/>
    </row>
    <row r="69" ht="22.5" customHeight="1" spans="2:9" x14ac:dyDescent="0.25">
      <c r="B69" s="81"/>
      <c r="C69" s="81"/>
      <c r="D69" s="81"/>
      <c r="E69" s="81"/>
      <c r="F69" s="81"/>
      <c r="G69" s="81"/>
      <c r="H69" s="81"/>
      <c r="I69" s="81"/>
    </row>
    <row r="70" ht="22.5" customHeight="1" spans="2:9" x14ac:dyDescent="0.25">
      <c r="B70" s="81"/>
      <c r="C70" s="81"/>
      <c r="D70" s="81"/>
      <c r="E70" s="81"/>
      <c r="F70" s="81"/>
      <c r="G70" s="81"/>
      <c r="H70" s="81"/>
      <c r="I70" s="81"/>
    </row>
    <row r="71" ht="22.5" customHeight="1" spans="2:9" x14ac:dyDescent="0.25">
      <c r="B71" s="81"/>
      <c r="C71" s="81"/>
      <c r="D71" s="81"/>
      <c r="E71" s="81"/>
      <c r="F71" s="81"/>
      <c r="G71" s="81"/>
      <c r="H71" s="81"/>
      <c r="I71" s="81"/>
    </row>
    <row r="72" ht="22.5" customHeight="1" spans="2:9" x14ac:dyDescent="0.25">
      <c r="B72" s="81"/>
      <c r="C72" s="81"/>
      <c r="D72" s="81"/>
      <c r="E72" s="81"/>
      <c r="F72" s="81"/>
      <c r="G72" s="81"/>
      <c r="H72" s="81"/>
      <c r="I72" s="81"/>
    </row>
    <row r="73" ht="22.5" customHeight="1" spans="2:9" x14ac:dyDescent="0.25">
      <c r="B73" s="81"/>
      <c r="C73" s="81"/>
      <c r="D73" s="81"/>
      <c r="E73" s="81"/>
      <c r="F73" s="81"/>
      <c r="G73" s="81"/>
      <c r="H73" s="81"/>
      <c r="I73" s="81"/>
    </row>
    <row r="74" ht="22.5" customHeight="1" spans="2:9" x14ac:dyDescent="0.25">
      <c r="B74" s="81"/>
      <c r="C74" s="81"/>
      <c r="D74" s="81"/>
      <c r="E74" s="81"/>
      <c r="F74" s="81"/>
      <c r="G74" s="81"/>
      <c r="H74" s="81"/>
      <c r="I74" s="81"/>
    </row>
    <row r="75" ht="22.5" customHeight="1" spans="2:9" x14ac:dyDescent="0.25">
      <c r="B75" s="81"/>
      <c r="C75" s="81"/>
      <c r="D75" s="81"/>
      <c r="E75" s="81"/>
      <c r="F75" s="81"/>
      <c r="G75" s="81"/>
      <c r="H75" s="81"/>
      <c r="I75" s="81"/>
    </row>
    <row r="76" ht="22.5" customHeight="1" spans="2:9" x14ac:dyDescent="0.25">
      <c r="B76" s="81"/>
      <c r="C76" s="81"/>
      <c r="D76" s="81"/>
      <c r="E76" s="81"/>
      <c r="F76" s="81"/>
      <c r="G76" s="81"/>
      <c r="H76" s="81"/>
      <c r="I76" s="81"/>
    </row>
    <row r="77" ht="22.5" customHeight="1" spans="2:9" x14ac:dyDescent="0.25">
      <c r="B77" s="81"/>
      <c r="C77" s="81"/>
      <c r="D77" s="81"/>
      <c r="E77" s="81"/>
      <c r="F77" s="81"/>
      <c r="G77" s="81"/>
      <c r="H77" s="81"/>
      <c r="I77" s="81"/>
    </row>
    <row r="78" ht="22.5" customHeight="1" spans="2:9" x14ac:dyDescent="0.25">
      <c r="B78" s="81"/>
      <c r="C78" s="81"/>
      <c r="D78" s="81"/>
      <c r="E78" s="81"/>
      <c r="F78" s="81"/>
      <c r="G78" s="81"/>
      <c r="H78" s="81"/>
      <c r="I78" s="81"/>
    </row>
    <row r="79" ht="22.5" customHeight="1" spans="2:9" x14ac:dyDescent="0.25">
      <c r="B79" s="81"/>
      <c r="C79" s="81"/>
      <c r="D79" s="81"/>
      <c r="E79" s="81"/>
      <c r="F79" s="81"/>
      <c r="G79" s="81"/>
      <c r="H79" s="81"/>
      <c r="I79" s="81"/>
    </row>
    <row r="80" ht="22.5" customHeight="1" spans="2:9" x14ac:dyDescent="0.25">
      <c r="B80" s="81"/>
      <c r="C80" s="81"/>
      <c r="D80" s="81"/>
      <c r="E80" s="81"/>
      <c r="F80" s="81"/>
      <c r="G80" s="81"/>
      <c r="H80" s="81"/>
      <c r="I80" s="81"/>
    </row>
    <row r="81" ht="22.5" customHeight="1" spans="2:9" x14ac:dyDescent="0.25">
      <c r="B81" s="81"/>
      <c r="C81" s="81"/>
      <c r="D81" s="81"/>
      <c r="E81" s="81"/>
      <c r="F81" s="81"/>
      <c r="G81" s="81"/>
      <c r="H81" s="81"/>
      <c r="I81" s="81"/>
    </row>
    <row r="82" ht="22.5" customHeight="1" spans="2:9" x14ac:dyDescent="0.25">
      <c r="B82" s="81"/>
      <c r="C82" s="81"/>
      <c r="D82" s="81"/>
      <c r="E82" s="81"/>
      <c r="F82" s="81"/>
      <c r="G82" s="81"/>
      <c r="H82" s="81"/>
      <c r="I82" s="81"/>
    </row>
    <row r="83" ht="22.5" customHeight="1" spans="2:9" x14ac:dyDescent="0.25">
      <c r="B83" s="81"/>
      <c r="C83" s="81"/>
      <c r="D83" s="81"/>
      <c r="E83" s="81"/>
      <c r="F83" s="81"/>
      <c r="G83" s="81"/>
      <c r="H83" s="81"/>
      <c r="I83" s="81"/>
    </row>
    <row r="84" ht="22.5" customHeight="1" spans="2:9" x14ac:dyDescent="0.25">
      <c r="B84" s="81"/>
      <c r="C84" s="81"/>
      <c r="D84" s="81"/>
      <c r="E84" s="81"/>
      <c r="F84" s="81"/>
      <c r="G84" s="81"/>
      <c r="H84" s="81"/>
      <c r="I84" s="81"/>
    </row>
    <row r="85" ht="22.5" customHeight="1" spans="2:9" x14ac:dyDescent="0.25">
      <c r="B85" s="81"/>
      <c r="C85" s="81"/>
      <c r="D85" s="81"/>
      <c r="E85" s="81"/>
      <c r="F85" s="81"/>
      <c r="G85" s="81"/>
      <c r="H85" s="81"/>
      <c r="I85" s="81"/>
    </row>
    <row r="86" ht="22.5" customHeight="1" spans="2:9" x14ac:dyDescent="0.25">
      <c r="B86" s="81"/>
      <c r="C86" s="81"/>
      <c r="D86" s="81"/>
      <c r="E86" s="81"/>
      <c r="F86" s="81"/>
      <c r="G86" s="81"/>
      <c r="H86" s="81"/>
      <c r="I86" s="81"/>
    </row>
    <row r="87" ht="22.5" customHeight="1" spans="2:9" x14ac:dyDescent="0.25">
      <c r="B87" s="81"/>
      <c r="C87" s="81"/>
      <c r="D87" s="81"/>
      <c r="E87" s="81"/>
      <c r="F87" s="81"/>
      <c r="G87" s="81"/>
      <c r="H87" s="81"/>
      <c r="I87" s="81"/>
    </row>
    <row r="88" ht="22.5" customHeight="1" spans="2:9" x14ac:dyDescent="0.25">
      <c r="B88" s="81"/>
      <c r="C88" s="81"/>
      <c r="D88" s="81"/>
      <c r="E88" s="81"/>
      <c r="F88" s="81"/>
      <c r="G88" s="81"/>
      <c r="H88" s="81"/>
      <c r="I88" s="81"/>
    </row>
    <row r="89" ht="22.5" customHeight="1" spans="2:9" x14ac:dyDescent="0.25">
      <c r="B89" s="81"/>
      <c r="C89" s="81"/>
      <c r="D89" s="81"/>
      <c r="E89" s="81"/>
      <c r="F89" s="81"/>
      <c r="G89" s="81"/>
      <c r="H89" s="81"/>
      <c r="I89" s="81"/>
    </row>
    <row r="90" ht="22.5" customHeight="1" spans="2:9" x14ac:dyDescent="0.25">
      <c r="B90" s="81"/>
      <c r="C90" s="81"/>
      <c r="D90" s="81"/>
      <c r="E90" s="81"/>
      <c r="F90" s="81"/>
      <c r="G90" s="81"/>
      <c r="H90" s="81"/>
      <c r="I90" s="81"/>
    </row>
    <row r="91" ht="22.5" customHeight="1" spans="2:9" x14ac:dyDescent="0.25">
      <c r="B91" s="81"/>
      <c r="C91" s="81"/>
      <c r="D91" s="81"/>
      <c r="E91" s="81"/>
      <c r="F91" s="81"/>
      <c r="G91" s="81"/>
      <c r="H91" s="81"/>
      <c r="I91" s="81"/>
    </row>
    <row r="92" ht="22.5" customHeight="1" spans="2:9" x14ac:dyDescent="0.25">
      <c r="B92" s="81"/>
      <c r="C92" s="81"/>
      <c r="D92" s="81"/>
      <c r="E92" s="81"/>
      <c r="F92" s="81"/>
      <c r="G92" s="81"/>
      <c r="H92" s="81"/>
      <c r="I92" s="81"/>
    </row>
    <row r="93" ht="22.5" customHeight="1" spans="2:9" x14ac:dyDescent="0.25">
      <c r="B93" s="81"/>
      <c r="C93" s="81"/>
      <c r="D93" s="81"/>
      <c r="E93" s="81"/>
      <c r="F93" s="81"/>
      <c r="G93" s="81"/>
      <c r="H93" s="81"/>
      <c r="I93" s="81"/>
    </row>
    <row r="94" ht="22.5" customHeight="1" spans="2:9" x14ac:dyDescent="0.25">
      <c r="B94" s="81"/>
      <c r="C94" s="81"/>
      <c r="D94" s="81"/>
      <c r="E94" s="81"/>
      <c r="F94" s="81"/>
      <c r="G94" s="81"/>
      <c r="H94" s="81"/>
      <c r="I94" s="81"/>
    </row>
    <row r="95" ht="22.5" customHeight="1" spans="2:9" x14ac:dyDescent="0.25">
      <c r="B95" s="81"/>
      <c r="C95" s="81"/>
      <c r="D95" s="81"/>
      <c r="E95" s="81"/>
      <c r="F95" s="81"/>
      <c r="G95" s="81"/>
      <c r="H95" s="81"/>
      <c r="I95" s="81"/>
    </row>
    <row r="96" ht="22.5" customHeight="1" spans="2:9" x14ac:dyDescent="0.25">
      <c r="B96" s="81"/>
      <c r="C96" s="81"/>
      <c r="D96" s="81"/>
      <c r="E96" s="81"/>
      <c r="F96" s="81"/>
      <c r="G96" s="81"/>
      <c r="H96" s="81"/>
      <c r="I96" s="81"/>
    </row>
    <row r="97" ht="22.5" customHeight="1" spans="2:9" x14ac:dyDescent="0.25">
      <c r="B97" s="81"/>
      <c r="C97" s="81"/>
      <c r="D97" s="81"/>
      <c r="E97" s="81"/>
      <c r="F97" s="81"/>
      <c r="G97" s="81"/>
      <c r="H97" s="81"/>
      <c r="I97" s="81"/>
    </row>
    <row r="98" ht="22.5" customHeight="1" spans="2:9" x14ac:dyDescent="0.25">
      <c r="B98" s="81"/>
      <c r="C98" s="81"/>
      <c r="D98" s="81"/>
      <c r="E98" s="81"/>
      <c r="F98" s="81"/>
      <c r="G98" s="81"/>
      <c r="H98" s="81"/>
      <c r="I98" s="81"/>
    </row>
    <row r="99" ht="22.5" customHeight="1" spans="2:9" x14ac:dyDescent="0.25">
      <c r="B99" s="81"/>
      <c r="C99" s="81"/>
      <c r="D99" s="81"/>
      <c r="E99" s="81"/>
      <c r="F99" s="81"/>
      <c r="G99" s="81"/>
      <c r="H99" s="81"/>
      <c r="I99" s="81"/>
    </row>
    <row r="100" ht="22.5" customHeight="1" spans="2:9" x14ac:dyDescent="0.25">
      <c r="B100" s="81"/>
      <c r="C100" s="81"/>
      <c r="D100" s="81"/>
      <c r="E100" s="81"/>
      <c r="F100" s="81"/>
      <c r="G100" s="81"/>
      <c r="H100" s="81"/>
      <c r="I100" s="81"/>
    </row>
    <row r="101" ht="22.5" customHeight="1" spans="2:9" x14ac:dyDescent="0.25">
      <c r="B101" s="81"/>
      <c r="C101" s="81"/>
      <c r="D101" s="81"/>
      <c r="E101" s="81"/>
      <c r="F101" s="81"/>
      <c r="G101" s="81"/>
      <c r="H101" s="81"/>
      <c r="I101" s="81"/>
    </row>
    <row r="102" ht="22.5" customHeight="1" spans="2:9" x14ac:dyDescent="0.25">
      <c r="B102" s="81"/>
      <c r="C102" s="81"/>
      <c r="D102" s="81"/>
      <c r="E102" s="81"/>
      <c r="F102" s="81"/>
      <c r="G102" s="81"/>
      <c r="H102" s="81"/>
      <c r="I102" s="81"/>
    </row>
    <row r="103" ht="22.5" customHeight="1" spans="2:9" x14ac:dyDescent="0.25">
      <c r="B103" s="81"/>
      <c r="C103" s="81"/>
      <c r="D103" s="81"/>
      <c r="E103" s="81"/>
      <c r="F103" s="81"/>
      <c r="G103" s="81"/>
      <c r="H103" s="81"/>
      <c r="I103" s="81"/>
    </row>
    <row r="104" ht="22.5" customHeight="1" spans="2:9" x14ac:dyDescent="0.25">
      <c r="B104" s="81"/>
      <c r="C104" s="81"/>
      <c r="D104" s="81"/>
      <c r="E104" s="81"/>
      <c r="F104" s="81"/>
      <c r="G104" s="81"/>
      <c r="H104" s="81"/>
      <c r="I104" s="81"/>
    </row>
    <row r="105" ht="22.5" customHeight="1" spans="2:9" x14ac:dyDescent="0.25">
      <c r="B105" s="81"/>
      <c r="C105" s="81"/>
      <c r="D105" s="81"/>
      <c r="E105" s="81"/>
      <c r="F105" s="81"/>
      <c r="G105" s="81"/>
      <c r="H105" s="81"/>
      <c r="I105" s="81"/>
    </row>
    <row r="106" ht="22.5" customHeight="1" spans="2:9" x14ac:dyDescent="0.25">
      <c r="B106" s="81"/>
      <c r="C106" s="81"/>
      <c r="D106" s="81"/>
      <c r="E106" s="81"/>
      <c r="F106" s="81"/>
      <c r="G106" s="81"/>
      <c r="H106" s="81"/>
      <c r="I106" s="81"/>
    </row>
    <row r="107" ht="22.5" customHeight="1" spans="2:9" x14ac:dyDescent="0.25">
      <c r="B107" s="81"/>
      <c r="C107" s="81"/>
      <c r="D107" s="81"/>
      <c r="E107" s="81"/>
      <c r="F107" s="81"/>
      <c r="G107" s="81"/>
      <c r="H107" s="81"/>
      <c r="I107" s="81"/>
    </row>
    <row r="108" ht="22.5" customHeight="1" spans="2:9" x14ac:dyDescent="0.25">
      <c r="B108" s="81"/>
      <c r="C108" s="81"/>
      <c r="D108" s="81"/>
      <c r="E108" s="81"/>
      <c r="F108" s="81"/>
      <c r="G108" s="81"/>
      <c r="H108" s="81"/>
      <c r="I108" s="81"/>
    </row>
    <row r="109" ht="22.5" customHeight="1" spans="2:9" x14ac:dyDescent="0.25">
      <c r="B109" s="81"/>
      <c r="C109" s="81"/>
      <c r="D109" s="81"/>
      <c r="E109" s="81"/>
      <c r="F109" s="81"/>
      <c r="G109" s="81"/>
      <c r="H109" s="81"/>
      <c r="I109" s="81"/>
    </row>
    <row r="110" ht="22.5" customHeight="1" spans="2:9" x14ac:dyDescent="0.25">
      <c r="B110" s="81"/>
      <c r="C110" s="81"/>
      <c r="D110" s="81"/>
      <c r="E110" s="81"/>
      <c r="F110" s="81"/>
      <c r="G110" s="81"/>
      <c r="H110" s="81"/>
      <c r="I110" s="81"/>
    </row>
    <row r="111" ht="22.5" customHeight="1" spans="2:9" x14ac:dyDescent="0.25">
      <c r="B111" s="81"/>
      <c r="C111" s="81"/>
      <c r="D111" s="81"/>
      <c r="E111" s="81"/>
      <c r="F111" s="81"/>
      <c r="G111" s="81"/>
      <c r="H111" s="81"/>
      <c r="I111" s="81"/>
    </row>
    <row r="112" ht="22.5" customHeight="1" spans="2:9" x14ac:dyDescent="0.25">
      <c r="B112" s="81"/>
      <c r="C112" s="81"/>
      <c r="D112" s="81"/>
      <c r="E112" s="81"/>
      <c r="F112" s="81"/>
      <c r="G112" s="81"/>
      <c r="H112" s="81"/>
      <c r="I112" s="81"/>
    </row>
    <row r="113" ht="22.5" customHeight="1" spans="2:9" x14ac:dyDescent="0.25">
      <c r="B113" s="81"/>
      <c r="C113" s="81"/>
      <c r="D113" s="81"/>
      <c r="E113" s="81"/>
      <c r="F113" s="81"/>
      <c r="G113" s="81"/>
      <c r="H113" s="81"/>
      <c r="I113" s="81"/>
    </row>
    <row r="114" ht="22.5" customHeight="1" spans="2:9" x14ac:dyDescent="0.25">
      <c r="B114" s="81"/>
      <c r="C114" s="81"/>
      <c r="D114" s="81"/>
      <c r="E114" s="81"/>
      <c r="F114" s="81"/>
      <c r="G114" s="81"/>
      <c r="H114" s="81"/>
      <c r="I114" s="81"/>
    </row>
    <row r="115" ht="22.5" customHeight="1" spans="2:9" x14ac:dyDescent="0.25">
      <c r="B115" s="81"/>
      <c r="C115" s="81"/>
      <c r="D115" s="81"/>
      <c r="E115" s="81"/>
      <c r="F115" s="81"/>
      <c r="G115" s="81"/>
      <c r="H115" s="81"/>
      <c r="I115" s="81"/>
    </row>
    <row r="116" ht="22.5" customHeight="1" spans="2:9" x14ac:dyDescent="0.25">
      <c r="B116" s="81"/>
      <c r="C116" s="81"/>
      <c r="D116" s="81"/>
      <c r="E116" s="81"/>
      <c r="F116" s="81"/>
      <c r="G116" s="81"/>
      <c r="H116" s="81"/>
      <c r="I116" s="81"/>
    </row>
    <row r="117" ht="22.5" customHeight="1" spans="2:9" x14ac:dyDescent="0.25">
      <c r="B117" s="81"/>
      <c r="C117" s="81"/>
      <c r="D117" s="81"/>
      <c r="E117" s="81"/>
      <c r="F117" s="81"/>
      <c r="G117" s="81"/>
      <c r="H117" s="81"/>
      <c r="I117" s="81"/>
    </row>
    <row r="118" ht="22.5" customHeight="1" spans="2:9" x14ac:dyDescent="0.25">
      <c r="B118" s="81"/>
      <c r="C118" s="81"/>
      <c r="D118" s="81"/>
      <c r="E118" s="81"/>
      <c r="F118" s="81"/>
      <c r="G118" s="81"/>
      <c r="H118" s="81"/>
      <c r="I118" s="81"/>
    </row>
    <row r="119" ht="22.5" customHeight="1" spans="2:9" x14ac:dyDescent="0.25">
      <c r="B119" s="81"/>
      <c r="C119" s="81"/>
      <c r="D119" s="81"/>
      <c r="E119" s="81"/>
      <c r="F119" s="81"/>
      <c r="G119" s="81"/>
      <c r="H119" s="81"/>
      <c r="I119" s="81"/>
    </row>
    <row r="120" ht="22.5" customHeight="1" spans="2:9" x14ac:dyDescent="0.25">
      <c r="B120" s="81"/>
      <c r="C120" s="81"/>
      <c r="D120" s="81"/>
      <c r="E120" s="81"/>
      <c r="F120" s="81"/>
      <c r="G120" s="81"/>
      <c r="H120" s="81"/>
      <c r="I120" s="81"/>
    </row>
    <row r="121" ht="22.5" customHeight="1" spans="2:9" x14ac:dyDescent="0.25">
      <c r="B121" s="81"/>
      <c r="C121" s="81"/>
      <c r="D121" s="81"/>
      <c r="E121" s="81"/>
      <c r="F121" s="81"/>
      <c r="G121" s="81"/>
      <c r="H121" s="81"/>
      <c r="I121" s="81"/>
    </row>
    <row r="122" ht="22.5" customHeight="1" spans="2:9" x14ac:dyDescent="0.25">
      <c r="B122" s="81"/>
      <c r="C122" s="81"/>
      <c r="D122" s="81"/>
      <c r="E122" s="81"/>
      <c r="F122" s="81"/>
      <c r="G122" s="81"/>
      <c r="H122" s="81"/>
      <c r="I122" s="81"/>
    </row>
    <row r="123" ht="22.5" customHeight="1" spans="2:9" x14ac:dyDescent="0.25">
      <c r="B123" s="81"/>
      <c r="C123" s="81"/>
      <c r="D123" s="81"/>
      <c r="E123" s="81"/>
      <c r="F123" s="81"/>
      <c r="G123" s="81"/>
      <c r="H123" s="81"/>
      <c r="I123" s="81"/>
    </row>
    <row r="124" ht="22.5" customHeight="1" spans="2:9" x14ac:dyDescent="0.25">
      <c r="B124" s="81"/>
      <c r="C124" s="81"/>
      <c r="D124" s="81"/>
      <c r="E124" s="81"/>
      <c r="F124" s="81"/>
      <c r="G124" s="81"/>
      <c r="H124" s="81"/>
      <c r="I124" s="81"/>
    </row>
    <row r="125" ht="22.5" customHeight="1" spans="2:9" x14ac:dyDescent="0.25">
      <c r="B125" s="81"/>
      <c r="C125" s="81"/>
      <c r="D125" s="81"/>
      <c r="E125" s="81"/>
      <c r="F125" s="81"/>
      <c r="G125" s="81"/>
      <c r="H125" s="81"/>
      <c r="I125" s="81"/>
    </row>
    <row r="126" ht="22.5" customHeight="1" spans="2:9" x14ac:dyDescent="0.25">
      <c r="B126" s="81"/>
      <c r="C126" s="81"/>
      <c r="D126" s="81"/>
      <c r="E126" s="81"/>
      <c r="F126" s="81"/>
      <c r="G126" s="81"/>
      <c r="H126" s="81"/>
      <c r="I126" s="81"/>
    </row>
    <row r="127" ht="22.5" customHeight="1" spans="2:9" x14ac:dyDescent="0.25">
      <c r="B127" s="81"/>
      <c r="C127" s="81"/>
      <c r="D127" s="81"/>
      <c r="E127" s="81"/>
      <c r="F127" s="81"/>
      <c r="G127" s="81"/>
      <c r="H127" s="81"/>
      <c r="I127" s="81"/>
    </row>
    <row r="128" ht="22.5" customHeight="1" spans="2:9" x14ac:dyDescent="0.25">
      <c r="B128" s="81"/>
      <c r="C128" s="81"/>
      <c r="D128" s="81"/>
      <c r="E128" s="81"/>
      <c r="F128" s="81"/>
      <c r="G128" s="81"/>
      <c r="H128" s="81"/>
      <c r="I128" s="81"/>
    </row>
    <row r="129" ht="22.5" customHeight="1" spans="2:9" x14ac:dyDescent="0.25">
      <c r="B129" s="81"/>
      <c r="C129" s="81"/>
      <c r="D129" s="81"/>
      <c r="E129" s="81"/>
      <c r="F129" s="81"/>
      <c r="G129" s="81"/>
      <c r="H129" s="81"/>
      <c r="I129" s="81"/>
    </row>
    <row r="130" ht="22.5" customHeight="1" spans="2:9" x14ac:dyDescent="0.25">
      <c r="B130" s="81"/>
      <c r="C130" s="81"/>
      <c r="D130" s="81"/>
      <c r="E130" s="81"/>
      <c r="F130" s="81"/>
      <c r="G130" s="81"/>
      <c r="H130" s="81"/>
      <c r="I130" s="81"/>
    </row>
    <row r="131" ht="22.5" customHeight="1" spans="2:9" x14ac:dyDescent="0.25">
      <c r="B131" s="81"/>
      <c r="C131" s="81"/>
      <c r="D131" s="81"/>
      <c r="E131" s="81"/>
      <c r="F131" s="81"/>
      <c r="G131" s="81"/>
      <c r="H131" s="81"/>
      <c r="I131" s="81"/>
    </row>
  </sheetData>
  <mergeCells count="44">
    <mergeCell ref="J2:M2"/>
    <mergeCell ref="X2:AA2"/>
    <mergeCell ref="J4:M4"/>
    <mergeCell ref="X4:AA4"/>
    <mergeCell ref="J5:M5"/>
    <mergeCell ref="X5:AA5"/>
    <mergeCell ref="H6:M6"/>
    <mergeCell ref="V6:AA6"/>
    <mergeCell ref="E8:F8"/>
    <mergeCell ref="S8:T8"/>
    <mergeCell ref="H10:M10"/>
    <mergeCell ref="V10:AA10"/>
    <mergeCell ref="H11:M11"/>
    <mergeCell ref="V11:AA11"/>
    <mergeCell ref="D12:F12"/>
    <mergeCell ref="J12:M12"/>
    <mergeCell ref="R12:T12"/>
    <mergeCell ref="X12:AA12"/>
    <mergeCell ref="D13:F13"/>
    <mergeCell ref="R13:T13"/>
    <mergeCell ref="J14:M14"/>
    <mergeCell ref="X14:AA14"/>
    <mergeCell ref="D20:F20"/>
    <mergeCell ref="J20:M20"/>
    <mergeCell ref="R20:T20"/>
    <mergeCell ref="X20:AA20"/>
    <mergeCell ref="D22:F22"/>
    <mergeCell ref="J22:L22"/>
    <mergeCell ref="R22:T22"/>
    <mergeCell ref="X22:Z22"/>
    <mergeCell ref="D23:F23"/>
    <mergeCell ref="R23:T23"/>
    <mergeCell ref="J24:L24"/>
    <mergeCell ref="X24:Z24"/>
    <mergeCell ref="H32:J32"/>
    <mergeCell ref="V32:X32"/>
    <mergeCell ref="H33:J33"/>
    <mergeCell ref="V33:X33"/>
    <mergeCell ref="F34:M36"/>
    <mergeCell ref="T34:AA36"/>
    <mergeCell ref="F41:H41"/>
    <mergeCell ref="T41:V41"/>
    <mergeCell ref="F42:H42"/>
    <mergeCell ref="T42:V42"/>
  </mergeCells>
  <pageMargins left="0.7086614173228347" right="0.31496062992125984" top="0.984251968503937" bottom="0.7480314960629921" header="0.31496062992125984" footer="0.31496062992125984"/>
  <pageSetup paperSize="5" orientation="portrait" horizontalDpi="120" verticalDpi="72" scale="90" fitToWidth="1" fitToHeight="1" firstPageNumber="1" useFirstPageNumber="1" copies="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X131"/>
  <sheetViews>
    <sheetView workbookViewId="0" zoomScale="124" zoomScaleNormal="100" view="pageBreakPreview">
      <selection activeCell="N15" sqref="N15"/>
    </sheetView>
  </sheetViews>
  <sheetFormatPr defaultRowHeight="15" outlineLevelRow="0" outlineLevelCol="0" x14ac:dyDescent="0"/>
  <cols>
    <col min="1" max="1" width="3.42578125" customWidth="1"/>
    <col min="3" max="3" width="31.7109375" customWidth="1"/>
    <col min="4" max="4" width="1.7109375" customWidth="1"/>
    <col min="5" max="5" width="2.7109375" customWidth="1"/>
    <col min="6" max="6" width="13.85546875" customWidth="1"/>
    <col min="7" max="7" width="2.140625" customWidth="1"/>
    <col min="10" max="10" width="8.28515625" customWidth="1"/>
    <col min="11" max="11" width="8.85546875" customWidth="1"/>
    <col min="12" max="12" width="3.42578125" customWidth="1"/>
    <col min="14" max="14" width="31.7109375" customWidth="1"/>
    <col min="15" max="15" width="1.7109375" customWidth="1"/>
    <col min="16" max="16" width="2.7109375" customWidth="1"/>
    <col min="17" max="17" width="13.85546875" customWidth="1"/>
    <col min="18" max="18" width="2.140625" customWidth="1"/>
    <col min="19" max="19" width="11.5703125" customWidth="1"/>
    <col min="21" max="21" width="8.28515625" customWidth="1"/>
  </cols>
  <sheetData>
    <row r="2" ht="23.25" customHeight="1" spans="2:21" x14ac:dyDescent="0.25">
      <c r="B2" s="28" t="s">
        <v>43</v>
      </c>
      <c r="C2" s="28"/>
      <c r="D2" s="28"/>
      <c r="E2" s="28"/>
      <c r="F2" s="28"/>
      <c r="G2" s="28"/>
      <c r="H2" s="28"/>
      <c r="I2" s="28"/>
      <c r="J2" s="28"/>
      <c r="M2" s="28" t="s">
        <v>43</v>
      </c>
      <c r="N2" s="28"/>
      <c r="O2" s="28"/>
      <c r="P2" s="28"/>
      <c r="Q2" s="28"/>
      <c r="R2" s="28"/>
      <c r="S2" s="28"/>
      <c r="T2" s="28"/>
      <c r="U2" s="28"/>
    </row>
    <row r="3" ht="23.25" customHeight="1" spans="2:21" x14ac:dyDescent="0.25">
      <c r="B3" s="28" t="s">
        <v>44</v>
      </c>
      <c r="C3" s="28"/>
      <c r="D3" s="28"/>
      <c r="E3" s="28"/>
      <c r="F3" s="28"/>
      <c r="G3" s="28"/>
      <c r="H3" s="28"/>
      <c r="I3" s="28"/>
      <c r="J3" s="28"/>
      <c r="M3" s="28" t="s">
        <v>44</v>
      </c>
      <c r="N3" s="28"/>
      <c r="O3" s="28"/>
      <c r="P3" s="28"/>
      <c r="Q3" s="28"/>
      <c r="R3" s="28"/>
      <c r="S3" s="28"/>
      <c r="T3" s="28"/>
      <c r="U3" s="28"/>
    </row>
    <row r="4" ht="20.25" customHeight="1" spans="2:21" x14ac:dyDescent="0.25">
      <c r="B4" s="29" t="s">
        <v>45</v>
      </c>
      <c r="C4" s="29"/>
      <c r="D4" s="29"/>
      <c r="E4" s="29"/>
      <c r="F4" s="29"/>
      <c r="G4" s="29"/>
      <c r="H4" s="29"/>
      <c r="I4" s="29"/>
      <c r="J4" s="29"/>
      <c r="M4" s="29" t="s">
        <v>45</v>
      </c>
      <c r="N4" s="29"/>
      <c r="O4" s="29"/>
      <c r="P4" s="29"/>
      <c r="Q4" s="29"/>
      <c r="R4" s="29"/>
      <c r="S4" s="29"/>
      <c r="T4" s="29"/>
      <c r="U4" s="29"/>
    </row>
    <row r="5" ht="15.75" customHeight="1" spans="2:21" x14ac:dyDescent="0.25">
      <c r="B5" s="30" t="s">
        <v>46</v>
      </c>
      <c r="C5" s="30"/>
      <c r="D5" s="30"/>
      <c r="E5" s="30"/>
      <c r="F5" s="30"/>
      <c r="G5" s="30"/>
      <c r="H5" s="30"/>
      <c r="I5" s="30"/>
      <c r="J5" s="30"/>
      <c r="M5" s="30" t="s">
        <v>46</v>
      </c>
      <c r="N5" s="30"/>
      <c r="O5" s="30"/>
      <c r="P5" s="30"/>
      <c r="Q5" s="30"/>
      <c r="R5" s="30"/>
      <c r="S5" s="30"/>
      <c r="T5" s="30"/>
      <c r="U5" s="30"/>
    </row>
    <row r="6" ht="15.75" customHeight="1" spans="2:21" x14ac:dyDescent="0.25">
      <c r="B6" s="30" t="s">
        <v>47</v>
      </c>
      <c r="C6" s="30"/>
      <c r="D6" s="30"/>
      <c r="E6" s="30"/>
      <c r="F6" s="30"/>
      <c r="G6" s="30"/>
      <c r="H6" s="30"/>
      <c r="I6" s="30"/>
      <c r="J6" s="30"/>
      <c r="M6" s="30" t="s">
        <v>47</v>
      </c>
      <c r="N6" s="30"/>
      <c r="O6" s="30"/>
      <c r="P6" s="30"/>
      <c r="Q6" s="30"/>
      <c r="R6" s="30"/>
      <c r="S6" s="30"/>
      <c r="T6" s="30"/>
      <c r="U6" s="30"/>
    </row>
    <row r="8" spans="5:19" x14ac:dyDescent="0.25">
      <c r="E8" s="31"/>
      <c r="F8" s="7" t="s">
        <v>48</v>
      </c>
      <c r="G8" s="6" t="s">
        <v>6</v>
      </c>
      <c r="H8" s="7" t="s">
        <v>49</v>
      </c>
      <c r="P8" s="31"/>
      <c r="Q8" s="7" t="s">
        <v>48</v>
      </c>
      <c r="R8" s="6" t="s">
        <v>6</v>
      </c>
      <c r="S8" s="7" t="s">
        <v>49</v>
      </c>
    </row>
    <row r="9" spans="6:19" x14ac:dyDescent="0.25">
      <c r="F9" s="7" t="s">
        <v>50</v>
      </c>
      <c r="G9" s="6" t="s">
        <v>6</v>
      </c>
      <c r="H9" s="7" t="s">
        <v>51</v>
      </c>
      <c r="Q9" s="7" t="s">
        <v>50</v>
      </c>
      <c r="R9" s="6" t="s">
        <v>6</v>
      </c>
      <c r="S9" s="7" t="s">
        <v>51</v>
      </c>
    </row>
    <row r="10" ht="15.75" customHeight="1" spans="6:19" x14ac:dyDescent="0.25">
      <c r="F10" s="7" t="s">
        <v>52</v>
      </c>
      <c r="G10" s="6" t="s">
        <v>6</v>
      </c>
      <c r="H10" s="32" t="s">
        <v>53</v>
      </c>
      <c r="Q10" s="7" t="s">
        <v>52</v>
      </c>
      <c r="R10" s="6" t="s">
        <v>6</v>
      </c>
      <c r="S10" s="32" t="str">
        <f>H10</f>
        <v>NOMOR SPD</v>
      </c>
    </row>
    <row r="11" ht="15.75" customHeight="1" spans="1:21" x14ac:dyDescent="0.25">
      <c r="A11" s="33"/>
      <c r="B11" s="33"/>
      <c r="C11" s="33"/>
      <c r="D11" s="33"/>
      <c r="E11" s="33"/>
      <c r="F11" s="33"/>
      <c r="G11" s="33"/>
      <c r="H11" s="33" t="s">
        <v>54</v>
      </c>
      <c r="I11" s="33"/>
      <c r="J11" s="33"/>
      <c r="L11" s="33"/>
      <c r="M11" s="33"/>
      <c r="N11" s="33"/>
      <c r="O11" s="33"/>
      <c r="P11" s="33"/>
      <c r="Q11" s="33"/>
      <c r="R11" s="33"/>
      <c r="S11" s="33" t="s">
        <v>54</v>
      </c>
      <c r="T11" s="33"/>
      <c r="U11" s="33"/>
    </row>
    <row r="12" ht="21.75" customHeight="1" spans="3:21" x14ac:dyDescent="0.25">
      <c r="C12" s="34" t="s">
        <v>55</v>
      </c>
      <c r="D12" s="34"/>
      <c r="E12" s="34"/>
      <c r="F12" s="34"/>
      <c r="G12" s="34"/>
      <c r="H12" s="34"/>
      <c r="I12" s="34"/>
      <c r="J12" s="35"/>
      <c r="N12" s="34" t="s">
        <v>55</v>
      </c>
      <c r="O12" s="34"/>
      <c r="P12" s="34"/>
      <c r="Q12" s="34"/>
      <c r="R12" s="34"/>
      <c r="S12" s="34"/>
      <c r="T12" s="34"/>
      <c r="U12" s="35"/>
    </row>
    <row r="13" ht="21.75" customHeight="1" spans="3:24" x14ac:dyDescent="0.25">
      <c r="C13" s="36" t="s">
        <v>56</v>
      </c>
      <c r="D13" s="36"/>
      <c r="E13" s="36"/>
      <c r="F13" s="36"/>
      <c r="G13" s="36"/>
      <c r="H13" s="36"/>
      <c r="I13" s="36"/>
      <c r="J13" s="37"/>
      <c r="N13" s="36" t="s">
        <v>56</v>
      </c>
      <c r="O13" s="36"/>
      <c r="P13" s="36"/>
      <c r="Q13" s="36"/>
      <c r="R13" s="36"/>
      <c r="S13" s="36"/>
      <c r="T13" s="36"/>
      <c r="U13" s="37"/>
      <c r="X13" s="37"/>
    </row>
    <row r="14" ht="15.75" customHeight="1" spans="1:21" x14ac:dyDescent="0.25">
      <c r="A14" s="38"/>
      <c r="B14" s="38"/>
      <c r="C14" s="38"/>
      <c r="D14" s="38"/>
      <c r="E14" s="38"/>
      <c r="F14" s="38"/>
      <c r="G14" s="38"/>
      <c r="H14" s="38"/>
      <c r="I14" s="38"/>
      <c r="J14" s="31"/>
      <c r="L14" s="38"/>
      <c r="M14" s="38"/>
      <c r="N14" s="38"/>
      <c r="O14" s="38"/>
      <c r="P14" s="38"/>
      <c r="Q14" s="38"/>
      <c r="R14" s="38"/>
      <c r="S14" s="38"/>
      <c r="T14" s="38"/>
      <c r="U14" s="31"/>
    </row>
    <row r="15" ht="21" customHeight="1" spans="1:21" x14ac:dyDescent="0.25">
      <c r="A15" s="39" t="s">
        <v>37</v>
      </c>
      <c r="B15" s="40" t="s">
        <v>57</v>
      </c>
      <c r="C15" s="40"/>
      <c r="D15" s="41" t="s">
        <v>6</v>
      </c>
      <c r="E15" s="40" t="s">
        <v>58</v>
      </c>
      <c r="F15" s="40"/>
      <c r="G15" s="40"/>
      <c r="H15" s="40"/>
      <c r="I15" s="40"/>
      <c r="J15" s="42"/>
      <c r="L15" s="39" t="s">
        <v>37</v>
      </c>
      <c r="M15" s="40" t="s">
        <v>57</v>
      </c>
      <c r="N15" s="40"/>
      <c r="O15" s="41" t="s">
        <v>6</v>
      </c>
      <c r="P15" s="40" t="s">
        <v>58</v>
      </c>
      <c r="Q15" s="40"/>
      <c r="R15" s="40"/>
      <c r="S15" s="40"/>
      <c r="T15" s="40"/>
      <c r="U15" s="42"/>
    </row>
    <row r="16" ht="21" customHeight="1" spans="1:21" x14ac:dyDescent="0.25">
      <c r="A16" s="43" t="s">
        <v>39</v>
      </c>
      <c r="B16" s="44" t="s">
        <v>59</v>
      </c>
      <c r="C16" s="44"/>
      <c r="D16" s="45" t="s">
        <v>6</v>
      </c>
      <c r="E16" s="46" t="str">
        <f>SURTUG!G17</f>
        <v>NAMA1</v>
      </c>
      <c r="F16" s="46"/>
      <c r="G16" s="46"/>
      <c r="H16" s="46"/>
      <c r="I16" s="46"/>
      <c r="J16" s="42"/>
      <c r="L16" s="43" t="s">
        <v>39</v>
      </c>
      <c r="M16" s="44" t="s">
        <v>59</v>
      </c>
      <c r="N16" s="44"/>
      <c r="O16" s="45" t="s">
        <v>6</v>
      </c>
      <c r="P16" s="46" t="str">
        <f>E16</f>
        <v>NAMA1</v>
      </c>
      <c r="Q16" s="46"/>
      <c r="R16" s="46"/>
      <c r="S16" s="46"/>
      <c r="T16" s="46"/>
      <c r="U16" s="42"/>
    </row>
    <row r="17" ht="21" customHeight="1" spans="1:21" x14ac:dyDescent="0.25">
      <c r="A17" s="47" t="s">
        <v>42</v>
      </c>
      <c r="B17" s="11" t="s">
        <v>60</v>
      </c>
      <c r="C17" s="11"/>
      <c r="D17" s="13" t="s">
        <v>6</v>
      </c>
      <c r="E17" s="11" t="s">
        <v>61</v>
      </c>
      <c r="F17" s="48" t="str">
        <f>SURTUG!G18</f>
        <v>PANGKAT1</v>
      </c>
      <c r="G17" s="48"/>
      <c r="H17" s="48"/>
      <c r="I17" s="48"/>
      <c r="J17" s="49"/>
      <c r="L17" s="47" t="s">
        <v>42</v>
      </c>
      <c r="M17" s="11" t="s">
        <v>60</v>
      </c>
      <c r="N17" s="11"/>
      <c r="O17" s="13" t="s">
        <v>6</v>
      </c>
      <c r="P17" s="11" t="s">
        <v>61</v>
      </c>
      <c r="Q17" s="48" t="str">
        <f>F17</f>
        <v>PANGKAT1</v>
      </c>
      <c r="R17" s="48"/>
      <c r="S17" s="48"/>
      <c r="T17" s="48"/>
      <c r="U17" s="49"/>
    </row>
    <row r="18" ht="21" customHeight="1" spans="1:21" x14ac:dyDescent="0.25">
      <c r="A18" s="47"/>
      <c r="B18" s="11" t="s">
        <v>62</v>
      </c>
      <c r="C18" s="11"/>
      <c r="D18" s="13" t="s">
        <v>6</v>
      </c>
      <c r="E18" s="11" t="s">
        <v>63</v>
      </c>
      <c r="F18" s="51" t="str">
        <f>SURTUG!G20</f>
        <v>JABATAN1</v>
      </c>
      <c r="G18" s="51"/>
      <c r="H18" s="51"/>
      <c r="I18" s="51"/>
      <c r="J18" s="49"/>
      <c r="L18" s="47"/>
      <c r="M18" s="11" t="s">
        <v>62</v>
      </c>
      <c r="N18" s="11"/>
      <c r="O18" s="13" t="s">
        <v>6</v>
      </c>
      <c r="P18" s="11" t="s">
        <v>63</v>
      </c>
      <c r="Q18" s="51" t="str">
        <f>F18</f>
        <v>JABATAN1</v>
      </c>
      <c r="R18" s="51"/>
      <c r="S18" s="51"/>
      <c r="T18" s="51"/>
      <c r="U18" s="49"/>
    </row>
    <row r="19" ht="21" customHeight="1" spans="1:23" x14ac:dyDescent="0.25">
      <c r="A19" s="47"/>
      <c r="B19" s="11" t="s">
        <v>64</v>
      </c>
      <c r="C19" s="11"/>
      <c r="D19" s="13" t="s">
        <v>6</v>
      </c>
      <c r="E19" s="11"/>
      <c r="F19" s="52"/>
      <c r="G19" s="52"/>
      <c r="H19" s="52"/>
      <c r="I19" s="52"/>
      <c r="J19" s="49"/>
      <c r="L19" s="47"/>
      <c r="M19" s="11" t="s">
        <v>64</v>
      </c>
      <c r="N19" s="11"/>
      <c r="O19" s="13" t="s">
        <v>6</v>
      </c>
      <c r="P19" s="11"/>
      <c r="Q19" s="52"/>
      <c r="R19" s="52"/>
      <c r="S19" s="52"/>
      <c r="T19" s="52"/>
      <c r="U19" s="49"/>
      <c r="W19" t="s">
        <v>65</v>
      </c>
    </row>
    <row r="20" ht="21" customHeight="1" spans="1:21" x14ac:dyDescent="0.25">
      <c r="A20" s="39"/>
      <c r="B20" s="40"/>
      <c r="C20" s="40"/>
      <c r="D20" s="41"/>
      <c r="E20" s="40"/>
      <c r="F20" s="53"/>
      <c r="G20" s="53"/>
      <c r="H20" s="53"/>
      <c r="I20" s="53"/>
      <c r="J20" s="49"/>
      <c r="L20" s="39"/>
      <c r="M20" s="40"/>
      <c r="N20" s="40"/>
      <c r="O20" s="41"/>
      <c r="P20" s="40"/>
      <c r="Q20" s="53"/>
      <c r="R20" s="53"/>
      <c r="S20" s="53"/>
      <c r="T20" s="53"/>
      <c r="U20" s="49"/>
    </row>
    <row r="21" ht="21" customHeight="1" spans="1:21" x14ac:dyDescent="0.25">
      <c r="A21" s="47" t="s">
        <v>66</v>
      </c>
      <c r="B21" s="11" t="s">
        <v>67</v>
      </c>
      <c r="C21" s="11"/>
      <c r="D21" s="54" t="s">
        <v>6</v>
      </c>
      <c r="E21" s="55" t="s">
        <v>68</v>
      </c>
      <c r="F21" s="55"/>
      <c r="G21" s="55"/>
      <c r="H21" s="55"/>
      <c r="I21" s="55"/>
      <c r="J21" s="55"/>
      <c r="L21" s="47" t="s">
        <v>66</v>
      </c>
      <c r="M21" s="11" t="s">
        <v>67</v>
      </c>
      <c r="N21" s="11"/>
      <c r="O21" s="54" t="s">
        <v>6</v>
      </c>
      <c r="P21" s="55" t="str">
        <f>E21</f>
        <v>Perjalanan Dinas Dalam kota, dalam rangka Distribusi Obat ke puskesmas.</v>
      </c>
      <c r="Q21" s="55"/>
      <c r="R21" s="55"/>
      <c r="S21" s="55"/>
      <c r="T21" s="55"/>
      <c r="U21" s="55"/>
    </row>
    <row r="22" ht="17.25" customHeight="1" spans="1:21" x14ac:dyDescent="0.25">
      <c r="A22" s="47"/>
      <c r="B22" s="11"/>
      <c r="C22" s="11"/>
      <c r="D22" s="13"/>
      <c r="E22" s="56"/>
      <c r="F22" s="56"/>
      <c r="G22" s="56"/>
      <c r="H22" s="56"/>
      <c r="I22" s="56"/>
      <c r="J22" s="56"/>
      <c r="L22" s="47"/>
      <c r="M22" s="11"/>
      <c r="N22" s="11"/>
      <c r="O22" s="13"/>
      <c r="P22" s="56"/>
      <c r="Q22" s="56"/>
      <c r="R22" s="56"/>
      <c r="S22" s="56"/>
      <c r="T22" s="56"/>
      <c r="U22" s="56"/>
    </row>
    <row r="23" ht="14.45" customHeight="1" spans="1:21" x14ac:dyDescent="0.25">
      <c r="A23" s="39"/>
      <c r="B23" s="40"/>
      <c r="C23" s="40"/>
      <c r="D23" s="41"/>
      <c r="E23" s="57"/>
      <c r="F23" s="57"/>
      <c r="G23" s="57"/>
      <c r="H23" s="57"/>
      <c r="I23" s="57"/>
      <c r="J23" s="57"/>
      <c r="L23" s="39"/>
      <c r="M23" s="40"/>
      <c r="N23" s="40"/>
      <c r="O23" s="41"/>
      <c r="P23" s="57"/>
      <c r="Q23" s="57"/>
      <c r="R23" s="57"/>
      <c r="S23" s="57"/>
      <c r="T23" s="57"/>
      <c r="U23" s="57"/>
    </row>
    <row r="24" ht="21" customHeight="1" spans="1:21" x14ac:dyDescent="0.25">
      <c r="A24" s="43" t="s">
        <v>69</v>
      </c>
      <c r="B24" s="44" t="s">
        <v>70</v>
      </c>
      <c r="C24" s="44"/>
      <c r="D24" s="45" t="s">
        <v>6</v>
      </c>
      <c r="E24" s="58" t="str">
        <f>IF(E26="Puskesmas Tanjung Aru","kendaraan Laut","Kendaraan Darat")</f>
        <v>Kendaraan Darat</v>
      </c>
      <c r="F24" s="58"/>
      <c r="G24" s="59"/>
      <c r="H24" s="59"/>
      <c r="I24" s="59"/>
      <c r="J24" s="42"/>
      <c r="L24" s="43" t="s">
        <v>69</v>
      </c>
      <c r="M24" s="44" t="s">
        <v>70</v>
      </c>
      <c r="N24" s="44"/>
      <c r="O24" s="45" t="s">
        <v>6</v>
      </c>
      <c r="P24" s="58" t="str">
        <f>E24</f>
        <v>Kendaraan Darat</v>
      </c>
      <c r="Q24" s="58"/>
      <c r="R24" s="59"/>
      <c r="S24" s="59"/>
      <c r="T24" s="59"/>
      <c r="U24" s="42"/>
    </row>
    <row r="25" ht="21" customHeight="1" spans="1:21" x14ac:dyDescent="0.25">
      <c r="A25" s="47" t="s">
        <v>71</v>
      </c>
      <c r="B25" s="11" t="s">
        <v>72</v>
      </c>
      <c r="C25" s="11"/>
      <c r="D25" s="13" t="s">
        <v>6</v>
      </c>
      <c r="E25" s="60" t="s">
        <v>73</v>
      </c>
      <c r="F25" s="60"/>
      <c r="G25" s="60"/>
      <c r="H25" s="60"/>
      <c r="I25" s="60"/>
      <c r="J25" s="49"/>
      <c r="L25" s="47" t="s">
        <v>71</v>
      </c>
      <c r="M25" s="11" t="s">
        <v>72</v>
      </c>
      <c r="N25" s="11"/>
      <c r="O25" s="13" t="s">
        <v>6</v>
      </c>
      <c r="P25" s="60" t="s">
        <v>73</v>
      </c>
      <c r="Q25" s="60"/>
      <c r="R25" s="60"/>
      <c r="S25" s="60"/>
      <c r="T25" s="60"/>
      <c r="U25" s="49"/>
    </row>
    <row r="26" ht="21" customHeight="1" spans="1:21" x14ac:dyDescent="0.25">
      <c r="A26" s="39"/>
      <c r="B26" s="40" t="s">
        <v>74</v>
      </c>
      <c r="C26" s="40"/>
      <c r="D26" s="41" t="s">
        <v>6</v>
      </c>
      <c r="E26" s="61" t="str">
        <f>SURTUG!G44</f>
        <v>NAMA PUSKESMAS</v>
      </c>
      <c r="F26" s="61"/>
      <c r="G26" s="61"/>
      <c r="H26" s="61"/>
      <c r="I26" s="61"/>
      <c r="J26" s="62"/>
      <c r="L26" s="39"/>
      <c r="M26" s="40" t="s">
        <v>74</v>
      </c>
      <c r="N26" s="40"/>
      <c r="O26" s="41" t="s">
        <v>6</v>
      </c>
      <c r="P26" s="61" t="str">
        <f>E26</f>
        <v>NAMA PUSKESMAS</v>
      </c>
      <c r="Q26" s="61"/>
      <c r="R26" s="61"/>
      <c r="S26" s="61"/>
      <c r="T26" s="61"/>
      <c r="U26" s="62"/>
    </row>
    <row r="27" ht="21" customHeight="1" spans="1:21" x14ac:dyDescent="0.25">
      <c r="A27" s="47" t="s">
        <v>75</v>
      </c>
      <c r="B27" s="11" t="s">
        <v>76</v>
      </c>
      <c r="C27" s="11"/>
      <c r="D27" s="13" t="s">
        <v>6</v>
      </c>
      <c r="E27" s="63" t="str">
        <f>SURTUG!G37</f>
        <v>JUMLAH HARI</v>
      </c>
      <c r="F27" s="63"/>
      <c r="G27" s="63"/>
      <c r="H27" s="63"/>
      <c r="I27" s="63"/>
      <c r="J27" s="49"/>
      <c r="L27" s="47" t="s">
        <v>75</v>
      </c>
      <c r="M27" s="11" t="s">
        <v>76</v>
      </c>
      <c r="N27" s="11"/>
      <c r="O27" s="13" t="s">
        <v>6</v>
      </c>
      <c r="P27" s="63" t="str">
        <f>E27</f>
        <v>JUMLAH HARI</v>
      </c>
      <c r="Q27" s="63"/>
      <c r="R27" s="63"/>
      <c r="S27" s="63"/>
      <c r="T27" s="63"/>
      <c r="U27" s="49"/>
    </row>
    <row r="28" ht="21" customHeight="1" spans="1:21" x14ac:dyDescent="0.25">
      <c r="A28" s="47"/>
      <c r="B28" s="11" t="s">
        <v>77</v>
      </c>
      <c r="C28" s="11"/>
      <c r="D28" s="13" t="s">
        <v>6</v>
      </c>
      <c r="E28" s="64">
        <f>SURTUG!G38</f>
        <v>NaN</v>
      </c>
      <c r="F28" s="64"/>
      <c r="G28" s="64"/>
      <c r="H28" s="64"/>
      <c r="I28" s="64"/>
      <c r="J28" s="49"/>
      <c r="L28" s="47"/>
      <c r="M28" s="11" t="s">
        <v>77</v>
      </c>
      <c r="N28" s="11"/>
      <c r="O28" s="13" t="s">
        <v>6</v>
      </c>
      <c r="P28" s="64">
        <f>E28</f>
        <v>NaN</v>
      </c>
      <c r="Q28" s="64"/>
      <c r="R28" s="64"/>
      <c r="S28" s="64"/>
      <c r="T28" s="64"/>
      <c r="U28" s="49"/>
    </row>
    <row r="29" ht="21" customHeight="1" spans="1:21" x14ac:dyDescent="0.25">
      <c r="A29" s="39"/>
      <c r="B29" s="40" t="s">
        <v>78</v>
      </c>
      <c r="C29" s="40"/>
      <c r="D29" s="41" t="s">
        <v>6</v>
      </c>
      <c r="E29" s="65">
        <f>SURTUG!G39</f>
        <v>NaN</v>
      </c>
      <c r="F29" s="65"/>
      <c r="G29" s="65"/>
      <c r="H29" s="65"/>
      <c r="I29" s="65"/>
      <c r="J29" s="49"/>
      <c r="L29" s="39"/>
      <c r="M29" s="40" t="s">
        <v>78</v>
      </c>
      <c r="N29" s="40"/>
      <c r="O29" s="41" t="s">
        <v>6</v>
      </c>
      <c r="P29" s="65">
        <f>E29</f>
        <v>NaN</v>
      </c>
      <c r="Q29" s="65"/>
      <c r="R29" s="65"/>
      <c r="S29" s="65"/>
      <c r="T29" s="65"/>
      <c r="U29" s="49"/>
    </row>
    <row r="30" ht="21" customHeight="1" spans="1:21" x14ac:dyDescent="0.25">
      <c r="A30" s="43" t="s">
        <v>79</v>
      </c>
      <c r="B30" s="44" t="s">
        <v>80</v>
      </c>
      <c r="C30" s="44"/>
      <c r="D30" s="45" t="s">
        <v>6</v>
      </c>
      <c r="E30" s="44"/>
      <c r="F30" s="44"/>
      <c r="G30" s="44"/>
      <c r="H30" s="44"/>
      <c r="I30" s="44"/>
      <c r="J30" s="42"/>
      <c r="L30" s="43" t="s">
        <v>79</v>
      </c>
      <c r="M30" s="44" t="s">
        <v>80</v>
      </c>
      <c r="N30" s="44"/>
      <c r="O30" s="45" t="s">
        <v>6</v>
      </c>
      <c r="P30" s="44"/>
      <c r="Q30" s="44"/>
      <c r="R30" s="44"/>
      <c r="S30" s="44"/>
      <c r="T30" s="44"/>
      <c r="U30" s="42"/>
    </row>
    <row r="31" ht="21" customHeight="1" spans="1:21" x14ac:dyDescent="0.25">
      <c r="A31" s="47" t="s">
        <v>81</v>
      </c>
      <c r="B31" s="11" t="s">
        <v>82</v>
      </c>
      <c r="C31" s="11"/>
      <c r="D31" s="13" t="s">
        <v>6</v>
      </c>
      <c r="E31" s="66" t="s">
        <v>83</v>
      </c>
      <c r="F31" s="66"/>
      <c r="G31" s="66"/>
      <c r="H31" s="66"/>
      <c r="I31" s="66"/>
      <c r="J31" s="67"/>
      <c r="K31" s="68"/>
      <c r="L31" s="47" t="s">
        <v>81</v>
      </c>
      <c r="M31" s="11" t="s">
        <v>82</v>
      </c>
      <c r="N31" s="11"/>
      <c r="O31" s="13" t="s">
        <v>6</v>
      </c>
      <c r="P31" s="66" t="str">
        <f>E31</f>
        <v>DPA UPTD Perbekalan Obat dan Alkes Kabupaten Paser</v>
      </c>
      <c r="Q31" s="66"/>
      <c r="R31" s="66"/>
      <c r="S31" s="66"/>
      <c r="T31" s="66"/>
      <c r="U31" s="67"/>
    </row>
    <row r="32" ht="21" customHeight="1" spans="1:21" x14ac:dyDescent="0.25">
      <c r="A32" s="11"/>
      <c r="B32" s="11" t="s">
        <v>84</v>
      </c>
      <c r="C32" s="11"/>
      <c r="D32" s="13" t="s">
        <v>6</v>
      </c>
      <c r="E32" s="11" t="s">
        <v>85</v>
      </c>
      <c r="F32" s="11"/>
      <c r="G32" s="11"/>
      <c r="H32" s="11"/>
      <c r="I32" s="11"/>
      <c r="J32" s="49"/>
      <c r="L32" s="11"/>
      <c r="M32" s="11" t="s">
        <v>84</v>
      </c>
      <c r="N32" s="11"/>
      <c r="O32" s="13" t="s">
        <v>6</v>
      </c>
      <c r="P32" s="11" t="s">
        <v>85</v>
      </c>
      <c r="Q32" s="11"/>
      <c r="R32" s="11"/>
      <c r="S32" s="11"/>
      <c r="T32" s="11"/>
      <c r="U32" s="49"/>
    </row>
    <row r="33" ht="21" customHeight="1" spans="1:21" x14ac:dyDescent="0.25">
      <c r="A33" s="40"/>
      <c r="B33" s="40" t="s">
        <v>86</v>
      </c>
      <c r="C33" s="40"/>
      <c r="D33" s="41" t="s">
        <v>6</v>
      </c>
      <c r="E33" s="69" t="str">
        <f>'NOTA DINAS'!H49</f>
        <v>KODE REKENING</v>
      </c>
      <c r="F33" s="70"/>
      <c r="G33" s="70"/>
      <c r="H33" s="70"/>
      <c r="I33" s="70"/>
      <c r="J33" s="49"/>
      <c r="L33" s="40"/>
      <c r="M33" s="40" t="s">
        <v>86</v>
      </c>
      <c r="N33" s="40"/>
      <c r="O33" s="41" t="s">
        <v>6</v>
      </c>
      <c r="P33" s="70" t="str">
        <f>E33</f>
        <v>KODE REKENING</v>
      </c>
      <c r="Q33" s="70"/>
      <c r="R33" s="70"/>
      <c r="S33" s="70"/>
      <c r="T33" s="70"/>
      <c r="U33" s="49"/>
    </row>
    <row r="34" ht="21" customHeight="1" spans="1:21" x14ac:dyDescent="0.25">
      <c r="A34" s="71" t="s">
        <v>87</v>
      </c>
      <c r="B34" s="71" t="s">
        <v>88</v>
      </c>
      <c r="C34" s="71"/>
      <c r="D34" s="72" t="s">
        <v>6</v>
      </c>
      <c r="E34" s="73"/>
      <c r="F34" s="71"/>
      <c r="G34" s="71"/>
      <c r="H34" s="71"/>
      <c r="I34" s="71"/>
      <c r="J34" s="74"/>
      <c r="L34" s="71" t="s">
        <v>87</v>
      </c>
      <c r="M34" s="71" t="s">
        <v>88</v>
      </c>
      <c r="N34" s="71"/>
      <c r="O34" s="72" t="s">
        <v>6</v>
      </c>
      <c r="P34" s="73"/>
      <c r="Q34" s="71"/>
      <c r="R34" s="71"/>
      <c r="S34" s="71"/>
      <c r="T34" s="71"/>
      <c r="U34" s="74"/>
    </row>
    <row r="35" ht="15" customHeight="1" spans="1:21" x14ac:dyDescent="0.25">
      <c r="A35" s="24"/>
      <c r="B35" s="24"/>
      <c r="C35" s="24"/>
      <c r="D35" s="24"/>
      <c r="E35" s="24"/>
      <c r="F35" s="7"/>
      <c r="G35" s="7"/>
      <c r="H35" s="7" t="s">
        <v>15</v>
      </c>
      <c r="I35" s="7"/>
      <c r="J35" s="24"/>
      <c r="L35" s="24"/>
      <c r="M35" s="24"/>
      <c r="N35" s="24"/>
      <c r="O35" s="24"/>
      <c r="P35" s="24"/>
      <c r="Q35" s="7"/>
      <c r="R35" s="7"/>
      <c r="S35" s="7" t="s">
        <v>15</v>
      </c>
      <c r="T35" s="7"/>
      <c r="U35" s="24"/>
    </row>
    <row r="36" ht="21" customHeight="1" spans="1:21" x14ac:dyDescent="0.25">
      <c r="A36" s="7"/>
      <c r="B36" s="7"/>
      <c r="C36" s="7"/>
      <c r="D36" s="7"/>
      <c r="E36" s="7" t="s">
        <v>89</v>
      </c>
      <c r="F36" s="7"/>
      <c r="G36" s="6" t="s">
        <v>6</v>
      </c>
      <c r="H36" s="21" t="s">
        <v>73</v>
      </c>
      <c r="I36" s="21"/>
      <c r="J36" s="24"/>
      <c r="L36" s="7"/>
      <c r="M36" s="7"/>
      <c r="N36" s="7"/>
      <c r="O36" s="7"/>
      <c r="P36" s="7" t="s">
        <v>89</v>
      </c>
      <c r="Q36" s="7"/>
      <c r="R36" s="6" t="s">
        <v>6</v>
      </c>
      <c r="S36" s="21" t="s">
        <v>73</v>
      </c>
      <c r="T36" s="21"/>
      <c r="U36" s="24"/>
    </row>
    <row r="37" ht="21" customHeight="1" spans="1:21" x14ac:dyDescent="0.25">
      <c r="A37" s="7"/>
      <c r="B37" s="7"/>
      <c r="C37" s="7"/>
      <c r="D37" s="7"/>
      <c r="E37" s="75" t="s">
        <v>90</v>
      </c>
      <c r="F37" s="75"/>
      <c r="G37" s="76" t="s">
        <v>6</v>
      </c>
      <c r="H37" s="77">
        <f>E28</f>
        <v>NaN</v>
      </c>
      <c r="I37" s="77"/>
      <c r="J37" s="24"/>
      <c r="L37" s="7"/>
      <c r="M37" s="7"/>
      <c r="N37" s="7"/>
      <c r="O37" s="7"/>
      <c r="P37" s="75" t="s">
        <v>90</v>
      </c>
      <c r="Q37" s="75"/>
      <c r="R37" s="76" t="s">
        <v>6</v>
      </c>
      <c r="S37" s="77">
        <f>H37</f>
        <v>NaN</v>
      </c>
      <c r="T37" s="77"/>
      <c r="U37" s="24"/>
    </row>
    <row r="38" ht="9.75" customHeight="1" spans="1:21" x14ac:dyDescent="0.25">
      <c r="A38" s="7"/>
      <c r="B38" s="7"/>
      <c r="C38" s="7"/>
      <c r="D38" s="7"/>
      <c r="E38" s="24"/>
      <c r="F38" s="7"/>
      <c r="G38" s="7"/>
      <c r="H38" s="7"/>
      <c r="I38" s="7"/>
      <c r="J38" s="24"/>
      <c r="L38" s="7"/>
      <c r="M38" s="7"/>
      <c r="N38" s="7"/>
      <c r="O38" s="7"/>
      <c r="P38" s="24"/>
      <c r="Q38" s="7"/>
      <c r="R38" s="7"/>
      <c r="S38" s="7"/>
      <c r="T38" s="7"/>
      <c r="U38" s="24"/>
    </row>
    <row r="39" ht="21" customHeight="1" spans="1:21" x14ac:dyDescent="0.25">
      <c r="A39" s="7"/>
      <c r="B39" s="7"/>
      <c r="C39" s="7"/>
      <c r="D39" s="7"/>
      <c r="E39" s="7" t="str">
        <f>E15</f>
        <v>Ka. UPTD Perbekalan Obat dan Alkes Kab Paser</v>
      </c>
      <c r="F39" s="24"/>
      <c r="G39" s="7"/>
      <c r="H39" s="7"/>
      <c r="I39" s="7"/>
      <c r="J39" s="24"/>
      <c r="L39" s="7"/>
      <c r="M39" s="7"/>
      <c r="N39" s="7"/>
      <c r="O39" s="7"/>
      <c r="P39" s="7" t="str">
        <f>P15</f>
        <v>Ka. UPTD Perbekalan Obat dan Alkes Kab Paser</v>
      </c>
      <c r="Q39" s="24"/>
      <c r="R39" s="7"/>
      <c r="S39" s="7"/>
      <c r="T39" s="7"/>
      <c r="U39" s="24"/>
    </row>
    <row r="40" ht="14.45" customHeight="1" spans="1:21" x14ac:dyDescent="0.25">
      <c r="A40" s="7"/>
      <c r="B40" s="7"/>
      <c r="C40" s="7" t="s">
        <v>15</v>
      </c>
      <c r="D40" s="7"/>
      <c r="E40" s="7"/>
      <c r="F40" s="7"/>
      <c r="G40" s="7"/>
      <c r="H40" s="7"/>
      <c r="I40" s="7"/>
      <c r="J40" s="24"/>
      <c r="L40" s="7"/>
      <c r="M40" s="7"/>
      <c r="N40" s="7" t="s">
        <v>15</v>
      </c>
      <c r="O40" s="7"/>
      <c r="P40" s="7"/>
      <c r="Q40" s="7"/>
      <c r="R40" s="7"/>
      <c r="S40" s="7"/>
      <c r="T40" s="7"/>
      <c r="U40" s="24"/>
    </row>
    <row r="41" ht="14.45" customHeight="1" spans="1:21" x14ac:dyDescent="0.25">
      <c r="A41" s="7"/>
      <c r="B41" s="7"/>
      <c r="C41" s="7"/>
      <c r="D41" s="7"/>
      <c r="E41" s="7"/>
      <c r="F41" s="7"/>
      <c r="G41" s="7"/>
      <c r="H41" s="7"/>
      <c r="I41" s="7"/>
      <c r="J41" s="24"/>
      <c r="L41" s="7"/>
      <c r="M41" s="7"/>
      <c r="N41" s="7"/>
      <c r="O41" s="7"/>
      <c r="P41" s="7"/>
      <c r="Q41" s="7"/>
      <c r="R41" s="7"/>
      <c r="S41" s="7"/>
      <c r="T41" s="7"/>
      <c r="U41" s="24"/>
    </row>
    <row r="42" ht="14.45" customHeight="1" spans="1:21" x14ac:dyDescent="0.25">
      <c r="A42" s="7"/>
      <c r="B42" s="7"/>
      <c r="C42" s="7"/>
      <c r="D42" s="7"/>
      <c r="E42" s="7"/>
      <c r="F42" s="7"/>
      <c r="G42" s="7"/>
      <c r="H42" s="7"/>
      <c r="I42" s="7"/>
      <c r="J42" s="24"/>
      <c r="L42" s="7"/>
      <c r="M42" s="7"/>
      <c r="N42" s="7"/>
      <c r="O42" s="7"/>
      <c r="P42" s="7"/>
      <c r="Q42" s="7"/>
      <c r="R42" s="7"/>
      <c r="S42" s="7"/>
      <c r="T42" s="7"/>
      <c r="U42" s="24"/>
    </row>
    <row r="43" ht="15.6" customHeight="1" spans="1:21" x14ac:dyDescent="0.25">
      <c r="A43" s="7"/>
      <c r="B43" s="7"/>
      <c r="C43" s="7"/>
      <c r="D43" s="24"/>
      <c r="E43" s="78" t="str">
        <f>SURTUG!G55</f>
        <v>Yayillatul Rochmah, S. Si. Apt</v>
      </c>
      <c r="F43" s="78"/>
      <c r="G43" s="78"/>
      <c r="H43" s="78"/>
      <c r="I43" s="78"/>
      <c r="J43" s="20"/>
      <c r="L43" s="7"/>
      <c r="M43" s="7"/>
      <c r="N43" s="7"/>
      <c r="O43" s="24"/>
      <c r="P43" s="78" t="str">
        <f>E43</f>
        <v>Yayillatul Rochmah, S. Si. Apt</v>
      </c>
      <c r="Q43" s="78"/>
      <c r="R43" s="78"/>
      <c r="S43" s="78"/>
      <c r="T43" s="78"/>
      <c r="U43" s="20"/>
    </row>
    <row r="44" ht="15.6" customHeight="1" spans="1:21" x14ac:dyDescent="0.25">
      <c r="A44" s="7"/>
      <c r="B44" s="7"/>
      <c r="C44" s="7"/>
      <c r="D44" s="24"/>
      <c r="E44" s="9" t="str">
        <f>SURTUG!G56</f>
        <v>NIP. 19780703 200502 2 006</v>
      </c>
      <c r="F44" s="9"/>
      <c r="G44" s="9"/>
      <c r="H44" s="9"/>
      <c r="I44" s="9"/>
      <c r="J44" s="7"/>
      <c r="L44" s="7"/>
      <c r="M44" s="7"/>
      <c r="N44" s="7"/>
      <c r="O44" s="24"/>
      <c r="P44" s="9" t="str">
        <f>E44</f>
        <v>NIP. 19780703 200502 2 006</v>
      </c>
      <c r="Q44" s="9"/>
      <c r="R44" s="9"/>
      <c r="S44" s="9"/>
      <c r="T44" s="9"/>
      <c r="U44" s="7"/>
    </row>
    <row r="49" ht="15.75" customHeight="1" spans="21:23" x14ac:dyDescent="0.25">
      <c r="U49" s="79"/>
      <c r="V49" s="79"/>
      <c r="W49" s="79"/>
    </row>
    <row r="50" ht="15.75" customHeight="1" spans="21:23" x14ac:dyDescent="0.25">
      <c r="U50" s="80"/>
      <c r="V50" s="80"/>
      <c r="W50" s="80"/>
    </row>
    <row r="65" spans="2:9" x14ac:dyDescent="0.25">
      <c r="B65" s="81"/>
      <c r="C65" s="81"/>
      <c r="D65" s="81"/>
      <c r="E65" s="81"/>
      <c r="F65" s="81"/>
      <c r="G65" s="81"/>
      <c r="H65" s="81"/>
      <c r="I65" s="81"/>
    </row>
    <row r="66" spans="2:9" x14ac:dyDescent="0.25">
      <c r="B66" s="81"/>
      <c r="C66" s="81"/>
      <c r="D66" s="81"/>
      <c r="E66" s="81"/>
      <c r="F66" s="81"/>
      <c r="G66" s="81"/>
      <c r="H66" s="81"/>
      <c r="I66" s="81"/>
    </row>
    <row r="67" spans="2:9" x14ac:dyDescent="0.25">
      <c r="B67" s="81"/>
      <c r="C67" s="81"/>
      <c r="D67" s="81"/>
      <c r="E67" s="81"/>
      <c r="F67" s="81"/>
      <c r="G67" s="81"/>
      <c r="H67" s="81"/>
      <c r="I67" s="81"/>
    </row>
    <row r="68" spans="2:9" x14ac:dyDescent="0.25">
      <c r="B68" s="81"/>
      <c r="C68" s="81"/>
      <c r="D68" s="81"/>
      <c r="E68" s="81"/>
      <c r="F68" s="81"/>
      <c r="G68" s="81"/>
      <c r="H68" s="81"/>
      <c r="I68" s="81"/>
    </row>
    <row r="69" spans="2:9" x14ac:dyDescent="0.25">
      <c r="B69" s="81"/>
      <c r="C69" s="81"/>
      <c r="D69" s="81"/>
      <c r="E69" s="81"/>
      <c r="F69" s="81"/>
      <c r="G69" s="81"/>
      <c r="H69" s="81"/>
      <c r="I69" s="81"/>
    </row>
    <row r="70" spans="2:9" x14ac:dyDescent="0.25">
      <c r="B70" s="81"/>
      <c r="C70" s="81"/>
      <c r="D70" s="81"/>
      <c r="E70" s="81"/>
      <c r="F70" s="81"/>
      <c r="G70" s="81"/>
      <c r="H70" s="81"/>
      <c r="I70" s="81"/>
    </row>
    <row r="71" spans="2:9" x14ac:dyDescent="0.25">
      <c r="B71" s="81"/>
      <c r="C71" s="81"/>
      <c r="D71" s="81"/>
      <c r="E71" s="81"/>
      <c r="F71" s="81"/>
      <c r="G71" s="81"/>
      <c r="H71" s="81"/>
      <c r="I71" s="81"/>
    </row>
    <row r="72" spans="2:9" x14ac:dyDescent="0.25">
      <c r="B72" s="81"/>
      <c r="C72" s="81"/>
      <c r="D72" s="81"/>
      <c r="E72" s="81"/>
      <c r="F72" s="81"/>
      <c r="G72" s="81"/>
      <c r="H72" s="81"/>
      <c r="I72" s="81"/>
    </row>
    <row r="73" spans="2:9" x14ac:dyDescent="0.25">
      <c r="B73" s="81"/>
      <c r="C73" s="81"/>
      <c r="D73" s="81"/>
      <c r="E73" s="81"/>
      <c r="F73" s="81"/>
      <c r="G73" s="81"/>
      <c r="H73" s="81"/>
      <c r="I73" s="81"/>
    </row>
    <row r="74" spans="2:9" x14ac:dyDescent="0.25">
      <c r="B74" s="81"/>
      <c r="C74" s="81"/>
      <c r="D74" s="81"/>
      <c r="E74" s="81"/>
      <c r="F74" s="81"/>
      <c r="G74" s="81"/>
      <c r="H74" s="81"/>
      <c r="I74" s="81"/>
    </row>
    <row r="75" spans="2:9" x14ac:dyDescent="0.25">
      <c r="B75" s="81"/>
      <c r="C75" s="81"/>
      <c r="D75" s="81"/>
      <c r="E75" s="81"/>
      <c r="F75" s="81"/>
      <c r="G75" s="81"/>
      <c r="H75" s="81"/>
      <c r="I75" s="81"/>
    </row>
    <row r="76" spans="2:9" x14ac:dyDescent="0.25">
      <c r="B76" s="81"/>
      <c r="C76" s="81"/>
      <c r="D76" s="81"/>
      <c r="E76" s="81"/>
      <c r="F76" s="81"/>
      <c r="G76" s="81"/>
      <c r="H76" s="81"/>
      <c r="I76" s="81"/>
    </row>
    <row r="77" spans="2:9" x14ac:dyDescent="0.25">
      <c r="B77" s="81"/>
      <c r="C77" s="81"/>
      <c r="D77" s="81"/>
      <c r="E77" s="81"/>
      <c r="F77" s="81"/>
      <c r="G77" s="81"/>
      <c r="H77" s="81"/>
      <c r="I77" s="81"/>
    </row>
    <row r="78" spans="2:9" x14ac:dyDescent="0.25">
      <c r="B78" s="81"/>
      <c r="C78" s="81"/>
      <c r="D78" s="81"/>
      <c r="E78" s="81"/>
      <c r="F78" s="81"/>
      <c r="G78" s="81"/>
      <c r="H78" s="81"/>
      <c r="I78" s="81"/>
    </row>
    <row r="79" spans="2:9" x14ac:dyDescent="0.25">
      <c r="B79" s="81"/>
      <c r="C79" s="81"/>
      <c r="D79" s="81"/>
      <c r="E79" s="81"/>
      <c r="F79" s="81"/>
      <c r="G79" s="81"/>
      <c r="H79" s="81"/>
      <c r="I79" s="81"/>
    </row>
    <row r="80" spans="2:9" x14ac:dyDescent="0.25">
      <c r="B80" s="81"/>
      <c r="C80" s="81"/>
      <c r="D80" s="81"/>
      <c r="E80" s="81"/>
      <c r="F80" s="81"/>
      <c r="G80" s="81"/>
      <c r="H80" s="81"/>
      <c r="I80" s="81"/>
    </row>
    <row r="81" spans="2:9" x14ac:dyDescent="0.25">
      <c r="B81" s="81"/>
      <c r="C81" s="81"/>
      <c r="D81" s="81"/>
      <c r="E81" s="81"/>
      <c r="F81" s="81"/>
      <c r="G81" s="81"/>
      <c r="H81" s="81"/>
      <c r="I81" s="81"/>
    </row>
    <row r="82" spans="2:9" x14ac:dyDescent="0.25">
      <c r="B82" s="81"/>
      <c r="C82" s="81"/>
      <c r="D82" s="81"/>
      <c r="E82" s="81"/>
      <c r="F82" s="81"/>
      <c r="G82" s="81"/>
      <c r="H82" s="81"/>
      <c r="I82" s="81"/>
    </row>
    <row r="83" spans="2:9" x14ac:dyDescent="0.25">
      <c r="B83" s="81"/>
      <c r="C83" s="81"/>
      <c r="D83" s="81"/>
      <c r="E83" s="81"/>
      <c r="F83" s="81"/>
      <c r="G83" s="81"/>
      <c r="H83" s="81"/>
      <c r="I83" s="81"/>
    </row>
    <row r="84" spans="2:9" x14ac:dyDescent="0.25">
      <c r="B84" s="81"/>
      <c r="C84" s="81"/>
      <c r="D84" s="81"/>
      <c r="E84" s="81"/>
      <c r="F84" s="81"/>
      <c r="G84" s="81"/>
      <c r="H84" s="81"/>
      <c r="I84" s="81"/>
    </row>
    <row r="85" spans="2:9" x14ac:dyDescent="0.25">
      <c r="B85" s="81"/>
      <c r="C85" s="81"/>
      <c r="D85" s="81"/>
      <c r="E85" s="81"/>
      <c r="F85" s="81"/>
      <c r="G85" s="81"/>
      <c r="H85" s="81"/>
      <c r="I85" s="81"/>
    </row>
    <row r="86" spans="2:9" x14ac:dyDescent="0.25">
      <c r="B86" s="81"/>
      <c r="C86" s="81"/>
      <c r="D86" s="81"/>
      <c r="E86" s="81"/>
      <c r="F86" s="81"/>
      <c r="G86" s="81"/>
      <c r="H86" s="81"/>
      <c r="I86" s="81"/>
    </row>
    <row r="87" spans="2:9" x14ac:dyDescent="0.25">
      <c r="B87" s="81"/>
      <c r="C87" s="81"/>
      <c r="D87" s="81"/>
      <c r="E87" s="81"/>
      <c r="F87" s="81"/>
      <c r="G87" s="81"/>
      <c r="H87" s="81"/>
      <c r="I87" s="81"/>
    </row>
    <row r="88" spans="2:9" x14ac:dyDescent="0.25">
      <c r="B88" s="81"/>
      <c r="C88" s="81"/>
      <c r="D88" s="81"/>
      <c r="E88" s="81"/>
      <c r="F88" s="81"/>
      <c r="G88" s="81"/>
      <c r="H88" s="81"/>
      <c r="I88" s="81"/>
    </row>
    <row r="89" spans="2:9" x14ac:dyDescent="0.25">
      <c r="B89" s="81"/>
      <c r="C89" s="81"/>
      <c r="D89" s="81"/>
      <c r="E89" s="81"/>
      <c r="F89" s="81"/>
      <c r="G89" s="81"/>
      <c r="H89" s="81"/>
      <c r="I89" s="81"/>
    </row>
    <row r="90" spans="2:9" x14ac:dyDescent="0.25">
      <c r="B90" s="81"/>
      <c r="C90" s="81"/>
      <c r="D90" s="81"/>
      <c r="E90" s="81"/>
      <c r="F90" s="81"/>
      <c r="G90" s="81"/>
      <c r="H90" s="81"/>
      <c r="I90" s="81"/>
    </row>
    <row r="91" spans="2:9" x14ac:dyDescent="0.25">
      <c r="B91" s="81"/>
      <c r="C91" s="81"/>
      <c r="D91" s="81"/>
      <c r="E91" s="81"/>
      <c r="F91" s="81"/>
      <c r="G91" s="81"/>
      <c r="H91" s="81"/>
      <c r="I91" s="81"/>
    </row>
    <row r="92" spans="2:9" x14ac:dyDescent="0.25">
      <c r="B92" s="81"/>
      <c r="C92" s="81"/>
      <c r="D92" s="81"/>
      <c r="E92" s="81"/>
      <c r="F92" s="81"/>
      <c r="G92" s="81"/>
      <c r="H92" s="81"/>
      <c r="I92" s="81"/>
    </row>
    <row r="93" spans="2:9" x14ac:dyDescent="0.25">
      <c r="B93" s="81"/>
      <c r="C93" s="81"/>
      <c r="D93" s="81"/>
      <c r="E93" s="81"/>
      <c r="F93" s="81"/>
      <c r="G93" s="81"/>
      <c r="H93" s="81"/>
      <c r="I93" s="81"/>
    </row>
    <row r="94" spans="2:9" x14ac:dyDescent="0.25">
      <c r="B94" s="81"/>
      <c r="C94" s="81"/>
      <c r="D94" s="81"/>
      <c r="E94" s="81"/>
      <c r="F94" s="81"/>
      <c r="G94" s="81"/>
      <c r="H94" s="81"/>
      <c r="I94" s="81"/>
    </row>
    <row r="95" spans="2:9" x14ac:dyDescent="0.25">
      <c r="B95" s="81"/>
      <c r="C95" s="81"/>
      <c r="D95" s="81"/>
      <c r="E95" s="81"/>
      <c r="F95" s="81"/>
      <c r="G95" s="81"/>
      <c r="H95" s="81"/>
      <c r="I95" s="81"/>
    </row>
    <row r="96" spans="2:9" x14ac:dyDescent="0.25">
      <c r="B96" s="81"/>
      <c r="C96" s="81"/>
      <c r="D96" s="81"/>
      <c r="E96" s="81"/>
      <c r="F96" s="81"/>
      <c r="G96" s="81"/>
      <c r="H96" s="81"/>
      <c r="I96" s="81"/>
    </row>
    <row r="97" spans="2:9" x14ac:dyDescent="0.25">
      <c r="B97" s="81"/>
      <c r="C97" s="81"/>
      <c r="D97" s="81"/>
      <c r="E97" s="81"/>
      <c r="F97" s="81"/>
      <c r="G97" s="81"/>
      <c r="H97" s="81"/>
      <c r="I97" s="81"/>
    </row>
    <row r="98" spans="2:9" x14ac:dyDescent="0.25">
      <c r="B98" s="81"/>
      <c r="C98" s="81"/>
      <c r="D98" s="81"/>
      <c r="E98" s="81"/>
      <c r="F98" s="81"/>
      <c r="G98" s="81"/>
      <c r="H98" s="81"/>
      <c r="I98" s="81"/>
    </row>
    <row r="99" spans="2:9" x14ac:dyDescent="0.25">
      <c r="B99" s="81"/>
      <c r="C99" s="81"/>
      <c r="D99" s="81"/>
      <c r="E99" s="81"/>
      <c r="F99" s="81"/>
      <c r="G99" s="81"/>
      <c r="H99" s="81"/>
      <c r="I99" s="81"/>
    </row>
    <row r="100" spans="2:9" x14ac:dyDescent="0.25">
      <c r="B100" s="81"/>
      <c r="C100" s="81"/>
      <c r="D100" s="81"/>
      <c r="E100" s="81"/>
      <c r="F100" s="81"/>
      <c r="G100" s="81"/>
      <c r="H100" s="81"/>
      <c r="I100" s="81"/>
    </row>
    <row r="101" spans="2:9" x14ac:dyDescent="0.25">
      <c r="B101" s="81"/>
      <c r="C101" s="81"/>
      <c r="D101" s="81"/>
      <c r="E101" s="81"/>
      <c r="F101" s="81"/>
      <c r="G101" s="81"/>
      <c r="H101" s="81"/>
      <c r="I101" s="81"/>
    </row>
    <row r="102" spans="2:9" x14ac:dyDescent="0.25">
      <c r="B102" s="81"/>
      <c r="C102" s="81"/>
      <c r="D102" s="81"/>
      <c r="E102" s="81"/>
      <c r="F102" s="81"/>
      <c r="G102" s="81"/>
      <c r="H102" s="81"/>
      <c r="I102" s="81"/>
    </row>
    <row r="103" spans="2:9" x14ac:dyDescent="0.25">
      <c r="B103" s="81"/>
      <c r="C103" s="81"/>
      <c r="D103" s="81"/>
      <c r="E103" s="81"/>
      <c r="F103" s="81"/>
      <c r="G103" s="81"/>
      <c r="H103" s="81"/>
      <c r="I103" s="81"/>
    </row>
    <row r="104" spans="2:9" x14ac:dyDescent="0.25">
      <c r="B104" s="81"/>
      <c r="C104" s="81"/>
      <c r="D104" s="81"/>
      <c r="E104" s="81"/>
      <c r="F104" s="81"/>
      <c r="G104" s="81"/>
      <c r="H104" s="81"/>
      <c r="I104" s="81"/>
    </row>
    <row r="105" spans="2:9" x14ac:dyDescent="0.25">
      <c r="B105" s="81"/>
      <c r="C105" s="81"/>
      <c r="D105" s="81"/>
      <c r="E105" s="81"/>
      <c r="F105" s="81"/>
      <c r="G105" s="81"/>
      <c r="H105" s="81"/>
      <c r="I105" s="81"/>
    </row>
    <row r="106" spans="2:9" x14ac:dyDescent="0.25">
      <c r="B106" s="81"/>
      <c r="C106" s="81"/>
      <c r="D106" s="81"/>
      <c r="E106" s="81"/>
      <c r="F106" s="81"/>
      <c r="G106" s="81"/>
      <c r="H106" s="81"/>
      <c r="I106" s="81"/>
    </row>
    <row r="107" spans="2:9" x14ac:dyDescent="0.25">
      <c r="B107" s="81"/>
      <c r="C107" s="81"/>
      <c r="D107" s="81"/>
      <c r="E107" s="81"/>
      <c r="F107" s="81"/>
      <c r="G107" s="81"/>
      <c r="H107" s="81"/>
      <c r="I107" s="81"/>
    </row>
    <row r="108" spans="2:9" x14ac:dyDescent="0.25">
      <c r="B108" s="81"/>
      <c r="C108" s="81"/>
      <c r="D108" s="81"/>
      <c r="E108" s="81"/>
      <c r="F108" s="81"/>
      <c r="G108" s="81"/>
      <c r="H108" s="81"/>
      <c r="I108" s="81"/>
    </row>
    <row r="109" spans="2:9" x14ac:dyDescent="0.25">
      <c r="B109" s="81"/>
      <c r="C109" s="81"/>
      <c r="D109" s="81"/>
      <c r="E109" s="81"/>
      <c r="F109" s="81"/>
      <c r="G109" s="81"/>
      <c r="H109" s="81"/>
      <c r="I109" s="81"/>
    </row>
    <row r="110" spans="2:9" x14ac:dyDescent="0.25">
      <c r="B110" s="81"/>
      <c r="C110" s="81"/>
      <c r="D110" s="81"/>
      <c r="E110" s="81"/>
      <c r="F110" s="81"/>
      <c r="G110" s="81"/>
      <c r="H110" s="81"/>
      <c r="I110" s="81"/>
    </row>
    <row r="111" spans="2:9" x14ac:dyDescent="0.25">
      <c r="B111" s="81"/>
      <c r="C111" s="81"/>
      <c r="D111" s="81"/>
      <c r="E111" s="81"/>
      <c r="F111" s="81"/>
      <c r="G111" s="81"/>
      <c r="H111" s="81"/>
      <c r="I111" s="81"/>
    </row>
    <row r="112" spans="2:9" x14ac:dyDescent="0.25">
      <c r="B112" s="81"/>
      <c r="C112" s="81"/>
      <c r="D112" s="81"/>
      <c r="E112" s="81"/>
      <c r="F112" s="81"/>
      <c r="G112" s="81"/>
      <c r="H112" s="81"/>
      <c r="I112" s="81"/>
    </row>
    <row r="113" spans="2:9" x14ac:dyDescent="0.25">
      <c r="B113" s="81"/>
      <c r="C113" s="81"/>
      <c r="D113" s="81"/>
      <c r="E113" s="81"/>
      <c r="F113" s="81"/>
      <c r="G113" s="81"/>
      <c r="H113" s="81"/>
      <c r="I113" s="81"/>
    </row>
    <row r="114" spans="2:9" x14ac:dyDescent="0.25">
      <c r="B114" s="81"/>
      <c r="C114" s="81"/>
      <c r="D114" s="81"/>
      <c r="E114" s="81"/>
      <c r="F114" s="81"/>
      <c r="G114" s="81"/>
      <c r="H114" s="81"/>
      <c r="I114" s="81"/>
    </row>
    <row r="115" spans="2:9" x14ac:dyDescent="0.25">
      <c r="B115" s="81"/>
      <c r="C115" s="81"/>
      <c r="D115" s="81"/>
      <c r="E115" s="81"/>
      <c r="F115" s="81"/>
      <c r="G115" s="81"/>
      <c r="H115" s="81"/>
      <c r="I115" s="81"/>
    </row>
    <row r="116" spans="2:9" x14ac:dyDescent="0.25">
      <c r="B116" s="81"/>
      <c r="C116" s="81"/>
      <c r="D116" s="81"/>
      <c r="E116" s="81"/>
      <c r="F116" s="81"/>
      <c r="G116" s="81"/>
      <c r="H116" s="81"/>
      <c r="I116" s="81"/>
    </row>
    <row r="117" spans="2:9" x14ac:dyDescent="0.25">
      <c r="B117" s="81"/>
      <c r="C117" s="81"/>
      <c r="D117" s="81"/>
      <c r="E117" s="81"/>
      <c r="F117" s="81"/>
      <c r="G117" s="81"/>
      <c r="H117" s="81"/>
      <c r="I117" s="81"/>
    </row>
    <row r="118" spans="2:9" x14ac:dyDescent="0.25">
      <c r="B118" s="81"/>
      <c r="C118" s="81"/>
      <c r="D118" s="81"/>
      <c r="E118" s="81"/>
      <c r="F118" s="81"/>
      <c r="G118" s="81"/>
      <c r="H118" s="81"/>
      <c r="I118" s="81"/>
    </row>
    <row r="119" spans="2:9" x14ac:dyDescent="0.25">
      <c r="B119" s="81"/>
      <c r="C119" s="81"/>
      <c r="D119" s="81"/>
      <c r="E119" s="81"/>
      <c r="F119" s="81"/>
      <c r="G119" s="81"/>
      <c r="H119" s="81"/>
      <c r="I119" s="81"/>
    </row>
    <row r="120" spans="2:9" x14ac:dyDescent="0.25">
      <c r="B120" s="81"/>
      <c r="C120" s="81"/>
      <c r="D120" s="81"/>
      <c r="E120" s="81"/>
      <c r="F120" s="81"/>
      <c r="G120" s="81"/>
      <c r="H120" s="81"/>
      <c r="I120" s="81"/>
    </row>
    <row r="121" spans="2:9" x14ac:dyDescent="0.25">
      <c r="B121" s="81"/>
      <c r="C121" s="81"/>
      <c r="D121" s="81"/>
      <c r="E121" s="81"/>
      <c r="F121" s="81"/>
      <c r="G121" s="81"/>
      <c r="H121" s="81"/>
      <c r="I121" s="81"/>
    </row>
    <row r="122" spans="2:9" x14ac:dyDescent="0.25">
      <c r="B122" s="81"/>
      <c r="C122" s="81"/>
      <c r="D122" s="81"/>
      <c r="E122" s="81"/>
      <c r="F122" s="81"/>
      <c r="G122" s="81"/>
      <c r="H122" s="81"/>
      <c r="I122" s="81"/>
    </row>
    <row r="123" spans="2:9" x14ac:dyDescent="0.25">
      <c r="B123" s="81"/>
      <c r="C123" s="81"/>
      <c r="D123" s="81"/>
      <c r="E123" s="81"/>
      <c r="F123" s="81"/>
      <c r="G123" s="81"/>
      <c r="H123" s="81"/>
      <c r="I123" s="81"/>
    </row>
    <row r="124" spans="2:9" x14ac:dyDescent="0.25">
      <c r="B124" s="81"/>
      <c r="C124" s="81"/>
      <c r="D124" s="81"/>
      <c r="E124" s="81"/>
      <c r="F124" s="81"/>
      <c r="G124" s="81"/>
      <c r="H124" s="81"/>
      <c r="I124" s="81"/>
    </row>
    <row r="125" spans="2:9" x14ac:dyDescent="0.25">
      <c r="B125" s="81"/>
      <c r="C125" s="81"/>
      <c r="D125" s="81"/>
      <c r="E125" s="81"/>
      <c r="F125" s="81"/>
      <c r="G125" s="81"/>
      <c r="H125" s="81"/>
      <c r="I125" s="81"/>
    </row>
    <row r="126" spans="2:9" x14ac:dyDescent="0.25">
      <c r="B126" s="81"/>
      <c r="C126" s="81"/>
      <c r="D126" s="81"/>
      <c r="E126" s="81"/>
      <c r="F126" s="81"/>
      <c r="G126" s="81"/>
      <c r="H126" s="81"/>
      <c r="I126" s="81"/>
    </row>
    <row r="127" spans="2:9" x14ac:dyDescent="0.25">
      <c r="B127" s="81"/>
      <c r="C127" s="81"/>
      <c r="D127" s="81"/>
      <c r="E127" s="81"/>
      <c r="F127" s="81"/>
      <c r="G127" s="81"/>
      <c r="H127" s="81"/>
      <c r="I127" s="81"/>
    </row>
    <row r="128" spans="2:9" x14ac:dyDescent="0.25">
      <c r="B128" s="81"/>
      <c r="C128" s="81"/>
      <c r="D128" s="81"/>
      <c r="E128" s="81"/>
      <c r="F128" s="81"/>
      <c r="G128" s="81"/>
      <c r="H128" s="81"/>
      <c r="I128" s="81"/>
    </row>
    <row r="129" spans="2:9" x14ac:dyDescent="0.25">
      <c r="B129" s="81"/>
      <c r="C129" s="81"/>
      <c r="D129" s="81"/>
      <c r="E129" s="81"/>
      <c r="F129" s="81"/>
      <c r="G129" s="81"/>
      <c r="H129" s="81"/>
      <c r="I129" s="81"/>
    </row>
    <row r="130" spans="2:9" x14ac:dyDescent="0.25">
      <c r="B130" s="81"/>
      <c r="C130" s="81"/>
      <c r="D130" s="81"/>
      <c r="E130" s="81"/>
      <c r="F130" s="81"/>
      <c r="G130" s="81"/>
      <c r="H130" s="81"/>
      <c r="I130" s="81"/>
    </row>
    <row r="131" spans="2:9" x14ac:dyDescent="0.25">
      <c r="B131" s="81"/>
      <c r="C131" s="81"/>
      <c r="D131" s="81"/>
      <c r="E131" s="81"/>
      <c r="F131" s="81"/>
      <c r="G131" s="81"/>
      <c r="H131" s="81"/>
      <c r="I131" s="81"/>
    </row>
  </sheetData>
  <mergeCells count="48">
    <mergeCell ref="B2:J2"/>
    <mergeCell ref="M2:U2"/>
    <mergeCell ref="B3:J3"/>
    <mergeCell ref="M3:U3"/>
    <mergeCell ref="B4:J4"/>
    <mergeCell ref="M4:U4"/>
    <mergeCell ref="B5:J5"/>
    <mergeCell ref="M5:U5"/>
    <mergeCell ref="B6:J6"/>
    <mergeCell ref="M6:U6"/>
    <mergeCell ref="C12:I12"/>
    <mergeCell ref="N12:T12"/>
    <mergeCell ref="C13:I13"/>
    <mergeCell ref="N13:T13"/>
    <mergeCell ref="E16:I16"/>
    <mergeCell ref="P16:T16"/>
    <mergeCell ref="F17:I17"/>
    <mergeCell ref="Q17:T17"/>
    <mergeCell ref="F18:I18"/>
    <mergeCell ref="Q18:T18"/>
    <mergeCell ref="F19:I19"/>
    <mergeCell ref="Q19:T19"/>
    <mergeCell ref="F20:I20"/>
    <mergeCell ref="Q20:T20"/>
    <mergeCell ref="E21:J23"/>
    <mergeCell ref="P21:U23"/>
    <mergeCell ref="E25:I25"/>
    <mergeCell ref="P25:T25"/>
    <mergeCell ref="E26:I26"/>
    <mergeCell ref="P26:T26"/>
    <mergeCell ref="E27:I27"/>
    <mergeCell ref="P27:T27"/>
    <mergeCell ref="E28:I28"/>
    <mergeCell ref="P28:T28"/>
    <mergeCell ref="E29:I29"/>
    <mergeCell ref="P29:T29"/>
    <mergeCell ref="E33:I33"/>
    <mergeCell ref="P33:T33"/>
    <mergeCell ref="H36:I36"/>
    <mergeCell ref="S36:T36"/>
    <mergeCell ref="H37:I37"/>
    <mergeCell ref="S37:T37"/>
    <mergeCell ref="E43:I43"/>
    <mergeCell ref="P43:T43"/>
    <mergeCell ref="E44:I44"/>
    <mergeCell ref="P44:T44"/>
    <mergeCell ref="U49:W49"/>
    <mergeCell ref="U50:W50"/>
  </mergeCells>
  <pageMargins left="0.7874015748031497" right="0.5118110236220472" top="0.7874015748031497" bottom="0.5511811023622047" header="0.31496062992125984" footer="0.31496062992125984"/>
  <pageSetup paperSize="5" orientation="portrait" horizontalDpi="120" verticalDpi="72" scale="90" fitToWidth="1" fitToHeight="1" firstPageNumber="1" useFirstPageNumber="1" copies="1"/>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A131"/>
  <sheetViews>
    <sheetView workbookViewId="0" zoomScale="90" zoomScaleNormal="100" view="pageBreakPreview">
      <selection activeCell="V21" sqref="V21"/>
    </sheetView>
  </sheetViews>
  <sheetFormatPr defaultRowHeight="22.5" outlineLevelRow="0" outlineLevelCol="0" x14ac:dyDescent="0" customHeight="1"/>
  <cols>
    <col min="1" max="1" width="3.7109375" customWidth="1"/>
    <col min="2" max="2" width="14.7109375" customWidth="1"/>
    <col min="3" max="3" width="1.7109375" customWidth="1"/>
    <col min="4" max="4" width="13.28515625" customWidth="1"/>
    <col min="5" max="5" width="2.7109375" customWidth="1"/>
    <col min="6" max="6" width="14.28515625" customWidth="1"/>
    <col min="7" max="7" width="2.7109375" customWidth="1"/>
    <col min="8" max="8" width="16" customWidth="1"/>
    <col min="9" max="9" width="2.140625" customWidth="1"/>
    <col min="12" max="12" width="6" customWidth="1"/>
    <col min="13" max="13" width="5" customWidth="1"/>
    <col min="15" max="15" width="3.7109375" customWidth="1"/>
    <col min="16" max="16" width="14.7109375" customWidth="1"/>
    <col min="17" max="17" width="1.7109375" customWidth="1"/>
    <col min="18" max="18" width="13.28515625" customWidth="1"/>
    <col min="19" max="19" width="2.7109375" customWidth="1"/>
    <col min="20" max="20" width="14.28515625" customWidth="1"/>
    <col min="21" max="21" width="2.7109375" customWidth="1"/>
    <col min="22" max="22" width="16" customWidth="1"/>
    <col min="23" max="23" width="2.140625" customWidth="1"/>
    <col min="26" max="26" width="6" customWidth="1"/>
    <col min="27" max="27" width="5" customWidth="1"/>
  </cols>
  <sheetData>
    <row r="1" ht="20.25" customHeight="1" spans="1:27" x14ac:dyDescent="0.25">
      <c r="A1" s="7"/>
      <c r="B1" s="12"/>
      <c r="C1" s="12"/>
      <c r="D1" s="12"/>
      <c r="E1" s="6"/>
      <c r="F1" s="12"/>
      <c r="G1" s="82" t="s">
        <v>91</v>
      </c>
      <c r="H1" s="4" t="s">
        <v>92</v>
      </c>
      <c r="I1" s="7" t="s">
        <v>6</v>
      </c>
      <c r="J1" s="7" t="str">
        <f>SURTUG!G10</f>
        <v>NOMOR SURAT TUGAS</v>
      </c>
      <c r="K1" s="7"/>
      <c r="L1" s="7"/>
      <c r="M1" s="7"/>
      <c r="O1" s="7"/>
      <c r="P1" s="12"/>
      <c r="Q1" s="12"/>
      <c r="R1" s="12"/>
      <c r="S1" s="6"/>
      <c r="T1" s="12"/>
      <c r="U1" s="82" t="s">
        <v>91</v>
      </c>
      <c r="V1" s="4" t="s">
        <v>92</v>
      </c>
      <c r="W1" s="7" t="s">
        <v>6</v>
      </c>
      <c r="X1" s="7" t="str">
        <f>J1</f>
        <v>NOMOR SURAT TUGAS</v>
      </c>
      <c r="Y1" s="7"/>
      <c r="Z1" s="7"/>
      <c r="AA1" s="7"/>
    </row>
    <row r="2" ht="22.5" customHeight="1" spans="1:27" x14ac:dyDescent="0.25">
      <c r="A2" s="4"/>
      <c r="B2" s="12"/>
      <c r="C2" s="12"/>
      <c r="D2" s="12"/>
      <c r="E2" s="83"/>
      <c r="F2" s="4"/>
      <c r="G2" s="84"/>
      <c r="H2" s="4" t="s">
        <v>93</v>
      </c>
      <c r="I2" s="4" t="s">
        <v>6</v>
      </c>
      <c r="J2" s="22" t="s">
        <v>73</v>
      </c>
      <c r="K2" s="22"/>
      <c r="L2" s="22"/>
      <c r="M2" s="22"/>
      <c r="O2" s="4"/>
      <c r="P2" s="12"/>
      <c r="Q2" s="12"/>
      <c r="R2" s="12"/>
      <c r="S2" s="83"/>
      <c r="T2" s="4"/>
      <c r="U2" s="84"/>
      <c r="V2" s="4" t="s">
        <v>93</v>
      </c>
      <c r="W2" s="4" t="s">
        <v>6</v>
      </c>
      <c r="X2" s="22" t="str">
        <f>J2</f>
        <v>Tana Paser</v>
      </c>
      <c r="Y2" s="22"/>
      <c r="Z2" s="22"/>
      <c r="AA2" s="22"/>
    </row>
    <row r="3" ht="22.5" customHeight="1" spans="1:27" x14ac:dyDescent="0.25">
      <c r="A3" s="4"/>
      <c r="B3" s="12"/>
      <c r="C3" s="12"/>
      <c r="D3" s="12"/>
      <c r="E3" s="83"/>
      <c r="F3" s="4"/>
      <c r="G3" s="84"/>
      <c r="H3" s="7" t="s">
        <v>94</v>
      </c>
      <c r="I3" s="4"/>
      <c r="J3" s="85"/>
      <c r="K3" s="85"/>
      <c r="L3" s="85"/>
      <c r="M3" s="85"/>
      <c r="O3" s="4"/>
      <c r="P3" s="12"/>
      <c r="Q3" s="12"/>
      <c r="R3" s="12"/>
      <c r="S3" s="83"/>
      <c r="T3" s="4"/>
      <c r="U3" s="84"/>
      <c r="V3" s="7" t="s">
        <v>94</v>
      </c>
      <c r="W3" s="4"/>
      <c r="X3" s="85"/>
      <c r="Y3" s="85"/>
      <c r="Z3" s="85"/>
      <c r="AA3" s="85"/>
    </row>
    <row r="4" ht="22.5" customHeight="1" spans="1:27" x14ac:dyDescent="0.25">
      <c r="A4" s="4"/>
      <c r="B4" s="12"/>
      <c r="C4" s="12"/>
      <c r="D4" s="12"/>
      <c r="E4" s="83"/>
      <c r="F4" s="86"/>
      <c r="G4" s="87"/>
      <c r="H4" s="4" t="s">
        <v>95</v>
      </c>
      <c r="I4" s="4" t="s">
        <v>6</v>
      </c>
      <c r="J4" s="88">
        <f>SURTUG!G38</f>
        <v>NaN</v>
      </c>
      <c r="K4" s="88"/>
      <c r="L4" s="88"/>
      <c r="M4" s="88"/>
      <c r="O4" s="4"/>
      <c r="P4" s="12"/>
      <c r="Q4" s="12"/>
      <c r="R4" s="12"/>
      <c r="S4" s="83"/>
      <c r="T4" s="86"/>
      <c r="U4" s="87"/>
      <c r="V4" s="4" t="s">
        <v>95</v>
      </c>
      <c r="W4" s="4" t="s">
        <v>6</v>
      </c>
      <c r="X4" s="88">
        <f>J4</f>
        <v>NaN</v>
      </c>
      <c r="Y4" s="88"/>
      <c r="Z4" s="88"/>
      <c r="AA4" s="88"/>
    </row>
    <row r="5" ht="22.5" customHeight="1" spans="1:27" x14ac:dyDescent="0.25">
      <c r="A5" s="4"/>
      <c r="B5" s="12"/>
      <c r="C5" s="12"/>
      <c r="D5" s="12"/>
      <c r="E5" s="83"/>
      <c r="F5" s="4"/>
      <c r="G5" s="84"/>
      <c r="H5" s="4" t="s">
        <v>96</v>
      </c>
      <c r="I5" s="4" t="s">
        <v>6</v>
      </c>
      <c r="J5" s="21" t="str">
        <f>SURTUG!G44</f>
        <v>NAMA PUSKESMAS</v>
      </c>
      <c r="K5" s="21"/>
      <c r="L5" s="21"/>
      <c r="M5" s="21"/>
      <c r="O5" s="4"/>
      <c r="P5" s="12"/>
      <c r="Q5" s="12"/>
      <c r="R5" s="12"/>
      <c r="S5" s="83"/>
      <c r="T5" s="4"/>
      <c r="U5" s="84"/>
      <c r="V5" s="4" t="s">
        <v>96</v>
      </c>
      <c r="W5" s="4" t="s">
        <v>6</v>
      </c>
      <c r="X5" s="21" t="str">
        <f>J5</f>
        <v>NAMA PUSKESMAS</v>
      </c>
      <c r="Y5" s="21"/>
      <c r="Z5" s="21"/>
      <c r="AA5" s="21"/>
    </row>
    <row r="6" ht="9.75" customHeight="1" spans="1:27" x14ac:dyDescent="0.25">
      <c r="A6" s="4"/>
      <c r="B6" s="4"/>
      <c r="C6" s="4"/>
      <c r="D6" s="4"/>
      <c r="E6" s="83"/>
      <c r="F6" s="4"/>
      <c r="G6" s="84"/>
      <c r="H6" s="89"/>
      <c r="I6" s="89"/>
      <c r="J6" s="89"/>
      <c r="K6" s="89"/>
      <c r="L6" s="89"/>
      <c r="M6" s="89"/>
      <c r="O6" s="4"/>
      <c r="P6" s="4"/>
      <c r="Q6" s="4"/>
      <c r="R6" s="4"/>
      <c r="S6" s="83"/>
      <c r="T6" s="4"/>
      <c r="U6" s="84"/>
      <c r="V6" s="89"/>
      <c r="W6" s="89"/>
      <c r="X6" s="89"/>
      <c r="Y6" s="89"/>
      <c r="Z6" s="89"/>
      <c r="AA6" s="89"/>
    </row>
    <row r="7" ht="22.5" customHeight="1" spans="1:27" x14ac:dyDescent="0.25">
      <c r="A7" s="4"/>
      <c r="B7" s="4"/>
      <c r="C7" s="4"/>
      <c r="D7" s="4"/>
      <c r="E7" s="83"/>
      <c r="F7" s="4"/>
      <c r="G7" s="84"/>
      <c r="H7" s="4"/>
      <c r="I7" s="12"/>
      <c r="J7" s="12"/>
      <c r="K7" s="90"/>
      <c r="L7" s="4"/>
      <c r="M7" s="4"/>
      <c r="P7" s="4"/>
      <c r="Q7" s="4"/>
      <c r="R7" s="4"/>
      <c r="S7" s="83"/>
      <c r="T7" s="4"/>
      <c r="U7" s="84"/>
      <c r="V7" s="4"/>
      <c r="W7" s="12"/>
      <c r="X7" s="12"/>
      <c r="Y7" s="90"/>
      <c r="Z7" s="4"/>
      <c r="AA7" s="4"/>
    </row>
    <row r="8" ht="22.5" customHeight="1" spans="1:27" x14ac:dyDescent="0.25">
      <c r="A8" s="4"/>
      <c r="B8" s="4"/>
      <c r="C8" s="4"/>
      <c r="D8" s="4"/>
      <c r="E8" s="91"/>
      <c r="F8" s="92"/>
      <c r="G8" s="84"/>
      <c r="H8" s="4"/>
      <c r="I8" s="12"/>
      <c r="J8" s="12"/>
      <c r="K8" s="90"/>
      <c r="L8" s="4"/>
      <c r="M8" s="4"/>
      <c r="N8" s="83"/>
      <c r="O8" s="4"/>
      <c r="P8" s="4"/>
      <c r="Q8" s="4"/>
      <c r="R8" s="4"/>
      <c r="S8" s="93"/>
      <c r="T8" s="94"/>
      <c r="U8" s="84"/>
      <c r="V8" s="4"/>
      <c r="W8" s="12"/>
      <c r="X8" s="12"/>
      <c r="Y8" s="90"/>
      <c r="Z8" s="4"/>
      <c r="AA8" s="4"/>
    </row>
    <row r="9" ht="22.5" customHeight="1" spans="1:27" x14ac:dyDescent="0.25">
      <c r="A9" s="4"/>
      <c r="B9" s="4"/>
      <c r="C9" s="4"/>
      <c r="D9" s="4"/>
      <c r="E9" s="83"/>
      <c r="F9" s="4"/>
      <c r="G9" s="84"/>
      <c r="H9" s="4"/>
      <c r="I9" s="12"/>
      <c r="J9" s="12"/>
      <c r="K9" s="90"/>
      <c r="L9" s="4"/>
      <c r="M9" s="4"/>
      <c r="O9" s="4"/>
      <c r="P9" s="4"/>
      <c r="Q9" s="4"/>
      <c r="R9" s="4"/>
      <c r="S9" s="83"/>
      <c r="T9" s="4"/>
      <c r="U9" s="84"/>
      <c r="V9" s="4"/>
      <c r="W9" s="12"/>
      <c r="X9" s="12"/>
      <c r="Y9" s="90"/>
      <c r="Z9" s="4"/>
      <c r="AA9" s="4"/>
    </row>
    <row r="10" ht="15" customHeight="1" spans="1:27" x14ac:dyDescent="0.25">
      <c r="A10" s="4"/>
      <c r="B10" s="4"/>
      <c r="C10" s="4"/>
      <c r="D10" s="4"/>
      <c r="E10" s="83"/>
      <c r="F10" s="4"/>
      <c r="G10" s="84"/>
      <c r="H10" s="34"/>
      <c r="I10" s="34"/>
      <c r="J10" s="34"/>
      <c r="K10" s="34"/>
      <c r="L10" s="34"/>
      <c r="M10" s="34"/>
      <c r="O10" s="4"/>
      <c r="P10" s="4"/>
      <c r="Q10" s="4"/>
      <c r="R10" s="4"/>
      <c r="S10" s="83"/>
      <c r="T10" s="4"/>
      <c r="U10" s="84"/>
      <c r="V10" s="34"/>
      <c r="W10" s="34"/>
      <c r="X10" s="34"/>
      <c r="Y10" s="34"/>
      <c r="Z10" s="34"/>
      <c r="AA10" s="34"/>
    </row>
    <row r="11" ht="22.5" customHeight="1" spans="1:27" x14ac:dyDescent="0.25">
      <c r="A11" s="95"/>
      <c r="B11" s="95"/>
      <c r="C11" s="95"/>
      <c r="D11" s="95"/>
      <c r="E11" s="95"/>
      <c r="F11" s="95"/>
      <c r="G11" s="96"/>
      <c r="H11" s="97"/>
      <c r="I11" s="97"/>
      <c r="J11" s="97"/>
      <c r="K11" s="97"/>
      <c r="L11" s="97"/>
      <c r="M11" s="97"/>
      <c r="O11" s="95"/>
      <c r="P11" s="95"/>
      <c r="Q11" s="95"/>
      <c r="R11" s="95"/>
      <c r="S11" s="95"/>
      <c r="T11" s="95"/>
      <c r="U11" s="96"/>
      <c r="V11" s="97"/>
      <c r="W11" s="97"/>
      <c r="X11" s="97"/>
      <c r="Y11" s="97"/>
      <c r="Z11" s="97"/>
      <c r="AA11" s="97"/>
    </row>
    <row r="12" ht="22.5" customHeight="1" spans="1:27" x14ac:dyDescent="0.25">
      <c r="A12" s="89" t="s">
        <v>97</v>
      </c>
      <c r="B12" s="98" t="s">
        <v>98</v>
      </c>
      <c r="C12" s="99" t="s">
        <v>6</v>
      </c>
      <c r="D12" s="100" t="str">
        <f>$J$5</f>
        <v>NAMA PUSKESMAS</v>
      </c>
      <c r="E12" s="100"/>
      <c r="F12" s="100"/>
      <c r="G12" s="101"/>
      <c r="H12" s="98" t="s">
        <v>93</v>
      </c>
      <c r="I12" s="99" t="s">
        <v>6</v>
      </c>
      <c r="J12" s="102" t="str">
        <f>$D$12</f>
        <v>NAMA PUSKESMAS</v>
      </c>
      <c r="K12" s="102"/>
      <c r="L12" s="102"/>
      <c r="M12" s="102"/>
      <c r="O12" s="89" t="s">
        <v>97</v>
      </c>
      <c r="P12" s="98" t="s">
        <v>98</v>
      </c>
      <c r="Q12" s="99" t="s">
        <v>6</v>
      </c>
      <c r="R12" s="100" t="str">
        <f>D12</f>
        <v>NAMA PUSKESMAS</v>
      </c>
      <c r="S12" s="100"/>
      <c r="T12" s="100"/>
      <c r="U12" s="101"/>
      <c r="V12" s="98" t="s">
        <v>93</v>
      </c>
      <c r="W12" s="99" t="s">
        <v>6</v>
      </c>
      <c r="X12" s="102" t="str">
        <f>$D$12</f>
        <v>NAMA PUSKESMAS</v>
      </c>
      <c r="Y12" s="102"/>
      <c r="Z12" s="102"/>
      <c r="AA12" s="102"/>
    </row>
    <row r="13" ht="22.5" customHeight="1" spans="1:27" x14ac:dyDescent="0.25">
      <c r="A13" s="89"/>
      <c r="B13" s="4" t="s">
        <v>99</v>
      </c>
      <c r="C13" s="83" t="s">
        <v>6</v>
      </c>
      <c r="D13" s="88">
        <f>$J$4</f>
        <v>NaN</v>
      </c>
      <c r="E13" s="88"/>
      <c r="F13" s="88"/>
      <c r="G13" s="103"/>
      <c r="H13" s="4" t="s">
        <v>100</v>
      </c>
      <c r="I13" s="83" t="s">
        <v>6</v>
      </c>
      <c r="J13" s="85" t="str">
        <f>J2</f>
        <v>Tana Paser</v>
      </c>
      <c r="K13" s="85"/>
      <c r="L13" s="85"/>
      <c r="M13" s="85"/>
      <c r="O13" s="89"/>
      <c r="P13" s="4" t="s">
        <v>99</v>
      </c>
      <c r="Q13" s="83" t="s">
        <v>6</v>
      </c>
      <c r="R13" s="88">
        <f>D13</f>
        <v>NaN</v>
      </c>
      <c r="S13" s="88"/>
      <c r="T13" s="88"/>
      <c r="U13" s="103"/>
      <c r="V13" s="4" t="s">
        <v>100</v>
      </c>
      <c r="W13" s="83" t="s">
        <v>6</v>
      </c>
      <c r="X13" s="85" t="str">
        <f>J13</f>
        <v>Tana Paser</v>
      </c>
      <c r="Y13" s="85"/>
      <c r="Z13" s="85"/>
      <c r="AA13" s="85"/>
    </row>
    <row r="14" ht="22.5" customHeight="1" spans="1:27" x14ac:dyDescent="0.25">
      <c r="A14" s="89"/>
      <c r="B14" s="4" t="s">
        <v>101</v>
      </c>
      <c r="C14" s="83" t="s">
        <v>6</v>
      </c>
      <c r="D14" s="85"/>
      <c r="E14" s="85"/>
      <c r="F14" s="85"/>
      <c r="G14" s="84"/>
      <c r="H14" s="4" t="s">
        <v>95</v>
      </c>
      <c r="I14" s="83" t="s">
        <v>6</v>
      </c>
      <c r="J14" s="88">
        <f>SURTUG!G39</f>
        <v>NaN</v>
      </c>
      <c r="K14" s="88"/>
      <c r="L14" s="88"/>
      <c r="M14" s="88"/>
      <c r="O14" s="89"/>
      <c r="P14" s="4" t="s">
        <v>101</v>
      </c>
      <c r="Q14" s="83" t="s">
        <v>6</v>
      </c>
      <c r="R14" s="85"/>
      <c r="S14" s="85"/>
      <c r="T14" s="85"/>
      <c r="U14" s="84"/>
      <c r="V14" s="4" t="s">
        <v>95</v>
      </c>
      <c r="W14" s="83" t="s">
        <v>6</v>
      </c>
      <c r="X14" s="88">
        <f>J14</f>
        <v>NaN</v>
      </c>
      <c r="Y14" s="88"/>
      <c r="Z14" s="88"/>
      <c r="AA14" s="88"/>
    </row>
    <row r="15" ht="22.5" customHeight="1" spans="1:27" x14ac:dyDescent="0.25">
      <c r="A15" s="89"/>
      <c r="B15" s="4"/>
      <c r="C15" s="4"/>
      <c r="D15" s="4"/>
      <c r="E15" s="4"/>
      <c r="F15" s="4"/>
      <c r="G15" s="84"/>
      <c r="H15" s="4" t="s">
        <v>101</v>
      </c>
      <c r="I15" s="83" t="s">
        <v>6</v>
      </c>
      <c r="J15" s="4"/>
      <c r="K15" s="4"/>
      <c r="L15" s="4"/>
      <c r="M15" s="4"/>
      <c r="O15" s="89"/>
      <c r="P15" s="4"/>
      <c r="Q15" s="4"/>
      <c r="R15" s="4"/>
      <c r="S15" s="4"/>
      <c r="T15" s="4"/>
      <c r="U15" s="84"/>
      <c r="V15" s="4" t="s">
        <v>101</v>
      </c>
      <c r="W15" s="83" t="s">
        <v>6</v>
      </c>
      <c r="X15" s="4"/>
      <c r="Y15" s="4"/>
      <c r="Z15" s="4"/>
      <c r="AA15" s="4"/>
    </row>
    <row r="16" ht="12.75" customHeight="1" spans="1:27" x14ac:dyDescent="0.25">
      <c r="A16" s="89"/>
      <c r="B16" s="4"/>
      <c r="C16" s="4"/>
      <c r="D16" s="4"/>
      <c r="E16" s="4"/>
      <c r="F16" s="4"/>
      <c r="G16" s="84"/>
      <c r="H16" s="4"/>
      <c r="I16" s="83"/>
      <c r="J16" s="4"/>
      <c r="K16" s="4"/>
      <c r="L16" s="4"/>
      <c r="M16" s="4"/>
      <c r="O16" s="89"/>
      <c r="P16" s="4"/>
      <c r="Q16" s="4"/>
      <c r="R16" s="4"/>
      <c r="S16" s="4"/>
      <c r="T16" s="4"/>
      <c r="U16" s="84"/>
      <c r="V16" s="4"/>
      <c r="W16" s="83"/>
      <c r="X16" s="4"/>
      <c r="Y16" s="4"/>
      <c r="Z16" s="4"/>
      <c r="AA16" s="4"/>
    </row>
    <row r="17" ht="22.5" customHeight="1" spans="1:27" x14ac:dyDescent="0.25">
      <c r="A17" s="89"/>
      <c r="B17" s="4"/>
      <c r="C17" s="4"/>
      <c r="D17" s="104"/>
      <c r="E17" s="4"/>
      <c r="F17" s="4"/>
      <c r="G17" s="84"/>
      <c r="H17" s="4"/>
      <c r="I17" s="4"/>
      <c r="J17" s="104"/>
      <c r="K17" s="4"/>
      <c r="L17" s="4"/>
      <c r="M17" s="4"/>
      <c r="O17" s="89"/>
      <c r="P17" s="4"/>
      <c r="Q17" s="4"/>
      <c r="R17" s="104"/>
      <c r="S17" s="4"/>
      <c r="T17" s="4"/>
      <c r="U17" s="84"/>
      <c r="V17" s="4"/>
      <c r="W17" s="4"/>
      <c r="X17" s="104"/>
      <c r="Y17" s="4"/>
      <c r="Z17" s="4"/>
      <c r="AA17" s="4"/>
    </row>
    <row r="18" ht="22.5" customHeight="1" spans="1:27" x14ac:dyDescent="0.25">
      <c r="A18" s="89"/>
      <c r="B18" s="4"/>
      <c r="C18" s="4"/>
      <c r="D18" s="4"/>
      <c r="E18" s="4"/>
      <c r="F18" s="4"/>
      <c r="G18" s="84"/>
      <c r="H18" s="4"/>
      <c r="I18" s="4"/>
      <c r="J18" s="4"/>
      <c r="K18" s="4"/>
      <c r="L18" s="4"/>
      <c r="M18" s="4"/>
      <c r="O18" s="89"/>
      <c r="P18" s="4"/>
      <c r="Q18" s="4"/>
      <c r="R18" s="4"/>
      <c r="S18" s="4"/>
      <c r="T18" s="4"/>
      <c r="U18" s="84"/>
      <c r="V18" s="4"/>
      <c r="W18" s="4"/>
      <c r="X18" s="4"/>
      <c r="Y18" s="4"/>
      <c r="Z18" s="4"/>
      <c r="AA18" s="4"/>
    </row>
    <row r="19" ht="15.75" customHeight="1" spans="1:27" x14ac:dyDescent="0.25">
      <c r="A19" s="89"/>
      <c r="B19" s="4"/>
      <c r="C19" s="4"/>
      <c r="D19" s="4"/>
      <c r="E19" s="4"/>
      <c r="F19" s="4"/>
      <c r="G19" s="84"/>
      <c r="H19" s="4"/>
      <c r="I19" s="4"/>
      <c r="J19" s="4"/>
      <c r="K19" s="4"/>
      <c r="L19" s="4"/>
      <c r="M19" s="4"/>
      <c r="O19" s="89"/>
      <c r="P19" s="4"/>
      <c r="Q19" s="4"/>
      <c r="R19" s="4"/>
      <c r="S19" s="4"/>
      <c r="T19" s="4"/>
      <c r="U19" s="84"/>
      <c r="V19" s="4"/>
      <c r="W19" s="4"/>
      <c r="X19" s="4"/>
      <c r="Y19" s="4"/>
      <c r="Z19" s="4"/>
      <c r="AA19" s="4"/>
    </row>
    <row r="20" ht="22.5" customHeight="1" spans="1:27" x14ac:dyDescent="0.25">
      <c r="A20" s="89"/>
      <c r="B20" s="105"/>
      <c r="C20" s="106"/>
      <c r="D20" s="25"/>
      <c r="E20" s="25"/>
      <c r="F20" s="25"/>
      <c r="G20" s="107"/>
      <c r="H20" s="105"/>
      <c r="I20" s="106"/>
      <c r="J20" s="25"/>
      <c r="K20" s="25"/>
      <c r="L20" s="25"/>
      <c r="M20" s="25"/>
      <c r="O20" s="89"/>
      <c r="P20" s="105"/>
      <c r="Q20" s="106"/>
      <c r="R20" s="25"/>
      <c r="S20" s="25"/>
      <c r="T20" s="25"/>
      <c r="U20" s="107"/>
      <c r="V20" s="105"/>
      <c r="W20" s="106"/>
      <c r="X20" s="25"/>
      <c r="Y20" s="25"/>
      <c r="Z20" s="25"/>
      <c r="AA20" s="25"/>
    </row>
    <row r="21" ht="22.5" customHeight="1" spans="1:27" x14ac:dyDescent="0.25">
      <c r="A21" s="108"/>
      <c r="B21" s="95"/>
      <c r="C21" s="95"/>
      <c r="D21" s="95"/>
      <c r="E21" s="95"/>
      <c r="F21" s="95"/>
      <c r="G21" s="96"/>
      <c r="H21" s="95"/>
      <c r="I21" s="95"/>
      <c r="J21" s="95"/>
      <c r="K21" s="95"/>
      <c r="L21" s="95"/>
      <c r="M21" s="95"/>
      <c r="O21" s="108"/>
      <c r="P21" s="95"/>
      <c r="Q21" s="95"/>
      <c r="R21" s="95"/>
      <c r="S21" s="95"/>
      <c r="T21" s="95"/>
      <c r="U21" s="96"/>
      <c r="V21" s="95"/>
      <c r="W21" s="95"/>
      <c r="X21" s="95"/>
      <c r="Y21" s="95"/>
      <c r="Z21" s="95"/>
      <c r="AA21" s="95"/>
    </row>
    <row r="22" ht="22.5" customHeight="1" spans="1:27" x14ac:dyDescent="0.25">
      <c r="A22" s="89" t="s">
        <v>102</v>
      </c>
      <c r="B22" s="105" t="s">
        <v>98</v>
      </c>
      <c r="C22" s="106" t="s">
        <v>6</v>
      </c>
      <c r="D22" s="109"/>
      <c r="E22" s="109"/>
      <c r="F22" s="109"/>
      <c r="G22" s="107"/>
      <c r="H22" s="105" t="s">
        <v>93</v>
      </c>
      <c r="I22" s="106" t="s">
        <v>6</v>
      </c>
      <c r="J22" s="109"/>
      <c r="K22" s="109"/>
      <c r="L22" s="109"/>
      <c r="M22" s="110"/>
      <c r="O22" s="89" t="s">
        <v>102</v>
      </c>
      <c r="P22" s="105" t="s">
        <v>98</v>
      </c>
      <c r="Q22" s="106" t="s">
        <v>6</v>
      </c>
      <c r="R22" s="109"/>
      <c r="S22" s="109"/>
      <c r="T22" s="109"/>
      <c r="U22" s="107"/>
      <c r="V22" s="105" t="s">
        <v>93</v>
      </c>
      <c r="W22" s="106" t="s">
        <v>6</v>
      </c>
      <c r="X22" s="109"/>
      <c r="Y22" s="109"/>
      <c r="Z22" s="109"/>
      <c r="AA22" s="110"/>
    </row>
    <row r="23" ht="22.5" customHeight="1" spans="1:27" x14ac:dyDescent="0.25">
      <c r="A23" s="4"/>
      <c r="B23" s="4" t="s">
        <v>99</v>
      </c>
      <c r="C23" s="83" t="s">
        <v>6</v>
      </c>
      <c r="D23" s="111"/>
      <c r="E23" s="111"/>
      <c r="F23" s="111"/>
      <c r="G23" s="103"/>
      <c r="H23" s="4" t="s">
        <v>100</v>
      </c>
      <c r="I23" s="83" t="s">
        <v>6</v>
      </c>
      <c r="J23" s="112"/>
      <c r="K23" s="112"/>
      <c r="L23" s="4"/>
      <c r="M23" s="4"/>
      <c r="O23" s="4"/>
      <c r="P23" s="4" t="s">
        <v>99</v>
      </c>
      <c r="Q23" s="83" t="s">
        <v>6</v>
      </c>
      <c r="R23" s="111"/>
      <c r="S23" s="111"/>
      <c r="T23" s="111"/>
      <c r="U23" s="103"/>
      <c r="V23" s="4" t="s">
        <v>100</v>
      </c>
      <c r="W23" s="83" t="s">
        <v>6</v>
      </c>
      <c r="X23" s="112"/>
      <c r="Y23" s="112"/>
      <c r="Z23" s="4"/>
      <c r="AA23" s="4"/>
    </row>
    <row r="24" ht="22.5" customHeight="1" spans="1:27" x14ac:dyDescent="0.25">
      <c r="A24" s="4"/>
      <c r="B24" s="4" t="s">
        <v>101</v>
      </c>
      <c r="C24" s="83"/>
      <c r="D24" s="4"/>
      <c r="E24" s="4"/>
      <c r="F24" s="4"/>
      <c r="G24" s="84"/>
      <c r="H24" s="4" t="s">
        <v>95</v>
      </c>
      <c r="I24" s="83" t="s">
        <v>6</v>
      </c>
      <c r="J24" s="111"/>
      <c r="K24" s="111"/>
      <c r="L24" s="111"/>
      <c r="M24" s="4"/>
      <c r="O24" s="4"/>
      <c r="P24" s="4" t="s">
        <v>101</v>
      </c>
      <c r="Q24" s="83"/>
      <c r="R24" s="4"/>
      <c r="S24" s="4"/>
      <c r="T24" s="4"/>
      <c r="U24" s="84"/>
      <c r="V24" s="4" t="s">
        <v>95</v>
      </c>
      <c r="W24" s="83" t="s">
        <v>6</v>
      </c>
      <c r="X24" s="111"/>
      <c r="Y24" s="111"/>
      <c r="Z24" s="111"/>
      <c r="AA24" s="4"/>
    </row>
    <row r="25" ht="22.5" customHeight="1" spans="1:27" x14ac:dyDescent="0.25">
      <c r="A25" s="4"/>
      <c r="B25" s="4"/>
      <c r="C25" s="4"/>
      <c r="D25" s="4"/>
      <c r="E25" s="4"/>
      <c r="F25" s="4"/>
      <c r="G25" s="84"/>
      <c r="H25" s="4" t="s">
        <v>101</v>
      </c>
      <c r="I25" s="83"/>
      <c r="J25" s="4"/>
      <c r="K25" s="4"/>
      <c r="L25" s="4"/>
      <c r="M25" s="4"/>
      <c r="O25" s="4"/>
      <c r="P25" s="4"/>
      <c r="Q25" s="4"/>
      <c r="R25" s="4"/>
      <c r="S25" s="4"/>
      <c r="T25" s="4"/>
      <c r="U25" s="84"/>
      <c r="V25" s="4" t="s">
        <v>101</v>
      </c>
      <c r="W25" s="83"/>
      <c r="X25" s="4"/>
      <c r="Y25" s="4"/>
      <c r="Z25" s="4"/>
      <c r="AA25" s="4"/>
    </row>
    <row r="26" ht="12.75" customHeight="1" spans="1:27" x14ac:dyDescent="0.25">
      <c r="A26" s="113"/>
      <c r="B26" s="12"/>
      <c r="C26" s="12"/>
      <c r="D26" s="12"/>
      <c r="E26" s="12"/>
      <c r="F26" s="12"/>
      <c r="G26" s="114"/>
      <c r="H26" s="12"/>
      <c r="I26" s="12"/>
      <c r="J26" s="12"/>
      <c r="K26" s="12"/>
      <c r="L26" s="12"/>
      <c r="M26" s="12"/>
      <c r="O26" s="113"/>
      <c r="P26" s="12"/>
      <c r="Q26" s="12"/>
      <c r="R26" s="12"/>
      <c r="S26" s="12"/>
      <c r="T26" s="12"/>
      <c r="U26" s="114"/>
      <c r="V26" s="12"/>
      <c r="W26" s="12"/>
      <c r="X26" s="12"/>
      <c r="Y26" s="12"/>
      <c r="Z26" s="12"/>
      <c r="AA26" s="12"/>
    </row>
    <row r="27" ht="15" customHeight="1" spans="1:27" x14ac:dyDescent="0.25">
      <c r="A27" s="113"/>
      <c r="B27" s="12"/>
      <c r="C27" s="12"/>
      <c r="D27" s="12"/>
      <c r="E27" s="12"/>
      <c r="F27" s="12"/>
      <c r="G27" s="114"/>
      <c r="H27" s="12"/>
      <c r="I27" s="12"/>
      <c r="J27" s="12"/>
      <c r="K27" s="12"/>
      <c r="L27" s="12"/>
      <c r="M27" s="12"/>
      <c r="O27" s="113"/>
      <c r="P27" s="12"/>
      <c r="Q27" s="12"/>
      <c r="R27" s="12"/>
      <c r="S27" s="12"/>
      <c r="T27" s="12"/>
      <c r="U27" s="114"/>
      <c r="V27" s="12"/>
      <c r="W27" s="12"/>
      <c r="X27" s="12"/>
      <c r="Y27" s="12"/>
      <c r="Z27" s="12"/>
      <c r="AA27" s="12"/>
    </row>
    <row r="28" ht="22.5" customHeight="1" spans="1:27" x14ac:dyDescent="0.25">
      <c r="A28" s="113"/>
      <c r="B28" s="12"/>
      <c r="C28" s="12"/>
      <c r="D28" s="12"/>
      <c r="E28" s="12"/>
      <c r="F28" s="12"/>
      <c r="G28" s="114"/>
      <c r="H28" s="12"/>
      <c r="I28" s="12"/>
      <c r="J28" s="12"/>
      <c r="K28" s="12"/>
      <c r="L28" s="12"/>
      <c r="M28" s="12"/>
      <c r="O28" s="113"/>
      <c r="P28" s="12"/>
      <c r="Q28" s="12"/>
      <c r="R28" s="12"/>
      <c r="S28" s="12"/>
      <c r="T28" s="12"/>
      <c r="U28" s="114"/>
      <c r="V28" s="12"/>
      <c r="W28" s="12"/>
      <c r="X28" s="12"/>
      <c r="Y28" s="12"/>
      <c r="Z28" s="12"/>
      <c r="AA28" s="12"/>
    </row>
    <row r="29" ht="22.5" customHeight="1" spans="1:27" x14ac:dyDescent="0.25">
      <c r="A29" s="113"/>
      <c r="B29" s="12"/>
      <c r="C29" s="12"/>
      <c r="D29" s="12"/>
      <c r="E29" s="12"/>
      <c r="F29" s="12"/>
      <c r="G29" s="114"/>
      <c r="H29" s="12"/>
      <c r="I29" s="12"/>
      <c r="J29" s="12"/>
      <c r="K29" s="12"/>
      <c r="L29" s="12"/>
      <c r="M29" s="12"/>
      <c r="O29" s="113"/>
      <c r="P29" s="12"/>
      <c r="Q29" s="12"/>
      <c r="R29" s="12"/>
      <c r="S29" s="12"/>
      <c r="T29" s="12"/>
      <c r="U29" s="114"/>
      <c r="V29" s="12"/>
      <c r="W29" s="12"/>
      <c r="X29" s="12"/>
      <c r="Y29" s="12"/>
      <c r="Z29" s="12"/>
      <c r="AA29" s="12"/>
    </row>
    <row r="30" ht="12.75" customHeight="1" spans="1:27" x14ac:dyDescent="0.25">
      <c r="A30" s="113"/>
      <c r="B30" s="12"/>
      <c r="C30" s="12"/>
      <c r="D30" s="12"/>
      <c r="E30" s="12"/>
      <c r="F30" s="12"/>
      <c r="G30" s="114"/>
      <c r="H30" s="12"/>
      <c r="I30" s="12"/>
      <c r="J30" s="12"/>
      <c r="K30" s="12"/>
      <c r="L30" s="12"/>
      <c r="M30" s="12"/>
      <c r="O30" s="113"/>
      <c r="P30" s="12"/>
      <c r="Q30" s="12"/>
      <c r="R30" s="12"/>
      <c r="S30" s="12"/>
      <c r="T30" s="12"/>
      <c r="U30" s="114"/>
      <c r="V30" s="12"/>
      <c r="W30" s="12"/>
      <c r="X30" s="12"/>
      <c r="Y30" s="12"/>
      <c r="Z30" s="12"/>
      <c r="AA30" s="12"/>
    </row>
    <row r="31" ht="22.5" customHeight="1" spans="1:27" x14ac:dyDescent="0.25">
      <c r="A31" s="95"/>
      <c r="B31" s="95"/>
      <c r="C31" s="95"/>
      <c r="D31" s="95"/>
      <c r="E31" s="95"/>
      <c r="F31" s="95"/>
      <c r="G31" s="96"/>
      <c r="H31" s="95"/>
      <c r="I31" s="115"/>
      <c r="J31" s="95"/>
      <c r="K31" s="95"/>
      <c r="L31" s="95"/>
      <c r="M31" s="95"/>
      <c r="O31" s="95"/>
      <c r="P31" s="95"/>
      <c r="Q31" s="95"/>
      <c r="R31" s="95"/>
      <c r="S31" s="95"/>
      <c r="T31" s="95"/>
      <c r="U31" s="96"/>
      <c r="V31" s="95"/>
      <c r="W31" s="115"/>
      <c r="X31" s="95"/>
      <c r="Y31" s="95"/>
      <c r="Z31" s="95"/>
      <c r="AA31" s="95"/>
    </row>
    <row r="32" ht="22.5" customHeight="1" spans="1:27" x14ac:dyDescent="0.25">
      <c r="A32" s="4"/>
      <c r="B32" s="4"/>
      <c r="C32" s="83"/>
      <c r="D32" s="116" t="s">
        <v>103</v>
      </c>
      <c r="E32" s="4"/>
      <c r="F32" s="4" t="s">
        <v>104</v>
      </c>
      <c r="G32" s="83" t="s">
        <v>6</v>
      </c>
      <c r="H32" s="117" t="str">
        <f>$J$13</f>
        <v>Tana Paser</v>
      </c>
      <c r="I32" s="117"/>
      <c r="J32" s="117"/>
      <c r="K32" s="118"/>
      <c r="L32" s="118"/>
      <c r="M32" s="118"/>
      <c r="O32" s="4"/>
      <c r="P32" s="4"/>
      <c r="Q32" s="83"/>
      <c r="R32" s="116" t="s">
        <v>103</v>
      </c>
      <c r="S32" s="4"/>
      <c r="T32" s="4" t="s">
        <v>104</v>
      </c>
      <c r="U32" s="83" t="s">
        <v>6</v>
      </c>
      <c r="V32" s="117" t="str">
        <f>$J$13</f>
        <v>Tana Paser</v>
      </c>
      <c r="W32" s="117"/>
      <c r="X32" s="117"/>
      <c r="Y32" s="118"/>
      <c r="Z32" s="118"/>
      <c r="AA32" s="118"/>
    </row>
    <row r="33" ht="22.5" customHeight="1" spans="1:27" x14ac:dyDescent="0.25">
      <c r="A33" s="4"/>
      <c r="B33" s="4"/>
      <c r="C33" s="83"/>
      <c r="D33" s="86"/>
      <c r="E33" s="4"/>
      <c r="F33" s="4" t="s">
        <v>105</v>
      </c>
      <c r="G33" s="83" t="s">
        <v>6</v>
      </c>
      <c r="H33" s="88">
        <f>$J$14</f>
        <v>NaN</v>
      </c>
      <c r="I33" s="88"/>
      <c r="J33" s="88"/>
      <c r="K33" s="4"/>
      <c r="L33" s="4"/>
      <c r="M33" s="4"/>
      <c r="O33" s="4"/>
      <c r="P33" s="4"/>
      <c r="Q33" s="83"/>
      <c r="R33" s="86"/>
      <c r="S33" s="4"/>
      <c r="T33" s="4" t="s">
        <v>105</v>
      </c>
      <c r="U33" s="83" t="s">
        <v>6</v>
      </c>
      <c r="V33" s="88">
        <f>$J$14</f>
        <v>NaN</v>
      </c>
      <c r="W33" s="88"/>
      <c r="X33" s="88"/>
      <c r="Y33" s="4"/>
      <c r="Z33" s="4"/>
      <c r="AA33" s="4"/>
    </row>
    <row r="34" ht="22.5" customHeight="1" spans="1:27" x14ac:dyDescent="0.25">
      <c r="A34" s="4"/>
      <c r="B34" s="4"/>
      <c r="C34" s="4"/>
      <c r="D34" s="4"/>
      <c r="E34" s="4"/>
      <c r="F34" s="119" t="s">
        <v>106</v>
      </c>
      <c r="G34" s="119"/>
      <c r="H34" s="119"/>
      <c r="I34" s="119"/>
      <c r="J34" s="119"/>
      <c r="K34" s="119"/>
      <c r="L34" s="119"/>
      <c r="M34" s="119"/>
      <c r="O34" s="4"/>
      <c r="P34" s="4"/>
      <c r="Q34" s="4"/>
      <c r="R34" s="4"/>
      <c r="S34" s="4"/>
      <c r="T34" s="119" t="s">
        <v>106</v>
      </c>
      <c r="U34" s="119"/>
      <c r="V34" s="119"/>
      <c r="W34" s="119"/>
      <c r="X34" s="119"/>
      <c r="Y34" s="119"/>
      <c r="Z34" s="119"/>
      <c r="AA34" s="119"/>
    </row>
    <row r="35" ht="22.5" customHeight="1" spans="1:27" x14ac:dyDescent="0.25">
      <c r="A35" s="4"/>
      <c r="B35" s="4"/>
      <c r="C35" s="4"/>
      <c r="D35" s="4"/>
      <c r="E35" s="4"/>
      <c r="F35" s="119"/>
      <c r="G35" s="119"/>
      <c r="H35" s="119"/>
      <c r="I35" s="119"/>
      <c r="J35" s="119"/>
      <c r="K35" s="119"/>
      <c r="L35" s="119"/>
      <c r="M35" s="119"/>
      <c r="O35" s="4"/>
      <c r="P35" s="4"/>
      <c r="Q35" s="4"/>
      <c r="R35" s="4"/>
      <c r="S35" s="4"/>
      <c r="T35" s="119"/>
      <c r="U35" s="119"/>
      <c r="V35" s="119"/>
      <c r="W35" s="119"/>
      <c r="X35" s="119"/>
      <c r="Y35" s="119"/>
      <c r="Z35" s="119"/>
      <c r="AA35" s="119"/>
    </row>
    <row r="36" ht="12" customHeight="1" spans="1:27" x14ac:dyDescent="0.25">
      <c r="A36" s="4"/>
      <c r="B36" s="4" t="s">
        <v>15</v>
      </c>
      <c r="C36" s="4"/>
      <c r="D36" s="4"/>
      <c r="E36" s="4"/>
      <c r="F36" s="119"/>
      <c r="G36" s="119"/>
      <c r="H36" s="119"/>
      <c r="I36" s="119"/>
      <c r="J36" s="119"/>
      <c r="K36" s="119"/>
      <c r="L36" s="119"/>
      <c r="M36" s="119"/>
      <c r="O36" s="4"/>
      <c r="P36" s="4" t="s">
        <v>15</v>
      </c>
      <c r="Q36" s="4"/>
      <c r="R36" s="4"/>
      <c r="S36" s="4"/>
      <c r="T36" s="119"/>
      <c r="U36" s="119"/>
      <c r="V36" s="119"/>
      <c r="W36" s="119"/>
      <c r="X36" s="119"/>
      <c r="Y36" s="119"/>
      <c r="Z36" s="119"/>
      <c r="AA36" s="119"/>
    </row>
    <row r="37" ht="8.25" customHeight="1" spans="1:27" x14ac:dyDescent="0.25">
      <c r="A37" s="4"/>
      <c r="B37" s="4"/>
      <c r="C37" s="4"/>
      <c r="D37" s="4"/>
      <c r="E37" s="4"/>
      <c r="F37" s="4"/>
      <c r="G37" s="4"/>
      <c r="H37" s="4"/>
      <c r="I37" s="4"/>
      <c r="J37" s="4"/>
      <c r="K37" s="4"/>
      <c r="L37" s="4"/>
      <c r="M37" s="4"/>
      <c r="O37" s="4"/>
      <c r="P37" s="4"/>
      <c r="Q37" s="4"/>
      <c r="R37" s="4"/>
      <c r="S37" s="4"/>
      <c r="T37" s="4"/>
      <c r="U37" s="4"/>
      <c r="V37" s="4"/>
      <c r="W37" s="4"/>
      <c r="X37" s="4"/>
      <c r="Y37" s="4"/>
      <c r="Z37" s="4"/>
      <c r="AA37" s="4"/>
    </row>
    <row r="38" ht="22.5" customHeight="1" spans="1:27" x14ac:dyDescent="0.25">
      <c r="A38" s="4"/>
      <c r="B38" s="4"/>
      <c r="C38" s="4"/>
      <c r="D38" s="4"/>
      <c r="E38" s="4"/>
      <c r="F38" s="83" t="s">
        <v>107</v>
      </c>
      <c r="G38" s="4"/>
      <c r="H38" s="4"/>
      <c r="I38" s="4"/>
      <c r="J38" s="4"/>
      <c r="K38" s="4"/>
      <c r="L38" s="4"/>
      <c r="M38" s="4"/>
      <c r="O38" s="4"/>
      <c r="P38" s="4"/>
      <c r="Q38" s="4"/>
      <c r="R38" s="4"/>
      <c r="S38" s="4"/>
      <c r="T38" s="83" t="str">
        <f>F38</f>
        <v>Ka. UPTD Perbekalan Obat dan Alkes Kab. Paser</v>
      </c>
      <c r="U38" s="4"/>
      <c r="V38" s="4"/>
      <c r="W38" s="4"/>
      <c r="X38" s="4"/>
      <c r="Y38" s="4"/>
      <c r="Z38" s="4"/>
      <c r="AA38" s="4"/>
    </row>
    <row r="39" ht="22.5" customHeight="1" spans="1:27" x14ac:dyDescent="0.25">
      <c r="A39" s="4"/>
      <c r="B39" s="4"/>
      <c r="C39" s="4"/>
      <c r="D39" s="4"/>
      <c r="E39" s="4"/>
      <c r="F39" s="4"/>
      <c r="G39" s="4"/>
      <c r="H39" s="4"/>
      <c r="I39" s="4"/>
      <c r="J39" s="4"/>
      <c r="K39" s="4"/>
      <c r="L39" s="4"/>
      <c r="M39" s="4"/>
      <c r="O39" s="4"/>
      <c r="P39" s="4"/>
      <c r="Q39" s="4"/>
      <c r="R39" s="4"/>
      <c r="S39" s="4"/>
      <c r="T39" s="4"/>
      <c r="U39" s="4"/>
      <c r="V39" s="4"/>
      <c r="W39" s="4"/>
      <c r="X39" s="4"/>
      <c r="Y39" s="4"/>
      <c r="Z39" s="4"/>
      <c r="AA39" s="4"/>
    </row>
    <row r="40" ht="22.5" customHeight="1" spans="1:27" x14ac:dyDescent="0.25">
      <c r="A40" s="4"/>
      <c r="B40" s="4"/>
      <c r="C40" s="4"/>
      <c r="D40" s="4"/>
      <c r="E40" s="4"/>
      <c r="F40" s="4"/>
      <c r="G40" s="4"/>
      <c r="H40" s="4"/>
      <c r="I40" s="4"/>
      <c r="J40" s="4"/>
      <c r="K40" s="4"/>
      <c r="L40" s="4"/>
      <c r="M40" s="4"/>
      <c r="O40" s="4"/>
      <c r="P40" s="4"/>
      <c r="Q40" s="4"/>
      <c r="R40" s="4"/>
      <c r="S40" s="4"/>
      <c r="T40" s="4"/>
      <c r="U40" s="4"/>
      <c r="V40" s="4"/>
      <c r="W40" s="4"/>
      <c r="X40" s="4"/>
      <c r="Y40" s="4"/>
      <c r="Z40" s="4"/>
      <c r="AA40" s="4"/>
    </row>
    <row r="41" ht="22.5" customHeight="1" spans="1:27" x14ac:dyDescent="0.25">
      <c r="A41" s="4"/>
      <c r="B41" s="4"/>
      <c r="C41" s="4"/>
      <c r="D41" s="4"/>
      <c r="E41" s="4"/>
      <c r="F41" s="120" t="str">
        <f>SURTUG!G55</f>
        <v>Yayillatul Rochmah, S. Si. Apt</v>
      </c>
      <c r="G41" s="120"/>
      <c r="H41" s="120"/>
      <c r="I41" s="4"/>
      <c r="J41" s="4"/>
      <c r="K41" s="4"/>
      <c r="L41" s="4"/>
      <c r="M41" s="4"/>
      <c r="O41" s="4"/>
      <c r="P41" s="4"/>
      <c r="Q41" s="4"/>
      <c r="R41" s="4"/>
      <c r="S41" s="4"/>
      <c r="T41" s="120" t="str">
        <f>F41</f>
        <v>Yayillatul Rochmah, S. Si. Apt</v>
      </c>
      <c r="U41" s="120"/>
      <c r="V41" s="120"/>
      <c r="W41" s="4"/>
      <c r="X41" s="4"/>
      <c r="Y41" s="4"/>
      <c r="Z41" s="4"/>
      <c r="AA41" s="4"/>
    </row>
    <row r="42" ht="22.5" customHeight="1" spans="1:27" x14ac:dyDescent="0.25">
      <c r="A42" s="4"/>
      <c r="B42" s="4"/>
      <c r="C42" s="4"/>
      <c r="D42" s="4"/>
      <c r="E42" s="4"/>
      <c r="F42" s="124" t="str">
        <f>SURTUG!G56</f>
        <v>NIP. 19780703 200502 2 006</v>
      </c>
      <c r="G42" s="124"/>
      <c r="H42" s="124"/>
      <c r="I42" s="4"/>
      <c r="J42" s="4"/>
      <c r="K42" s="4"/>
      <c r="L42" s="4"/>
      <c r="M42" s="4"/>
      <c r="O42" s="4"/>
      <c r="P42" s="4"/>
      <c r="Q42" s="4"/>
      <c r="R42" s="4"/>
      <c r="S42" s="4"/>
      <c r="T42" s="124" t="str">
        <f>F42</f>
        <v>NIP. 19780703 200502 2 006</v>
      </c>
      <c r="U42" s="124"/>
      <c r="V42" s="124"/>
      <c r="W42" s="4"/>
      <c r="X42" s="4"/>
      <c r="Y42" s="4"/>
      <c r="Z42" s="4"/>
      <c r="AA42" s="4"/>
    </row>
    <row r="43" ht="22.5" customHeight="1" spans="1:27" x14ac:dyDescent="0.25">
      <c r="A43" s="122" t="s">
        <v>108</v>
      </c>
      <c r="B43" s="122" t="s">
        <v>109</v>
      </c>
      <c r="C43" s="122"/>
      <c r="D43" s="122"/>
      <c r="E43" s="122"/>
      <c r="F43" s="122"/>
      <c r="G43" s="122"/>
      <c r="H43" s="123"/>
      <c r="I43" s="122"/>
      <c r="J43" s="122"/>
      <c r="K43" s="122"/>
      <c r="L43" s="122"/>
      <c r="M43" s="122"/>
      <c r="O43" s="122" t="s">
        <v>108</v>
      </c>
      <c r="P43" s="122" t="s">
        <v>109</v>
      </c>
      <c r="Q43" s="122"/>
      <c r="R43" s="122"/>
      <c r="S43" s="122"/>
      <c r="T43" s="122"/>
      <c r="U43" s="122"/>
      <c r="V43" s="123"/>
      <c r="W43" s="122"/>
      <c r="X43" s="122"/>
      <c r="Y43" s="122"/>
      <c r="Z43" s="122"/>
      <c r="AA43" s="122"/>
    </row>
    <row r="65" ht="22.5" customHeight="1" spans="2:9" x14ac:dyDescent="0.25">
      <c r="B65" s="81"/>
      <c r="C65" s="81"/>
      <c r="D65" s="81"/>
      <c r="E65" s="81"/>
      <c r="F65" s="81"/>
      <c r="G65" s="81"/>
      <c r="H65" s="81"/>
      <c r="I65" s="81"/>
    </row>
    <row r="66" ht="22.5" customHeight="1" spans="2:9" x14ac:dyDescent="0.25">
      <c r="B66" s="81"/>
      <c r="C66" s="81"/>
      <c r="D66" s="81"/>
      <c r="E66" s="81"/>
      <c r="F66" s="81"/>
      <c r="G66" s="81"/>
      <c r="H66" s="81"/>
      <c r="I66" s="81"/>
    </row>
    <row r="67" ht="22.5" customHeight="1" spans="2:9" x14ac:dyDescent="0.25">
      <c r="B67" s="81"/>
      <c r="C67" s="81"/>
      <c r="D67" s="81"/>
      <c r="E67" s="81"/>
      <c r="F67" s="81"/>
      <c r="G67" s="81"/>
      <c r="H67" s="81"/>
      <c r="I67" s="81"/>
    </row>
    <row r="68" ht="22.5" customHeight="1" spans="2:9" x14ac:dyDescent="0.25">
      <c r="B68" s="81"/>
      <c r="C68" s="81"/>
      <c r="D68" s="81"/>
      <c r="E68" s="81"/>
      <c r="F68" s="81"/>
      <c r="G68" s="81"/>
      <c r="H68" s="81"/>
      <c r="I68" s="81"/>
    </row>
    <row r="69" ht="22.5" customHeight="1" spans="2:9" x14ac:dyDescent="0.25">
      <c r="B69" s="81"/>
      <c r="C69" s="81"/>
      <c r="D69" s="81"/>
      <c r="E69" s="81"/>
      <c r="F69" s="81"/>
      <c r="G69" s="81"/>
      <c r="H69" s="81"/>
      <c r="I69" s="81"/>
    </row>
    <row r="70" ht="22.5" customHeight="1" spans="2:9" x14ac:dyDescent="0.25">
      <c r="B70" s="81"/>
      <c r="C70" s="81"/>
      <c r="D70" s="81"/>
      <c r="E70" s="81"/>
      <c r="F70" s="81"/>
      <c r="G70" s="81"/>
      <c r="H70" s="81"/>
      <c r="I70" s="81"/>
    </row>
    <row r="71" ht="22.5" customHeight="1" spans="2:9" x14ac:dyDescent="0.25">
      <c r="B71" s="81"/>
      <c r="C71" s="81"/>
      <c r="D71" s="81"/>
      <c r="E71" s="81"/>
      <c r="F71" s="81"/>
      <c r="G71" s="81"/>
      <c r="H71" s="81"/>
      <c r="I71" s="81"/>
    </row>
    <row r="72" ht="22.5" customHeight="1" spans="2:9" x14ac:dyDescent="0.25">
      <c r="B72" s="81"/>
      <c r="C72" s="81"/>
      <c r="D72" s="81"/>
      <c r="E72" s="81"/>
      <c r="F72" s="81"/>
      <c r="G72" s="81"/>
      <c r="H72" s="81"/>
      <c r="I72" s="81"/>
    </row>
    <row r="73" ht="22.5" customHeight="1" spans="2:9" x14ac:dyDescent="0.25">
      <c r="B73" s="81"/>
      <c r="C73" s="81"/>
      <c r="D73" s="81"/>
      <c r="E73" s="81"/>
      <c r="F73" s="81"/>
      <c r="G73" s="81"/>
      <c r="H73" s="81"/>
      <c r="I73" s="81"/>
    </row>
    <row r="74" ht="22.5" customHeight="1" spans="2:9" x14ac:dyDescent="0.25">
      <c r="B74" s="81"/>
      <c r="C74" s="81"/>
      <c r="D74" s="81"/>
      <c r="E74" s="81"/>
      <c r="F74" s="81"/>
      <c r="G74" s="81"/>
      <c r="H74" s="81"/>
      <c r="I74" s="81"/>
    </row>
    <row r="75" ht="22.5" customHeight="1" spans="2:9" x14ac:dyDescent="0.25">
      <c r="B75" s="81"/>
      <c r="C75" s="81"/>
      <c r="D75" s="81"/>
      <c r="E75" s="81"/>
      <c r="F75" s="81"/>
      <c r="G75" s="81"/>
      <c r="H75" s="81"/>
      <c r="I75" s="81"/>
    </row>
    <row r="76" ht="22.5" customHeight="1" spans="2:9" x14ac:dyDescent="0.25">
      <c r="B76" s="81"/>
      <c r="C76" s="81"/>
      <c r="D76" s="81"/>
      <c r="E76" s="81"/>
      <c r="F76" s="81"/>
      <c r="G76" s="81"/>
      <c r="H76" s="81"/>
      <c r="I76" s="81"/>
    </row>
    <row r="77" ht="22.5" customHeight="1" spans="2:9" x14ac:dyDescent="0.25">
      <c r="B77" s="81"/>
      <c r="C77" s="81"/>
      <c r="D77" s="81"/>
      <c r="E77" s="81"/>
      <c r="F77" s="81"/>
      <c r="G77" s="81"/>
      <c r="H77" s="81"/>
      <c r="I77" s="81"/>
    </row>
    <row r="78" ht="22.5" customHeight="1" spans="2:9" x14ac:dyDescent="0.25">
      <c r="B78" s="81"/>
      <c r="C78" s="81"/>
      <c r="D78" s="81"/>
      <c r="E78" s="81"/>
      <c r="F78" s="81"/>
      <c r="G78" s="81"/>
      <c r="H78" s="81"/>
      <c r="I78" s="81"/>
    </row>
    <row r="79" ht="22.5" customHeight="1" spans="2:9" x14ac:dyDescent="0.25">
      <c r="B79" s="81"/>
      <c r="C79" s="81"/>
      <c r="D79" s="81"/>
      <c r="E79" s="81"/>
      <c r="F79" s="81"/>
      <c r="G79" s="81"/>
      <c r="H79" s="81"/>
      <c r="I79" s="81"/>
    </row>
    <row r="80" ht="22.5" customHeight="1" spans="2:9" x14ac:dyDescent="0.25">
      <c r="B80" s="81"/>
      <c r="C80" s="81"/>
      <c r="D80" s="81"/>
      <c r="E80" s="81"/>
      <c r="F80" s="81"/>
      <c r="G80" s="81"/>
      <c r="H80" s="81"/>
      <c r="I80" s="81"/>
    </row>
    <row r="81" ht="22.5" customHeight="1" spans="2:9" x14ac:dyDescent="0.25">
      <c r="B81" s="81"/>
      <c r="C81" s="81"/>
      <c r="D81" s="81"/>
      <c r="E81" s="81"/>
      <c r="F81" s="81"/>
      <c r="G81" s="81"/>
      <c r="H81" s="81"/>
      <c r="I81" s="81"/>
    </row>
    <row r="82" ht="22.5" customHeight="1" spans="2:9" x14ac:dyDescent="0.25">
      <c r="B82" s="81"/>
      <c r="C82" s="81"/>
      <c r="D82" s="81"/>
      <c r="E82" s="81"/>
      <c r="F82" s="81"/>
      <c r="G82" s="81"/>
      <c r="H82" s="81"/>
      <c r="I82" s="81"/>
    </row>
    <row r="83" ht="22.5" customHeight="1" spans="2:9" x14ac:dyDescent="0.25">
      <c r="B83" s="81"/>
      <c r="C83" s="81"/>
      <c r="D83" s="81"/>
      <c r="E83" s="81"/>
      <c r="F83" s="81"/>
      <c r="G83" s="81"/>
      <c r="H83" s="81"/>
      <c r="I83" s="81"/>
    </row>
    <row r="84" ht="22.5" customHeight="1" spans="2:9" x14ac:dyDescent="0.25">
      <c r="B84" s="81"/>
      <c r="C84" s="81"/>
      <c r="D84" s="81"/>
      <c r="E84" s="81"/>
      <c r="F84" s="81"/>
      <c r="G84" s="81"/>
      <c r="H84" s="81"/>
      <c r="I84" s="81"/>
    </row>
    <row r="85" ht="22.5" customHeight="1" spans="2:9" x14ac:dyDescent="0.25">
      <c r="B85" s="81"/>
      <c r="C85" s="81"/>
      <c r="D85" s="81"/>
      <c r="E85" s="81"/>
      <c r="F85" s="81"/>
      <c r="G85" s="81"/>
      <c r="H85" s="81"/>
      <c r="I85" s="81"/>
    </row>
    <row r="86" ht="22.5" customHeight="1" spans="2:9" x14ac:dyDescent="0.25">
      <c r="B86" s="81"/>
      <c r="C86" s="81"/>
      <c r="D86" s="81"/>
      <c r="E86" s="81"/>
      <c r="F86" s="81"/>
      <c r="G86" s="81"/>
      <c r="H86" s="81"/>
      <c r="I86" s="81"/>
    </row>
    <row r="87" ht="22.5" customHeight="1" spans="2:9" x14ac:dyDescent="0.25">
      <c r="B87" s="81"/>
      <c r="C87" s="81"/>
      <c r="D87" s="81"/>
      <c r="E87" s="81"/>
      <c r="F87" s="81"/>
      <c r="G87" s="81"/>
      <c r="H87" s="81"/>
      <c r="I87" s="81"/>
    </row>
    <row r="88" ht="22.5" customHeight="1" spans="2:9" x14ac:dyDescent="0.25">
      <c r="B88" s="81"/>
      <c r="C88" s="81"/>
      <c r="D88" s="81"/>
      <c r="E88" s="81"/>
      <c r="F88" s="81"/>
      <c r="G88" s="81"/>
      <c r="H88" s="81"/>
      <c r="I88" s="81"/>
    </row>
    <row r="89" ht="22.5" customHeight="1" spans="2:9" x14ac:dyDescent="0.25">
      <c r="B89" s="81"/>
      <c r="C89" s="81"/>
      <c r="D89" s="81"/>
      <c r="E89" s="81"/>
      <c r="F89" s="81"/>
      <c r="G89" s="81"/>
      <c r="H89" s="81"/>
      <c r="I89" s="81"/>
    </row>
    <row r="90" ht="22.5" customHeight="1" spans="2:9" x14ac:dyDescent="0.25">
      <c r="B90" s="81"/>
      <c r="C90" s="81"/>
      <c r="D90" s="81"/>
      <c r="E90" s="81"/>
      <c r="F90" s="81"/>
      <c r="G90" s="81"/>
      <c r="H90" s="81"/>
      <c r="I90" s="81"/>
    </row>
    <row r="91" ht="22.5" customHeight="1" spans="2:9" x14ac:dyDescent="0.25">
      <c r="B91" s="81"/>
      <c r="C91" s="81"/>
      <c r="D91" s="81"/>
      <c r="E91" s="81"/>
      <c r="F91" s="81"/>
      <c r="G91" s="81"/>
      <c r="H91" s="81"/>
      <c r="I91" s="81"/>
    </row>
    <row r="92" ht="22.5" customHeight="1" spans="2:9" x14ac:dyDescent="0.25">
      <c r="B92" s="81"/>
      <c r="C92" s="81"/>
      <c r="D92" s="81"/>
      <c r="E92" s="81"/>
      <c r="F92" s="81"/>
      <c r="G92" s="81"/>
      <c r="H92" s="81"/>
      <c r="I92" s="81"/>
    </row>
    <row r="93" ht="22.5" customHeight="1" spans="2:9" x14ac:dyDescent="0.25">
      <c r="B93" s="81"/>
      <c r="C93" s="81"/>
      <c r="D93" s="81"/>
      <c r="E93" s="81"/>
      <c r="F93" s="81"/>
      <c r="G93" s="81"/>
      <c r="H93" s="81"/>
      <c r="I93" s="81"/>
    </row>
    <row r="94" ht="22.5" customHeight="1" spans="2:9" x14ac:dyDescent="0.25">
      <c r="B94" s="81"/>
      <c r="C94" s="81"/>
      <c r="D94" s="81"/>
      <c r="E94" s="81"/>
      <c r="F94" s="81"/>
      <c r="G94" s="81"/>
      <c r="H94" s="81"/>
      <c r="I94" s="81"/>
    </row>
    <row r="95" ht="22.5" customHeight="1" spans="2:9" x14ac:dyDescent="0.25">
      <c r="B95" s="81"/>
      <c r="C95" s="81"/>
      <c r="D95" s="81"/>
      <c r="E95" s="81"/>
      <c r="F95" s="81"/>
      <c r="G95" s="81"/>
      <c r="H95" s="81"/>
      <c r="I95" s="81"/>
    </row>
    <row r="96" ht="22.5" customHeight="1" spans="2:9" x14ac:dyDescent="0.25">
      <c r="B96" s="81"/>
      <c r="C96" s="81"/>
      <c r="D96" s="81"/>
      <c r="E96" s="81"/>
      <c r="F96" s="81"/>
      <c r="G96" s="81"/>
      <c r="H96" s="81"/>
      <c r="I96" s="81"/>
    </row>
    <row r="97" ht="22.5" customHeight="1" spans="2:9" x14ac:dyDescent="0.25">
      <c r="B97" s="81"/>
      <c r="C97" s="81"/>
      <c r="D97" s="81"/>
      <c r="E97" s="81"/>
      <c r="F97" s="81"/>
      <c r="G97" s="81"/>
      <c r="H97" s="81"/>
      <c r="I97" s="81"/>
    </row>
    <row r="98" ht="22.5" customHeight="1" spans="2:9" x14ac:dyDescent="0.25">
      <c r="B98" s="81"/>
      <c r="C98" s="81"/>
      <c r="D98" s="81"/>
      <c r="E98" s="81"/>
      <c r="F98" s="81"/>
      <c r="G98" s="81"/>
      <c r="H98" s="81"/>
      <c r="I98" s="81"/>
    </row>
    <row r="99" ht="22.5" customHeight="1" spans="2:9" x14ac:dyDescent="0.25">
      <c r="B99" s="81"/>
      <c r="C99" s="81"/>
      <c r="D99" s="81"/>
      <c r="E99" s="81"/>
      <c r="F99" s="81"/>
      <c r="G99" s="81"/>
      <c r="H99" s="81"/>
      <c r="I99" s="81"/>
    </row>
    <row r="100" ht="22.5" customHeight="1" spans="2:9" x14ac:dyDescent="0.25">
      <c r="B100" s="81"/>
      <c r="C100" s="81"/>
      <c r="D100" s="81"/>
      <c r="E100" s="81"/>
      <c r="F100" s="81"/>
      <c r="G100" s="81"/>
      <c r="H100" s="81"/>
      <c r="I100" s="81"/>
    </row>
    <row r="101" ht="22.5" customHeight="1" spans="2:9" x14ac:dyDescent="0.25">
      <c r="B101" s="81"/>
      <c r="C101" s="81"/>
      <c r="D101" s="81"/>
      <c r="E101" s="81"/>
      <c r="F101" s="81"/>
      <c r="G101" s="81"/>
      <c r="H101" s="81"/>
      <c r="I101" s="81"/>
    </row>
    <row r="102" ht="22.5" customHeight="1" spans="2:9" x14ac:dyDescent="0.25">
      <c r="B102" s="81"/>
      <c r="C102" s="81"/>
      <c r="D102" s="81"/>
      <c r="E102" s="81"/>
      <c r="F102" s="81"/>
      <c r="G102" s="81"/>
      <c r="H102" s="81"/>
      <c r="I102" s="81"/>
    </row>
    <row r="103" ht="22.5" customHeight="1" spans="2:9" x14ac:dyDescent="0.25">
      <c r="B103" s="81"/>
      <c r="C103" s="81"/>
      <c r="D103" s="81"/>
      <c r="E103" s="81"/>
      <c r="F103" s="81"/>
      <c r="G103" s="81"/>
      <c r="H103" s="81"/>
      <c r="I103" s="81"/>
    </row>
    <row r="104" ht="22.5" customHeight="1" spans="2:9" x14ac:dyDescent="0.25">
      <c r="B104" s="81"/>
      <c r="C104" s="81"/>
      <c r="D104" s="81"/>
      <c r="E104" s="81"/>
      <c r="F104" s="81"/>
      <c r="G104" s="81"/>
      <c r="H104" s="81"/>
      <c r="I104" s="81"/>
    </row>
    <row r="105" ht="22.5" customHeight="1" spans="2:9" x14ac:dyDescent="0.25">
      <c r="B105" s="81"/>
      <c r="C105" s="81"/>
      <c r="D105" s="81"/>
      <c r="E105" s="81"/>
      <c r="F105" s="81"/>
      <c r="G105" s="81"/>
      <c r="H105" s="81"/>
      <c r="I105" s="81"/>
    </row>
    <row r="106" ht="22.5" customHeight="1" spans="2:9" x14ac:dyDescent="0.25">
      <c r="B106" s="81"/>
      <c r="C106" s="81"/>
      <c r="D106" s="81"/>
      <c r="E106" s="81"/>
      <c r="F106" s="81"/>
      <c r="G106" s="81"/>
      <c r="H106" s="81"/>
      <c r="I106" s="81"/>
    </row>
    <row r="107" ht="22.5" customHeight="1" spans="2:9" x14ac:dyDescent="0.25">
      <c r="B107" s="81"/>
      <c r="C107" s="81"/>
      <c r="D107" s="81"/>
      <c r="E107" s="81"/>
      <c r="F107" s="81"/>
      <c r="G107" s="81"/>
      <c r="H107" s="81"/>
      <c r="I107" s="81"/>
    </row>
    <row r="108" ht="22.5" customHeight="1" spans="2:9" x14ac:dyDescent="0.25">
      <c r="B108" s="81"/>
      <c r="C108" s="81"/>
      <c r="D108" s="81"/>
      <c r="E108" s="81"/>
      <c r="F108" s="81"/>
      <c r="G108" s="81"/>
      <c r="H108" s="81"/>
      <c r="I108" s="81"/>
    </row>
    <row r="109" ht="22.5" customHeight="1" spans="2:9" x14ac:dyDescent="0.25">
      <c r="B109" s="81"/>
      <c r="C109" s="81"/>
      <c r="D109" s="81"/>
      <c r="E109" s="81"/>
      <c r="F109" s="81"/>
      <c r="G109" s="81"/>
      <c r="H109" s="81"/>
      <c r="I109" s="81"/>
    </row>
    <row r="110" ht="22.5" customHeight="1" spans="2:9" x14ac:dyDescent="0.25">
      <c r="B110" s="81"/>
      <c r="C110" s="81"/>
      <c r="D110" s="81"/>
      <c r="E110" s="81"/>
      <c r="F110" s="81"/>
      <c r="G110" s="81"/>
      <c r="H110" s="81"/>
      <c r="I110" s="81"/>
    </row>
    <row r="111" ht="22.5" customHeight="1" spans="2:9" x14ac:dyDescent="0.25">
      <c r="B111" s="81"/>
      <c r="C111" s="81"/>
      <c r="D111" s="81"/>
      <c r="E111" s="81"/>
      <c r="F111" s="81"/>
      <c r="G111" s="81"/>
      <c r="H111" s="81"/>
      <c r="I111" s="81"/>
    </row>
    <row r="112" ht="22.5" customHeight="1" spans="2:9" x14ac:dyDescent="0.25">
      <c r="B112" s="81"/>
      <c r="C112" s="81"/>
      <c r="D112" s="81"/>
      <c r="E112" s="81"/>
      <c r="F112" s="81"/>
      <c r="G112" s="81"/>
      <c r="H112" s="81"/>
      <c r="I112" s="81"/>
    </row>
    <row r="113" ht="22.5" customHeight="1" spans="2:9" x14ac:dyDescent="0.25">
      <c r="B113" s="81"/>
      <c r="C113" s="81"/>
      <c r="D113" s="81"/>
      <c r="E113" s="81"/>
      <c r="F113" s="81"/>
      <c r="G113" s="81"/>
      <c r="H113" s="81"/>
      <c r="I113" s="81"/>
    </row>
    <row r="114" ht="22.5" customHeight="1" spans="2:9" x14ac:dyDescent="0.25">
      <c r="B114" s="81"/>
      <c r="C114" s="81"/>
      <c r="D114" s="81"/>
      <c r="E114" s="81"/>
      <c r="F114" s="81"/>
      <c r="G114" s="81"/>
      <c r="H114" s="81"/>
      <c r="I114" s="81"/>
    </row>
    <row r="115" ht="22.5" customHeight="1" spans="2:9" x14ac:dyDescent="0.25">
      <c r="B115" s="81"/>
      <c r="C115" s="81"/>
      <c r="D115" s="81"/>
      <c r="E115" s="81"/>
      <c r="F115" s="81"/>
      <c r="G115" s="81"/>
      <c r="H115" s="81"/>
      <c r="I115" s="81"/>
    </row>
    <row r="116" ht="22.5" customHeight="1" spans="2:9" x14ac:dyDescent="0.25">
      <c r="B116" s="81"/>
      <c r="C116" s="81"/>
      <c r="D116" s="81"/>
      <c r="E116" s="81"/>
      <c r="F116" s="81"/>
      <c r="G116" s="81"/>
      <c r="H116" s="81"/>
      <c r="I116" s="81"/>
    </row>
    <row r="117" ht="22.5" customHeight="1" spans="2:9" x14ac:dyDescent="0.25">
      <c r="B117" s="81"/>
      <c r="C117" s="81"/>
      <c r="D117" s="81"/>
      <c r="E117" s="81"/>
      <c r="F117" s="81"/>
      <c r="G117" s="81"/>
      <c r="H117" s="81"/>
      <c r="I117" s="81"/>
    </row>
    <row r="118" ht="22.5" customHeight="1" spans="2:9" x14ac:dyDescent="0.25">
      <c r="B118" s="81"/>
      <c r="C118" s="81"/>
      <c r="D118" s="81"/>
      <c r="E118" s="81"/>
      <c r="F118" s="81"/>
      <c r="G118" s="81"/>
      <c r="H118" s="81"/>
      <c r="I118" s="81"/>
    </row>
    <row r="119" ht="22.5" customHeight="1" spans="2:9" x14ac:dyDescent="0.25">
      <c r="B119" s="81"/>
      <c r="C119" s="81"/>
      <c r="D119" s="81"/>
      <c r="E119" s="81"/>
      <c r="F119" s="81"/>
      <c r="G119" s="81"/>
      <c r="H119" s="81"/>
      <c r="I119" s="81"/>
    </row>
    <row r="120" ht="22.5" customHeight="1" spans="2:9" x14ac:dyDescent="0.25">
      <c r="B120" s="81"/>
      <c r="C120" s="81"/>
      <c r="D120" s="81"/>
      <c r="E120" s="81"/>
      <c r="F120" s="81"/>
      <c r="G120" s="81"/>
      <c r="H120" s="81"/>
      <c r="I120" s="81"/>
    </row>
    <row r="121" ht="22.5" customHeight="1" spans="2:9" x14ac:dyDescent="0.25">
      <c r="B121" s="81"/>
      <c r="C121" s="81"/>
      <c r="D121" s="81"/>
      <c r="E121" s="81"/>
      <c r="F121" s="81"/>
      <c r="G121" s="81"/>
      <c r="H121" s="81"/>
      <c r="I121" s="81"/>
    </row>
    <row r="122" ht="22.5" customHeight="1" spans="2:9" x14ac:dyDescent="0.25">
      <c r="B122" s="81"/>
      <c r="C122" s="81"/>
      <c r="D122" s="81"/>
      <c r="E122" s="81"/>
      <c r="F122" s="81"/>
      <c r="G122" s="81"/>
      <c r="H122" s="81"/>
      <c r="I122" s="81"/>
    </row>
    <row r="123" ht="22.5" customHeight="1" spans="2:9" x14ac:dyDescent="0.25">
      <c r="B123" s="81"/>
      <c r="C123" s="81"/>
      <c r="D123" s="81"/>
      <c r="E123" s="81"/>
      <c r="F123" s="81"/>
      <c r="G123" s="81"/>
      <c r="H123" s="81"/>
      <c r="I123" s="81"/>
    </row>
    <row r="124" ht="22.5" customHeight="1" spans="2:9" x14ac:dyDescent="0.25">
      <c r="B124" s="81"/>
      <c r="C124" s="81"/>
      <c r="D124" s="81"/>
      <c r="E124" s="81"/>
      <c r="F124" s="81"/>
      <c r="G124" s="81"/>
      <c r="H124" s="81"/>
      <c r="I124" s="81"/>
    </row>
    <row r="125" ht="22.5" customHeight="1" spans="2:9" x14ac:dyDescent="0.25">
      <c r="B125" s="81"/>
      <c r="C125" s="81"/>
      <c r="D125" s="81"/>
      <c r="E125" s="81"/>
      <c r="F125" s="81"/>
      <c r="G125" s="81"/>
      <c r="H125" s="81"/>
      <c r="I125" s="81"/>
    </row>
    <row r="126" ht="22.5" customHeight="1" spans="2:9" x14ac:dyDescent="0.25">
      <c r="B126" s="81"/>
      <c r="C126" s="81"/>
      <c r="D126" s="81"/>
      <c r="E126" s="81"/>
      <c r="F126" s="81"/>
      <c r="G126" s="81"/>
      <c r="H126" s="81"/>
      <c r="I126" s="81"/>
    </row>
    <row r="127" ht="22.5" customHeight="1" spans="2:9" x14ac:dyDescent="0.25">
      <c r="B127" s="81"/>
      <c r="C127" s="81"/>
      <c r="D127" s="81"/>
      <c r="E127" s="81"/>
      <c r="F127" s="81"/>
      <c r="G127" s="81"/>
      <c r="H127" s="81"/>
      <c r="I127" s="81"/>
    </row>
    <row r="128" ht="22.5" customHeight="1" spans="2:9" x14ac:dyDescent="0.25">
      <c r="B128" s="81"/>
      <c r="C128" s="81"/>
      <c r="D128" s="81"/>
      <c r="E128" s="81"/>
      <c r="F128" s="81"/>
      <c r="G128" s="81"/>
      <c r="H128" s="81"/>
      <c r="I128" s="81"/>
    </row>
    <row r="129" ht="22.5" customHeight="1" spans="2:9" x14ac:dyDescent="0.25">
      <c r="B129" s="81"/>
      <c r="C129" s="81"/>
      <c r="D129" s="81"/>
      <c r="E129" s="81"/>
      <c r="F129" s="81"/>
      <c r="G129" s="81"/>
      <c r="H129" s="81"/>
      <c r="I129" s="81"/>
    </row>
    <row r="130" ht="22.5" customHeight="1" spans="2:9" x14ac:dyDescent="0.25">
      <c r="B130" s="81"/>
      <c r="C130" s="81"/>
      <c r="D130" s="81"/>
      <c r="E130" s="81"/>
      <c r="F130" s="81"/>
      <c r="G130" s="81"/>
      <c r="H130" s="81"/>
      <c r="I130" s="81"/>
    </row>
    <row r="131" ht="22.5" customHeight="1" spans="2:9" x14ac:dyDescent="0.25">
      <c r="B131" s="81"/>
      <c r="C131" s="81"/>
      <c r="D131" s="81"/>
      <c r="E131" s="81"/>
      <c r="F131" s="81"/>
      <c r="G131" s="81"/>
      <c r="H131" s="81"/>
      <c r="I131" s="81"/>
    </row>
  </sheetData>
  <mergeCells count="44">
    <mergeCell ref="J2:M2"/>
    <mergeCell ref="X2:AA2"/>
    <mergeCell ref="J4:M4"/>
    <mergeCell ref="X4:AA4"/>
    <mergeCell ref="J5:M5"/>
    <mergeCell ref="X5:AA5"/>
    <mergeCell ref="H6:M6"/>
    <mergeCell ref="V6:AA6"/>
    <mergeCell ref="E8:F8"/>
    <mergeCell ref="S8:T8"/>
    <mergeCell ref="H10:M10"/>
    <mergeCell ref="V10:AA10"/>
    <mergeCell ref="H11:M11"/>
    <mergeCell ref="V11:AA11"/>
    <mergeCell ref="D12:F12"/>
    <mergeCell ref="J12:M12"/>
    <mergeCell ref="R12:T12"/>
    <mergeCell ref="X12:AA12"/>
    <mergeCell ref="D13:F13"/>
    <mergeCell ref="R13:T13"/>
    <mergeCell ref="J14:M14"/>
    <mergeCell ref="X14:AA14"/>
    <mergeCell ref="D20:F20"/>
    <mergeCell ref="J20:M20"/>
    <mergeCell ref="R20:T20"/>
    <mergeCell ref="X20:AA20"/>
    <mergeCell ref="D22:F22"/>
    <mergeCell ref="J22:L22"/>
    <mergeCell ref="R22:T22"/>
    <mergeCell ref="X22:Z22"/>
    <mergeCell ref="D23:F23"/>
    <mergeCell ref="R23:T23"/>
    <mergeCell ref="J24:L24"/>
    <mergeCell ref="X24:Z24"/>
    <mergeCell ref="H32:J32"/>
    <mergeCell ref="V32:X32"/>
    <mergeCell ref="H33:J33"/>
    <mergeCell ref="V33:X33"/>
    <mergeCell ref="F34:M36"/>
    <mergeCell ref="T34:AA36"/>
    <mergeCell ref="F41:H41"/>
    <mergeCell ref="T41:V41"/>
    <mergeCell ref="F42:H42"/>
    <mergeCell ref="T42:V42"/>
  </mergeCells>
  <pageMargins left="0.7086614173228347" right="0.31496062992125984" top="0.984251968503937" bottom="0.7480314960629921" header="0.31496062992125984" footer="0.31496062992125984"/>
  <pageSetup paperSize="5" orientation="portrait" horizontalDpi="120" verticalDpi="72" scale="90" fitToWidth="1" fitToHeight="1" firstPageNumber="1" useFirstPageNumber="1" copies="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X131"/>
  <sheetViews>
    <sheetView workbookViewId="0" zoomScale="124" zoomScaleNormal="100" view="pageBreakPreview">
      <selection activeCell="M31" sqref="M31"/>
    </sheetView>
  </sheetViews>
  <sheetFormatPr defaultRowHeight="15" outlineLevelRow="0" outlineLevelCol="0" x14ac:dyDescent="0"/>
  <cols>
    <col min="1" max="1" width="3.42578125" customWidth="1"/>
    <col min="3" max="3" width="31.7109375" customWidth="1"/>
    <col min="4" max="4" width="1.7109375" customWidth="1"/>
    <col min="5" max="5" width="2.7109375" customWidth="1"/>
    <col min="6" max="6" width="13.85546875" customWidth="1"/>
    <col min="7" max="7" width="2.140625" customWidth="1"/>
    <col min="10" max="10" width="8.28515625" customWidth="1"/>
    <col min="11" max="11" width="8.85546875" customWidth="1"/>
    <col min="12" max="12" width="3.42578125" customWidth="1"/>
    <col min="14" max="14" width="31.7109375" customWidth="1"/>
    <col min="15" max="15" width="1.7109375" customWidth="1"/>
    <col min="16" max="16" width="2.7109375" customWidth="1"/>
    <col min="17" max="17" width="13.85546875" customWidth="1"/>
    <col min="18" max="18" width="2.140625" customWidth="1"/>
    <col min="19" max="19" width="11.5703125" customWidth="1"/>
    <col min="21" max="21" width="8.28515625" customWidth="1"/>
  </cols>
  <sheetData>
    <row r="2" ht="23.25" customHeight="1" spans="2:21" x14ac:dyDescent="0.25">
      <c r="B2" s="28" t="s">
        <v>43</v>
      </c>
      <c r="C2" s="28"/>
      <c r="D2" s="28"/>
      <c r="E2" s="28"/>
      <c r="F2" s="28"/>
      <c r="G2" s="28"/>
      <c r="H2" s="28"/>
      <c r="I2" s="28"/>
      <c r="J2" s="28"/>
      <c r="M2" s="28" t="s">
        <v>43</v>
      </c>
      <c r="N2" s="28"/>
      <c r="O2" s="28"/>
      <c r="P2" s="28"/>
      <c r="Q2" s="28"/>
      <c r="R2" s="28"/>
      <c r="S2" s="28"/>
      <c r="T2" s="28"/>
      <c r="U2" s="28"/>
    </row>
    <row r="3" ht="23.25" customHeight="1" spans="2:21" x14ac:dyDescent="0.25">
      <c r="B3" s="28" t="s">
        <v>44</v>
      </c>
      <c r="C3" s="28"/>
      <c r="D3" s="28"/>
      <c r="E3" s="28"/>
      <c r="F3" s="28"/>
      <c r="G3" s="28"/>
      <c r="H3" s="28"/>
      <c r="I3" s="28"/>
      <c r="J3" s="28"/>
      <c r="M3" s="28" t="s">
        <v>44</v>
      </c>
      <c r="N3" s="28"/>
      <c r="O3" s="28"/>
      <c r="P3" s="28"/>
      <c r="Q3" s="28"/>
      <c r="R3" s="28"/>
      <c r="S3" s="28"/>
      <c r="T3" s="28"/>
      <c r="U3" s="28"/>
    </row>
    <row r="4" ht="20.25" customHeight="1" spans="2:21" x14ac:dyDescent="0.25">
      <c r="B4" s="29" t="s">
        <v>45</v>
      </c>
      <c r="C4" s="29"/>
      <c r="D4" s="29"/>
      <c r="E4" s="29"/>
      <c r="F4" s="29"/>
      <c r="G4" s="29"/>
      <c r="H4" s="29"/>
      <c r="I4" s="29"/>
      <c r="J4" s="29"/>
      <c r="M4" s="29" t="s">
        <v>45</v>
      </c>
      <c r="N4" s="29"/>
      <c r="O4" s="29"/>
      <c r="P4" s="29"/>
      <c r="Q4" s="29"/>
      <c r="R4" s="29"/>
      <c r="S4" s="29"/>
      <c r="T4" s="29"/>
      <c r="U4" s="29"/>
    </row>
    <row r="5" ht="15.75" customHeight="1" spans="2:21" x14ac:dyDescent="0.25">
      <c r="B5" s="30" t="s">
        <v>46</v>
      </c>
      <c r="C5" s="30"/>
      <c r="D5" s="30"/>
      <c r="E5" s="30"/>
      <c r="F5" s="30"/>
      <c r="G5" s="30"/>
      <c r="H5" s="30"/>
      <c r="I5" s="30"/>
      <c r="J5" s="30"/>
      <c r="M5" s="30" t="s">
        <v>46</v>
      </c>
      <c r="N5" s="30"/>
      <c r="O5" s="30"/>
      <c r="P5" s="30"/>
      <c r="Q5" s="30"/>
      <c r="R5" s="30"/>
      <c r="S5" s="30"/>
      <c r="T5" s="30"/>
      <c r="U5" s="30"/>
    </row>
    <row r="6" ht="15.75" customHeight="1" spans="2:21" x14ac:dyDescent="0.25">
      <c r="B6" s="30" t="s">
        <v>47</v>
      </c>
      <c r="C6" s="30"/>
      <c r="D6" s="30"/>
      <c r="E6" s="30"/>
      <c r="F6" s="30"/>
      <c r="G6" s="30"/>
      <c r="H6" s="30"/>
      <c r="I6" s="30"/>
      <c r="J6" s="30"/>
      <c r="M6" s="30" t="s">
        <v>47</v>
      </c>
      <c r="N6" s="30"/>
      <c r="O6" s="30"/>
      <c r="P6" s="30"/>
      <c r="Q6" s="30"/>
      <c r="R6" s="30"/>
      <c r="S6" s="30"/>
      <c r="T6" s="30"/>
      <c r="U6" s="30"/>
    </row>
    <row r="8" spans="5:19" x14ac:dyDescent="0.25">
      <c r="E8" s="31"/>
      <c r="F8" s="7" t="s">
        <v>48</v>
      </c>
      <c r="G8" s="6" t="s">
        <v>6</v>
      </c>
      <c r="H8" s="7" t="s">
        <v>49</v>
      </c>
      <c r="P8" s="31"/>
      <c r="Q8" s="7" t="s">
        <v>48</v>
      </c>
      <c r="R8" s="6" t="s">
        <v>6</v>
      </c>
      <c r="S8" s="7" t="s">
        <v>49</v>
      </c>
    </row>
    <row r="9" spans="6:19" x14ac:dyDescent="0.25">
      <c r="F9" s="7" t="s">
        <v>50</v>
      </c>
      <c r="G9" s="6" t="s">
        <v>6</v>
      </c>
      <c r="H9" s="7" t="s">
        <v>51</v>
      </c>
      <c r="Q9" s="7" t="s">
        <v>50</v>
      </c>
      <c r="R9" s="6" t="s">
        <v>6</v>
      </c>
      <c r="S9" s="7" t="s">
        <v>51</v>
      </c>
    </row>
    <row r="10" ht="15.75" customHeight="1" spans="6:19" x14ac:dyDescent="0.25">
      <c r="F10" s="7" t="s">
        <v>52</v>
      </c>
      <c r="G10" s="6" t="s">
        <v>6</v>
      </c>
      <c r="H10" s="32" t="s">
        <v>53</v>
      </c>
      <c r="Q10" s="7" t="s">
        <v>52</v>
      </c>
      <c r="R10" s="6" t="s">
        <v>6</v>
      </c>
      <c r="S10" s="32" t="str">
        <f>H10</f>
        <v>NOMOR SPD</v>
      </c>
    </row>
    <row r="11" ht="15.75" customHeight="1" spans="1:21" x14ac:dyDescent="0.25">
      <c r="A11" s="33"/>
      <c r="B11" s="33"/>
      <c r="C11" s="33"/>
      <c r="D11" s="33"/>
      <c r="E11" s="33"/>
      <c r="F11" s="33"/>
      <c r="G11" s="33"/>
      <c r="H11" s="33" t="s">
        <v>54</v>
      </c>
      <c r="I11" s="33"/>
      <c r="J11" s="33"/>
      <c r="L11" s="33"/>
      <c r="M11" s="33"/>
      <c r="N11" s="33"/>
      <c r="O11" s="33"/>
      <c r="P11" s="33"/>
      <c r="Q11" s="33"/>
      <c r="R11" s="33"/>
      <c r="S11" s="33" t="s">
        <v>54</v>
      </c>
      <c r="T11" s="33"/>
      <c r="U11" s="33"/>
    </row>
    <row r="12" ht="21.75" customHeight="1" spans="3:21" x14ac:dyDescent="0.25">
      <c r="C12" s="34" t="s">
        <v>55</v>
      </c>
      <c r="D12" s="34"/>
      <c r="E12" s="34"/>
      <c r="F12" s="34"/>
      <c r="G12" s="34"/>
      <c r="H12" s="34"/>
      <c r="I12" s="34"/>
      <c r="J12" s="35"/>
      <c r="N12" s="34" t="s">
        <v>55</v>
      </c>
      <c r="O12" s="34"/>
      <c r="P12" s="34"/>
      <c r="Q12" s="34"/>
      <c r="R12" s="34"/>
      <c r="S12" s="34"/>
      <c r="T12" s="34"/>
      <c r="U12" s="35"/>
    </row>
    <row r="13" ht="21.75" customHeight="1" spans="3:24" x14ac:dyDescent="0.25">
      <c r="C13" s="36" t="s">
        <v>56</v>
      </c>
      <c r="D13" s="36"/>
      <c r="E13" s="36"/>
      <c r="F13" s="36"/>
      <c r="G13" s="36"/>
      <c r="H13" s="36"/>
      <c r="I13" s="36"/>
      <c r="J13" s="37"/>
      <c r="N13" s="36" t="s">
        <v>56</v>
      </c>
      <c r="O13" s="36"/>
      <c r="P13" s="36"/>
      <c r="Q13" s="36"/>
      <c r="R13" s="36"/>
      <c r="S13" s="36"/>
      <c r="T13" s="36"/>
      <c r="U13" s="37"/>
      <c r="X13" s="37"/>
    </row>
    <row r="14" ht="15.75" customHeight="1" spans="1:21" x14ac:dyDescent="0.25">
      <c r="A14" s="38"/>
      <c r="B14" s="38"/>
      <c r="C14" s="38"/>
      <c r="D14" s="38"/>
      <c r="E14" s="38"/>
      <c r="F14" s="38"/>
      <c r="G14" s="38"/>
      <c r="H14" s="38"/>
      <c r="I14" s="38"/>
      <c r="J14" s="31"/>
      <c r="L14" s="38"/>
      <c r="M14" s="38"/>
      <c r="N14" s="38"/>
      <c r="O14" s="38"/>
      <c r="P14" s="38"/>
      <c r="Q14" s="38"/>
      <c r="R14" s="38"/>
      <c r="S14" s="38"/>
      <c r="T14" s="38"/>
      <c r="U14" s="31"/>
    </row>
    <row r="15" ht="21" customHeight="1" spans="1:21" x14ac:dyDescent="0.25">
      <c r="A15" s="39" t="s">
        <v>37</v>
      </c>
      <c r="B15" s="40" t="s">
        <v>57</v>
      </c>
      <c r="C15" s="40"/>
      <c r="D15" s="41" t="s">
        <v>6</v>
      </c>
      <c r="E15" s="40" t="s">
        <v>58</v>
      </c>
      <c r="F15" s="40"/>
      <c r="G15" s="40"/>
      <c r="H15" s="40"/>
      <c r="I15" s="40"/>
      <c r="J15" s="42"/>
      <c r="L15" s="39" t="s">
        <v>37</v>
      </c>
      <c r="M15" s="40" t="s">
        <v>57</v>
      </c>
      <c r="N15" s="40"/>
      <c r="O15" s="41" t="s">
        <v>6</v>
      </c>
      <c r="P15" s="40" t="s">
        <v>58</v>
      </c>
      <c r="Q15" s="40"/>
      <c r="R15" s="40"/>
      <c r="S15" s="40"/>
      <c r="T15" s="40"/>
      <c r="U15" s="42"/>
    </row>
    <row r="16" ht="21" customHeight="1" spans="1:21" x14ac:dyDescent="0.25">
      <c r="A16" s="43" t="s">
        <v>39</v>
      </c>
      <c r="B16" s="44" t="s">
        <v>59</v>
      </c>
      <c r="C16" s="44"/>
      <c r="D16" s="45" t="s">
        <v>6</v>
      </c>
      <c r="E16" s="46" t="str">
        <f>SURTUG!G22</f>
        <v>NAMA2</v>
      </c>
      <c r="F16" s="46"/>
      <c r="G16" s="46"/>
      <c r="H16" s="46"/>
      <c r="I16" s="46"/>
      <c r="J16" s="42"/>
      <c r="L16" s="43" t="s">
        <v>39</v>
      </c>
      <c r="M16" s="44" t="s">
        <v>59</v>
      </c>
      <c r="N16" s="44"/>
      <c r="O16" s="45" t="s">
        <v>6</v>
      </c>
      <c r="P16" s="46" t="str">
        <f>E16</f>
        <v>NAMA2</v>
      </c>
      <c r="Q16" s="46"/>
      <c r="R16" s="46"/>
      <c r="S16" s="46"/>
      <c r="T16" s="46"/>
      <c r="U16" s="42"/>
    </row>
    <row r="17" ht="21" customHeight="1" spans="1:21" x14ac:dyDescent="0.25">
      <c r="A17" s="47" t="s">
        <v>42</v>
      </c>
      <c r="B17" s="11" t="s">
        <v>60</v>
      </c>
      <c r="C17" s="11"/>
      <c r="D17" s="13" t="s">
        <v>6</v>
      </c>
      <c r="E17" s="11" t="s">
        <v>61</v>
      </c>
      <c r="F17" s="48" t="str">
        <f>SURTUG!G23</f>
        <v>PANGKAT2</v>
      </c>
      <c r="G17" s="48"/>
      <c r="H17" s="48"/>
      <c r="I17" s="48"/>
      <c r="J17" s="49"/>
      <c r="L17" s="47" t="s">
        <v>42</v>
      </c>
      <c r="M17" s="11" t="s">
        <v>60</v>
      </c>
      <c r="N17" s="11"/>
      <c r="O17" s="13" t="s">
        <v>6</v>
      </c>
      <c r="P17" s="11" t="s">
        <v>61</v>
      </c>
      <c r="Q17" s="48" t="str">
        <f>F17</f>
        <v>PANGKAT2</v>
      </c>
      <c r="R17" s="48"/>
      <c r="S17" s="48"/>
      <c r="T17" s="48"/>
      <c r="U17" s="49"/>
    </row>
    <row r="18" ht="21" customHeight="1" spans="1:21" x14ac:dyDescent="0.25">
      <c r="A18" s="47"/>
      <c r="B18" s="11" t="s">
        <v>62</v>
      </c>
      <c r="C18" s="11"/>
      <c r="D18" s="13" t="s">
        <v>6</v>
      </c>
      <c r="E18" s="11" t="s">
        <v>63</v>
      </c>
      <c r="F18" s="51" t="str">
        <f>SURTUG!G25</f>
        <v>JABATAN2</v>
      </c>
      <c r="G18" s="51"/>
      <c r="H18" s="51"/>
      <c r="I18" s="51"/>
      <c r="J18" s="49"/>
      <c r="L18" s="47"/>
      <c r="M18" s="11" t="s">
        <v>62</v>
      </c>
      <c r="N18" s="11"/>
      <c r="O18" s="13" t="s">
        <v>6</v>
      </c>
      <c r="P18" s="11" t="s">
        <v>63</v>
      </c>
      <c r="Q18" s="51" t="str">
        <f>F18</f>
        <v>JABATAN2</v>
      </c>
      <c r="R18" s="51"/>
      <c r="S18" s="51"/>
      <c r="T18" s="51"/>
      <c r="U18" s="49"/>
    </row>
    <row r="19" ht="21" customHeight="1" spans="1:23" x14ac:dyDescent="0.25">
      <c r="A19" s="47"/>
      <c r="B19" s="11" t="s">
        <v>64</v>
      </c>
      <c r="C19" s="11"/>
      <c r="D19" s="13" t="s">
        <v>6</v>
      </c>
      <c r="E19" s="11"/>
      <c r="F19" s="52"/>
      <c r="G19" s="52"/>
      <c r="H19" s="52"/>
      <c r="I19" s="52"/>
      <c r="J19" s="49"/>
      <c r="L19" s="47"/>
      <c r="M19" s="11" t="s">
        <v>64</v>
      </c>
      <c r="N19" s="11"/>
      <c r="O19" s="13" t="s">
        <v>6</v>
      </c>
      <c r="P19" s="11"/>
      <c r="Q19" s="52"/>
      <c r="R19" s="52"/>
      <c r="S19" s="52"/>
      <c r="T19" s="52"/>
      <c r="U19" s="49"/>
      <c r="W19" t="s">
        <v>65</v>
      </c>
    </row>
    <row r="20" ht="21" customHeight="1" spans="1:21" x14ac:dyDescent="0.25">
      <c r="A20" s="39"/>
      <c r="B20" s="40"/>
      <c r="C20" s="40"/>
      <c r="D20" s="41"/>
      <c r="E20" s="40"/>
      <c r="F20" s="53"/>
      <c r="G20" s="53"/>
      <c r="H20" s="53"/>
      <c r="I20" s="53"/>
      <c r="J20" s="49"/>
      <c r="L20" s="39"/>
      <c r="M20" s="40"/>
      <c r="N20" s="40"/>
      <c r="O20" s="41"/>
      <c r="P20" s="40"/>
      <c r="Q20" s="53"/>
      <c r="R20" s="53"/>
      <c r="S20" s="53"/>
      <c r="T20" s="53"/>
      <c r="U20" s="49"/>
    </row>
    <row r="21" ht="21" customHeight="1" spans="1:21" x14ac:dyDescent="0.25">
      <c r="A21" s="47" t="s">
        <v>66</v>
      </c>
      <c r="B21" s="11" t="s">
        <v>67</v>
      </c>
      <c r="C21" s="11"/>
      <c r="D21" s="54" t="s">
        <v>6</v>
      </c>
      <c r="E21" s="55" t="s">
        <v>68</v>
      </c>
      <c r="F21" s="55"/>
      <c r="G21" s="55"/>
      <c r="H21" s="55"/>
      <c r="I21" s="55"/>
      <c r="J21" s="55"/>
      <c r="L21" s="47" t="s">
        <v>66</v>
      </c>
      <c r="M21" s="11" t="s">
        <v>67</v>
      </c>
      <c r="N21" s="11"/>
      <c r="O21" s="54" t="s">
        <v>6</v>
      </c>
      <c r="P21" s="55" t="str">
        <f>E21</f>
        <v>Perjalanan Dinas Dalam kota, dalam rangka Distribusi Obat ke puskesmas.</v>
      </c>
      <c r="Q21" s="55"/>
      <c r="R21" s="55"/>
      <c r="S21" s="55"/>
      <c r="T21" s="55"/>
      <c r="U21" s="55"/>
    </row>
    <row r="22" ht="17.25" customHeight="1" spans="1:21" x14ac:dyDescent="0.25">
      <c r="A22" s="47"/>
      <c r="B22" s="11"/>
      <c r="C22" s="11"/>
      <c r="D22" s="13"/>
      <c r="E22" s="56"/>
      <c r="F22" s="56"/>
      <c r="G22" s="56"/>
      <c r="H22" s="56"/>
      <c r="I22" s="56"/>
      <c r="J22" s="56"/>
      <c r="L22" s="47"/>
      <c r="M22" s="11"/>
      <c r="N22" s="11"/>
      <c r="O22" s="13"/>
      <c r="P22" s="56"/>
      <c r="Q22" s="56"/>
      <c r="R22" s="56"/>
      <c r="S22" s="56"/>
      <c r="T22" s="56"/>
      <c r="U22" s="56"/>
    </row>
    <row r="23" ht="14.45" customHeight="1" spans="1:21" x14ac:dyDescent="0.25">
      <c r="A23" s="39"/>
      <c r="B23" s="40"/>
      <c r="C23" s="40"/>
      <c r="D23" s="41"/>
      <c r="E23" s="57"/>
      <c r="F23" s="57"/>
      <c r="G23" s="57"/>
      <c r="H23" s="57"/>
      <c r="I23" s="57"/>
      <c r="J23" s="57"/>
      <c r="L23" s="39"/>
      <c r="M23" s="40"/>
      <c r="N23" s="40"/>
      <c r="O23" s="41"/>
      <c r="P23" s="57"/>
      <c r="Q23" s="57"/>
      <c r="R23" s="57"/>
      <c r="S23" s="57"/>
      <c r="T23" s="57"/>
      <c r="U23" s="57"/>
    </row>
    <row r="24" ht="21" customHeight="1" spans="1:21" x14ac:dyDescent="0.25">
      <c r="A24" s="43" t="s">
        <v>69</v>
      </c>
      <c r="B24" s="44" t="s">
        <v>70</v>
      </c>
      <c r="C24" s="44"/>
      <c r="D24" s="45" t="s">
        <v>6</v>
      </c>
      <c r="E24" s="58" t="str">
        <f>IF(E26="Puskesmas Tanjung Aru","kendaraan Laut","Kendaraan Darat")</f>
        <v>Kendaraan Darat</v>
      </c>
      <c r="F24" s="58"/>
      <c r="G24" s="59"/>
      <c r="H24" s="59"/>
      <c r="I24" s="59"/>
      <c r="J24" s="42"/>
      <c r="L24" s="43" t="s">
        <v>69</v>
      </c>
      <c r="M24" s="44" t="s">
        <v>70</v>
      </c>
      <c r="N24" s="44"/>
      <c r="O24" s="45" t="s">
        <v>6</v>
      </c>
      <c r="P24" s="58" t="str">
        <f>E24</f>
        <v>Kendaraan Darat</v>
      </c>
      <c r="Q24" s="58"/>
      <c r="R24" s="59"/>
      <c r="S24" s="59"/>
      <c r="T24" s="59"/>
      <c r="U24" s="42"/>
    </row>
    <row r="25" ht="21" customHeight="1" spans="1:21" x14ac:dyDescent="0.25">
      <c r="A25" s="47" t="s">
        <v>71</v>
      </c>
      <c r="B25" s="11" t="s">
        <v>72</v>
      </c>
      <c r="C25" s="11"/>
      <c r="D25" s="13" t="s">
        <v>6</v>
      </c>
      <c r="E25" s="60" t="s">
        <v>73</v>
      </c>
      <c r="F25" s="60"/>
      <c r="G25" s="60"/>
      <c r="H25" s="60"/>
      <c r="I25" s="60"/>
      <c r="J25" s="49"/>
      <c r="L25" s="47" t="s">
        <v>71</v>
      </c>
      <c r="M25" s="11" t="s">
        <v>72</v>
      </c>
      <c r="N25" s="11"/>
      <c r="O25" s="13" t="s">
        <v>6</v>
      </c>
      <c r="P25" s="60" t="s">
        <v>73</v>
      </c>
      <c r="Q25" s="60"/>
      <c r="R25" s="60"/>
      <c r="S25" s="60"/>
      <c r="T25" s="60"/>
      <c r="U25" s="49"/>
    </row>
    <row r="26" ht="21" customHeight="1" spans="1:21" x14ac:dyDescent="0.25">
      <c r="A26" s="39"/>
      <c r="B26" s="40" t="s">
        <v>74</v>
      </c>
      <c r="C26" s="40"/>
      <c r="D26" s="41" t="s">
        <v>6</v>
      </c>
      <c r="E26" s="61" t="str">
        <f>SURTUG!G44</f>
        <v>NAMA PUSKESMAS</v>
      </c>
      <c r="F26" s="61"/>
      <c r="G26" s="61"/>
      <c r="H26" s="61"/>
      <c r="I26" s="61"/>
      <c r="J26" s="62"/>
      <c r="L26" s="39"/>
      <c r="M26" s="40" t="s">
        <v>74</v>
      </c>
      <c r="N26" s="40"/>
      <c r="O26" s="41" t="s">
        <v>6</v>
      </c>
      <c r="P26" s="61" t="str">
        <f>E26</f>
        <v>NAMA PUSKESMAS</v>
      </c>
      <c r="Q26" s="61"/>
      <c r="R26" s="61"/>
      <c r="S26" s="61"/>
      <c r="T26" s="61"/>
      <c r="U26" s="62"/>
    </row>
    <row r="27" ht="21" customHeight="1" spans="1:21" x14ac:dyDescent="0.25">
      <c r="A27" s="47" t="s">
        <v>75</v>
      </c>
      <c r="B27" s="11" t="s">
        <v>76</v>
      </c>
      <c r="C27" s="11"/>
      <c r="D27" s="13" t="s">
        <v>6</v>
      </c>
      <c r="E27" s="63" t="str">
        <f>SURTUG!G37</f>
        <v>JUMLAH HARI</v>
      </c>
      <c r="F27" s="63"/>
      <c r="G27" s="63"/>
      <c r="H27" s="63"/>
      <c r="I27" s="63"/>
      <c r="J27" s="49"/>
      <c r="L27" s="47" t="s">
        <v>75</v>
      </c>
      <c r="M27" s="11" t="s">
        <v>76</v>
      </c>
      <c r="N27" s="11"/>
      <c r="O27" s="13" t="s">
        <v>6</v>
      </c>
      <c r="P27" s="63" t="str">
        <f>E27</f>
        <v>JUMLAH HARI</v>
      </c>
      <c r="Q27" s="63"/>
      <c r="R27" s="63"/>
      <c r="S27" s="63"/>
      <c r="T27" s="63"/>
      <c r="U27" s="49"/>
    </row>
    <row r="28" ht="21" customHeight="1" spans="1:21" x14ac:dyDescent="0.25">
      <c r="A28" s="47"/>
      <c r="B28" s="11" t="s">
        <v>77</v>
      </c>
      <c r="C28" s="11"/>
      <c r="D28" s="13" t="s">
        <v>6</v>
      </c>
      <c r="E28" s="64">
        <f>SURTUG!G38</f>
        <v>NaN</v>
      </c>
      <c r="F28" s="64"/>
      <c r="G28" s="64"/>
      <c r="H28" s="64"/>
      <c r="I28" s="64"/>
      <c r="J28" s="49"/>
      <c r="L28" s="47"/>
      <c r="M28" s="11" t="s">
        <v>77</v>
      </c>
      <c r="N28" s="11"/>
      <c r="O28" s="13" t="s">
        <v>6</v>
      </c>
      <c r="P28" s="64">
        <f>E28</f>
        <v>NaN</v>
      </c>
      <c r="Q28" s="64"/>
      <c r="R28" s="64"/>
      <c r="S28" s="64"/>
      <c r="T28" s="64"/>
      <c r="U28" s="49"/>
    </row>
    <row r="29" ht="21" customHeight="1" spans="1:21" x14ac:dyDescent="0.25">
      <c r="A29" s="39"/>
      <c r="B29" s="40" t="s">
        <v>78</v>
      </c>
      <c r="C29" s="40"/>
      <c r="D29" s="41" t="s">
        <v>6</v>
      </c>
      <c r="E29" s="65">
        <f>SURTUG!G39</f>
        <v>NaN</v>
      </c>
      <c r="F29" s="65"/>
      <c r="G29" s="65"/>
      <c r="H29" s="65"/>
      <c r="I29" s="65"/>
      <c r="J29" s="49"/>
      <c r="L29" s="39"/>
      <c r="M29" s="40" t="s">
        <v>78</v>
      </c>
      <c r="N29" s="40"/>
      <c r="O29" s="41" t="s">
        <v>6</v>
      </c>
      <c r="P29" s="65">
        <f>E29</f>
        <v>NaN</v>
      </c>
      <c r="Q29" s="65"/>
      <c r="R29" s="65"/>
      <c r="S29" s="65"/>
      <c r="T29" s="65"/>
      <c r="U29" s="49"/>
    </row>
    <row r="30" ht="21" customHeight="1" spans="1:21" x14ac:dyDescent="0.25">
      <c r="A30" s="43" t="s">
        <v>79</v>
      </c>
      <c r="B30" s="44" t="s">
        <v>80</v>
      </c>
      <c r="C30" s="44"/>
      <c r="D30" s="45" t="s">
        <v>6</v>
      </c>
      <c r="E30" s="44"/>
      <c r="F30" s="44"/>
      <c r="G30" s="44"/>
      <c r="H30" s="44"/>
      <c r="I30" s="44"/>
      <c r="J30" s="42"/>
      <c r="L30" s="43" t="s">
        <v>79</v>
      </c>
      <c r="M30" s="44" t="s">
        <v>80</v>
      </c>
      <c r="N30" s="44"/>
      <c r="O30" s="45" t="s">
        <v>6</v>
      </c>
      <c r="P30" s="44"/>
      <c r="Q30" s="44"/>
      <c r="R30" s="44"/>
      <c r="S30" s="44"/>
      <c r="T30" s="44"/>
      <c r="U30" s="42"/>
    </row>
    <row r="31" ht="21" customHeight="1" spans="1:21" x14ac:dyDescent="0.25">
      <c r="A31" s="47" t="s">
        <v>81</v>
      </c>
      <c r="B31" s="11" t="s">
        <v>82</v>
      </c>
      <c r="C31" s="11"/>
      <c r="D31" s="13" t="s">
        <v>6</v>
      </c>
      <c r="E31" s="66" t="s">
        <v>83</v>
      </c>
      <c r="F31" s="66"/>
      <c r="G31" s="66"/>
      <c r="H31" s="66"/>
      <c r="I31" s="66"/>
      <c r="J31" s="67"/>
      <c r="K31" s="68"/>
      <c r="L31" s="47" t="s">
        <v>81</v>
      </c>
      <c r="M31" s="11" t="s">
        <v>82</v>
      </c>
      <c r="N31" s="11"/>
      <c r="O31" s="13" t="s">
        <v>6</v>
      </c>
      <c r="P31" s="66" t="str">
        <f>E31</f>
        <v>DPA UPTD Perbekalan Obat dan Alkes Kabupaten Paser</v>
      </c>
      <c r="Q31" s="66"/>
      <c r="R31" s="66"/>
      <c r="S31" s="66"/>
      <c r="T31" s="66"/>
      <c r="U31" s="67"/>
    </row>
    <row r="32" ht="21" customHeight="1" spans="1:21" x14ac:dyDescent="0.25">
      <c r="A32" s="11"/>
      <c r="B32" s="11" t="s">
        <v>84</v>
      </c>
      <c r="C32" s="11"/>
      <c r="D32" s="13" t="s">
        <v>6</v>
      </c>
      <c r="E32" s="11" t="s">
        <v>85</v>
      </c>
      <c r="F32" s="11"/>
      <c r="G32" s="11"/>
      <c r="H32" s="11"/>
      <c r="I32" s="11"/>
      <c r="J32" s="49"/>
      <c r="L32" s="11"/>
      <c r="M32" s="11" t="s">
        <v>84</v>
      </c>
      <c r="N32" s="11"/>
      <c r="O32" s="13" t="s">
        <v>6</v>
      </c>
      <c r="P32" s="11" t="s">
        <v>85</v>
      </c>
      <c r="Q32" s="11"/>
      <c r="R32" s="11"/>
      <c r="S32" s="11"/>
      <c r="T32" s="11"/>
      <c r="U32" s="49"/>
    </row>
    <row r="33" ht="21" customHeight="1" spans="1:21" x14ac:dyDescent="0.25">
      <c r="A33" s="40"/>
      <c r="B33" s="40" t="s">
        <v>86</v>
      </c>
      <c r="C33" s="40"/>
      <c r="D33" s="41" t="s">
        <v>6</v>
      </c>
      <c r="E33" s="69" t="str">
        <f>'NOTA DINAS'!H49</f>
        <v>KODE REKENING</v>
      </c>
      <c r="F33" s="70"/>
      <c r="G33" s="70"/>
      <c r="H33" s="70"/>
      <c r="I33" s="70"/>
      <c r="J33" s="49"/>
      <c r="L33" s="40"/>
      <c r="M33" s="40" t="s">
        <v>86</v>
      </c>
      <c r="N33" s="40"/>
      <c r="O33" s="41" t="s">
        <v>6</v>
      </c>
      <c r="P33" s="70" t="str">
        <f>E33</f>
        <v>KODE REKENING</v>
      </c>
      <c r="Q33" s="70"/>
      <c r="R33" s="70"/>
      <c r="S33" s="70"/>
      <c r="T33" s="70"/>
      <c r="U33" s="49"/>
    </row>
    <row r="34" ht="21" customHeight="1" spans="1:21" x14ac:dyDescent="0.25">
      <c r="A34" s="71" t="s">
        <v>87</v>
      </c>
      <c r="B34" s="71" t="s">
        <v>88</v>
      </c>
      <c r="C34" s="71"/>
      <c r="D34" s="72" t="s">
        <v>6</v>
      </c>
      <c r="E34" s="73"/>
      <c r="F34" s="71"/>
      <c r="G34" s="71"/>
      <c r="H34" s="71"/>
      <c r="I34" s="71"/>
      <c r="J34" s="74"/>
      <c r="L34" s="71" t="s">
        <v>87</v>
      </c>
      <c r="M34" s="71" t="s">
        <v>88</v>
      </c>
      <c r="N34" s="71"/>
      <c r="O34" s="72" t="s">
        <v>6</v>
      </c>
      <c r="P34" s="73"/>
      <c r="Q34" s="71"/>
      <c r="R34" s="71"/>
      <c r="S34" s="71"/>
      <c r="T34" s="71"/>
      <c r="U34" s="74"/>
    </row>
    <row r="35" ht="15" customHeight="1" spans="1:21" x14ac:dyDescent="0.25">
      <c r="A35" s="24"/>
      <c r="B35" s="24"/>
      <c r="C35" s="24"/>
      <c r="D35" s="24"/>
      <c r="E35" s="24"/>
      <c r="F35" s="7"/>
      <c r="G35" s="7"/>
      <c r="H35" s="7" t="s">
        <v>15</v>
      </c>
      <c r="I35" s="7"/>
      <c r="J35" s="24"/>
      <c r="L35" s="24"/>
      <c r="M35" s="24"/>
      <c r="N35" s="24"/>
      <c r="O35" s="24"/>
      <c r="P35" s="24"/>
      <c r="Q35" s="7"/>
      <c r="R35" s="7"/>
      <c r="S35" s="7" t="s">
        <v>15</v>
      </c>
      <c r="T35" s="7"/>
      <c r="U35" s="24"/>
    </row>
    <row r="36" ht="21" customHeight="1" spans="1:21" x14ac:dyDescent="0.25">
      <c r="A36" s="7"/>
      <c r="B36" s="7"/>
      <c r="C36" s="7"/>
      <c r="D36" s="7"/>
      <c r="E36" s="7" t="s">
        <v>89</v>
      </c>
      <c r="F36" s="7"/>
      <c r="G36" s="6" t="s">
        <v>6</v>
      </c>
      <c r="H36" s="21" t="s">
        <v>73</v>
      </c>
      <c r="I36" s="21"/>
      <c r="J36" s="24"/>
      <c r="L36" s="7"/>
      <c r="M36" s="7"/>
      <c r="N36" s="7"/>
      <c r="O36" s="7"/>
      <c r="P36" s="7" t="s">
        <v>89</v>
      </c>
      <c r="Q36" s="7"/>
      <c r="R36" s="6" t="s">
        <v>6</v>
      </c>
      <c r="S36" s="21" t="s">
        <v>73</v>
      </c>
      <c r="T36" s="21"/>
      <c r="U36" s="24"/>
    </row>
    <row r="37" ht="21" customHeight="1" spans="1:21" x14ac:dyDescent="0.25">
      <c r="A37" s="7"/>
      <c r="B37" s="7"/>
      <c r="C37" s="7"/>
      <c r="D37" s="7"/>
      <c r="E37" s="75" t="s">
        <v>90</v>
      </c>
      <c r="F37" s="75"/>
      <c r="G37" s="76" t="s">
        <v>6</v>
      </c>
      <c r="H37" s="77">
        <f>E28</f>
        <v>NaN</v>
      </c>
      <c r="I37" s="77"/>
      <c r="J37" s="24"/>
      <c r="L37" s="7"/>
      <c r="M37" s="7"/>
      <c r="N37" s="7"/>
      <c r="O37" s="7"/>
      <c r="P37" s="75" t="s">
        <v>90</v>
      </c>
      <c r="Q37" s="75"/>
      <c r="R37" s="76" t="s">
        <v>6</v>
      </c>
      <c r="S37" s="77">
        <f>H37</f>
        <v>NaN</v>
      </c>
      <c r="T37" s="77"/>
      <c r="U37" s="24"/>
    </row>
    <row r="38" ht="9.75" customHeight="1" spans="1:21" x14ac:dyDescent="0.25">
      <c r="A38" s="7"/>
      <c r="B38" s="7"/>
      <c r="C38" s="7"/>
      <c r="D38" s="7"/>
      <c r="E38" s="24"/>
      <c r="F38" s="7"/>
      <c r="G38" s="7"/>
      <c r="H38" s="7"/>
      <c r="I38" s="7"/>
      <c r="J38" s="24"/>
      <c r="L38" s="7"/>
      <c r="M38" s="7"/>
      <c r="N38" s="7"/>
      <c r="O38" s="7"/>
      <c r="P38" s="24"/>
      <c r="Q38" s="7"/>
      <c r="R38" s="7"/>
      <c r="S38" s="7"/>
      <c r="T38" s="7"/>
      <c r="U38" s="24"/>
    </row>
    <row r="39" ht="21" customHeight="1" spans="1:21" x14ac:dyDescent="0.25">
      <c r="A39" s="7"/>
      <c r="B39" s="7"/>
      <c r="C39" s="7"/>
      <c r="D39" s="7"/>
      <c r="E39" s="7" t="str">
        <f>E15</f>
        <v>Ka. UPTD Perbekalan Obat dan Alkes Kab Paser</v>
      </c>
      <c r="F39" s="24"/>
      <c r="G39" s="7"/>
      <c r="H39" s="7"/>
      <c r="I39" s="7"/>
      <c r="J39" s="24"/>
      <c r="L39" s="7"/>
      <c r="M39" s="7"/>
      <c r="N39" s="7"/>
      <c r="O39" s="7"/>
      <c r="P39" s="7" t="str">
        <f>P15</f>
        <v>Ka. UPTD Perbekalan Obat dan Alkes Kab Paser</v>
      </c>
      <c r="Q39" s="24"/>
      <c r="R39" s="7"/>
      <c r="S39" s="7"/>
      <c r="T39" s="7"/>
      <c r="U39" s="24"/>
    </row>
    <row r="40" ht="14.45" customHeight="1" spans="1:21" x14ac:dyDescent="0.25">
      <c r="A40" s="7"/>
      <c r="B40" s="7"/>
      <c r="C40" s="7" t="s">
        <v>15</v>
      </c>
      <c r="D40" s="7"/>
      <c r="E40" s="7"/>
      <c r="F40" s="7"/>
      <c r="G40" s="7"/>
      <c r="H40" s="7"/>
      <c r="I40" s="7"/>
      <c r="J40" s="24"/>
      <c r="L40" s="7"/>
      <c r="M40" s="7"/>
      <c r="N40" s="7" t="s">
        <v>15</v>
      </c>
      <c r="O40" s="7"/>
      <c r="P40" s="7"/>
      <c r="Q40" s="7"/>
      <c r="R40" s="7"/>
      <c r="S40" s="7"/>
      <c r="T40" s="7"/>
      <c r="U40" s="24"/>
    </row>
    <row r="41" ht="14.45" customHeight="1" spans="1:21" x14ac:dyDescent="0.25">
      <c r="A41" s="7"/>
      <c r="B41" s="7"/>
      <c r="C41" s="7"/>
      <c r="D41" s="7"/>
      <c r="E41" s="7"/>
      <c r="F41" s="7"/>
      <c r="G41" s="7"/>
      <c r="H41" s="7"/>
      <c r="I41" s="7"/>
      <c r="J41" s="24"/>
      <c r="L41" s="7"/>
      <c r="M41" s="7"/>
      <c r="N41" s="7"/>
      <c r="O41" s="7"/>
      <c r="P41" s="7"/>
      <c r="Q41" s="7"/>
      <c r="R41" s="7"/>
      <c r="S41" s="7"/>
      <c r="T41" s="7"/>
      <c r="U41" s="24"/>
    </row>
    <row r="42" ht="14.45" customHeight="1" spans="1:21" x14ac:dyDescent="0.25">
      <c r="A42" s="7"/>
      <c r="B42" s="7"/>
      <c r="C42" s="7"/>
      <c r="D42" s="7"/>
      <c r="E42" s="7"/>
      <c r="F42" s="7"/>
      <c r="G42" s="7"/>
      <c r="H42" s="7"/>
      <c r="I42" s="7"/>
      <c r="J42" s="24"/>
      <c r="L42" s="7"/>
      <c r="M42" s="7"/>
      <c r="N42" s="7"/>
      <c r="O42" s="7"/>
      <c r="P42" s="7"/>
      <c r="Q42" s="7"/>
      <c r="R42" s="7"/>
      <c r="S42" s="7"/>
      <c r="T42" s="7"/>
      <c r="U42" s="24"/>
    </row>
    <row r="43" ht="15.6" customHeight="1" spans="1:21" x14ac:dyDescent="0.25">
      <c r="A43" s="7"/>
      <c r="B43" s="7"/>
      <c r="C43" s="7"/>
      <c r="D43" s="24"/>
      <c r="E43" s="78" t="str">
        <f>SURTUG!G55</f>
        <v>Yayillatul Rochmah, S. Si. Apt</v>
      </c>
      <c r="F43" s="78"/>
      <c r="G43" s="78"/>
      <c r="H43" s="78"/>
      <c r="I43" s="78"/>
      <c r="J43" s="20"/>
      <c r="L43" s="7"/>
      <c r="M43" s="7"/>
      <c r="N43" s="7"/>
      <c r="O43" s="24"/>
      <c r="P43" s="78" t="str">
        <f>E43</f>
        <v>Yayillatul Rochmah, S. Si. Apt</v>
      </c>
      <c r="Q43" s="78"/>
      <c r="R43" s="78"/>
      <c r="S43" s="78"/>
      <c r="T43" s="78"/>
      <c r="U43" s="20"/>
    </row>
    <row r="44" ht="15.6" customHeight="1" spans="1:21" x14ac:dyDescent="0.25">
      <c r="A44" s="7"/>
      <c r="B44" s="7"/>
      <c r="C44" s="7"/>
      <c r="D44" s="24"/>
      <c r="E44" s="9" t="str">
        <f>SURTUG!G56</f>
        <v>NIP. 19780703 200502 2 006</v>
      </c>
      <c r="F44" s="9"/>
      <c r="G44" s="9"/>
      <c r="H44" s="9"/>
      <c r="I44" s="9"/>
      <c r="J44" s="7"/>
      <c r="L44" s="7"/>
      <c r="M44" s="7"/>
      <c r="N44" s="7"/>
      <c r="O44" s="24"/>
      <c r="P44" s="9" t="str">
        <f>E44</f>
        <v>NIP. 19780703 200502 2 006</v>
      </c>
      <c r="Q44" s="9"/>
      <c r="R44" s="9"/>
      <c r="S44" s="9"/>
      <c r="T44" s="9"/>
      <c r="U44" s="7"/>
    </row>
    <row r="49" ht="15.75" customHeight="1" spans="21:23" x14ac:dyDescent="0.25">
      <c r="U49" s="79"/>
      <c r="V49" s="79"/>
      <c r="W49" s="79"/>
    </row>
    <row r="50" ht="15.75" customHeight="1" spans="21:23" x14ac:dyDescent="0.25">
      <c r="U50" s="80"/>
      <c r="V50" s="80"/>
      <c r="W50" s="80"/>
    </row>
    <row r="65" spans="2:9" x14ac:dyDescent="0.25">
      <c r="B65" s="81"/>
      <c r="C65" s="81"/>
      <c r="D65" s="81"/>
      <c r="E65" s="81"/>
      <c r="F65" s="81"/>
      <c r="G65" s="81"/>
      <c r="H65" s="81"/>
      <c r="I65" s="81"/>
    </row>
    <row r="66" spans="2:9" x14ac:dyDescent="0.25">
      <c r="B66" s="81"/>
      <c r="C66" s="81"/>
      <c r="D66" s="81"/>
      <c r="E66" s="81"/>
      <c r="F66" s="81"/>
      <c r="G66" s="81"/>
      <c r="H66" s="81"/>
      <c r="I66" s="81"/>
    </row>
    <row r="67" spans="2:9" x14ac:dyDescent="0.25">
      <c r="B67" s="81"/>
      <c r="C67" s="81"/>
      <c r="D67" s="81"/>
      <c r="E67" s="81"/>
      <c r="F67" s="81"/>
      <c r="G67" s="81"/>
      <c r="H67" s="81"/>
      <c r="I67" s="81"/>
    </row>
    <row r="68" spans="2:9" x14ac:dyDescent="0.25">
      <c r="B68" s="81"/>
      <c r="C68" s="81"/>
      <c r="D68" s="81"/>
      <c r="E68" s="81"/>
      <c r="F68" s="81"/>
      <c r="G68" s="81"/>
      <c r="H68" s="81"/>
      <c r="I68" s="81"/>
    </row>
    <row r="69" spans="2:9" x14ac:dyDescent="0.25">
      <c r="B69" s="81"/>
      <c r="C69" s="81"/>
      <c r="D69" s="81"/>
      <c r="E69" s="81"/>
      <c r="F69" s="81"/>
      <c r="G69" s="81"/>
      <c r="H69" s="81"/>
      <c r="I69" s="81"/>
    </row>
    <row r="70" spans="2:9" x14ac:dyDescent="0.25">
      <c r="B70" s="81"/>
      <c r="C70" s="81"/>
      <c r="D70" s="81"/>
      <c r="E70" s="81"/>
      <c r="F70" s="81"/>
      <c r="G70" s="81"/>
      <c r="H70" s="81"/>
      <c r="I70" s="81"/>
    </row>
    <row r="71" spans="2:9" x14ac:dyDescent="0.25">
      <c r="B71" s="81"/>
      <c r="C71" s="81"/>
      <c r="D71" s="81"/>
      <c r="E71" s="81"/>
      <c r="F71" s="81"/>
      <c r="G71" s="81"/>
      <c r="H71" s="81"/>
      <c r="I71" s="81"/>
    </row>
    <row r="72" spans="2:9" x14ac:dyDescent="0.25">
      <c r="B72" s="81"/>
      <c r="C72" s="81"/>
      <c r="D72" s="81"/>
      <c r="E72" s="81"/>
      <c r="F72" s="81"/>
      <c r="G72" s="81"/>
      <c r="H72" s="81"/>
      <c r="I72" s="81"/>
    </row>
    <row r="73" spans="2:9" x14ac:dyDescent="0.25">
      <c r="B73" s="81"/>
      <c r="C73" s="81"/>
      <c r="D73" s="81"/>
      <c r="E73" s="81"/>
      <c r="F73" s="81"/>
      <c r="G73" s="81"/>
      <c r="H73" s="81"/>
      <c r="I73" s="81"/>
    </row>
    <row r="74" spans="2:9" x14ac:dyDescent="0.25">
      <c r="B74" s="81"/>
      <c r="C74" s="81"/>
      <c r="D74" s="81"/>
      <c r="E74" s="81"/>
      <c r="F74" s="81"/>
      <c r="G74" s="81"/>
      <c r="H74" s="81"/>
      <c r="I74" s="81"/>
    </row>
    <row r="75" spans="2:9" x14ac:dyDescent="0.25">
      <c r="B75" s="81"/>
      <c r="C75" s="81"/>
      <c r="D75" s="81"/>
      <c r="E75" s="81"/>
      <c r="F75" s="81"/>
      <c r="G75" s="81"/>
      <c r="H75" s="81"/>
      <c r="I75" s="81"/>
    </row>
    <row r="76" spans="2:9" x14ac:dyDescent="0.25">
      <c r="B76" s="81"/>
      <c r="C76" s="81"/>
      <c r="D76" s="81"/>
      <c r="E76" s="81"/>
      <c r="F76" s="81"/>
      <c r="G76" s="81"/>
      <c r="H76" s="81"/>
      <c r="I76" s="81"/>
    </row>
    <row r="77" spans="2:9" x14ac:dyDescent="0.25">
      <c r="B77" s="81"/>
      <c r="C77" s="81"/>
      <c r="D77" s="81"/>
      <c r="E77" s="81"/>
      <c r="F77" s="81"/>
      <c r="G77" s="81"/>
      <c r="H77" s="81"/>
      <c r="I77" s="81"/>
    </row>
    <row r="78" spans="2:9" x14ac:dyDescent="0.25">
      <c r="B78" s="81"/>
      <c r="C78" s="81"/>
      <c r="D78" s="81"/>
      <c r="E78" s="81"/>
      <c r="F78" s="81"/>
      <c r="G78" s="81"/>
      <c r="H78" s="81"/>
      <c r="I78" s="81"/>
    </row>
    <row r="79" spans="2:9" x14ac:dyDescent="0.25">
      <c r="B79" s="81"/>
      <c r="C79" s="81"/>
      <c r="D79" s="81"/>
      <c r="E79" s="81"/>
      <c r="F79" s="81"/>
      <c r="G79" s="81"/>
      <c r="H79" s="81"/>
      <c r="I79" s="81"/>
    </row>
    <row r="80" spans="2:9" x14ac:dyDescent="0.25">
      <c r="B80" s="81"/>
      <c r="C80" s="81"/>
      <c r="D80" s="81"/>
      <c r="E80" s="81"/>
      <c r="F80" s="81"/>
      <c r="G80" s="81"/>
      <c r="H80" s="81"/>
      <c r="I80" s="81"/>
    </row>
    <row r="81" spans="2:9" x14ac:dyDescent="0.25">
      <c r="B81" s="81"/>
      <c r="C81" s="81"/>
      <c r="D81" s="81"/>
      <c r="E81" s="81"/>
      <c r="F81" s="81"/>
      <c r="G81" s="81"/>
      <c r="H81" s="81"/>
      <c r="I81" s="81"/>
    </row>
    <row r="82" spans="2:9" x14ac:dyDescent="0.25">
      <c r="B82" s="81"/>
      <c r="C82" s="81"/>
      <c r="D82" s="81"/>
      <c r="E82" s="81"/>
      <c r="F82" s="81"/>
      <c r="G82" s="81"/>
      <c r="H82" s="81"/>
      <c r="I82" s="81"/>
    </row>
    <row r="83" spans="2:9" x14ac:dyDescent="0.25">
      <c r="B83" s="81"/>
      <c r="C83" s="81"/>
      <c r="D83" s="81"/>
      <c r="E83" s="81"/>
      <c r="F83" s="81"/>
      <c r="G83" s="81"/>
      <c r="H83" s="81"/>
      <c r="I83" s="81"/>
    </row>
    <row r="84" spans="2:9" x14ac:dyDescent="0.25">
      <c r="B84" s="81"/>
      <c r="C84" s="81"/>
      <c r="D84" s="81"/>
      <c r="E84" s="81"/>
      <c r="F84" s="81"/>
      <c r="G84" s="81"/>
      <c r="H84" s="81"/>
      <c r="I84" s="81"/>
    </row>
    <row r="85" spans="2:9" x14ac:dyDescent="0.25">
      <c r="B85" s="81"/>
      <c r="C85" s="81"/>
      <c r="D85" s="81"/>
      <c r="E85" s="81"/>
      <c r="F85" s="81"/>
      <c r="G85" s="81"/>
      <c r="H85" s="81"/>
      <c r="I85" s="81"/>
    </row>
    <row r="86" spans="2:9" x14ac:dyDescent="0.25">
      <c r="B86" s="81"/>
      <c r="C86" s="81"/>
      <c r="D86" s="81"/>
      <c r="E86" s="81"/>
      <c r="F86" s="81"/>
      <c r="G86" s="81"/>
      <c r="H86" s="81"/>
      <c r="I86" s="81"/>
    </row>
    <row r="87" spans="2:9" x14ac:dyDescent="0.25">
      <c r="B87" s="81"/>
      <c r="C87" s="81"/>
      <c r="D87" s="81"/>
      <c r="E87" s="81"/>
      <c r="F87" s="81"/>
      <c r="G87" s="81"/>
      <c r="H87" s="81"/>
      <c r="I87" s="81"/>
    </row>
    <row r="88" spans="2:9" x14ac:dyDescent="0.25">
      <c r="B88" s="81"/>
      <c r="C88" s="81"/>
      <c r="D88" s="81"/>
      <c r="E88" s="81"/>
      <c r="F88" s="81"/>
      <c r="G88" s="81"/>
      <c r="H88" s="81"/>
      <c r="I88" s="81"/>
    </row>
    <row r="89" spans="2:9" x14ac:dyDescent="0.25">
      <c r="B89" s="81"/>
      <c r="C89" s="81"/>
      <c r="D89" s="81"/>
      <c r="E89" s="81"/>
      <c r="F89" s="81"/>
      <c r="G89" s="81"/>
      <c r="H89" s="81"/>
      <c r="I89" s="81"/>
    </row>
    <row r="90" spans="2:9" x14ac:dyDescent="0.25">
      <c r="B90" s="81"/>
      <c r="C90" s="81"/>
      <c r="D90" s="81"/>
      <c r="E90" s="81"/>
      <c r="F90" s="81"/>
      <c r="G90" s="81"/>
      <c r="H90" s="81"/>
      <c r="I90" s="81"/>
    </row>
    <row r="91" spans="2:9" x14ac:dyDescent="0.25">
      <c r="B91" s="81"/>
      <c r="C91" s="81"/>
      <c r="D91" s="81"/>
      <c r="E91" s="81"/>
      <c r="F91" s="81"/>
      <c r="G91" s="81"/>
      <c r="H91" s="81"/>
      <c r="I91" s="81"/>
    </row>
    <row r="92" spans="2:9" x14ac:dyDescent="0.25">
      <c r="B92" s="81"/>
      <c r="C92" s="81"/>
      <c r="D92" s="81"/>
      <c r="E92" s="81"/>
      <c r="F92" s="81"/>
      <c r="G92" s="81"/>
      <c r="H92" s="81"/>
      <c r="I92" s="81"/>
    </row>
    <row r="93" spans="2:9" x14ac:dyDescent="0.25">
      <c r="B93" s="81"/>
      <c r="C93" s="81"/>
      <c r="D93" s="81"/>
      <c r="E93" s="81"/>
      <c r="F93" s="81"/>
      <c r="G93" s="81"/>
      <c r="H93" s="81"/>
      <c r="I93" s="81"/>
    </row>
    <row r="94" spans="2:9" x14ac:dyDescent="0.25">
      <c r="B94" s="81"/>
      <c r="C94" s="81"/>
      <c r="D94" s="81"/>
      <c r="E94" s="81"/>
      <c r="F94" s="81"/>
      <c r="G94" s="81"/>
      <c r="H94" s="81"/>
      <c r="I94" s="81"/>
    </row>
    <row r="95" spans="2:9" x14ac:dyDescent="0.25">
      <c r="B95" s="81"/>
      <c r="C95" s="81"/>
      <c r="D95" s="81"/>
      <c r="E95" s="81"/>
      <c r="F95" s="81"/>
      <c r="G95" s="81"/>
      <c r="H95" s="81"/>
      <c r="I95" s="81"/>
    </row>
    <row r="96" spans="2:9" x14ac:dyDescent="0.25">
      <c r="B96" s="81"/>
      <c r="C96" s="81"/>
      <c r="D96" s="81"/>
      <c r="E96" s="81"/>
      <c r="F96" s="81"/>
      <c r="G96" s="81"/>
      <c r="H96" s="81"/>
      <c r="I96" s="81"/>
    </row>
    <row r="97" spans="2:9" x14ac:dyDescent="0.25">
      <c r="B97" s="81"/>
      <c r="C97" s="81"/>
      <c r="D97" s="81"/>
      <c r="E97" s="81"/>
      <c r="F97" s="81"/>
      <c r="G97" s="81"/>
      <c r="H97" s="81"/>
      <c r="I97" s="81"/>
    </row>
    <row r="98" spans="2:9" x14ac:dyDescent="0.25">
      <c r="B98" s="81"/>
      <c r="C98" s="81"/>
      <c r="D98" s="81"/>
      <c r="E98" s="81"/>
      <c r="F98" s="81"/>
      <c r="G98" s="81"/>
      <c r="H98" s="81"/>
      <c r="I98" s="81"/>
    </row>
    <row r="99" spans="2:9" x14ac:dyDescent="0.25">
      <c r="B99" s="81"/>
      <c r="C99" s="81"/>
      <c r="D99" s="81"/>
      <c r="E99" s="81"/>
      <c r="F99" s="81"/>
      <c r="G99" s="81"/>
      <c r="H99" s="81"/>
      <c r="I99" s="81"/>
    </row>
    <row r="100" spans="2:9" x14ac:dyDescent="0.25">
      <c r="B100" s="81"/>
      <c r="C100" s="81"/>
      <c r="D100" s="81"/>
      <c r="E100" s="81"/>
      <c r="F100" s="81"/>
      <c r="G100" s="81"/>
      <c r="H100" s="81"/>
      <c r="I100" s="81"/>
    </row>
    <row r="101" spans="2:9" x14ac:dyDescent="0.25">
      <c r="B101" s="81"/>
      <c r="C101" s="81"/>
      <c r="D101" s="81"/>
      <c r="E101" s="81"/>
      <c r="F101" s="81"/>
      <c r="G101" s="81"/>
      <c r="H101" s="81"/>
      <c r="I101" s="81"/>
    </row>
    <row r="102" spans="2:9" x14ac:dyDescent="0.25">
      <c r="B102" s="81"/>
      <c r="C102" s="81"/>
      <c r="D102" s="81"/>
      <c r="E102" s="81"/>
      <c r="F102" s="81"/>
      <c r="G102" s="81"/>
      <c r="H102" s="81"/>
      <c r="I102" s="81"/>
    </row>
    <row r="103" spans="2:9" x14ac:dyDescent="0.25">
      <c r="B103" s="81"/>
      <c r="C103" s="81"/>
      <c r="D103" s="81"/>
      <c r="E103" s="81"/>
      <c r="F103" s="81"/>
      <c r="G103" s="81"/>
      <c r="H103" s="81"/>
      <c r="I103" s="81"/>
    </row>
    <row r="104" spans="2:9" x14ac:dyDescent="0.25">
      <c r="B104" s="81"/>
      <c r="C104" s="81"/>
      <c r="D104" s="81"/>
      <c r="E104" s="81"/>
      <c r="F104" s="81"/>
      <c r="G104" s="81"/>
      <c r="H104" s="81"/>
      <c r="I104" s="81"/>
    </row>
    <row r="105" spans="2:9" x14ac:dyDescent="0.25">
      <c r="B105" s="81"/>
      <c r="C105" s="81"/>
      <c r="D105" s="81"/>
      <c r="E105" s="81"/>
      <c r="F105" s="81"/>
      <c r="G105" s="81"/>
      <c r="H105" s="81"/>
      <c r="I105" s="81"/>
    </row>
    <row r="106" spans="2:9" x14ac:dyDescent="0.25">
      <c r="B106" s="81"/>
      <c r="C106" s="81"/>
      <c r="D106" s="81"/>
      <c r="E106" s="81"/>
      <c r="F106" s="81"/>
      <c r="G106" s="81"/>
      <c r="H106" s="81"/>
      <c r="I106" s="81"/>
    </row>
    <row r="107" spans="2:9" x14ac:dyDescent="0.25">
      <c r="B107" s="81"/>
      <c r="C107" s="81"/>
      <c r="D107" s="81"/>
      <c r="E107" s="81"/>
      <c r="F107" s="81"/>
      <c r="G107" s="81"/>
      <c r="H107" s="81"/>
      <c r="I107" s="81"/>
    </row>
    <row r="108" spans="2:9" x14ac:dyDescent="0.25">
      <c r="B108" s="81"/>
      <c r="C108" s="81"/>
      <c r="D108" s="81"/>
      <c r="E108" s="81"/>
      <c r="F108" s="81"/>
      <c r="G108" s="81"/>
      <c r="H108" s="81"/>
      <c r="I108" s="81"/>
    </row>
    <row r="109" spans="2:9" x14ac:dyDescent="0.25">
      <c r="B109" s="81"/>
      <c r="C109" s="81"/>
      <c r="D109" s="81"/>
      <c r="E109" s="81"/>
      <c r="F109" s="81"/>
      <c r="G109" s="81"/>
      <c r="H109" s="81"/>
      <c r="I109" s="81"/>
    </row>
    <row r="110" spans="2:9" x14ac:dyDescent="0.25">
      <c r="B110" s="81"/>
      <c r="C110" s="81"/>
      <c r="D110" s="81"/>
      <c r="E110" s="81"/>
      <c r="F110" s="81"/>
      <c r="G110" s="81"/>
      <c r="H110" s="81"/>
      <c r="I110" s="81"/>
    </row>
    <row r="111" spans="2:9" x14ac:dyDescent="0.25">
      <c r="B111" s="81"/>
      <c r="C111" s="81"/>
      <c r="D111" s="81"/>
      <c r="E111" s="81"/>
      <c r="F111" s="81"/>
      <c r="G111" s="81"/>
      <c r="H111" s="81"/>
      <c r="I111" s="81"/>
    </row>
    <row r="112" spans="2:9" x14ac:dyDescent="0.25">
      <c r="B112" s="81"/>
      <c r="C112" s="81"/>
      <c r="D112" s="81"/>
      <c r="E112" s="81"/>
      <c r="F112" s="81"/>
      <c r="G112" s="81"/>
      <c r="H112" s="81"/>
      <c r="I112" s="81"/>
    </row>
    <row r="113" spans="2:9" x14ac:dyDescent="0.25">
      <c r="B113" s="81"/>
      <c r="C113" s="81"/>
      <c r="D113" s="81"/>
      <c r="E113" s="81"/>
      <c r="F113" s="81"/>
      <c r="G113" s="81"/>
      <c r="H113" s="81"/>
      <c r="I113" s="81"/>
    </row>
    <row r="114" spans="2:9" x14ac:dyDescent="0.25">
      <c r="B114" s="81"/>
      <c r="C114" s="81"/>
      <c r="D114" s="81"/>
      <c r="E114" s="81"/>
      <c r="F114" s="81"/>
      <c r="G114" s="81"/>
      <c r="H114" s="81"/>
      <c r="I114" s="81"/>
    </row>
    <row r="115" spans="2:9" x14ac:dyDescent="0.25">
      <c r="B115" s="81"/>
      <c r="C115" s="81"/>
      <c r="D115" s="81"/>
      <c r="E115" s="81"/>
      <c r="F115" s="81"/>
      <c r="G115" s="81"/>
      <c r="H115" s="81"/>
      <c r="I115" s="81"/>
    </row>
    <row r="116" spans="2:9" x14ac:dyDescent="0.25">
      <c r="B116" s="81"/>
      <c r="C116" s="81"/>
      <c r="D116" s="81"/>
      <c r="E116" s="81"/>
      <c r="F116" s="81"/>
      <c r="G116" s="81"/>
      <c r="H116" s="81"/>
      <c r="I116" s="81"/>
    </row>
    <row r="117" spans="2:9" x14ac:dyDescent="0.25">
      <c r="B117" s="81"/>
      <c r="C117" s="81"/>
      <c r="D117" s="81"/>
      <c r="E117" s="81"/>
      <c r="F117" s="81"/>
      <c r="G117" s="81"/>
      <c r="H117" s="81"/>
      <c r="I117" s="81"/>
    </row>
    <row r="118" spans="2:9" x14ac:dyDescent="0.25">
      <c r="B118" s="81"/>
      <c r="C118" s="81"/>
      <c r="D118" s="81"/>
      <c r="E118" s="81"/>
      <c r="F118" s="81"/>
      <c r="G118" s="81"/>
      <c r="H118" s="81"/>
      <c r="I118" s="81"/>
    </row>
    <row r="119" spans="2:9" x14ac:dyDescent="0.25">
      <c r="B119" s="81"/>
      <c r="C119" s="81"/>
      <c r="D119" s="81"/>
      <c r="E119" s="81"/>
      <c r="F119" s="81"/>
      <c r="G119" s="81"/>
      <c r="H119" s="81"/>
      <c r="I119" s="81"/>
    </row>
    <row r="120" spans="2:9" x14ac:dyDescent="0.25">
      <c r="B120" s="81"/>
      <c r="C120" s="81"/>
      <c r="D120" s="81"/>
      <c r="E120" s="81"/>
      <c r="F120" s="81"/>
      <c r="G120" s="81"/>
      <c r="H120" s="81"/>
      <c r="I120" s="81"/>
    </row>
    <row r="121" spans="2:9" x14ac:dyDescent="0.25">
      <c r="B121" s="81"/>
      <c r="C121" s="81"/>
      <c r="D121" s="81"/>
      <c r="E121" s="81"/>
      <c r="F121" s="81"/>
      <c r="G121" s="81"/>
      <c r="H121" s="81"/>
      <c r="I121" s="81"/>
    </row>
    <row r="122" spans="2:9" x14ac:dyDescent="0.25">
      <c r="B122" s="81"/>
      <c r="C122" s="81"/>
      <c r="D122" s="81"/>
      <c r="E122" s="81"/>
      <c r="F122" s="81"/>
      <c r="G122" s="81"/>
      <c r="H122" s="81"/>
      <c r="I122" s="81"/>
    </row>
    <row r="123" spans="2:9" x14ac:dyDescent="0.25">
      <c r="B123" s="81"/>
      <c r="C123" s="81"/>
      <c r="D123" s="81"/>
      <c r="E123" s="81"/>
      <c r="F123" s="81"/>
      <c r="G123" s="81"/>
      <c r="H123" s="81"/>
      <c r="I123" s="81"/>
    </row>
    <row r="124" spans="2:9" x14ac:dyDescent="0.25">
      <c r="B124" s="81"/>
      <c r="C124" s="81"/>
      <c r="D124" s="81"/>
      <c r="E124" s="81"/>
      <c r="F124" s="81"/>
      <c r="G124" s="81"/>
      <c r="H124" s="81"/>
      <c r="I124" s="81"/>
    </row>
    <row r="125" spans="2:9" x14ac:dyDescent="0.25">
      <c r="B125" s="81"/>
      <c r="C125" s="81"/>
      <c r="D125" s="81"/>
      <c r="E125" s="81"/>
      <c r="F125" s="81"/>
      <c r="G125" s="81"/>
      <c r="H125" s="81"/>
      <c r="I125" s="81"/>
    </row>
    <row r="126" spans="2:9" x14ac:dyDescent="0.25">
      <c r="B126" s="81"/>
      <c r="C126" s="81"/>
      <c r="D126" s="81"/>
      <c r="E126" s="81"/>
      <c r="F126" s="81"/>
      <c r="G126" s="81"/>
      <c r="H126" s="81"/>
      <c r="I126" s="81"/>
    </row>
    <row r="127" spans="2:9" x14ac:dyDescent="0.25">
      <c r="B127" s="81"/>
      <c r="C127" s="81"/>
      <c r="D127" s="81"/>
      <c r="E127" s="81"/>
      <c r="F127" s="81"/>
      <c r="G127" s="81"/>
      <c r="H127" s="81"/>
      <c r="I127" s="81"/>
    </row>
    <row r="128" spans="2:9" x14ac:dyDescent="0.25">
      <c r="B128" s="81"/>
      <c r="C128" s="81"/>
      <c r="D128" s="81"/>
      <c r="E128" s="81"/>
      <c r="F128" s="81"/>
      <c r="G128" s="81"/>
      <c r="H128" s="81"/>
      <c r="I128" s="81"/>
    </row>
    <row r="129" spans="2:9" x14ac:dyDescent="0.25">
      <c r="B129" s="81"/>
      <c r="C129" s="81"/>
      <c r="D129" s="81"/>
      <c r="E129" s="81"/>
      <c r="F129" s="81"/>
      <c r="G129" s="81"/>
      <c r="H129" s="81"/>
      <c r="I129" s="81"/>
    </row>
    <row r="130" spans="2:9" x14ac:dyDescent="0.25">
      <c r="B130" s="81"/>
      <c r="C130" s="81"/>
      <c r="D130" s="81"/>
      <c r="E130" s="81"/>
      <c r="F130" s="81"/>
      <c r="G130" s="81"/>
      <c r="H130" s="81"/>
      <c r="I130" s="81"/>
    </row>
    <row r="131" spans="2:9" x14ac:dyDescent="0.25">
      <c r="B131" s="81"/>
      <c r="C131" s="81"/>
      <c r="D131" s="81"/>
      <c r="E131" s="81"/>
      <c r="F131" s="81"/>
      <c r="G131" s="81"/>
      <c r="H131" s="81"/>
      <c r="I131" s="81"/>
    </row>
  </sheetData>
  <mergeCells count="48">
    <mergeCell ref="B2:J2"/>
    <mergeCell ref="M2:U2"/>
    <mergeCell ref="B3:J3"/>
    <mergeCell ref="M3:U3"/>
    <mergeCell ref="B4:J4"/>
    <mergeCell ref="M4:U4"/>
    <mergeCell ref="B5:J5"/>
    <mergeCell ref="M5:U5"/>
    <mergeCell ref="B6:J6"/>
    <mergeCell ref="M6:U6"/>
    <mergeCell ref="C12:I12"/>
    <mergeCell ref="N12:T12"/>
    <mergeCell ref="C13:I13"/>
    <mergeCell ref="N13:T13"/>
    <mergeCell ref="E16:I16"/>
    <mergeCell ref="P16:T16"/>
    <mergeCell ref="F17:I17"/>
    <mergeCell ref="Q17:T17"/>
    <mergeCell ref="F18:I18"/>
    <mergeCell ref="Q18:T18"/>
    <mergeCell ref="F19:I19"/>
    <mergeCell ref="Q19:T19"/>
    <mergeCell ref="F20:I20"/>
    <mergeCell ref="Q20:T20"/>
    <mergeCell ref="E21:J23"/>
    <mergeCell ref="P21:U23"/>
    <mergeCell ref="E25:I25"/>
    <mergeCell ref="P25:T25"/>
    <mergeCell ref="E26:I26"/>
    <mergeCell ref="P26:T26"/>
    <mergeCell ref="E27:I27"/>
    <mergeCell ref="P27:T27"/>
    <mergeCell ref="E28:I28"/>
    <mergeCell ref="P28:T28"/>
    <mergeCell ref="E29:I29"/>
    <mergeCell ref="P29:T29"/>
    <mergeCell ref="E33:I33"/>
    <mergeCell ref="P33:T33"/>
    <mergeCell ref="H36:I36"/>
    <mergeCell ref="S36:T36"/>
    <mergeCell ref="H37:I37"/>
    <mergeCell ref="S37:T37"/>
    <mergeCell ref="E43:I43"/>
    <mergeCell ref="P43:T43"/>
    <mergeCell ref="E44:I44"/>
    <mergeCell ref="P44:T44"/>
    <mergeCell ref="U49:W49"/>
    <mergeCell ref="U50:W50"/>
  </mergeCells>
  <pageMargins left="0.7874015748031497" right="0.5118110236220472" top="0.7874015748031497" bottom="0.5511811023622047" header="0.31496062992125984" footer="0.31496062992125984"/>
  <pageSetup paperSize="5" orientation="portrait" horizontalDpi="120" verticalDpi="72" scale="90" fitToWidth="1" fitToHeight="1" firstPageNumber="1" useFirstPageNumber="1" copies="1"/>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U93"/>
  <sheetViews>
    <sheetView workbookViewId="0" zoomScale="86" zoomScaleNormal="100" view="pageBreakPreview">
      <selection activeCell="I44" sqref="I44"/>
    </sheetView>
  </sheetViews>
  <sheetFormatPr defaultRowHeight="14.25" outlineLevelRow="0" outlineLevelCol="0" x14ac:dyDescent="0" customHeight="1"/>
  <cols>
    <col min="1" max="1" width="9.140625" style="4" customWidth="1"/>
    <col min="2" max="2" width="5.28515625" style="4" customWidth="1"/>
    <col min="3" max="3" width="14.7109375" style="4" customWidth="1"/>
    <col min="4" max="4" width="3.28515625" style="4" customWidth="1"/>
    <col min="5" max="5" width="6.140625" style="4" customWidth="1"/>
    <col min="6" max="6" width="7" style="4" customWidth="1"/>
    <col min="7" max="7" width="9.7109375" style="4" customWidth="1"/>
    <col min="8" max="8" width="1.140625" style="4" customWidth="1"/>
    <col min="9" max="9" width="19.42578125" style="4" customWidth="1"/>
    <col min="10" max="10" width="2.7109375" style="4" customWidth="1"/>
    <col min="11" max="11" width="31.28515625" style="4" customWidth="1"/>
    <col min="12" max="12" width="2.140625" style="4" customWidth="1"/>
    <col min="13" max="13" width="1.140625" style="4" customWidth="1"/>
    <col min="14" max="14" width="2.7109375" style="4" customWidth="1"/>
    <col min="15" max="15" width="19.42578125" style="4" customWidth="1"/>
    <col min="16" max="16" width="11.5703125" style="4" customWidth="1"/>
    <col min="17" max="17" width="11.28515625" style="4" customWidth="1"/>
    <col min="18" max="18" width="10.140625" style="4" customWidth="1"/>
    <col min="19" max="19" width="6.85546875" style="4" customWidth="1"/>
    <col min="20" max="20" width="13.28515625" style="4" customWidth="1"/>
    <col min="21" max="21" width="11.28515625" style="4" customWidth="1"/>
    <col min="22" max="16384" width="9.140625" style="4" customWidth="1"/>
  </cols>
  <sheetData>
    <row r="2" ht="15" customHeight="1" spans="2:15" x14ac:dyDescent="0.25">
      <c r="B2" s="353" t="s">
        <v>292</v>
      </c>
      <c r="I2" s="354" t="s">
        <v>293</v>
      </c>
      <c r="J2" s="355" t="s">
        <v>6</v>
      </c>
      <c r="K2" s="98">
        <v>2011</v>
      </c>
      <c r="O2" s="4" t="e">
        <f>#REF!</f>
        <v>#REF!</v>
      </c>
    </row>
    <row r="3" ht="18" customHeight="1" spans="3:10" x14ac:dyDescent="0.25">
      <c r="C3" s="356"/>
      <c r="I3" s="354" t="s">
        <v>294</v>
      </c>
      <c r="J3" s="355" t="s">
        <v>295</v>
      </c>
    </row>
    <row r="4" ht="15" customHeight="1" spans="3:11" x14ac:dyDescent="0.25">
      <c r="C4" s="357" t="s">
        <v>15</v>
      </c>
      <c r="I4" s="354" t="s">
        <v>129</v>
      </c>
      <c r="J4" s="355" t="s">
        <v>6</v>
      </c>
      <c r="K4" s="98" t="e">
        <f>#REF!</f>
        <v>#REF!</v>
      </c>
    </row>
    <row r="5" ht="15" customHeight="1" spans="3:11" x14ac:dyDescent="0.25">
      <c r="C5" s="357"/>
      <c r="I5" s="355"/>
      <c r="J5" s="355"/>
      <c r="K5" s="4"/>
    </row>
    <row r="6" ht="15.75" customHeight="1" spans="2:13" x14ac:dyDescent="0.25">
      <c r="B6" s="358" t="s">
        <v>297</v>
      </c>
      <c r="C6" s="358"/>
      <c r="D6" s="358"/>
      <c r="E6" s="358"/>
      <c r="F6" s="358"/>
      <c r="G6" s="358"/>
      <c r="H6" s="358"/>
      <c r="I6" s="358"/>
      <c r="J6" s="358"/>
      <c r="K6" s="358"/>
      <c r="L6" s="358"/>
      <c r="M6" s="358"/>
    </row>
    <row r="7" spans="3:14" x14ac:dyDescent="0.25">
      <c r="C7" s="98"/>
      <c r="E7" s="4"/>
      <c r="F7" s="4"/>
      <c r="G7" s="4"/>
      <c r="H7" s="4"/>
      <c r="I7" s="4"/>
      <c r="J7" s="4"/>
      <c r="K7" s="4"/>
      <c r="L7" s="4"/>
      <c r="M7" s="4"/>
      <c r="N7" s="4"/>
    </row>
    <row r="8" ht="18.75" customHeight="1" spans="2:14" x14ac:dyDescent="0.25">
      <c r="B8" s="359" t="s">
        <v>299</v>
      </c>
      <c r="C8" s="359"/>
      <c r="D8" s="359" t="s">
        <v>6</v>
      </c>
      <c r="E8" s="359" t="s">
        <v>404</v>
      </c>
      <c r="G8" s="4"/>
      <c r="H8" s="4"/>
      <c r="I8" s="4"/>
      <c r="J8" s="4"/>
      <c r="K8" s="4"/>
      <c r="L8" s="4"/>
      <c r="M8" s="4"/>
      <c r="N8" s="4"/>
    </row>
    <row r="9" spans="6:14" x14ac:dyDescent="0.25">
      <c r="F9" s="4"/>
      <c r="G9" s="4"/>
      <c r="H9" s="4"/>
      <c r="I9" s="4"/>
      <c r="J9" s="4"/>
      <c r="K9" s="4"/>
      <c r="L9" s="4"/>
      <c r="M9" s="4"/>
      <c r="N9" s="4"/>
    </row>
    <row r="10" ht="12.75" customHeight="1" spans="2:14" x14ac:dyDescent="0.25">
      <c r="B10" s="4" t="s">
        <v>301</v>
      </c>
      <c r="D10" s="4" t="s">
        <v>6</v>
      </c>
      <c r="E10" s="360" t="s">
        <v>405</v>
      </c>
      <c r="F10" s="360"/>
      <c r="G10" s="360"/>
      <c r="H10" s="360"/>
      <c r="I10" s="4"/>
      <c r="J10" s="4"/>
      <c r="K10" s="4"/>
      <c r="L10" s="4"/>
      <c r="M10" s="4"/>
      <c r="N10" s="4"/>
    </row>
    <row r="11" ht="9.75" customHeight="1" spans="6:14" x14ac:dyDescent="0.25">
      <c r="F11" s="4"/>
      <c r="G11" s="4"/>
      <c r="H11" s="4"/>
      <c r="I11" s="4"/>
      <c r="J11" s="4"/>
      <c r="K11" s="4"/>
      <c r="L11" s="4"/>
      <c r="M11" s="4"/>
      <c r="N11" s="4"/>
    </row>
    <row r="12" ht="34.5" customHeight="1" spans="2:14" x14ac:dyDescent="0.25">
      <c r="B12" s="355" t="s">
        <v>406</v>
      </c>
      <c r="D12" s="4" t="s">
        <v>6</v>
      </c>
      <c r="E12" s="361" t="s">
        <v>407</v>
      </c>
      <c r="F12" s="362"/>
      <c r="G12" s="362"/>
      <c r="H12" s="362"/>
      <c r="I12" s="362"/>
      <c r="J12" s="362"/>
      <c r="K12" s="363"/>
      <c r="L12" s="4"/>
      <c r="M12" s="4"/>
      <c r="N12" s="4"/>
    </row>
    <row r="13" ht="20.25" customHeight="1" hidden="1" spans="2:14" x14ac:dyDescent="0.25">
      <c r="B13" s="355"/>
      <c r="F13" s="4"/>
      <c r="G13" s="4"/>
      <c r="H13" s="4"/>
      <c r="I13" s="4"/>
      <c r="J13" s="4"/>
      <c r="K13" s="4"/>
      <c r="L13" s="4"/>
      <c r="M13" s="4"/>
      <c r="N13" s="4"/>
    </row>
    <row r="14" ht="18" customHeight="1" hidden="1" spans="12:14" x14ac:dyDescent="0.25">
      <c r="L14" s="364"/>
      <c r="M14" s="4"/>
      <c r="N14" s="4"/>
    </row>
    <row r="15" ht="26.25" customHeight="1" hidden="1" spans="12:14" x14ac:dyDescent="0.25">
      <c r="L15" s="365"/>
      <c r="M15" s="4"/>
      <c r="N15" s="4"/>
    </row>
    <row r="16" ht="20.25" customHeight="1" hidden="1" spans="5:12" x14ac:dyDescent="0.25">
      <c r="E16" s="365"/>
      <c r="F16" s="365"/>
      <c r="G16" s="365"/>
      <c r="H16" s="365"/>
      <c r="I16" s="365"/>
      <c r="J16" s="365"/>
      <c r="K16" s="365"/>
      <c r="L16" s="365"/>
    </row>
    <row r="17" hidden="1" spans="5:12" x14ac:dyDescent="0.25">
      <c r="E17" s="365"/>
      <c r="F17" s="365"/>
      <c r="G17" s="365"/>
      <c r="H17" s="365"/>
      <c r="I17" s="365"/>
      <c r="J17" s="365"/>
      <c r="K17" s="365"/>
      <c r="L17" s="365"/>
    </row>
    <row r="21" ht="12.75" customHeight="1" hidden="1" spans="4:4" x14ac:dyDescent="0.25">
      <c r="D21" s="366"/>
    </row>
    <row r="22" ht="9.75" customHeight="1" spans="2:6" x14ac:dyDescent="0.25">
      <c r="B22" s="367"/>
      <c r="D22" s="368">
        <f>F10</f>
        <v>0</v>
      </c>
      <c r="E22" s="368"/>
      <c r="F22" s="368"/>
    </row>
    <row r="23" ht="12.75" customHeight="1" spans="2:12" x14ac:dyDescent="0.25">
      <c r="B23" s="355" t="s">
        <v>408</v>
      </c>
      <c r="C23" s="4"/>
      <c r="D23" s="4" t="s">
        <v>6</v>
      </c>
      <c r="E23" s="369" t="e">
        <f>#REF!</f>
        <v>#REF!</v>
      </c>
      <c r="F23" s="369"/>
      <c r="G23" s="369"/>
      <c r="H23" s="369"/>
      <c r="I23" s="369"/>
      <c r="J23" s="369"/>
      <c r="K23" s="369"/>
      <c r="L23" s="369"/>
    </row>
    <row r="24" ht="20.25" customHeight="1" spans="3:12" x14ac:dyDescent="0.25">
      <c r="C24" s="4">
        <f>IF(C23&gt;"A","Sen","")</f>
      </c>
      <c r="D24" s="4"/>
      <c r="E24" s="369"/>
      <c r="F24" s="369"/>
      <c r="G24" s="369"/>
      <c r="H24" s="369"/>
      <c r="I24" s="369"/>
      <c r="J24" s="369"/>
      <c r="K24" s="369"/>
      <c r="L24" s="369"/>
    </row>
    <row r="25" spans="5:12" x14ac:dyDescent="0.25">
      <c r="E25" s="369"/>
      <c r="F25" s="369"/>
      <c r="G25" s="369"/>
      <c r="H25" s="369"/>
      <c r="I25" s="369"/>
      <c r="J25" s="369"/>
      <c r="K25" s="369"/>
      <c r="L25" s="369"/>
    </row>
    <row r="26" spans="2:10" x14ac:dyDescent="0.25">
      <c r="B26" s="89"/>
      <c r="C26" s="89"/>
      <c r="D26" s="89"/>
      <c r="E26" s="89"/>
      <c r="F26" s="89"/>
      <c r="J26" s="4" t="s">
        <v>409</v>
      </c>
    </row>
    <row r="27" spans="2:10" x14ac:dyDescent="0.25">
      <c r="B27" s="89"/>
      <c r="C27" s="89"/>
      <c r="D27" s="89"/>
      <c r="E27" s="89"/>
      <c r="F27" s="89"/>
      <c r="J27" s="4" t="s">
        <v>410</v>
      </c>
    </row>
    <row r="31" ht="15" customHeight="1" spans="2:11" x14ac:dyDescent="0.25">
      <c r="B31" s="278"/>
      <c r="C31" s="278"/>
      <c r="D31" s="278"/>
      <c r="E31" s="278"/>
      <c r="F31" s="278"/>
      <c r="J31" s="370" t="e">
        <f>#REF!</f>
        <v>#REF!</v>
      </c>
      <c r="K31" s="370"/>
    </row>
    <row r="32" ht="15" customHeight="1" spans="2:12" x14ac:dyDescent="0.25">
      <c r="B32" s="371"/>
      <c r="C32" s="371"/>
      <c r="D32" s="371"/>
      <c r="E32" s="371"/>
      <c r="F32" s="371"/>
      <c r="G32" s="372"/>
      <c r="H32" s="372"/>
      <c r="I32" s="116" t="s">
        <v>150</v>
      </c>
      <c r="J32" s="98" t="e">
        <f>#REF!</f>
        <v>#REF!</v>
      </c>
      <c r="K32" s="98"/>
      <c r="L32" s="372"/>
    </row>
    <row r="33" ht="16.5" customHeight="1" spans="2:21" x14ac:dyDescent="0.25">
      <c r="B33" s="373"/>
      <c r="C33" s="373"/>
      <c r="D33" s="373"/>
      <c r="E33" s="373"/>
      <c r="F33" s="373"/>
      <c r="G33" s="373"/>
      <c r="H33" s="373"/>
      <c r="I33" s="373"/>
      <c r="J33" s="373"/>
      <c r="K33" s="373"/>
      <c r="L33" s="373"/>
      <c r="O33" s="374" t="s">
        <v>411</v>
      </c>
      <c r="P33" s="375"/>
      <c r="Q33" s="375"/>
      <c r="R33" s="375"/>
      <c r="S33" s="375"/>
      <c r="T33" s="374" t="s">
        <v>412</v>
      </c>
      <c r="U33" s="375"/>
    </row>
    <row r="34" ht="15.75" customHeight="1" spans="8:21" x14ac:dyDescent="0.25">
      <c r="H34" s="356" t="s">
        <v>413</v>
      </c>
      <c r="I34" s="356"/>
      <c r="J34" s="356"/>
      <c r="K34" s="356"/>
      <c r="L34" s="356"/>
      <c r="O34" s="375"/>
      <c r="P34" s="375"/>
      <c r="Q34" s="375"/>
      <c r="R34" s="375"/>
      <c r="S34" s="375"/>
      <c r="T34" s="375"/>
      <c r="U34" s="375"/>
    </row>
    <row r="35" ht="15.75" customHeight="1" spans="10:21" x14ac:dyDescent="0.25">
      <c r="J35" s="357" t="s">
        <v>414</v>
      </c>
      <c r="K35" s="357"/>
      <c r="O35" s="376" t="s">
        <v>415</v>
      </c>
      <c r="P35" s="377" t="s">
        <v>416</v>
      </c>
      <c r="Q35" s="377" t="s">
        <v>417</v>
      </c>
      <c r="R35" s="377" t="s">
        <v>418</v>
      </c>
      <c r="S35" s="375"/>
      <c r="T35" s="376" t="s">
        <v>415</v>
      </c>
      <c r="U35" s="377" t="s">
        <v>416</v>
      </c>
    </row>
    <row r="36" ht="15.75" customHeight="1" spans="10:21" x14ac:dyDescent="0.25">
      <c r="J36" s="98"/>
      <c r="K36" s="98"/>
      <c r="O36" s="378" t="s">
        <v>419</v>
      </c>
      <c r="P36" s="379">
        <v>150000</v>
      </c>
      <c r="Q36" s="380">
        <f>(P36*75)/100</f>
        <v>112500</v>
      </c>
      <c r="R36" s="379"/>
      <c r="S36" s="375"/>
      <c r="T36" s="378" t="s">
        <v>419</v>
      </c>
      <c r="U36" s="379"/>
    </row>
    <row r="37" ht="15.75" customHeight="1" spans="10:21" x14ac:dyDescent="0.25">
      <c r="J37" s="98"/>
      <c r="K37" s="98"/>
      <c r="O37" s="378" t="s">
        <v>420</v>
      </c>
      <c r="P37" s="379">
        <v>150000</v>
      </c>
      <c r="Q37" s="380">
        <f>(P37*75)/100</f>
        <v>112500</v>
      </c>
      <c r="R37" s="379"/>
      <c r="S37" s="375"/>
      <c r="T37" s="378" t="s">
        <v>420</v>
      </c>
      <c r="U37" s="379"/>
    </row>
    <row r="38" ht="15.75" customHeight="1" spans="10:21" x14ac:dyDescent="0.25">
      <c r="J38" s="90" t="s">
        <v>421</v>
      </c>
      <c r="K38" s="381"/>
      <c r="O38" s="378" t="s">
        <v>422</v>
      </c>
      <c r="P38" s="379">
        <v>150000</v>
      </c>
      <c r="Q38" s="379"/>
      <c r="R38" s="382"/>
      <c r="S38" s="375"/>
      <c r="T38" s="378" t="s">
        <v>422</v>
      </c>
      <c r="U38" s="382"/>
    </row>
    <row r="39" ht="16.5" customHeight="1" spans="10:21" x14ac:dyDescent="0.25">
      <c r="J39" s="4" t="s">
        <v>423</v>
      </c>
      <c r="K39" s="98"/>
      <c r="O39" s="378" t="s">
        <v>424</v>
      </c>
      <c r="P39" s="379">
        <v>150000</v>
      </c>
      <c r="Q39" s="379"/>
      <c r="R39" s="379"/>
      <c r="S39" s="375"/>
      <c r="T39" s="378" t="s">
        <v>424</v>
      </c>
      <c r="U39" s="379"/>
    </row>
    <row r="40" ht="16.5" customHeight="1" spans="2:21" x14ac:dyDescent="0.25">
      <c r="B40" s="373" t="s">
        <v>425</v>
      </c>
      <c r="C40" s="373"/>
      <c r="D40" s="373"/>
      <c r="E40" s="373"/>
      <c r="F40" s="373"/>
      <c r="G40" s="373"/>
      <c r="H40" s="373"/>
      <c r="I40" s="373"/>
      <c r="J40" s="373"/>
      <c r="K40" s="383"/>
      <c r="L40" s="373"/>
      <c r="O40" s="378" t="s">
        <v>426</v>
      </c>
      <c r="P40" s="379">
        <v>150000</v>
      </c>
      <c r="Q40" s="379"/>
      <c r="R40" s="379"/>
      <c r="S40" s="375"/>
      <c r="T40" s="378" t="s">
        <v>426</v>
      </c>
      <c r="U40" s="379"/>
    </row>
    <row r="41" ht="15.75" customHeight="1" spans="2:21" x14ac:dyDescent="0.25">
      <c r="B41" s="89" t="s">
        <v>427</v>
      </c>
      <c r="C41" s="89"/>
      <c r="D41" s="89"/>
      <c r="E41" s="89"/>
      <c r="F41" s="89"/>
      <c r="G41" s="89"/>
      <c r="H41" s="89"/>
      <c r="I41" s="89"/>
      <c r="J41" s="89"/>
      <c r="K41" s="89"/>
      <c r="L41" s="89"/>
      <c r="M41" s="89"/>
      <c r="O41" s="378" t="s">
        <v>428</v>
      </c>
      <c r="P41" s="379">
        <v>150000</v>
      </c>
      <c r="Q41" s="379"/>
      <c r="R41" s="379"/>
      <c r="S41" s="375"/>
      <c r="T41" s="378" t="s">
        <v>428</v>
      </c>
      <c r="U41" s="379"/>
    </row>
    <row r="42" ht="15.75" customHeight="1" spans="3:21" x14ac:dyDescent="0.25">
      <c r="C42" s="4" t="e">
        <f>#REF!</f>
        <v>#REF!</v>
      </c>
      <c r="J42" s="4" t="s">
        <v>429</v>
      </c>
      <c r="O42" s="378" t="s">
        <v>430</v>
      </c>
      <c r="P42" s="379">
        <v>150000</v>
      </c>
      <c r="Q42" s="379"/>
      <c r="R42" s="379"/>
      <c r="S42" s="375"/>
      <c r="T42" s="378" t="s">
        <v>430</v>
      </c>
      <c r="U42" s="379"/>
    </row>
    <row r="43" ht="15.75" customHeight="1" spans="15:21" x14ac:dyDescent="0.25">
      <c r="O43" s="378" t="s">
        <v>431</v>
      </c>
      <c r="P43" s="379">
        <v>150000</v>
      </c>
      <c r="Q43" s="379"/>
      <c r="R43" s="379"/>
      <c r="S43" s="375"/>
      <c r="T43" s="378" t="s">
        <v>431</v>
      </c>
      <c r="U43" s="379"/>
    </row>
    <row r="44" ht="15.75" customHeight="1" spans="15:21" x14ac:dyDescent="0.25">
      <c r="O44" s="378" t="s">
        <v>432</v>
      </c>
      <c r="P44" s="379">
        <v>150000</v>
      </c>
      <c r="Q44" s="379"/>
      <c r="R44" s="379"/>
      <c r="S44" s="375"/>
      <c r="T44" s="378" t="s">
        <v>432</v>
      </c>
      <c r="U44" s="379"/>
    </row>
    <row r="45" ht="15.75" customHeight="1" spans="2:21" x14ac:dyDescent="0.25">
      <c r="B45" s="278"/>
      <c r="D45" s="278"/>
      <c r="O45" s="375"/>
      <c r="P45" s="375"/>
      <c r="Q45" s="375"/>
      <c r="R45" s="375"/>
      <c r="S45" s="375"/>
      <c r="T45" s="375"/>
      <c r="U45" s="375"/>
    </row>
    <row r="46" ht="15.75" customHeight="1" spans="2:21" x14ac:dyDescent="0.25">
      <c r="B46" s="89"/>
      <c r="C46" s="90" t="e">
        <f>#REF!</f>
        <v>#REF!</v>
      </c>
      <c r="D46" s="89"/>
      <c r="J46" s="370" t="s">
        <v>260</v>
      </c>
      <c r="K46" s="370"/>
      <c r="L46" s="104"/>
      <c r="O46" s="374" t="s">
        <v>433</v>
      </c>
      <c r="P46" s="374" t="s">
        <v>434</v>
      </c>
      <c r="Q46" s="375"/>
      <c r="R46" s="375"/>
      <c r="S46" s="375"/>
      <c r="T46" s="374" t="s">
        <v>435</v>
      </c>
      <c r="U46" s="374" t="s">
        <v>434</v>
      </c>
    </row>
    <row r="47" ht="15.75" customHeight="1" spans="3:21" x14ac:dyDescent="0.25">
      <c r="C47" s="4" t="e">
        <f>#REF!</f>
        <v>#REF!</v>
      </c>
      <c r="J47" s="98" t="s">
        <v>436</v>
      </c>
      <c r="K47" s="98"/>
      <c r="L47" s="98"/>
      <c r="O47" s="378" t="s">
        <v>206</v>
      </c>
      <c r="P47" s="384"/>
      <c r="Q47" s="385"/>
      <c r="R47" s="386"/>
      <c r="S47" s="387">
        <v>1</v>
      </c>
      <c r="T47" s="378" t="s">
        <v>437</v>
      </c>
      <c r="U47" s="384"/>
    </row>
    <row r="48" ht="16.5" customHeight="1" spans="2:21" x14ac:dyDescent="0.25">
      <c r="B48" s="371"/>
      <c r="C48" s="371"/>
      <c r="D48" s="371"/>
      <c r="E48" s="371"/>
      <c r="F48" s="371"/>
      <c r="G48" s="371"/>
      <c r="H48" s="371"/>
      <c r="I48" s="371"/>
      <c r="J48" s="371"/>
      <c r="K48" s="371"/>
      <c r="L48" s="371"/>
      <c r="O48" s="378" t="s">
        <v>207</v>
      </c>
      <c r="P48" s="384"/>
      <c r="Q48" s="388"/>
      <c r="R48" s="387"/>
      <c r="S48" s="387">
        <v>2</v>
      </c>
      <c r="T48" s="378" t="s">
        <v>284</v>
      </c>
      <c r="U48" s="384"/>
    </row>
    <row r="49" ht="16.5" customHeight="1" spans="4:21" x14ac:dyDescent="0.25">
      <c r="D49" s="389"/>
      <c r="E49" s="389"/>
      <c r="F49" s="389"/>
      <c r="G49" s="389"/>
      <c r="H49" s="389"/>
      <c r="O49" s="378" t="s">
        <v>208</v>
      </c>
      <c r="P49" s="384"/>
      <c r="Q49" s="375"/>
      <c r="R49" s="375"/>
      <c r="S49" s="375">
        <v>3</v>
      </c>
      <c r="T49" s="378" t="s">
        <v>187</v>
      </c>
      <c r="U49" s="384"/>
    </row>
    <row r="50" ht="15.75" customHeight="1" spans="2:21" x14ac:dyDescent="0.25">
      <c r="B50" s="360" t="s">
        <v>438</v>
      </c>
      <c r="C50" s="360"/>
      <c r="D50" s="360"/>
      <c r="E50" s="360"/>
      <c r="F50" s="360"/>
      <c r="G50" s="360"/>
      <c r="H50" s="360"/>
      <c r="I50" s="360"/>
      <c r="J50" s="360"/>
      <c r="K50" s="360"/>
      <c r="L50" s="360"/>
      <c r="O50" s="378" t="s">
        <v>209</v>
      </c>
      <c r="P50" s="384"/>
      <c r="Q50" s="375"/>
      <c r="R50" s="375"/>
      <c r="S50" s="375">
        <v>4</v>
      </c>
      <c r="T50" s="378" t="s">
        <v>439</v>
      </c>
      <c r="U50" s="384"/>
    </row>
    <row r="51" ht="15.75" customHeight="1" spans="2:21" x14ac:dyDescent="0.25">
      <c r="B51" s="4" t="s">
        <v>440</v>
      </c>
      <c r="D51" s="390" t="e">
        <f>K4</f>
        <v>#REF!</v>
      </c>
      <c r="E51" s="390"/>
      <c r="F51" s="390"/>
      <c r="G51" s="390"/>
      <c r="H51" s="390"/>
      <c r="I51" s="390"/>
      <c r="J51" s="390"/>
      <c r="O51" s="378" t="s">
        <v>210</v>
      </c>
      <c r="P51" s="384"/>
      <c r="Q51" s="375"/>
      <c r="R51" s="375"/>
      <c r="S51" s="375">
        <v>5</v>
      </c>
      <c r="T51" s="378" t="s">
        <v>441</v>
      </c>
      <c r="U51" s="384"/>
    </row>
    <row r="52" ht="15.75" customHeight="1" spans="2:21" x14ac:dyDescent="0.25">
      <c r="B52" s="391" t="s">
        <v>442</v>
      </c>
      <c r="C52" s="392" t="s">
        <v>443</v>
      </c>
      <c r="D52" s="393"/>
      <c r="E52" s="393"/>
      <c r="F52" s="393"/>
      <c r="G52" s="393"/>
      <c r="H52" s="394"/>
      <c r="I52" s="393" t="s">
        <v>434</v>
      </c>
      <c r="J52" s="392" t="s">
        <v>444</v>
      </c>
      <c r="K52" s="393"/>
      <c r="L52" s="393"/>
      <c r="O52" s="378" t="s">
        <v>211</v>
      </c>
      <c r="P52" s="384"/>
      <c r="Q52" s="375"/>
      <c r="R52" s="375"/>
      <c r="S52" s="375">
        <v>6</v>
      </c>
      <c r="T52" s="378" t="s">
        <v>445</v>
      </c>
      <c r="U52" s="384"/>
    </row>
    <row r="53" ht="15.75" customHeight="1" spans="2:21" x14ac:dyDescent="0.25">
      <c r="B53" s="395"/>
      <c r="C53" s="396"/>
      <c r="D53" s="397"/>
      <c r="E53" s="397"/>
      <c r="F53" s="397"/>
      <c r="G53" s="397"/>
      <c r="H53" s="398"/>
      <c r="I53" s="399"/>
      <c r="J53" s="400"/>
      <c r="K53" s="355"/>
      <c r="O53" s="378" t="s">
        <v>212</v>
      </c>
      <c r="P53" s="384"/>
      <c r="Q53" s="375"/>
      <c r="R53" s="375"/>
      <c r="S53" s="375">
        <v>7</v>
      </c>
      <c r="T53" s="378" t="s">
        <v>446</v>
      </c>
      <c r="U53" s="384"/>
    </row>
    <row r="54" ht="15.75" customHeight="1" spans="2:21" x14ac:dyDescent="0.25">
      <c r="B54" s="395">
        <v>1</v>
      </c>
      <c r="C54" s="396" t="s">
        <v>447</v>
      </c>
      <c r="D54" s="397"/>
      <c r="E54" s="397"/>
      <c r="F54" s="401"/>
      <c r="G54" s="23"/>
      <c r="H54" s="402"/>
      <c r="I54" s="403"/>
      <c r="J54" s="404"/>
      <c r="K54" s="405"/>
      <c r="O54" s="378" t="s">
        <v>213</v>
      </c>
      <c r="P54" s="384"/>
      <c r="Q54" s="375"/>
      <c r="R54" s="375"/>
      <c r="S54" s="375"/>
      <c r="T54" s="375"/>
      <c r="U54" s="375"/>
    </row>
    <row r="55" ht="15.75" customHeight="1" spans="2:21" x14ac:dyDescent="0.25">
      <c r="B55" s="395"/>
      <c r="C55" s="396" t="s">
        <v>448</v>
      </c>
      <c r="D55" s="397">
        <v>1</v>
      </c>
      <c r="E55" s="397" t="s">
        <v>449</v>
      </c>
      <c r="F55" s="406">
        <v>150000</v>
      </c>
      <c r="G55" s="406"/>
      <c r="H55" s="407"/>
      <c r="I55" s="408">
        <f>F55*D55</f>
        <v>150000</v>
      </c>
      <c r="J55" s="400"/>
      <c r="K55" s="355"/>
      <c r="O55" s="378" t="s">
        <v>214</v>
      </c>
      <c r="P55" s="384"/>
      <c r="Q55" s="388"/>
      <c r="R55" s="375"/>
      <c r="S55" s="375"/>
      <c r="T55" s="375"/>
      <c r="U55" s="388"/>
    </row>
    <row r="56" ht="15" customHeight="1" spans="2:21" x14ac:dyDescent="0.25">
      <c r="B56" s="395">
        <v>2</v>
      </c>
      <c r="C56" s="396" t="s">
        <v>450</v>
      </c>
      <c r="D56" s="397"/>
      <c r="E56" s="397"/>
      <c r="F56" s="401"/>
      <c r="G56" s="23"/>
      <c r="H56" s="398"/>
      <c r="I56" s="408"/>
      <c r="J56" s="409"/>
      <c r="K56" s="410"/>
      <c r="O56" s="378" t="s">
        <v>216</v>
      </c>
      <c r="P56" s="384"/>
      <c r="Q56" s="388"/>
      <c r="R56" s="375"/>
      <c r="S56" s="375"/>
      <c r="T56" s="375"/>
      <c r="U56" s="388"/>
    </row>
    <row r="57" ht="14.25" customHeight="1" spans="2:21" x14ac:dyDescent="0.25">
      <c r="B57" s="395"/>
      <c r="C57" s="411" t="s">
        <v>216</v>
      </c>
      <c r="D57" s="397" t="s">
        <v>451</v>
      </c>
      <c r="E57" s="23" t="str">
        <f>O47</f>
        <v>Long Kali</v>
      </c>
      <c r="F57" s="401"/>
      <c r="G57" s="23"/>
      <c r="H57" s="398"/>
      <c r="I57" s="412">
        <f>P47</f>
        <v>0</v>
      </c>
      <c r="J57" s="399"/>
      <c r="K57" s="410"/>
      <c r="O57" s="378" t="s">
        <v>217</v>
      </c>
      <c r="P57" s="384"/>
      <c r="Q57" s="375"/>
      <c r="R57" s="375"/>
      <c r="S57" s="375"/>
      <c r="T57" s="375"/>
      <c r="U57" s="388"/>
    </row>
    <row r="58" ht="15.75" customHeight="1" spans="2:21" x14ac:dyDescent="0.25">
      <c r="B58" s="395"/>
      <c r="C58" s="396"/>
      <c r="D58" s="397"/>
      <c r="E58" s="397"/>
      <c r="F58" s="401"/>
      <c r="G58" s="401"/>
      <c r="H58" s="413"/>
      <c r="I58" s="408"/>
      <c r="J58" s="409"/>
      <c r="K58" s="410"/>
      <c r="O58" s="378" t="s">
        <v>218</v>
      </c>
      <c r="P58" s="384"/>
      <c r="Q58" s="375"/>
      <c r="R58" s="375"/>
      <c r="S58" s="375"/>
      <c r="T58" s="375"/>
      <c r="U58" s="388"/>
    </row>
    <row r="59" ht="15.75" customHeight="1" spans="2:21" x14ac:dyDescent="0.25">
      <c r="B59" s="414"/>
      <c r="C59" s="415" t="s">
        <v>434</v>
      </c>
      <c r="D59" s="416"/>
      <c r="E59" s="416"/>
      <c r="F59" s="416"/>
      <c r="G59" s="416"/>
      <c r="H59" s="417"/>
      <c r="I59" s="418">
        <f>SUM(I54:I58)</f>
        <v>150000</v>
      </c>
      <c r="J59" s="419"/>
      <c r="K59" s="420"/>
      <c r="L59" s="122"/>
      <c r="O59" s="378" t="s">
        <v>219</v>
      </c>
      <c r="P59" s="384"/>
      <c r="Q59" s="375" t="s">
        <v>452</v>
      </c>
      <c r="R59" s="375"/>
      <c r="S59" s="375"/>
      <c r="T59" s="375"/>
      <c r="U59" s="388"/>
    </row>
    <row r="60" ht="33.75" customHeight="1" spans="2:21" x14ac:dyDescent="0.25">
      <c r="B60" s="421"/>
      <c r="C60" s="422" t="s">
        <v>453</v>
      </c>
      <c r="D60" s="423" t="str">
        <f>'x-up'!E11</f>
        <v>Seratus Lima Puluh Ribu Rupiah.</v>
      </c>
      <c r="E60" s="423"/>
      <c r="F60" s="423"/>
      <c r="G60" s="423"/>
      <c r="H60" s="423"/>
      <c r="I60" s="423"/>
      <c r="J60" s="423"/>
      <c r="K60" s="423"/>
      <c r="L60" s="423"/>
      <c r="O60" s="378" t="s">
        <v>220</v>
      </c>
      <c r="P60" s="384"/>
      <c r="Q60" s="375" t="s">
        <v>454</v>
      </c>
      <c r="R60" s="375"/>
      <c r="S60" s="375"/>
      <c r="T60" s="375"/>
      <c r="U60" s="388"/>
    </row>
    <row r="61" ht="15.75" customHeight="1" spans="2:21" x14ac:dyDescent="0.25">
      <c r="B61" s="355"/>
      <c r="C61" s="355"/>
      <c r="D61" s="355"/>
      <c r="E61" s="355"/>
      <c r="F61" s="355"/>
      <c r="G61" s="355"/>
      <c r="H61" s="355"/>
      <c r="I61" s="355"/>
      <c r="J61" s="355"/>
      <c r="K61" s="355"/>
      <c r="O61" s="378" t="s">
        <v>455</v>
      </c>
      <c r="P61" s="384"/>
      <c r="Q61" s="375"/>
      <c r="R61" s="375"/>
      <c r="S61" s="375"/>
      <c r="T61" s="375"/>
      <c r="U61" s="388"/>
    </row>
    <row r="62" ht="15.75" customHeight="1" spans="10:21" x14ac:dyDescent="0.25">
      <c r="J62" s="98" t="s">
        <v>456</v>
      </c>
      <c r="O62" s="378" t="s">
        <v>215</v>
      </c>
      <c r="P62" s="384"/>
      <c r="Q62" s="375"/>
      <c r="R62" s="375"/>
      <c r="S62" s="375"/>
      <c r="T62" s="375"/>
      <c r="U62" s="388"/>
    </row>
    <row r="63" ht="15.75" customHeight="1" spans="3:21" x14ac:dyDescent="0.25">
      <c r="C63" s="4" t="s">
        <v>457</v>
      </c>
      <c r="E63" s="424"/>
      <c r="J63" s="98" t="s">
        <v>458</v>
      </c>
      <c r="O63" s="378" t="s">
        <v>222</v>
      </c>
      <c r="P63" s="384"/>
      <c r="Q63" s="375"/>
      <c r="R63" s="375"/>
      <c r="S63" s="375"/>
      <c r="T63" s="375"/>
      <c r="U63" s="388"/>
    </row>
    <row r="64" ht="15.75" customHeight="1" spans="2:21" x14ac:dyDescent="0.25">
      <c r="B64" s="288"/>
      <c r="C64" s="425">
        <f>I59</f>
        <v>150000</v>
      </c>
      <c r="D64" s="425"/>
      <c r="F64" s="25"/>
      <c r="G64" s="25"/>
      <c r="H64" s="98"/>
      <c r="J64" s="426">
        <f>I59</f>
        <v>150000</v>
      </c>
      <c r="K64" s="426"/>
      <c r="O64" s="375"/>
      <c r="P64" s="375"/>
      <c r="Q64" s="375"/>
      <c r="R64" s="375"/>
      <c r="S64" s="375"/>
      <c r="T64" s="375"/>
      <c r="U64" s="388"/>
    </row>
    <row r="65" ht="15.75" customHeight="1" spans="5:21" x14ac:dyDescent="0.25">
      <c r="E65" s="424"/>
      <c r="O65" s="90" t="s">
        <v>459</v>
      </c>
      <c r="P65" s="375"/>
      <c r="Q65" s="375" t="s">
        <v>460</v>
      </c>
      <c r="R65" s="375"/>
      <c r="S65" s="375"/>
      <c r="T65" s="427"/>
      <c r="U65" s="388"/>
    </row>
    <row r="66" ht="15.75" customHeight="1" spans="3:21" x14ac:dyDescent="0.25">
      <c r="C66" s="355" t="s">
        <v>461</v>
      </c>
      <c r="D66" s="355"/>
      <c r="E66" s="355"/>
      <c r="F66" s="355"/>
      <c r="G66" s="355"/>
      <c r="H66" s="355"/>
      <c r="I66" s="355"/>
      <c r="J66" s="355" t="s">
        <v>410</v>
      </c>
      <c r="K66" s="428"/>
      <c r="L66" s="428"/>
      <c r="O66" s="4" t="s">
        <v>289</v>
      </c>
      <c r="P66" s="375"/>
      <c r="Q66" s="375"/>
      <c r="R66" s="375"/>
      <c r="S66" s="375"/>
      <c r="T66" s="427"/>
      <c r="U66" s="375"/>
    </row>
    <row r="67" ht="15.75" customHeight="1" spans="8:21" x14ac:dyDescent="0.25">
      <c r="H67" s="355"/>
      <c r="I67" s="355"/>
      <c r="J67" s="429"/>
      <c r="K67" s="428"/>
      <c r="L67" s="428"/>
      <c r="O67" s="430" t="s">
        <v>260</v>
      </c>
      <c r="P67" s="375"/>
      <c r="Q67" s="375" t="s">
        <v>462</v>
      </c>
      <c r="R67" s="375"/>
      <c r="S67" s="375"/>
      <c r="T67" s="427"/>
      <c r="U67" s="375"/>
    </row>
    <row r="68" ht="15.75" customHeight="1" spans="10:21" x14ac:dyDescent="0.25">
      <c r="J68" s="428"/>
      <c r="K68" s="428"/>
      <c r="L68" s="428"/>
      <c r="O68" s="431" t="s">
        <v>436</v>
      </c>
      <c r="P68" s="375"/>
      <c r="Q68" s="375"/>
      <c r="R68" s="375"/>
      <c r="S68" s="375"/>
      <c r="T68" s="427"/>
      <c r="U68" s="375"/>
    </row>
    <row r="69" ht="15.75" customHeight="1" spans="3:21" x14ac:dyDescent="0.25">
      <c r="C69" s="90" t="s">
        <v>421</v>
      </c>
      <c r="D69" s="104"/>
      <c r="F69" s="432"/>
      <c r="G69" s="432"/>
      <c r="H69" s="432"/>
      <c r="I69" s="433"/>
      <c r="J69" s="90" t="str">
        <f>O67</f>
        <v>Dakran, Amd, Kep</v>
      </c>
      <c r="K69" s="428"/>
      <c r="L69" s="428"/>
      <c r="O69" s="427" t="s">
        <v>463</v>
      </c>
      <c r="P69" s="375"/>
      <c r="Q69" s="375" t="s">
        <v>464</v>
      </c>
      <c r="R69" s="375"/>
      <c r="S69" s="375"/>
      <c r="T69" s="427"/>
      <c r="U69" s="375"/>
    </row>
    <row r="70" ht="15.75" customHeight="1" spans="3:21" x14ac:dyDescent="0.25">
      <c r="C70" s="4" t="s">
        <v>423</v>
      </c>
      <c r="F70" s="432"/>
      <c r="G70" s="432"/>
      <c r="H70" s="432"/>
      <c r="I70" s="432"/>
      <c r="J70" s="98" t="str">
        <f>O68</f>
        <v>NIP. 19621206 198402 1 001</v>
      </c>
      <c r="K70" s="98"/>
      <c r="L70" s="428"/>
      <c r="O70" s="375" t="s">
        <v>465</v>
      </c>
      <c r="P70" s="375"/>
      <c r="Q70" s="375"/>
      <c r="R70" s="375"/>
      <c r="S70" s="375"/>
      <c r="T70" s="427"/>
      <c r="U70" s="375"/>
    </row>
    <row r="71" ht="16.5" customHeight="1" spans="2:21" x14ac:dyDescent="0.25">
      <c r="B71" s="434"/>
      <c r="C71" s="435"/>
      <c r="D71" s="434"/>
      <c r="E71" s="434"/>
      <c r="F71" s="436"/>
      <c r="G71" s="436"/>
      <c r="H71" s="436"/>
      <c r="I71" s="436"/>
      <c r="J71" s="434"/>
      <c r="K71" s="437"/>
      <c r="L71" s="437"/>
      <c r="M71" s="434"/>
      <c r="O71" s="427" t="s">
        <v>261</v>
      </c>
      <c r="P71" s="375"/>
      <c r="Q71" s="375" t="s">
        <v>464</v>
      </c>
      <c r="R71" s="375"/>
      <c r="S71" s="375"/>
      <c r="T71" s="427"/>
      <c r="U71" s="375"/>
    </row>
    <row r="72" ht="19.5" customHeight="1" spans="2:21" s="27" customFormat="1" x14ac:dyDescent="0.25">
      <c r="B72" s="360" t="s">
        <v>466</v>
      </c>
      <c r="C72" s="360"/>
      <c r="D72" s="360"/>
      <c r="E72" s="360"/>
      <c r="F72" s="360"/>
      <c r="G72" s="360"/>
      <c r="H72" s="360"/>
      <c r="I72" s="360"/>
      <c r="J72" s="360"/>
      <c r="K72" s="360"/>
      <c r="L72" s="360"/>
      <c r="N72" s="4"/>
      <c r="O72" s="375" t="s">
        <v>467</v>
      </c>
      <c r="P72" s="375"/>
      <c r="Q72" s="375"/>
      <c r="R72" s="375"/>
      <c r="S72" s="375"/>
      <c r="T72" s="427"/>
      <c r="U72" s="375"/>
    </row>
    <row r="73" ht="15.75" customHeight="1" spans="2:21" s="27" customFormat="1" x14ac:dyDescent="0.25">
      <c r="B73" s="4"/>
      <c r="C73" s="397" t="s">
        <v>468</v>
      </c>
      <c r="D73" s="4"/>
      <c r="E73" s="4"/>
      <c r="F73" s="4"/>
      <c r="G73" s="438" t="s">
        <v>469</v>
      </c>
      <c r="H73" s="439">
        <f>I59</f>
        <v>150000</v>
      </c>
      <c r="I73" s="439"/>
      <c r="J73" s="439"/>
      <c r="K73" s="438"/>
      <c r="L73" s="438"/>
      <c r="M73" s="438"/>
      <c r="N73" s="438"/>
      <c r="O73" s="430" t="s">
        <v>181</v>
      </c>
      <c r="P73" s="375"/>
      <c r="Q73" s="375" t="s">
        <v>464</v>
      </c>
      <c r="R73" s="375"/>
      <c r="S73" s="375"/>
      <c r="T73" s="427"/>
      <c r="U73" s="375"/>
    </row>
    <row r="74" ht="15.75" customHeight="1" spans="2:21" s="27" customFormat="1" x14ac:dyDescent="0.25">
      <c r="B74" s="4"/>
      <c r="C74" s="397" t="s">
        <v>470</v>
      </c>
      <c r="D74" s="4"/>
      <c r="E74" s="4"/>
      <c r="F74" s="4"/>
      <c r="G74" s="438" t="s">
        <v>469</v>
      </c>
      <c r="H74" s="439">
        <v>0</v>
      </c>
      <c r="I74" s="439"/>
      <c r="J74" s="439"/>
      <c r="K74" s="438"/>
      <c r="L74" s="438"/>
      <c r="M74" s="438"/>
      <c r="N74" s="438"/>
      <c r="O74" s="375" t="s">
        <v>471</v>
      </c>
      <c r="P74" s="375"/>
      <c r="Q74" s="440"/>
      <c r="R74" s="375"/>
      <c r="S74" s="375"/>
      <c r="T74" s="427"/>
      <c r="U74" s="375"/>
    </row>
    <row r="75" ht="15.75" customHeight="1" spans="2:21" s="27" customFormat="1" x14ac:dyDescent="0.25">
      <c r="B75" s="4"/>
      <c r="C75" s="4" t="s">
        <v>472</v>
      </c>
      <c r="D75" s="4"/>
      <c r="E75" s="4"/>
      <c r="F75" s="4"/>
      <c r="G75" s="438" t="s">
        <v>469</v>
      </c>
      <c r="H75" s="439">
        <f>H73-H74</f>
        <v>150000</v>
      </c>
      <c r="I75" s="439"/>
      <c r="J75" s="439"/>
      <c r="K75" s="438"/>
      <c r="L75" s="438"/>
      <c r="M75" s="438"/>
      <c r="N75" s="438"/>
      <c r="O75" s="427" t="s">
        <v>280</v>
      </c>
      <c r="P75" s="375"/>
      <c r="Q75" s="375" t="s">
        <v>473</v>
      </c>
      <c r="R75" s="375"/>
      <c r="S75" s="375"/>
      <c r="T75" s="427"/>
      <c r="U75" s="375"/>
    </row>
    <row r="76" ht="15.75" customHeight="1" spans="2:21" s="27" customFormat="1" x14ac:dyDescent="0.25">
      <c r="B76" s="4"/>
      <c r="C76" s="4"/>
      <c r="D76" s="4"/>
      <c r="E76" s="4"/>
      <c r="F76" s="4"/>
      <c r="G76" s="438"/>
      <c r="H76" s="438"/>
      <c r="I76" s="438"/>
      <c r="J76" s="438"/>
      <c r="K76" s="438"/>
      <c r="L76" s="438"/>
      <c r="M76" s="438"/>
      <c r="N76" s="438"/>
      <c r="O76" s="375" t="s">
        <v>474</v>
      </c>
      <c r="P76" s="375"/>
      <c r="Q76" s="375"/>
      <c r="R76" s="375"/>
      <c r="S76" s="375"/>
      <c r="T76" s="427"/>
      <c r="U76" s="375"/>
    </row>
    <row r="77" ht="15.75" customHeight="1" spans="2:21" s="27" customFormat="1" x14ac:dyDescent="0.25">
      <c r="B77" s="4"/>
      <c r="C77" s="4"/>
      <c r="D77" s="441"/>
      <c r="E77" s="441"/>
      <c r="F77" s="441"/>
      <c r="G77" s="441"/>
      <c r="H77" s="441"/>
      <c r="I77" s="4" t="s">
        <v>475</v>
      </c>
      <c r="J77" s="4"/>
      <c r="K77" s="4"/>
      <c r="L77" s="4"/>
      <c r="M77" s="4"/>
      <c r="N77" s="4"/>
      <c r="O77" s="427" t="s">
        <v>476</v>
      </c>
      <c r="P77" s="375"/>
      <c r="Q77" s="375" t="s">
        <v>473</v>
      </c>
      <c r="R77" s="375"/>
      <c r="S77" s="375"/>
      <c r="T77" s="427"/>
      <c r="U77" s="375"/>
    </row>
    <row r="78" ht="15.75" customHeight="1" spans="2:21" s="27" customFormat="1" x14ac:dyDescent="0.25">
      <c r="B78" s="4"/>
      <c r="C78" s="4"/>
      <c r="D78" s="442"/>
      <c r="E78" s="441"/>
      <c r="F78" s="441"/>
      <c r="G78" s="441"/>
      <c r="H78" s="441"/>
      <c r="I78" s="4"/>
      <c r="J78" s="4"/>
      <c r="K78" s="381"/>
      <c r="L78" s="4"/>
      <c r="M78" s="4"/>
      <c r="N78" s="4"/>
      <c r="O78" s="375" t="s">
        <v>477</v>
      </c>
      <c r="P78" s="375"/>
      <c r="Q78" s="375"/>
      <c r="R78" s="375"/>
      <c r="S78" s="375"/>
      <c r="T78" s="427"/>
      <c r="U78" s="375"/>
    </row>
    <row r="79" ht="15.75" customHeight="1" spans="2:21" s="27" customFormat="1" x14ac:dyDescent="0.25">
      <c r="B79" s="4"/>
      <c r="C79" s="4"/>
      <c r="D79" s="4"/>
      <c r="E79" s="4"/>
      <c r="F79" s="4"/>
      <c r="G79" s="4"/>
      <c r="H79" s="4"/>
      <c r="I79" s="4"/>
      <c r="J79" s="4"/>
      <c r="K79" s="4"/>
      <c r="L79" s="4"/>
      <c r="M79" s="4"/>
      <c r="N79" s="4"/>
      <c r="O79" s="427" t="s">
        <v>276</v>
      </c>
      <c r="P79" s="375"/>
      <c r="Q79" s="375" t="s">
        <v>473</v>
      </c>
      <c r="R79" s="375"/>
      <c r="S79" s="375"/>
      <c r="T79" s="427"/>
      <c r="U79" s="375"/>
    </row>
    <row r="80" ht="15.75" customHeight="1" spans="2:21" s="27" customFormat="1" x14ac:dyDescent="0.25">
      <c r="B80" s="4"/>
      <c r="C80" s="4"/>
      <c r="D80" s="4"/>
      <c r="E80" s="4"/>
      <c r="F80" s="4"/>
      <c r="G80" s="4"/>
      <c r="H80" s="4"/>
      <c r="I80" s="90" t="s">
        <v>459</v>
      </c>
      <c r="J80" s="104"/>
      <c r="K80" s="104"/>
      <c r="L80" s="4"/>
      <c r="M80" s="4"/>
      <c r="N80" s="4"/>
      <c r="O80" s="375" t="s">
        <v>478</v>
      </c>
      <c r="P80" s="375"/>
      <c r="Q80" s="375"/>
      <c r="R80" s="375"/>
      <c r="S80" s="375"/>
      <c r="T80" s="427"/>
      <c r="U80" s="375"/>
    </row>
    <row r="81" ht="15.75" customHeight="1" spans="2:21" s="27" customFormat="1" x14ac:dyDescent="0.25">
      <c r="B81" s="4"/>
      <c r="C81" s="4"/>
      <c r="D81" s="4"/>
      <c r="E81" s="4"/>
      <c r="F81" s="4"/>
      <c r="G81" s="4"/>
      <c r="H81" s="4"/>
      <c r="I81" s="4" t="s">
        <v>289</v>
      </c>
      <c r="J81" s="4"/>
      <c r="K81" s="4"/>
      <c r="L81" s="4"/>
      <c r="M81" s="4"/>
      <c r="N81" s="4"/>
      <c r="R81" s="375"/>
      <c r="S81" s="375"/>
      <c r="T81" s="427"/>
      <c r="U81" s="375"/>
    </row>
    <row r="82" ht="15.75" customHeight="1" spans="15:21" x14ac:dyDescent="0.25">
      <c r="O82" s="27"/>
      <c r="P82" s="27"/>
      <c r="Q82" s="27"/>
      <c r="R82" s="375"/>
      <c r="S82" s="375"/>
      <c r="T82" s="427"/>
      <c r="U82" s="375"/>
    </row>
    <row r="83" ht="15.75" customHeight="1" spans="19:20" x14ac:dyDescent="0.25">
      <c r="S83" s="375"/>
      <c r="T83" s="427"/>
    </row>
    <row r="92" ht="15.75" customHeight="1" spans="15:21" x14ac:dyDescent="0.25">
      <c r="O92" s="375"/>
      <c r="P92" s="375"/>
      <c r="Q92" s="375"/>
      <c r="R92" s="375"/>
      <c r="S92" s="375"/>
      <c r="T92" s="375"/>
      <c r="U92" s="375"/>
    </row>
    <row r="93" ht="15.75" customHeight="1" spans="15:21" x14ac:dyDescent="0.25">
      <c r="O93" s="375"/>
      <c r="P93" s="375"/>
      <c r="Q93" s="375"/>
      <c r="R93" s="375"/>
      <c r="S93" s="375"/>
      <c r="T93" s="375"/>
      <c r="U93" s="375"/>
    </row>
  </sheetData>
  <mergeCells count="25">
    <mergeCell ref="B6:M6"/>
    <mergeCell ref="E10:H10"/>
    <mergeCell ref="E12:K12"/>
    <mergeCell ref="D22:F22"/>
    <mergeCell ref="E23:L25"/>
    <mergeCell ref="B26:F26"/>
    <mergeCell ref="B27:F27"/>
    <mergeCell ref="B31:F31"/>
    <mergeCell ref="J31:K31"/>
    <mergeCell ref="B32:F32"/>
    <mergeCell ref="H34:L34"/>
    <mergeCell ref="B41:M41"/>
    <mergeCell ref="J46:K46"/>
    <mergeCell ref="B50:L50"/>
    <mergeCell ref="D51:J51"/>
    <mergeCell ref="C52:G52"/>
    <mergeCell ref="J52:L52"/>
    <mergeCell ref="F55:G55"/>
    <mergeCell ref="D60:L60"/>
    <mergeCell ref="C64:D64"/>
    <mergeCell ref="J64:K64"/>
    <mergeCell ref="B72:L72"/>
    <mergeCell ref="H73:J73"/>
    <mergeCell ref="H74:J74"/>
    <mergeCell ref="H75:J75"/>
  </mergeCells>
  <printOptions horizontalCentered="1"/>
  <pageMargins left="0.1968503937007874" right="0.1968503937007874" top="0.3937007874015748" bottom="0.984251968503937" header="0.31496062992125984" footer="0.31496062992125984"/>
  <pageSetup paperSize="5" orientation="portrait" horizontalDpi="120" verticalDpi="72" scale="100" fitToWidth="1" fitToHeight="1" firstPageNumber="1" useFirstPageNumber="1" copies="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A131"/>
  <sheetViews>
    <sheetView workbookViewId="0" zoomScale="90" zoomScaleNormal="100" view="pageBreakPreview">
      <selection activeCell="T42" sqref="T42"/>
    </sheetView>
  </sheetViews>
  <sheetFormatPr defaultRowHeight="22.5" outlineLevelRow="0" outlineLevelCol="0" x14ac:dyDescent="0" customHeight="1"/>
  <cols>
    <col min="1" max="1" width="3.7109375" customWidth="1"/>
    <col min="2" max="2" width="14.7109375" customWidth="1"/>
    <col min="3" max="3" width="1.7109375" customWidth="1"/>
    <col min="4" max="4" width="13.28515625" customWidth="1"/>
    <col min="5" max="5" width="2.7109375" customWidth="1"/>
    <col min="6" max="6" width="14.28515625" customWidth="1"/>
    <col min="7" max="7" width="2.7109375" customWidth="1"/>
    <col min="8" max="8" width="16" customWidth="1"/>
    <col min="9" max="9" width="2.140625" customWidth="1"/>
    <col min="12" max="12" width="6" customWidth="1"/>
    <col min="13" max="13" width="5" customWidth="1"/>
    <col min="15" max="15" width="3.7109375" customWidth="1"/>
    <col min="16" max="16" width="14.7109375" customWidth="1"/>
    <col min="17" max="17" width="1.7109375" customWidth="1"/>
    <col min="18" max="18" width="13.28515625" customWidth="1"/>
    <col min="19" max="19" width="2.7109375" customWidth="1"/>
    <col min="20" max="20" width="14.28515625" customWidth="1"/>
    <col min="21" max="21" width="2.7109375" customWidth="1"/>
    <col min="22" max="22" width="16" customWidth="1"/>
    <col min="23" max="23" width="2.140625" customWidth="1"/>
    <col min="26" max="26" width="6" customWidth="1"/>
    <col min="27" max="27" width="5" customWidth="1"/>
  </cols>
  <sheetData>
    <row r="1" ht="20.25" customHeight="1" spans="1:27" x14ac:dyDescent="0.25">
      <c r="A1" s="7"/>
      <c r="B1" s="12"/>
      <c r="C1" s="12"/>
      <c r="D1" s="12"/>
      <c r="E1" s="6"/>
      <c r="F1" s="12"/>
      <c r="G1" s="82" t="s">
        <v>91</v>
      </c>
      <c r="H1" s="4" t="s">
        <v>92</v>
      </c>
      <c r="I1" s="7" t="s">
        <v>6</v>
      </c>
      <c r="J1" s="7" t="str">
        <f>SURTUG!G10</f>
        <v>NOMOR SURAT TUGAS</v>
      </c>
      <c r="K1" s="7"/>
      <c r="L1" s="7"/>
      <c r="M1" s="7"/>
      <c r="O1" s="7"/>
      <c r="P1" s="12"/>
      <c r="Q1" s="12"/>
      <c r="R1" s="12"/>
      <c r="S1" s="6"/>
      <c r="T1" s="12"/>
      <c r="U1" s="82" t="s">
        <v>91</v>
      </c>
      <c r="V1" s="4" t="s">
        <v>92</v>
      </c>
      <c r="W1" s="7" t="s">
        <v>6</v>
      </c>
      <c r="X1" s="7" t="str">
        <f>J1</f>
        <v>NOMOR SURAT TUGAS</v>
      </c>
      <c r="Y1" s="7"/>
      <c r="Z1" s="7"/>
      <c r="AA1" s="7"/>
    </row>
    <row r="2" ht="22.5" customHeight="1" spans="1:27" x14ac:dyDescent="0.25">
      <c r="A2" s="4"/>
      <c r="B2" s="12"/>
      <c r="C2" s="12"/>
      <c r="D2" s="12"/>
      <c r="E2" s="83"/>
      <c r="F2" s="4"/>
      <c r="G2" s="84"/>
      <c r="H2" s="4" t="s">
        <v>93</v>
      </c>
      <c r="I2" s="4" t="s">
        <v>6</v>
      </c>
      <c r="J2" s="22" t="s">
        <v>73</v>
      </c>
      <c r="K2" s="22"/>
      <c r="L2" s="22"/>
      <c r="M2" s="22"/>
      <c r="O2" s="4"/>
      <c r="P2" s="12"/>
      <c r="Q2" s="12"/>
      <c r="R2" s="12"/>
      <c r="S2" s="83"/>
      <c r="T2" s="4"/>
      <c r="U2" s="84"/>
      <c r="V2" s="4" t="s">
        <v>93</v>
      </c>
      <c r="W2" s="4" t="s">
        <v>6</v>
      </c>
      <c r="X2" s="22" t="str">
        <f>J2</f>
        <v>Tana Paser</v>
      </c>
      <c r="Y2" s="22"/>
      <c r="Z2" s="22"/>
      <c r="AA2" s="22"/>
    </row>
    <row r="3" ht="22.5" customHeight="1" spans="1:27" x14ac:dyDescent="0.25">
      <c r="A3" s="4"/>
      <c r="B3" s="12"/>
      <c r="C3" s="12"/>
      <c r="D3" s="12"/>
      <c r="E3" s="83"/>
      <c r="F3" s="4"/>
      <c r="G3" s="84"/>
      <c r="H3" s="7" t="s">
        <v>94</v>
      </c>
      <c r="I3" s="4"/>
      <c r="J3" s="85"/>
      <c r="K3" s="85"/>
      <c r="L3" s="85"/>
      <c r="M3" s="85"/>
      <c r="O3" s="4"/>
      <c r="P3" s="12"/>
      <c r="Q3" s="12"/>
      <c r="R3" s="12"/>
      <c r="S3" s="83"/>
      <c r="T3" s="4"/>
      <c r="U3" s="84"/>
      <c r="V3" s="7" t="s">
        <v>94</v>
      </c>
      <c r="W3" s="4"/>
      <c r="X3" s="85"/>
      <c r="Y3" s="85"/>
      <c r="Z3" s="85"/>
      <c r="AA3" s="85"/>
    </row>
    <row r="4" ht="22.5" customHeight="1" spans="1:27" x14ac:dyDescent="0.25">
      <c r="A4" s="4"/>
      <c r="B4" s="12"/>
      <c r="C4" s="12"/>
      <c r="D4" s="12"/>
      <c r="E4" s="83"/>
      <c r="F4" s="86"/>
      <c r="G4" s="87"/>
      <c r="H4" s="4" t="s">
        <v>95</v>
      </c>
      <c r="I4" s="4" t="s">
        <v>6</v>
      </c>
      <c r="J4" s="88">
        <f>SURTUG!G38</f>
        <v>NaN</v>
      </c>
      <c r="K4" s="88"/>
      <c r="L4" s="88"/>
      <c r="M4" s="88"/>
      <c r="O4" s="4"/>
      <c r="P4" s="12"/>
      <c r="Q4" s="12"/>
      <c r="R4" s="12"/>
      <c r="S4" s="83"/>
      <c r="T4" s="86"/>
      <c r="U4" s="87"/>
      <c r="V4" s="4" t="s">
        <v>95</v>
      </c>
      <c r="W4" s="4" t="s">
        <v>6</v>
      </c>
      <c r="X4" s="88">
        <f>J4</f>
        <v>NaN</v>
      </c>
      <c r="Y4" s="88"/>
      <c r="Z4" s="88"/>
      <c r="AA4" s="88"/>
    </row>
    <row r="5" ht="22.5" customHeight="1" spans="1:27" x14ac:dyDescent="0.25">
      <c r="A5" s="4"/>
      <c r="B5" s="12"/>
      <c r="C5" s="12"/>
      <c r="D5" s="12"/>
      <c r="E5" s="83"/>
      <c r="F5" s="4"/>
      <c r="G5" s="84"/>
      <c r="H5" s="4" t="s">
        <v>96</v>
      </c>
      <c r="I5" s="4" t="s">
        <v>6</v>
      </c>
      <c r="J5" s="21" t="str">
        <f>SURTUG!G44</f>
        <v>NAMA PUSKESMAS</v>
      </c>
      <c r="K5" s="21"/>
      <c r="L5" s="21"/>
      <c r="M5" s="21"/>
      <c r="O5" s="4"/>
      <c r="P5" s="12"/>
      <c r="Q5" s="12"/>
      <c r="R5" s="12"/>
      <c r="S5" s="83"/>
      <c r="T5" s="4"/>
      <c r="U5" s="84"/>
      <c r="V5" s="4" t="s">
        <v>96</v>
      </c>
      <c r="W5" s="4" t="s">
        <v>6</v>
      </c>
      <c r="X5" s="21" t="str">
        <f>J5</f>
        <v>NAMA PUSKESMAS</v>
      </c>
      <c r="Y5" s="21"/>
      <c r="Z5" s="21"/>
      <c r="AA5" s="21"/>
    </row>
    <row r="6" ht="9.75" customHeight="1" spans="1:27" x14ac:dyDescent="0.25">
      <c r="A6" s="4"/>
      <c r="B6" s="4"/>
      <c r="C6" s="4"/>
      <c r="D6" s="4"/>
      <c r="E6" s="83"/>
      <c r="F6" s="4"/>
      <c r="G6" s="84"/>
      <c r="H6" s="89"/>
      <c r="I6" s="89"/>
      <c r="J6" s="89"/>
      <c r="K6" s="89"/>
      <c r="L6" s="89"/>
      <c r="M6" s="89"/>
      <c r="O6" s="4"/>
      <c r="P6" s="4"/>
      <c r="Q6" s="4"/>
      <c r="R6" s="4"/>
      <c r="S6" s="83"/>
      <c r="T6" s="4"/>
      <c r="U6" s="84"/>
      <c r="V6" s="89"/>
      <c r="W6" s="89"/>
      <c r="X6" s="89"/>
      <c r="Y6" s="89"/>
      <c r="Z6" s="89"/>
      <c r="AA6" s="89"/>
    </row>
    <row r="7" ht="22.5" customHeight="1" spans="1:27" x14ac:dyDescent="0.25">
      <c r="A7" s="4"/>
      <c r="B7" s="4"/>
      <c r="C7" s="4"/>
      <c r="D7" s="4"/>
      <c r="E7" s="83"/>
      <c r="F7" s="4"/>
      <c r="G7" s="84"/>
      <c r="H7" s="4"/>
      <c r="I7" s="12"/>
      <c r="J7" s="12"/>
      <c r="K7" s="90"/>
      <c r="L7" s="4"/>
      <c r="M7" s="4"/>
      <c r="P7" s="4"/>
      <c r="Q7" s="4"/>
      <c r="R7" s="4"/>
      <c r="S7" s="83"/>
      <c r="T7" s="4"/>
      <c r="U7" s="84"/>
      <c r="V7" s="4"/>
      <c r="W7" s="12"/>
      <c r="X7" s="12"/>
      <c r="Y7" s="90"/>
      <c r="Z7" s="4"/>
      <c r="AA7" s="4"/>
    </row>
    <row r="8" ht="22.5" customHeight="1" spans="1:27" x14ac:dyDescent="0.25">
      <c r="A8" s="4"/>
      <c r="B8" s="4"/>
      <c r="C8" s="4"/>
      <c r="D8" s="4"/>
      <c r="E8" s="91"/>
      <c r="F8" s="92"/>
      <c r="G8" s="84"/>
      <c r="H8" s="4"/>
      <c r="I8" s="12"/>
      <c r="J8" s="12"/>
      <c r="K8" s="90"/>
      <c r="L8" s="4"/>
      <c r="M8" s="4"/>
      <c r="N8" s="83"/>
      <c r="O8" s="4"/>
      <c r="P8" s="4"/>
      <c r="Q8" s="4"/>
      <c r="R8" s="4"/>
      <c r="S8" s="93"/>
      <c r="T8" s="94"/>
      <c r="U8" s="84"/>
      <c r="V8" s="4"/>
      <c r="W8" s="12"/>
      <c r="X8" s="12"/>
      <c r="Y8" s="90"/>
      <c r="Z8" s="4"/>
      <c r="AA8" s="4"/>
    </row>
    <row r="9" ht="22.5" customHeight="1" spans="1:27" x14ac:dyDescent="0.25">
      <c r="A9" s="4"/>
      <c r="B9" s="4"/>
      <c r="C9" s="4"/>
      <c r="D9" s="4"/>
      <c r="E9" s="83"/>
      <c r="F9" s="4"/>
      <c r="G9" s="84"/>
      <c r="H9" s="4"/>
      <c r="I9" s="12"/>
      <c r="J9" s="12"/>
      <c r="K9" s="90"/>
      <c r="L9" s="4"/>
      <c r="M9" s="4"/>
      <c r="O9" s="4"/>
      <c r="P9" s="4"/>
      <c r="Q9" s="4"/>
      <c r="R9" s="4"/>
      <c r="S9" s="83"/>
      <c r="T9" s="4"/>
      <c r="U9" s="84"/>
      <c r="V9" s="4"/>
      <c r="W9" s="12"/>
      <c r="X9" s="12"/>
      <c r="Y9" s="90"/>
      <c r="Z9" s="4"/>
      <c r="AA9" s="4"/>
    </row>
    <row r="10" ht="15" customHeight="1" spans="1:27" x14ac:dyDescent="0.25">
      <c r="A10" s="4"/>
      <c r="B10" s="4"/>
      <c r="C10" s="4"/>
      <c r="D10" s="4"/>
      <c r="E10" s="83"/>
      <c r="F10" s="4"/>
      <c r="G10" s="84"/>
      <c r="H10" s="34"/>
      <c r="I10" s="34"/>
      <c r="J10" s="34"/>
      <c r="K10" s="34"/>
      <c r="L10" s="34"/>
      <c r="M10" s="34"/>
      <c r="O10" s="4"/>
      <c r="P10" s="4"/>
      <c r="Q10" s="4"/>
      <c r="R10" s="4"/>
      <c r="S10" s="83"/>
      <c r="T10" s="4"/>
      <c r="U10" s="84"/>
      <c r="V10" s="34"/>
      <c r="W10" s="34"/>
      <c r="X10" s="34"/>
      <c r="Y10" s="34"/>
      <c r="Z10" s="34"/>
      <c r="AA10" s="34"/>
    </row>
    <row r="11" ht="22.5" customHeight="1" spans="1:27" x14ac:dyDescent="0.25">
      <c r="A11" s="95"/>
      <c r="B11" s="95"/>
      <c r="C11" s="95"/>
      <c r="D11" s="95"/>
      <c r="E11" s="95"/>
      <c r="F11" s="95"/>
      <c r="G11" s="96"/>
      <c r="H11" s="97"/>
      <c r="I11" s="97"/>
      <c r="J11" s="97"/>
      <c r="K11" s="97"/>
      <c r="L11" s="97"/>
      <c r="M11" s="97"/>
      <c r="O11" s="95"/>
      <c r="P11" s="95"/>
      <c r="Q11" s="95"/>
      <c r="R11" s="95"/>
      <c r="S11" s="95"/>
      <c r="T11" s="95"/>
      <c r="U11" s="96"/>
      <c r="V11" s="97"/>
      <c r="W11" s="97"/>
      <c r="X11" s="97"/>
      <c r="Y11" s="97"/>
      <c r="Z11" s="97"/>
      <c r="AA11" s="97"/>
    </row>
    <row r="12" ht="22.5" customHeight="1" spans="1:27" x14ac:dyDescent="0.25">
      <c r="A12" s="89" t="s">
        <v>97</v>
      </c>
      <c r="B12" s="98" t="s">
        <v>98</v>
      </c>
      <c r="C12" s="99" t="s">
        <v>6</v>
      </c>
      <c r="D12" s="100" t="str">
        <f>$J$5</f>
        <v>NAMA PUSKESMAS</v>
      </c>
      <c r="E12" s="100"/>
      <c r="F12" s="100"/>
      <c r="G12" s="101"/>
      <c r="H12" s="98" t="s">
        <v>93</v>
      </c>
      <c r="I12" s="99" t="s">
        <v>6</v>
      </c>
      <c r="J12" s="102" t="str">
        <f>$D$12</f>
        <v>NAMA PUSKESMAS</v>
      </c>
      <c r="K12" s="102"/>
      <c r="L12" s="102"/>
      <c r="M12" s="102"/>
      <c r="O12" s="89" t="s">
        <v>97</v>
      </c>
      <c r="P12" s="98" t="s">
        <v>98</v>
      </c>
      <c r="Q12" s="99" t="s">
        <v>6</v>
      </c>
      <c r="R12" s="100" t="str">
        <f>D12</f>
        <v>NAMA PUSKESMAS</v>
      </c>
      <c r="S12" s="100"/>
      <c r="T12" s="100"/>
      <c r="U12" s="101"/>
      <c r="V12" s="98" t="s">
        <v>93</v>
      </c>
      <c r="W12" s="99" t="s">
        <v>6</v>
      </c>
      <c r="X12" s="102" t="str">
        <f>$D$12</f>
        <v>NAMA PUSKESMAS</v>
      </c>
      <c r="Y12" s="102"/>
      <c r="Z12" s="102"/>
      <c r="AA12" s="102"/>
    </row>
    <row r="13" ht="22.5" customHeight="1" spans="1:27" x14ac:dyDescent="0.25">
      <c r="A13" s="89"/>
      <c r="B13" s="4" t="s">
        <v>99</v>
      </c>
      <c r="C13" s="83" t="s">
        <v>6</v>
      </c>
      <c r="D13" s="88">
        <f>$J$4</f>
        <v>NaN</v>
      </c>
      <c r="E13" s="88"/>
      <c r="F13" s="88"/>
      <c r="G13" s="103"/>
      <c r="H13" s="4" t="s">
        <v>100</v>
      </c>
      <c r="I13" s="83" t="s">
        <v>6</v>
      </c>
      <c r="J13" s="85" t="str">
        <f>J2</f>
        <v>Tana Paser</v>
      </c>
      <c r="K13" s="85"/>
      <c r="L13" s="85"/>
      <c r="M13" s="85"/>
      <c r="O13" s="89"/>
      <c r="P13" s="4" t="s">
        <v>99</v>
      </c>
      <c r="Q13" s="83" t="s">
        <v>6</v>
      </c>
      <c r="R13" s="88">
        <f>D13</f>
        <v>NaN</v>
      </c>
      <c r="S13" s="88"/>
      <c r="T13" s="88"/>
      <c r="U13" s="103"/>
      <c r="V13" s="4" t="s">
        <v>100</v>
      </c>
      <c r="W13" s="83" t="s">
        <v>6</v>
      </c>
      <c r="X13" s="85" t="str">
        <f>J13</f>
        <v>Tana Paser</v>
      </c>
      <c r="Y13" s="85"/>
      <c r="Z13" s="85"/>
      <c r="AA13" s="85"/>
    </row>
    <row r="14" ht="22.5" customHeight="1" spans="1:27" x14ac:dyDescent="0.25">
      <c r="A14" s="89"/>
      <c r="B14" s="4" t="s">
        <v>101</v>
      </c>
      <c r="C14" s="83" t="s">
        <v>6</v>
      </c>
      <c r="D14" s="85"/>
      <c r="E14" s="85"/>
      <c r="F14" s="85"/>
      <c r="G14" s="84"/>
      <c r="H14" s="4" t="s">
        <v>95</v>
      </c>
      <c r="I14" s="83" t="s">
        <v>6</v>
      </c>
      <c r="J14" s="88">
        <f>SURTUG!G39</f>
        <v>NaN</v>
      </c>
      <c r="K14" s="88"/>
      <c r="L14" s="88"/>
      <c r="M14" s="88"/>
      <c r="O14" s="89"/>
      <c r="P14" s="4" t="s">
        <v>101</v>
      </c>
      <c r="Q14" s="83" t="s">
        <v>6</v>
      </c>
      <c r="R14" s="85"/>
      <c r="S14" s="85"/>
      <c r="T14" s="85"/>
      <c r="U14" s="84"/>
      <c r="V14" s="4" t="s">
        <v>95</v>
      </c>
      <c r="W14" s="83" t="s">
        <v>6</v>
      </c>
      <c r="X14" s="88">
        <f>J14</f>
        <v>NaN</v>
      </c>
      <c r="Y14" s="88"/>
      <c r="Z14" s="88"/>
      <c r="AA14" s="88"/>
    </row>
    <row r="15" ht="22.5" customHeight="1" spans="1:27" x14ac:dyDescent="0.25">
      <c r="A15" s="89"/>
      <c r="B15" s="4"/>
      <c r="C15" s="4"/>
      <c r="D15" s="4"/>
      <c r="E15" s="4"/>
      <c r="F15" s="4"/>
      <c r="G15" s="84"/>
      <c r="H15" s="4" t="s">
        <v>101</v>
      </c>
      <c r="I15" s="83" t="s">
        <v>6</v>
      </c>
      <c r="J15" s="4"/>
      <c r="K15" s="4"/>
      <c r="L15" s="4"/>
      <c r="M15" s="4"/>
      <c r="O15" s="89"/>
      <c r="P15" s="4"/>
      <c r="Q15" s="4"/>
      <c r="R15" s="4"/>
      <c r="S15" s="4"/>
      <c r="T15" s="4"/>
      <c r="U15" s="84"/>
      <c r="V15" s="4" t="s">
        <v>101</v>
      </c>
      <c r="W15" s="83" t="s">
        <v>6</v>
      </c>
      <c r="X15" s="4"/>
      <c r="Y15" s="4"/>
      <c r="Z15" s="4"/>
      <c r="AA15" s="4"/>
    </row>
    <row r="16" ht="12.75" customHeight="1" spans="1:27" x14ac:dyDescent="0.25">
      <c r="A16" s="89"/>
      <c r="B16" s="4"/>
      <c r="C16" s="4"/>
      <c r="D16" s="4"/>
      <c r="E16" s="4"/>
      <c r="F16" s="4"/>
      <c r="G16" s="84"/>
      <c r="H16" s="4"/>
      <c r="I16" s="83"/>
      <c r="J16" s="4"/>
      <c r="K16" s="4"/>
      <c r="L16" s="4"/>
      <c r="M16" s="4"/>
      <c r="O16" s="89"/>
      <c r="P16" s="4"/>
      <c r="Q16" s="4"/>
      <c r="R16" s="4"/>
      <c r="S16" s="4"/>
      <c r="T16" s="4"/>
      <c r="U16" s="84"/>
      <c r="V16" s="4"/>
      <c r="W16" s="83"/>
      <c r="X16" s="4"/>
      <c r="Y16" s="4"/>
      <c r="Z16" s="4"/>
      <c r="AA16" s="4"/>
    </row>
    <row r="17" ht="22.5" customHeight="1" spans="1:27" x14ac:dyDescent="0.25">
      <c r="A17" s="89"/>
      <c r="B17" s="4"/>
      <c r="C17" s="4"/>
      <c r="D17" s="104"/>
      <c r="E17" s="4"/>
      <c r="F17" s="4"/>
      <c r="G17" s="84"/>
      <c r="H17" s="4"/>
      <c r="I17" s="4"/>
      <c r="J17" s="104"/>
      <c r="K17" s="4"/>
      <c r="L17" s="4"/>
      <c r="M17" s="4"/>
      <c r="O17" s="89"/>
      <c r="P17" s="4"/>
      <c r="Q17" s="4"/>
      <c r="R17" s="104"/>
      <c r="S17" s="4"/>
      <c r="T17" s="4"/>
      <c r="U17" s="84"/>
      <c r="V17" s="4"/>
      <c r="W17" s="4"/>
      <c r="X17" s="104"/>
      <c r="Y17" s="4"/>
      <c r="Z17" s="4"/>
      <c r="AA17" s="4"/>
    </row>
    <row r="18" ht="22.5" customHeight="1" spans="1:27" x14ac:dyDescent="0.25">
      <c r="A18" s="89"/>
      <c r="B18" s="4"/>
      <c r="C18" s="4"/>
      <c r="D18" s="4"/>
      <c r="E18" s="4"/>
      <c r="F18" s="4"/>
      <c r="G18" s="84"/>
      <c r="H18" s="4"/>
      <c r="I18" s="4"/>
      <c r="J18" s="4"/>
      <c r="K18" s="4"/>
      <c r="L18" s="4"/>
      <c r="M18" s="4"/>
      <c r="O18" s="89"/>
      <c r="P18" s="4"/>
      <c r="Q18" s="4"/>
      <c r="R18" s="4"/>
      <c r="S18" s="4"/>
      <c r="T18" s="4"/>
      <c r="U18" s="84"/>
      <c r="V18" s="4"/>
      <c r="W18" s="4"/>
      <c r="X18" s="4"/>
      <c r="Y18" s="4"/>
      <c r="Z18" s="4"/>
      <c r="AA18" s="4"/>
    </row>
    <row r="19" ht="15.75" customHeight="1" spans="1:27" x14ac:dyDescent="0.25">
      <c r="A19" s="89"/>
      <c r="B19" s="4"/>
      <c r="C19" s="4"/>
      <c r="D19" s="4"/>
      <c r="E19" s="4"/>
      <c r="F19" s="4"/>
      <c r="G19" s="84"/>
      <c r="H19" s="4"/>
      <c r="I19" s="4"/>
      <c r="J19" s="4"/>
      <c r="K19" s="4"/>
      <c r="L19" s="4"/>
      <c r="M19" s="4"/>
      <c r="O19" s="89"/>
      <c r="P19" s="4"/>
      <c r="Q19" s="4"/>
      <c r="R19" s="4"/>
      <c r="S19" s="4"/>
      <c r="T19" s="4"/>
      <c r="U19" s="84"/>
      <c r="V19" s="4"/>
      <c r="W19" s="4"/>
      <c r="X19" s="4"/>
      <c r="Y19" s="4"/>
      <c r="Z19" s="4"/>
      <c r="AA19" s="4"/>
    </row>
    <row r="20" ht="22.5" customHeight="1" spans="1:27" x14ac:dyDescent="0.25">
      <c r="A20" s="89"/>
      <c r="B20" s="105"/>
      <c r="C20" s="106"/>
      <c r="D20" s="25"/>
      <c r="E20" s="25"/>
      <c r="F20" s="25"/>
      <c r="G20" s="107"/>
      <c r="H20" s="105"/>
      <c r="I20" s="106"/>
      <c r="J20" s="25"/>
      <c r="K20" s="25"/>
      <c r="L20" s="25"/>
      <c r="M20" s="25"/>
      <c r="O20" s="89"/>
      <c r="P20" s="105"/>
      <c r="Q20" s="106"/>
      <c r="R20" s="25"/>
      <c r="S20" s="25"/>
      <c r="T20" s="25"/>
      <c r="U20" s="107"/>
      <c r="V20" s="105"/>
      <c r="W20" s="106"/>
      <c r="X20" s="25"/>
      <c r="Y20" s="25"/>
      <c r="Z20" s="25"/>
      <c r="AA20" s="25"/>
    </row>
    <row r="21" ht="22.5" customHeight="1" spans="1:27" x14ac:dyDescent="0.25">
      <c r="A21" s="108"/>
      <c r="B21" s="95"/>
      <c r="C21" s="95"/>
      <c r="D21" s="95"/>
      <c r="E21" s="95"/>
      <c r="F21" s="95"/>
      <c r="G21" s="96"/>
      <c r="H21" s="95"/>
      <c r="I21" s="95"/>
      <c r="J21" s="95"/>
      <c r="K21" s="95"/>
      <c r="L21" s="95"/>
      <c r="M21" s="95"/>
      <c r="O21" s="108"/>
      <c r="P21" s="95"/>
      <c r="Q21" s="95"/>
      <c r="R21" s="95"/>
      <c r="S21" s="95"/>
      <c r="T21" s="95"/>
      <c r="U21" s="96"/>
      <c r="V21" s="95"/>
      <c r="W21" s="95"/>
      <c r="X21" s="95"/>
      <c r="Y21" s="95"/>
      <c r="Z21" s="95"/>
      <c r="AA21" s="95"/>
    </row>
    <row r="22" ht="22.5" customHeight="1" spans="1:27" x14ac:dyDescent="0.25">
      <c r="A22" s="89" t="s">
        <v>102</v>
      </c>
      <c r="B22" s="105" t="s">
        <v>98</v>
      </c>
      <c r="C22" s="106" t="s">
        <v>6</v>
      </c>
      <c r="D22" s="109"/>
      <c r="E22" s="109"/>
      <c r="F22" s="109"/>
      <c r="G22" s="107"/>
      <c r="H22" s="105" t="s">
        <v>93</v>
      </c>
      <c r="I22" s="106" t="s">
        <v>6</v>
      </c>
      <c r="J22" s="109"/>
      <c r="K22" s="109"/>
      <c r="L22" s="109"/>
      <c r="M22" s="110"/>
      <c r="O22" s="89" t="s">
        <v>102</v>
      </c>
      <c r="P22" s="105" t="s">
        <v>98</v>
      </c>
      <c r="Q22" s="106" t="s">
        <v>6</v>
      </c>
      <c r="R22" s="109"/>
      <c r="S22" s="109"/>
      <c r="T22" s="109"/>
      <c r="U22" s="107"/>
      <c r="V22" s="105" t="s">
        <v>93</v>
      </c>
      <c r="W22" s="106" t="s">
        <v>6</v>
      </c>
      <c r="X22" s="109"/>
      <c r="Y22" s="109"/>
      <c r="Z22" s="109"/>
      <c r="AA22" s="110"/>
    </row>
    <row r="23" ht="22.5" customHeight="1" spans="1:27" x14ac:dyDescent="0.25">
      <c r="A23" s="4"/>
      <c r="B23" s="4" t="s">
        <v>99</v>
      </c>
      <c r="C23" s="83" t="s">
        <v>6</v>
      </c>
      <c r="D23" s="111"/>
      <c r="E23" s="111"/>
      <c r="F23" s="111"/>
      <c r="G23" s="103"/>
      <c r="H23" s="4" t="s">
        <v>100</v>
      </c>
      <c r="I23" s="83" t="s">
        <v>6</v>
      </c>
      <c r="J23" s="112"/>
      <c r="K23" s="112"/>
      <c r="L23" s="4"/>
      <c r="M23" s="4"/>
      <c r="O23" s="4"/>
      <c r="P23" s="4" t="s">
        <v>99</v>
      </c>
      <c r="Q23" s="83" t="s">
        <v>6</v>
      </c>
      <c r="R23" s="111"/>
      <c r="S23" s="111"/>
      <c r="T23" s="111"/>
      <c r="U23" s="103"/>
      <c r="V23" s="4" t="s">
        <v>100</v>
      </c>
      <c r="W23" s="83" t="s">
        <v>6</v>
      </c>
      <c r="X23" s="112"/>
      <c r="Y23" s="112"/>
      <c r="Z23" s="4"/>
      <c r="AA23" s="4"/>
    </row>
    <row r="24" ht="22.5" customHeight="1" spans="1:27" x14ac:dyDescent="0.25">
      <c r="A24" s="4"/>
      <c r="B24" s="4" t="s">
        <v>101</v>
      </c>
      <c r="C24" s="83"/>
      <c r="D24" s="4"/>
      <c r="E24" s="4"/>
      <c r="F24" s="4"/>
      <c r="G24" s="84"/>
      <c r="H24" s="4" t="s">
        <v>95</v>
      </c>
      <c r="I24" s="83" t="s">
        <v>6</v>
      </c>
      <c r="J24" s="111"/>
      <c r="K24" s="111"/>
      <c r="L24" s="111"/>
      <c r="M24" s="4"/>
      <c r="O24" s="4"/>
      <c r="P24" s="4" t="s">
        <v>101</v>
      </c>
      <c r="Q24" s="83"/>
      <c r="R24" s="4"/>
      <c r="S24" s="4"/>
      <c r="T24" s="4"/>
      <c r="U24" s="84"/>
      <c r="V24" s="4" t="s">
        <v>95</v>
      </c>
      <c r="W24" s="83" t="s">
        <v>6</v>
      </c>
      <c r="X24" s="111"/>
      <c r="Y24" s="111"/>
      <c r="Z24" s="111"/>
      <c r="AA24" s="4"/>
    </row>
    <row r="25" ht="22.5" customHeight="1" spans="1:27" x14ac:dyDescent="0.25">
      <c r="A25" s="4"/>
      <c r="B25" s="4"/>
      <c r="C25" s="4"/>
      <c r="D25" s="4"/>
      <c r="E25" s="4"/>
      <c r="F25" s="4"/>
      <c r="G25" s="84"/>
      <c r="H25" s="4" t="s">
        <v>101</v>
      </c>
      <c r="I25" s="83"/>
      <c r="J25" s="4"/>
      <c r="K25" s="4"/>
      <c r="L25" s="4"/>
      <c r="M25" s="4"/>
      <c r="O25" s="4"/>
      <c r="P25" s="4"/>
      <c r="Q25" s="4"/>
      <c r="R25" s="4"/>
      <c r="S25" s="4"/>
      <c r="T25" s="4"/>
      <c r="U25" s="84"/>
      <c r="V25" s="4" t="s">
        <v>101</v>
      </c>
      <c r="W25" s="83"/>
      <c r="X25" s="4"/>
      <c r="Y25" s="4"/>
      <c r="Z25" s="4"/>
      <c r="AA25" s="4"/>
    </row>
    <row r="26" ht="12.75" customHeight="1" spans="1:27" x14ac:dyDescent="0.25">
      <c r="A26" s="113"/>
      <c r="B26" s="12"/>
      <c r="C26" s="12"/>
      <c r="D26" s="12"/>
      <c r="E26" s="12"/>
      <c r="F26" s="12"/>
      <c r="G26" s="114"/>
      <c r="H26" s="12"/>
      <c r="I26" s="12"/>
      <c r="J26" s="12"/>
      <c r="K26" s="12"/>
      <c r="L26" s="12"/>
      <c r="M26" s="12"/>
      <c r="O26" s="113"/>
      <c r="P26" s="12"/>
      <c r="Q26" s="12"/>
      <c r="R26" s="12"/>
      <c r="S26" s="12"/>
      <c r="T26" s="12"/>
      <c r="U26" s="114"/>
      <c r="V26" s="12"/>
      <c r="W26" s="12"/>
      <c r="X26" s="12"/>
      <c r="Y26" s="12"/>
      <c r="Z26" s="12"/>
      <c r="AA26" s="12"/>
    </row>
    <row r="27" ht="15" customHeight="1" spans="1:27" x14ac:dyDescent="0.25">
      <c r="A27" s="113"/>
      <c r="B27" s="12"/>
      <c r="C27" s="12"/>
      <c r="D27" s="12"/>
      <c r="E27" s="12"/>
      <c r="F27" s="12"/>
      <c r="G27" s="114"/>
      <c r="H27" s="12"/>
      <c r="I27" s="12"/>
      <c r="J27" s="12"/>
      <c r="K27" s="12"/>
      <c r="L27" s="12"/>
      <c r="M27" s="12"/>
      <c r="O27" s="113"/>
      <c r="P27" s="12"/>
      <c r="Q27" s="12"/>
      <c r="R27" s="12"/>
      <c r="S27" s="12"/>
      <c r="T27" s="12"/>
      <c r="U27" s="114"/>
      <c r="V27" s="12"/>
      <c r="W27" s="12"/>
      <c r="X27" s="12"/>
      <c r="Y27" s="12"/>
      <c r="Z27" s="12"/>
      <c r="AA27" s="12"/>
    </row>
    <row r="28" ht="22.5" customHeight="1" spans="1:27" x14ac:dyDescent="0.25">
      <c r="A28" s="113"/>
      <c r="B28" s="12"/>
      <c r="C28" s="12"/>
      <c r="D28" s="12"/>
      <c r="E28" s="12"/>
      <c r="F28" s="12"/>
      <c r="G28" s="114"/>
      <c r="H28" s="12"/>
      <c r="I28" s="12"/>
      <c r="J28" s="12"/>
      <c r="K28" s="12"/>
      <c r="L28" s="12"/>
      <c r="M28" s="12"/>
      <c r="O28" s="113"/>
      <c r="P28" s="12"/>
      <c r="Q28" s="12"/>
      <c r="R28" s="12"/>
      <c r="S28" s="12"/>
      <c r="T28" s="12"/>
      <c r="U28" s="114"/>
      <c r="V28" s="12"/>
      <c r="W28" s="12"/>
      <c r="X28" s="12"/>
      <c r="Y28" s="12"/>
      <c r="Z28" s="12"/>
      <c r="AA28" s="12"/>
    </row>
    <row r="29" ht="22.5" customHeight="1" spans="1:27" x14ac:dyDescent="0.25">
      <c r="A29" s="113"/>
      <c r="B29" s="12"/>
      <c r="C29" s="12"/>
      <c r="D29" s="12"/>
      <c r="E29" s="12"/>
      <c r="F29" s="12"/>
      <c r="G29" s="114"/>
      <c r="H29" s="12"/>
      <c r="I29" s="12"/>
      <c r="J29" s="12"/>
      <c r="K29" s="12"/>
      <c r="L29" s="12"/>
      <c r="M29" s="12"/>
      <c r="O29" s="113"/>
      <c r="P29" s="12"/>
      <c r="Q29" s="12"/>
      <c r="R29" s="12"/>
      <c r="S29" s="12"/>
      <c r="T29" s="12"/>
      <c r="U29" s="114"/>
      <c r="V29" s="12"/>
      <c r="W29" s="12"/>
      <c r="X29" s="12"/>
      <c r="Y29" s="12"/>
      <c r="Z29" s="12"/>
      <c r="AA29" s="12"/>
    </row>
    <row r="30" ht="12.75" customHeight="1" spans="1:27" x14ac:dyDescent="0.25">
      <c r="A30" s="113"/>
      <c r="B30" s="12"/>
      <c r="C30" s="12"/>
      <c r="D30" s="12"/>
      <c r="E30" s="12"/>
      <c r="F30" s="12"/>
      <c r="G30" s="114"/>
      <c r="H30" s="12"/>
      <c r="I30" s="12"/>
      <c r="J30" s="12"/>
      <c r="K30" s="12"/>
      <c r="L30" s="12"/>
      <c r="M30" s="12"/>
      <c r="O30" s="113"/>
      <c r="P30" s="12"/>
      <c r="Q30" s="12"/>
      <c r="R30" s="12"/>
      <c r="S30" s="12"/>
      <c r="T30" s="12"/>
      <c r="U30" s="114"/>
      <c r="V30" s="12"/>
      <c r="W30" s="12"/>
      <c r="X30" s="12"/>
      <c r="Y30" s="12"/>
      <c r="Z30" s="12"/>
      <c r="AA30" s="12"/>
    </row>
    <row r="31" ht="22.5" customHeight="1" spans="1:27" x14ac:dyDescent="0.25">
      <c r="A31" s="95"/>
      <c r="B31" s="95"/>
      <c r="C31" s="95"/>
      <c r="D31" s="95"/>
      <c r="E31" s="95"/>
      <c r="F31" s="95"/>
      <c r="G31" s="96"/>
      <c r="H31" s="95"/>
      <c r="I31" s="115"/>
      <c r="J31" s="95"/>
      <c r="K31" s="95"/>
      <c r="L31" s="95"/>
      <c r="M31" s="95"/>
      <c r="O31" s="95"/>
      <c r="P31" s="95"/>
      <c r="Q31" s="95"/>
      <c r="R31" s="95"/>
      <c r="S31" s="95"/>
      <c r="T31" s="95"/>
      <c r="U31" s="96"/>
      <c r="V31" s="95"/>
      <c r="W31" s="115"/>
      <c r="X31" s="95"/>
      <c r="Y31" s="95"/>
      <c r="Z31" s="95"/>
      <c r="AA31" s="95"/>
    </row>
    <row r="32" ht="22.5" customHeight="1" spans="1:27" x14ac:dyDescent="0.25">
      <c r="A32" s="4"/>
      <c r="B32" s="4"/>
      <c r="C32" s="83"/>
      <c r="D32" s="116" t="s">
        <v>103</v>
      </c>
      <c r="E32" s="4"/>
      <c r="F32" s="4" t="s">
        <v>104</v>
      </c>
      <c r="G32" s="83" t="s">
        <v>6</v>
      </c>
      <c r="H32" s="117" t="str">
        <f>$J$13</f>
        <v>Tana Paser</v>
      </c>
      <c r="I32" s="117"/>
      <c r="J32" s="117"/>
      <c r="K32" s="118"/>
      <c r="L32" s="118"/>
      <c r="M32" s="118"/>
      <c r="O32" s="4"/>
      <c r="P32" s="4"/>
      <c r="Q32" s="83"/>
      <c r="R32" s="116" t="s">
        <v>103</v>
      </c>
      <c r="S32" s="4"/>
      <c r="T32" s="4" t="s">
        <v>104</v>
      </c>
      <c r="U32" s="83" t="s">
        <v>6</v>
      </c>
      <c r="V32" s="117" t="str">
        <f>$J$13</f>
        <v>Tana Paser</v>
      </c>
      <c r="W32" s="117"/>
      <c r="X32" s="117"/>
      <c r="Y32" s="118"/>
      <c r="Z32" s="118"/>
      <c r="AA32" s="118"/>
    </row>
    <row r="33" ht="22.5" customHeight="1" spans="1:27" x14ac:dyDescent="0.25">
      <c r="A33" s="4"/>
      <c r="B33" s="4"/>
      <c r="C33" s="83"/>
      <c r="D33" s="86"/>
      <c r="E33" s="4"/>
      <c r="F33" s="4" t="s">
        <v>105</v>
      </c>
      <c r="G33" s="83" t="s">
        <v>6</v>
      </c>
      <c r="H33" s="88">
        <f>$J$14</f>
        <v>NaN</v>
      </c>
      <c r="I33" s="88"/>
      <c r="J33" s="88"/>
      <c r="K33" s="4"/>
      <c r="L33" s="4"/>
      <c r="M33" s="4"/>
      <c r="O33" s="4"/>
      <c r="P33" s="4"/>
      <c r="Q33" s="83"/>
      <c r="R33" s="86"/>
      <c r="S33" s="4"/>
      <c r="T33" s="4" t="s">
        <v>105</v>
      </c>
      <c r="U33" s="83" t="s">
        <v>6</v>
      </c>
      <c r="V33" s="88">
        <f>$J$14</f>
        <v>NaN</v>
      </c>
      <c r="W33" s="88"/>
      <c r="X33" s="88"/>
      <c r="Y33" s="4"/>
      <c r="Z33" s="4"/>
      <c r="AA33" s="4"/>
    </row>
    <row r="34" ht="22.5" customHeight="1" spans="1:27" x14ac:dyDescent="0.25">
      <c r="A34" s="4"/>
      <c r="B34" s="4"/>
      <c r="C34" s="4"/>
      <c r="D34" s="4"/>
      <c r="E34" s="4"/>
      <c r="F34" s="119" t="s">
        <v>106</v>
      </c>
      <c r="G34" s="119"/>
      <c r="H34" s="119"/>
      <c r="I34" s="119"/>
      <c r="J34" s="119"/>
      <c r="K34" s="119"/>
      <c r="L34" s="119"/>
      <c r="M34" s="119"/>
      <c r="O34" s="4"/>
      <c r="P34" s="4"/>
      <c r="Q34" s="4"/>
      <c r="R34" s="4"/>
      <c r="S34" s="4"/>
      <c r="T34" s="119" t="s">
        <v>106</v>
      </c>
      <c r="U34" s="119"/>
      <c r="V34" s="119"/>
      <c r="W34" s="119"/>
      <c r="X34" s="119"/>
      <c r="Y34" s="119"/>
      <c r="Z34" s="119"/>
      <c r="AA34" s="119"/>
    </row>
    <row r="35" ht="22.5" customHeight="1" spans="1:27" x14ac:dyDescent="0.25">
      <c r="A35" s="4"/>
      <c r="B35" s="4"/>
      <c r="C35" s="4"/>
      <c r="D35" s="4"/>
      <c r="E35" s="4"/>
      <c r="F35" s="119"/>
      <c r="G35" s="119"/>
      <c r="H35" s="119"/>
      <c r="I35" s="119"/>
      <c r="J35" s="119"/>
      <c r="K35" s="119"/>
      <c r="L35" s="119"/>
      <c r="M35" s="119"/>
      <c r="O35" s="4"/>
      <c r="P35" s="4"/>
      <c r="Q35" s="4"/>
      <c r="R35" s="4"/>
      <c r="S35" s="4"/>
      <c r="T35" s="119"/>
      <c r="U35" s="119"/>
      <c r="V35" s="119"/>
      <c r="W35" s="119"/>
      <c r="X35" s="119"/>
      <c r="Y35" s="119"/>
      <c r="Z35" s="119"/>
      <c r="AA35" s="119"/>
    </row>
    <row r="36" ht="12" customHeight="1" spans="1:27" x14ac:dyDescent="0.25">
      <c r="A36" s="4"/>
      <c r="B36" s="4" t="s">
        <v>15</v>
      </c>
      <c r="C36" s="4"/>
      <c r="D36" s="4"/>
      <c r="E36" s="4"/>
      <c r="F36" s="119"/>
      <c r="G36" s="119"/>
      <c r="H36" s="119"/>
      <c r="I36" s="119"/>
      <c r="J36" s="119"/>
      <c r="K36" s="119"/>
      <c r="L36" s="119"/>
      <c r="M36" s="119"/>
      <c r="O36" s="4"/>
      <c r="P36" s="4" t="s">
        <v>15</v>
      </c>
      <c r="Q36" s="4"/>
      <c r="R36" s="4"/>
      <c r="S36" s="4"/>
      <c r="T36" s="119"/>
      <c r="U36" s="119"/>
      <c r="V36" s="119"/>
      <c r="W36" s="119"/>
      <c r="X36" s="119"/>
      <c r="Y36" s="119"/>
      <c r="Z36" s="119"/>
      <c r="AA36" s="119"/>
    </row>
    <row r="37" ht="8.25" customHeight="1" spans="1:27" x14ac:dyDescent="0.25">
      <c r="A37" s="4"/>
      <c r="B37" s="4"/>
      <c r="C37" s="4"/>
      <c r="D37" s="4"/>
      <c r="E37" s="4"/>
      <c r="F37" s="4"/>
      <c r="G37" s="4"/>
      <c r="H37" s="4"/>
      <c r="I37" s="4"/>
      <c r="J37" s="4"/>
      <c r="K37" s="4"/>
      <c r="L37" s="4"/>
      <c r="M37" s="4"/>
      <c r="O37" s="4"/>
      <c r="P37" s="4"/>
      <c r="Q37" s="4"/>
      <c r="R37" s="4"/>
      <c r="S37" s="4"/>
      <c r="T37" s="4"/>
      <c r="U37" s="4"/>
      <c r="V37" s="4"/>
      <c r="W37" s="4"/>
      <c r="X37" s="4"/>
      <c r="Y37" s="4"/>
      <c r="Z37" s="4"/>
      <c r="AA37" s="4"/>
    </row>
    <row r="38" ht="22.5" customHeight="1" spans="1:27" x14ac:dyDescent="0.25">
      <c r="A38" s="4"/>
      <c r="B38" s="4"/>
      <c r="C38" s="4"/>
      <c r="D38" s="4"/>
      <c r="E38" s="4"/>
      <c r="F38" s="83" t="s">
        <v>107</v>
      </c>
      <c r="G38" s="4"/>
      <c r="H38" s="4"/>
      <c r="I38" s="4"/>
      <c r="J38" s="4"/>
      <c r="K38" s="4"/>
      <c r="L38" s="4"/>
      <c r="M38" s="4"/>
      <c r="O38" s="4"/>
      <c r="P38" s="4"/>
      <c r="Q38" s="4"/>
      <c r="R38" s="4"/>
      <c r="S38" s="4"/>
      <c r="T38" s="83" t="str">
        <f>F38</f>
        <v>Ka. UPTD Perbekalan Obat dan Alkes Kab. Paser</v>
      </c>
      <c r="U38" s="4"/>
      <c r="V38" s="4"/>
      <c r="W38" s="4"/>
      <c r="X38" s="4"/>
      <c r="Y38" s="4"/>
      <c r="Z38" s="4"/>
      <c r="AA38" s="4"/>
    </row>
    <row r="39" ht="22.5" customHeight="1" spans="1:27" x14ac:dyDescent="0.25">
      <c r="A39" s="4"/>
      <c r="B39" s="4"/>
      <c r="C39" s="4"/>
      <c r="D39" s="4"/>
      <c r="E39" s="4"/>
      <c r="F39" s="4"/>
      <c r="G39" s="4"/>
      <c r="H39" s="4"/>
      <c r="I39" s="4"/>
      <c r="J39" s="4"/>
      <c r="K39" s="4"/>
      <c r="L39" s="4"/>
      <c r="M39" s="4"/>
      <c r="O39" s="4"/>
      <c r="P39" s="4"/>
      <c r="Q39" s="4"/>
      <c r="R39" s="4"/>
      <c r="S39" s="4"/>
      <c r="T39" s="4"/>
      <c r="U39" s="4"/>
      <c r="V39" s="4"/>
      <c r="W39" s="4"/>
      <c r="X39" s="4"/>
      <c r="Y39" s="4"/>
      <c r="Z39" s="4"/>
      <c r="AA39" s="4"/>
    </row>
    <row r="40" ht="22.5" customHeight="1" spans="1:27" x14ac:dyDescent="0.25">
      <c r="A40" s="4"/>
      <c r="B40" s="4"/>
      <c r="C40" s="4"/>
      <c r="D40" s="4"/>
      <c r="E40" s="4"/>
      <c r="F40" s="4"/>
      <c r="G40" s="4"/>
      <c r="H40" s="4"/>
      <c r="I40" s="4"/>
      <c r="J40" s="4"/>
      <c r="K40" s="4"/>
      <c r="L40" s="4"/>
      <c r="M40" s="4"/>
      <c r="O40" s="4"/>
      <c r="P40" s="4"/>
      <c r="Q40" s="4"/>
      <c r="R40" s="4"/>
      <c r="S40" s="4"/>
      <c r="T40" s="4"/>
      <c r="U40" s="4"/>
      <c r="V40" s="4"/>
      <c r="W40" s="4"/>
      <c r="X40" s="4"/>
      <c r="Y40" s="4"/>
      <c r="Z40" s="4"/>
      <c r="AA40" s="4"/>
    </row>
    <row r="41" ht="22.5" customHeight="1" spans="1:27" x14ac:dyDescent="0.25">
      <c r="A41" s="4"/>
      <c r="B41" s="4"/>
      <c r="C41" s="4"/>
      <c r="D41" s="4"/>
      <c r="E41" s="4"/>
      <c r="F41" s="120" t="str">
        <f>SURTUG!G55</f>
        <v>Yayillatul Rochmah, S. Si. Apt</v>
      </c>
      <c r="G41" s="120"/>
      <c r="H41" s="120"/>
      <c r="I41" s="4"/>
      <c r="J41" s="4"/>
      <c r="K41" s="4"/>
      <c r="L41" s="4"/>
      <c r="M41" s="4"/>
      <c r="O41" s="4"/>
      <c r="P41" s="4"/>
      <c r="Q41" s="4"/>
      <c r="R41" s="4"/>
      <c r="S41" s="4"/>
      <c r="T41" s="120" t="str">
        <f>F41</f>
        <v>Yayillatul Rochmah, S. Si. Apt</v>
      </c>
      <c r="U41" s="120"/>
      <c r="V41" s="120"/>
      <c r="W41" s="4"/>
      <c r="X41" s="4"/>
      <c r="Y41" s="4"/>
      <c r="Z41" s="4"/>
      <c r="AA41" s="4"/>
    </row>
    <row r="42" ht="22.5" customHeight="1" spans="1:27" x14ac:dyDescent="0.25">
      <c r="A42" s="4"/>
      <c r="B42" s="4"/>
      <c r="C42" s="4"/>
      <c r="D42" s="4"/>
      <c r="E42" s="4"/>
      <c r="F42" s="121" t="str">
        <f>SURTUG!G56</f>
        <v>NIP. 19780703 200502 2 006</v>
      </c>
      <c r="G42" s="121"/>
      <c r="H42" s="121"/>
      <c r="I42" s="4"/>
      <c r="J42" s="4"/>
      <c r="K42" s="4"/>
      <c r="L42" s="4"/>
      <c r="M42" s="4"/>
      <c r="O42" s="4"/>
      <c r="P42" s="4"/>
      <c r="Q42" s="4"/>
      <c r="R42" s="4"/>
      <c r="S42" s="4"/>
      <c r="T42" s="121" t="str">
        <f>F42</f>
        <v>NIP. 19780703 200502 2 006</v>
      </c>
      <c r="U42" s="121"/>
      <c r="V42" s="121"/>
      <c r="W42" s="4"/>
      <c r="X42" s="4"/>
      <c r="Y42" s="4"/>
      <c r="Z42" s="4"/>
      <c r="AA42" s="4"/>
    </row>
    <row r="43" ht="22.5" customHeight="1" spans="1:27" x14ac:dyDescent="0.25">
      <c r="A43" s="122" t="s">
        <v>108</v>
      </c>
      <c r="B43" s="122" t="s">
        <v>109</v>
      </c>
      <c r="C43" s="122"/>
      <c r="D43" s="122"/>
      <c r="E43" s="122"/>
      <c r="F43" s="122"/>
      <c r="G43" s="122"/>
      <c r="H43" s="123"/>
      <c r="I43" s="122"/>
      <c r="J43" s="122"/>
      <c r="K43" s="122"/>
      <c r="L43" s="122"/>
      <c r="M43" s="122"/>
      <c r="O43" s="122" t="s">
        <v>108</v>
      </c>
      <c r="P43" s="122" t="s">
        <v>109</v>
      </c>
      <c r="Q43" s="122"/>
      <c r="R43" s="122"/>
      <c r="S43" s="122"/>
      <c r="T43" s="122"/>
      <c r="U43" s="122"/>
      <c r="V43" s="123"/>
      <c r="W43" s="122"/>
      <c r="X43" s="122"/>
      <c r="Y43" s="122"/>
      <c r="Z43" s="122"/>
      <c r="AA43" s="122"/>
    </row>
    <row r="65" ht="22.5" customHeight="1" spans="2:9" x14ac:dyDescent="0.25">
      <c r="B65" s="81"/>
      <c r="C65" s="81"/>
      <c r="D65" s="81"/>
      <c r="E65" s="81"/>
      <c r="F65" s="81"/>
      <c r="G65" s="81"/>
      <c r="H65" s="81"/>
      <c r="I65" s="81"/>
    </row>
    <row r="66" ht="22.5" customHeight="1" spans="2:9" x14ac:dyDescent="0.25">
      <c r="B66" s="81"/>
      <c r="C66" s="81"/>
      <c r="D66" s="81"/>
      <c r="E66" s="81"/>
      <c r="F66" s="81"/>
      <c r="G66" s="81"/>
      <c r="H66" s="81"/>
      <c r="I66" s="81"/>
    </row>
    <row r="67" ht="22.5" customHeight="1" spans="2:9" x14ac:dyDescent="0.25">
      <c r="B67" s="81"/>
      <c r="C67" s="81"/>
      <c r="D67" s="81"/>
      <c r="E67" s="81"/>
      <c r="F67" s="81"/>
      <c r="G67" s="81"/>
      <c r="H67" s="81"/>
      <c r="I67" s="81"/>
    </row>
    <row r="68" ht="22.5" customHeight="1" spans="2:9" x14ac:dyDescent="0.25">
      <c r="B68" s="81"/>
      <c r="C68" s="81"/>
      <c r="D68" s="81"/>
      <c r="E68" s="81"/>
      <c r="F68" s="81"/>
      <c r="G68" s="81"/>
      <c r="H68" s="81"/>
      <c r="I68" s="81"/>
    </row>
    <row r="69" ht="22.5" customHeight="1" spans="2:9" x14ac:dyDescent="0.25">
      <c r="B69" s="81"/>
      <c r="C69" s="81"/>
      <c r="D69" s="81"/>
      <c r="E69" s="81"/>
      <c r="F69" s="81"/>
      <c r="G69" s="81"/>
      <c r="H69" s="81"/>
      <c r="I69" s="81"/>
    </row>
    <row r="70" ht="22.5" customHeight="1" spans="2:9" x14ac:dyDescent="0.25">
      <c r="B70" s="81"/>
      <c r="C70" s="81"/>
      <c r="D70" s="81"/>
      <c r="E70" s="81"/>
      <c r="F70" s="81"/>
      <c r="G70" s="81"/>
      <c r="H70" s="81"/>
      <c r="I70" s="81"/>
    </row>
    <row r="71" ht="22.5" customHeight="1" spans="2:9" x14ac:dyDescent="0.25">
      <c r="B71" s="81"/>
      <c r="C71" s="81"/>
      <c r="D71" s="81"/>
      <c r="E71" s="81"/>
      <c r="F71" s="81"/>
      <c r="G71" s="81"/>
      <c r="H71" s="81"/>
      <c r="I71" s="81"/>
    </row>
    <row r="72" ht="22.5" customHeight="1" spans="2:9" x14ac:dyDescent="0.25">
      <c r="B72" s="81"/>
      <c r="C72" s="81"/>
      <c r="D72" s="81"/>
      <c r="E72" s="81"/>
      <c r="F72" s="81"/>
      <c r="G72" s="81"/>
      <c r="H72" s="81"/>
      <c r="I72" s="81"/>
    </row>
    <row r="73" ht="22.5" customHeight="1" spans="2:9" x14ac:dyDescent="0.25">
      <c r="B73" s="81"/>
      <c r="C73" s="81"/>
      <c r="D73" s="81"/>
      <c r="E73" s="81"/>
      <c r="F73" s="81"/>
      <c r="G73" s="81"/>
      <c r="H73" s="81"/>
      <c r="I73" s="81"/>
    </row>
    <row r="74" ht="22.5" customHeight="1" spans="2:9" x14ac:dyDescent="0.25">
      <c r="B74" s="81"/>
      <c r="C74" s="81"/>
      <c r="D74" s="81"/>
      <c r="E74" s="81"/>
      <c r="F74" s="81"/>
      <c r="G74" s="81"/>
      <c r="H74" s="81"/>
      <c r="I74" s="81"/>
    </row>
    <row r="75" ht="22.5" customHeight="1" spans="2:9" x14ac:dyDescent="0.25">
      <c r="B75" s="81"/>
      <c r="C75" s="81"/>
      <c r="D75" s="81"/>
      <c r="E75" s="81"/>
      <c r="F75" s="81"/>
      <c r="G75" s="81"/>
      <c r="H75" s="81"/>
      <c r="I75" s="81"/>
    </row>
    <row r="76" ht="22.5" customHeight="1" spans="2:9" x14ac:dyDescent="0.25">
      <c r="B76" s="81"/>
      <c r="C76" s="81"/>
      <c r="D76" s="81"/>
      <c r="E76" s="81"/>
      <c r="F76" s="81"/>
      <c r="G76" s="81"/>
      <c r="H76" s="81"/>
      <c r="I76" s="81"/>
    </row>
    <row r="77" ht="22.5" customHeight="1" spans="2:9" x14ac:dyDescent="0.25">
      <c r="B77" s="81"/>
      <c r="C77" s="81"/>
      <c r="D77" s="81"/>
      <c r="E77" s="81"/>
      <c r="F77" s="81"/>
      <c r="G77" s="81"/>
      <c r="H77" s="81"/>
      <c r="I77" s="81"/>
    </row>
    <row r="78" ht="22.5" customHeight="1" spans="2:9" x14ac:dyDescent="0.25">
      <c r="B78" s="81"/>
      <c r="C78" s="81"/>
      <c r="D78" s="81"/>
      <c r="E78" s="81"/>
      <c r="F78" s="81"/>
      <c r="G78" s="81"/>
      <c r="H78" s="81"/>
      <c r="I78" s="81"/>
    </row>
    <row r="79" ht="22.5" customHeight="1" spans="2:9" x14ac:dyDescent="0.25">
      <c r="B79" s="81"/>
      <c r="C79" s="81"/>
      <c r="D79" s="81"/>
      <c r="E79" s="81"/>
      <c r="F79" s="81"/>
      <c r="G79" s="81"/>
      <c r="H79" s="81"/>
      <c r="I79" s="81"/>
    </row>
    <row r="80" ht="22.5" customHeight="1" spans="2:9" x14ac:dyDescent="0.25">
      <c r="B80" s="81"/>
      <c r="C80" s="81"/>
      <c r="D80" s="81"/>
      <c r="E80" s="81"/>
      <c r="F80" s="81"/>
      <c r="G80" s="81"/>
      <c r="H80" s="81"/>
      <c r="I80" s="81"/>
    </row>
    <row r="81" ht="22.5" customHeight="1" spans="2:9" x14ac:dyDescent="0.25">
      <c r="B81" s="81"/>
      <c r="C81" s="81"/>
      <c r="D81" s="81"/>
      <c r="E81" s="81"/>
      <c r="F81" s="81"/>
      <c r="G81" s="81"/>
      <c r="H81" s="81"/>
      <c r="I81" s="81"/>
    </row>
    <row r="82" ht="22.5" customHeight="1" spans="2:9" x14ac:dyDescent="0.25">
      <c r="B82" s="81"/>
      <c r="C82" s="81"/>
      <c r="D82" s="81"/>
      <c r="E82" s="81"/>
      <c r="F82" s="81"/>
      <c r="G82" s="81"/>
      <c r="H82" s="81"/>
      <c r="I82" s="81"/>
    </row>
    <row r="83" ht="22.5" customHeight="1" spans="2:9" x14ac:dyDescent="0.25">
      <c r="B83" s="81"/>
      <c r="C83" s="81"/>
      <c r="D83" s="81"/>
      <c r="E83" s="81"/>
      <c r="F83" s="81"/>
      <c r="G83" s="81"/>
      <c r="H83" s="81"/>
      <c r="I83" s="81"/>
    </row>
    <row r="84" ht="22.5" customHeight="1" spans="2:9" x14ac:dyDescent="0.25">
      <c r="B84" s="81"/>
      <c r="C84" s="81"/>
      <c r="D84" s="81"/>
      <c r="E84" s="81"/>
      <c r="F84" s="81"/>
      <c r="G84" s="81"/>
      <c r="H84" s="81"/>
      <c r="I84" s="81"/>
    </row>
    <row r="85" ht="22.5" customHeight="1" spans="2:9" x14ac:dyDescent="0.25">
      <c r="B85" s="81"/>
      <c r="C85" s="81"/>
      <c r="D85" s="81"/>
      <c r="E85" s="81"/>
      <c r="F85" s="81"/>
      <c r="G85" s="81"/>
      <c r="H85" s="81"/>
      <c r="I85" s="81"/>
    </row>
    <row r="86" ht="22.5" customHeight="1" spans="2:9" x14ac:dyDescent="0.25">
      <c r="B86" s="81"/>
      <c r="C86" s="81"/>
      <c r="D86" s="81"/>
      <c r="E86" s="81"/>
      <c r="F86" s="81"/>
      <c r="G86" s="81"/>
      <c r="H86" s="81"/>
      <c r="I86" s="81"/>
    </row>
    <row r="87" ht="22.5" customHeight="1" spans="2:9" x14ac:dyDescent="0.25">
      <c r="B87" s="81"/>
      <c r="C87" s="81"/>
      <c r="D87" s="81"/>
      <c r="E87" s="81"/>
      <c r="F87" s="81"/>
      <c r="G87" s="81"/>
      <c r="H87" s="81"/>
      <c r="I87" s="81"/>
    </row>
    <row r="88" ht="22.5" customHeight="1" spans="2:9" x14ac:dyDescent="0.25">
      <c r="B88" s="81"/>
      <c r="C88" s="81"/>
      <c r="D88" s="81"/>
      <c r="E88" s="81"/>
      <c r="F88" s="81"/>
      <c r="G88" s="81"/>
      <c r="H88" s="81"/>
      <c r="I88" s="81"/>
    </row>
    <row r="89" ht="22.5" customHeight="1" spans="2:9" x14ac:dyDescent="0.25">
      <c r="B89" s="81"/>
      <c r="C89" s="81"/>
      <c r="D89" s="81"/>
      <c r="E89" s="81"/>
      <c r="F89" s="81"/>
      <c r="G89" s="81"/>
      <c r="H89" s="81"/>
      <c r="I89" s="81"/>
    </row>
    <row r="90" ht="22.5" customHeight="1" spans="2:9" x14ac:dyDescent="0.25">
      <c r="B90" s="81"/>
      <c r="C90" s="81"/>
      <c r="D90" s="81"/>
      <c r="E90" s="81"/>
      <c r="F90" s="81"/>
      <c r="G90" s="81"/>
      <c r="H90" s="81"/>
      <c r="I90" s="81"/>
    </row>
    <row r="91" ht="22.5" customHeight="1" spans="2:9" x14ac:dyDescent="0.25">
      <c r="B91" s="81"/>
      <c r="C91" s="81"/>
      <c r="D91" s="81"/>
      <c r="E91" s="81"/>
      <c r="F91" s="81"/>
      <c r="G91" s="81"/>
      <c r="H91" s="81"/>
      <c r="I91" s="81"/>
    </row>
    <row r="92" ht="22.5" customHeight="1" spans="2:9" x14ac:dyDescent="0.25">
      <c r="B92" s="81"/>
      <c r="C92" s="81"/>
      <c r="D92" s="81"/>
      <c r="E92" s="81"/>
      <c r="F92" s="81"/>
      <c r="G92" s="81"/>
      <c r="H92" s="81"/>
      <c r="I92" s="81"/>
    </row>
    <row r="93" ht="22.5" customHeight="1" spans="2:9" x14ac:dyDescent="0.25">
      <c r="B93" s="81"/>
      <c r="C93" s="81"/>
      <c r="D93" s="81"/>
      <c r="E93" s="81"/>
      <c r="F93" s="81"/>
      <c r="G93" s="81"/>
      <c r="H93" s="81"/>
      <c r="I93" s="81"/>
    </row>
    <row r="94" ht="22.5" customHeight="1" spans="2:9" x14ac:dyDescent="0.25">
      <c r="B94" s="81"/>
      <c r="C94" s="81"/>
      <c r="D94" s="81"/>
      <c r="E94" s="81"/>
      <c r="F94" s="81"/>
      <c r="G94" s="81"/>
      <c r="H94" s="81"/>
      <c r="I94" s="81"/>
    </row>
    <row r="95" ht="22.5" customHeight="1" spans="2:9" x14ac:dyDescent="0.25">
      <c r="B95" s="81"/>
      <c r="C95" s="81"/>
      <c r="D95" s="81"/>
      <c r="E95" s="81"/>
      <c r="F95" s="81"/>
      <c r="G95" s="81"/>
      <c r="H95" s="81"/>
      <c r="I95" s="81"/>
    </row>
    <row r="96" ht="22.5" customHeight="1" spans="2:9" x14ac:dyDescent="0.25">
      <c r="B96" s="81"/>
      <c r="C96" s="81"/>
      <c r="D96" s="81"/>
      <c r="E96" s="81"/>
      <c r="F96" s="81"/>
      <c r="G96" s="81"/>
      <c r="H96" s="81"/>
      <c r="I96" s="81"/>
    </row>
    <row r="97" ht="22.5" customHeight="1" spans="2:9" x14ac:dyDescent="0.25">
      <c r="B97" s="81"/>
      <c r="C97" s="81"/>
      <c r="D97" s="81"/>
      <c r="E97" s="81"/>
      <c r="F97" s="81"/>
      <c r="G97" s="81"/>
      <c r="H97" s="81"/>
      <c r="I97" s="81"/>
    </row>
    <row r="98" ht="22.5" customHeight="1" spans="2:9" x14ac:dyDescent="0.25">
      <c r="B98" s="81"/>
      <c r="C98" s="81"/>
      <c r="D98" s="81"/>
      <c r="E98" s="81"/>
      <c r="F98" s="81"/>
      <c r="G98" s="81"/>
      <c r="H98" s="81"/>
      <c r="I98" s="81"/>
    </row>
    <row r="99" ht="22.5" customHeight="1" spans="2:9" x14ac:dyDescent="0.25">
      <c r="B99" s="81"/>
      <c r="C99" s="81"/>
      <c r="D99" s="81"/>
      <c r="E99" s="81"/>
      <c r="F99" s="81"/>
      <c r="G99" s="81"/>
      <c r="H99" s="81"/>
      <c r="I99" s="81"/>
    </row>
    <row r="100" ht="22.5" customHeight="1" spans="2:9" x14ac:dyDescent="0.25">
      <c r="B100" s="81"/>
      <c r="C100" s="81"/>
      <c r="D100" s="81"/>
      <c r="E100" s="81"/>
      <c r="F100" s="81"/>
      <c r="G100" s="81"/>
      <c r="H100" s="81"/>
      <c r="I100" s="81"/>
    </row>
    <row r="101" ht="22.5" customHeight="1" spans="2:9" x14ac:dyDescent="0.25">
      <c r="B101" s="81"/>
      <c r="C101" s="81"/>
      <c r="D101" s="81"/>
      <c r="E101" s="81"/>
      <c r="F101" s="81"/>
      <c r="G101" s="81"/>
      <c r="H101" s="81"/>
      <c r="I101" s="81"/>
    </row>
    <row r="102" ht="22.5" customHeight="1" spans="2:9" x14ac:dyDescent="0.25">
      <c r="B102" s="81"/>
      <c r="C102" s="81"/>
      <c r="D102" s="81"/>
      <c r="E102" s="81"/>
      <c r="F102" s="81"/>
      <c r="G102" s="81"/>
      <c r="H102" s="81"/>
      <c r="I102" s="81"/>
    </row>
    <row r="103" ht="22.5" customHeight="1" spans="2:9" x14ac:dyDescent="0.25">
      <c r="B103" s="81"/>
      <c r="C103" s="81"/>
      <c r="D103" s="81"/>
      <c r="E103" s="81"/>
      <c r="F103" s="81"/>
      <c r="G103" s="81"/>
      <c r="H103" s="81"/>
      <c r="I103" s="81"/>
    </row>
    <row r="104" ht="22.5" customHeight="1" spans="2:9" x14ac:dyDescent="0.25">
      <c r="B104" s="81"/>
      <c r="C104" s="81"/>
      <c r="D104" s="81"/>
      <c r="E104" s="81"/>
      <c r="F104" s="81"/>
      <c r="G104" s="81"/>
      <c r="H104" s="81"/>
      <c r="I104" s="81"/>
    </row>
    <row r="105" ht="22.5" customHeight="1" spans="2:9" x14ac:dyDescent="0.25">
      <c r="B105" s="81"/>
      <c r="C105" s="81"/>
      <c r="D105" s="81"/>
      <c r="E105" s="81"/>
      <c r="F105" s="81"/>
      <c r="G105" s="81"/>
      <c r="H105" s="81"/>
      <c r="I105" s="81"/>
    </row>
    <row r="106" ht="22.5" customHeight="1" spans="2:9" x14ac:dyDescent="0.25">
      <c r="B106" s="81"/>
      <c r="C106" s="81"/>
      <c r="D106" s="81"/>
      <c r="E106" s="81"/>
      <c r="F106" s="81"/>
      <c r="G106" s="81"/>
      <c r="H106" s="81"/>
      <c r="I106" s="81"/>
    </row>
    <row r="107" ht="22.5" customHeight="1" spans="2:9" x14ac:dyDescent="0.25">
      <c r="B107" s="81"/>
      <c r="C107" s="81"/>
      <c r="D107" s="81"/>
      <c r="E107" s="81"/>
      <c r="F107" s="81"/>
      <c r="G107" s="81"/>
      <c r="H107" s="81"/>
      <c r="I107" s="81"/>
    </row>
    <row r="108" ht="22.5" customHeight="1" spans="2:9" x14ac:dyDescent="0.25">
      <c r="B108" s="81"/>
      <c r="C108" s="81"/>
      <c r="D108" s="81"/>
      <c r="E108" s="81"/>
      <c r="F108" s="81"/>
      <c r="G108" s="81"/>
      <c r="H108" s="81"/>
      <c r="I108" s="81"/>
    </row>
    <row r="109" ht="22.5" customHeight="1" spans="2:9" x14ac:dyDescent="0.25">
      <c r="B109" s="81"/>
      <c r="C109" s="81"/>
      <c r="D109" s="81"/>
      <c r="E109" s="81"/>
      <c r="F109" s="81"/>
      <c r="G109" s="81"/>
      <c r="H109" s="81"/>
      <c r="I109" s="81"/>
    </row>
    <row r="110" ht="22.5" customHeight="1" spans="2:9" x14ac:dyDescent="0.25">
      <c r="B110" s="81"/>
      <c r="C110" s="81"/>
      <c r="D110" s="81"/>
      <c r="E110" s="81"/>
      <c r="F110" s="81"/>
      <c r="G110" s="81"/>
      <c r="H110" s="81"/>
      <c r="I110" s="81"/>
    </row>
    <row r="111" ht="22.5" customHeight="1" spans="2:9" x14ac:dyDescent="0.25">
      <c r="B111" s="81"/>
      <c r="C111" s="81"/>
      <c r="D111" s="81"/>
      <c r="E111" s="81"/>
      <c r="F111" s="81"/>
      <c r="G111" s="81"/>
      <c r="H111" s="81"/>
      <c r="I111" s="81"/>
    </row>
    <row r="112" ht="22.5" customHeight="1" spans="2:9" x14ac:dyDescent="0.25">
      <c r="B112" s="81"/>
      <c r="C112" s="81"/>
      <c r="D112" s="81"/>
      <c r="E112" s="81"/>
      <c r="F112" s="81"/>
      <c r="G112" s="81"/>
      <c r="H112" s="81"/>
      <c r="I112" s="81"/>
    </row>
    <row r="113" ht="22.5" customHeight="1" spans="2:9" x14ac:dyDescent="0.25">
      <c r="B113" s="81"/>
      <c r="C113" s="81"/>
      <c r="D113" s="81"/>
      <c r="E113" s="81"/>
      <c r="F113" s="81"/>
      <c r="G113" s="81"/>
      <c r="H113" s="81"/>
      <c r="I113" s="81"/>
    </row>
    <row r="114" ht="22.5" customHeight="1" spans="2:9" x14ac:dyDescent="0.25">
      <c r="B114" s="81"/>
      <c r="C114" s="81"/>
      <c r="D114" s="81"/>
      <c r="E114" s="81"/>
      <c r="F114" s="81"/>
      <c r="G114" s="81"/>
      <c r="H114" s="81"/>
      <c r="I114" s="81"/>
    </row>
    <row r="115" ht="22.5" customHeight="1" spans="2:9" x14ac:dyDescent="0.25">
      <c r="B115" s="81"/>
      <c r="C115" s="81"/>
      <c r="D115" s="81"/>
      <c r="E115" s="81"/>
      <c r="F115" s="81"/>
      <c r="G115" s="81"/>
      <c r="H115" s="81"/>
      <c r="I115" s="81"/>
    </row>
    <row r="116" ht="22.5" customHeight="1" spans="2:9" x14ac:dyDescent="0.25">
      <c r="B116" s="81"/>
      <c r="C116" s="81"/>
      <c r="D116" s="81"/>
      <c r="E116" s="81"/>
      <c r="F116" s="81"/>
      <c r="G116" s="81"/>
      <c r="H116" s="81"/>
      <c r="I116" s="81"/>
    </row>
    <row r="117" ht="22.5" customHeight="1" spans="2:9" x14ac:dyDescent="0.25">
      <c r="B117" s="81"/>
      <c r="C117" s="81"/>
      <c r="D117" s="81"/>
      <c r="E117" s="81"/>
      <c r="F117" s="81"/>
      <c r="G117" s="81"/>
      <c r="H117" s="81"/>
      <c r="I117" s="81"/>
    </row>
    <row r="118" ht="22.5" customHeight="1" spans="2:9" x14ac:dyDescent="0.25">
      <c r="B118" s="81"/>
      <c r="C118" s="81"/>
      <c r="D118" s="81"/>
      <c r="E118" s="81"/>
      <c r="F118" s="81"/>
      <c r="G118" s="81"/>
      <c r="H118" s="81"/>
      <c r="I118" s="81"/>
    </row>
    <row r="119" ht="22.5" customHeight="1" spans="2:9" x14ac:dyDescent="0.25">
      <c r="B119" s="81"/>
      <c r="C119" s="81"/>
      <c r="D119" s="81"/>
      <c r="E119" s="81"/>
      <c r="F119" s="81"/>
      <c r="G119" s="81"/>
      <c r="H119" s="81"/>
      <c r="I119" s="81"/>
    </row>
    <row r="120" ht="22.5" customHeight="1" spans="2:9" x14ac:dyDescent="0.25">
      <c r="B120" s="81"/>
      <c r="C120" s="81"/>
      <c r="D120" s="81"/>
      <c r="E120" s="81"/>
      <c r="F120" s="81"/>
      <c r="G120" s="81"/>
      <c r="H120" s="81"/>
      <c r="I120" s="81"/>
    </row>
    <row r="121" ht="22.5" customHeight="1" spans="2:9" x14ac:dyDescent="0.25">
      <c r="B121" s="81"/>
      <c r="C121" s="81"/>
      <c r="D121" s="81"/>
      <c r="E121" s="81"/>
      <c r="F121" s="81"/>
      <c r="G121" s="81"/>
      <c r="H121" s="81"/>
      <c r="I121" s="81"/>
    </row>
    <row r="122" ht="22.5" customHeight="1" spans="2:9" x14ac:dyDescent="0.25">
      <c r="B122" s="81"/>
      <c r="C122" s="81"/>
      <c r="D122" s="81"/>
      <c r="E122" s="81"/>
      <c r="F122" s="81"/>
      <c r="G122" s="81"/>
      <c r="H122" s="81"/>
      <c r="I122" s="81"/>
    </row>
    <row r="123" ht="22.5" customHeight="1" spans="2:9" x14ac:dyDescent="0.25">
      <c r="B123" s="81"/>
      <c r="C123" s="81"/>
      <c r="D123" s="81"/>
      <c r="E123" s="81"/>
      <c r="F123" s="81"/>
      <c r="G123" s="81"/>
      <c r="H123" s="81"/>
      <c r="I123" s="81"/>
    </row>
    <row r="124" ht="22.5" customHeight="1" spans="2:9" x14ac:dyDescent="0.25">
      <c r="B124" s="81"/>
      <c r="C124" s="81"/>
      <c r="D124" s="81"/>
      <c r="E124" s="81"/>
      <c r="F124" s="81"/>
      <c r="G124" s="81"/>
      <c r="H124" s="81"/>
      <c r="I124" s="81"/>
    </row>
    <row r="125" ht="22.5" customHeight="1" spans="2:9" x14ac:dyDescent="0.25">
      <c r="B125" s="81"/>
      <c r="C125" s="81"/>
      <c r="D125" s="81"/>
      <c r="E125" s="81"/>
      <c r="F125" s="81"/>
      <c r="G125" s="81"/>
      <c r="H125" s="81"/>
      <c r="I125" s="81"/>
    </row>
    <row r="126" ht="22.5" customHeight="1" spans="2:9" x14ac:dyDescent="0.25">
      <c r="B126" s="81"/>
      <c r="C126" s="81"/>
      <c r="D126" s="81"/>
      <c r="E126" s="81"/>
      <c r="F126" s="81"/>
      <c r="G126" s="81"/>
      <c r="H126" s="81"/>
      <c r="I126" s="81"/>
    </row>
    <row r="127" ht="22.5" customHeight="1" spans="2:9" x14ac:dyDescent="0.25">
      <c r="B127" s="81"/>
      <c r="C127" s="81"/>
      <c r="D127" s="81"/>
      <c r="E127" s="81"/>
      <c r="F127" s="81"/>
      <c r="G127" s="81"/>
      <c r="H127" s="81"/>
      <c r="I127" s="81"/>
    </row>
    <row r="128" ht="22.5" customHeight="1" spans="2:9" x14ac:dyDescent="0.25">
      <c r="B128" s="81"/>
      <c r="C128" s="81"/>
      <c r="D128" s="81"/>
      <c r="E128" s="81"/>
      <c r="F128" s="81"/>
      <c r="G128" s="81"/>
      <c r="H128" s="81"/>
      <c r="I128" s="81"/>
    </row>
    <row r="129" ht="22.5" customHeight="1" spans="2:9" x14ac:dyDescent="0.25">
      <c r="B129" s="81"/>
      <c r="C129" s="81"/>
      <c r="D129" s="81"/>
      <c r="E129" s="81"/>
      <c r="F129" s="81"/>
      <c r="G129" s="81"/>
      <c r="H129" s="81"/>
      <c r="I129" s="81"/>
    </row>
    <row r="130" ht="22.5" customHeight="1" spans="2:9" x14ac:dyDescent="0.25">
      <c r="B130" s="81"/>
      <c r="C130" s="81"/>
      <c r="D130" s="81"/>
      <c r="E130" s="81"/>
      <c r="F130" s="81"/>
      <c r="G130" s="81"/>
      <c r="H130" s="81"/>
      <c r="I130" s="81"/>
    </row>
    <row r="131" ht="22.5" customHeight="1" spans="2:9" x14ac:dyDescent="0.25">
      <c r="B131" s="81"/>
      <c r="C131" s="81"/>
      <c r="D131" s="81"/>
      <c r="E131" s="81"/>
      <c r="F131" s="81"/>
      <c r="G131" s="81"/>
      <c r="H131" s="81"/>
      <c r="I131" s="81"/>
    </row>
  </sheetData>
  <mergeCells count="44">
    <mergeCell ref="J2:M2"/>
    <mergeCell ref="X2:AA2"/>
    <mergeCell ref="J4:M4"/>
    <mergeCell ref="X4:AA4"/>
    <mergeCell ref="J5:M5"/>
    <mergeCell ref="X5:AA5"/>
    <mergeCell ref="H6:M6"/>
    <mergeCell ref="V6:AA6"/>
    <mergeCell ref="E8:F8"/>
    <mergeCell ref="S8:T8"/>
    <mergeCell ref="H10:M10"/>
    <mergeCell ref="V10:AA10"/>
    <mergeCell ref="H11:M11"/>
    <mergeCell ref="V11:AA11"/>
    <mergeCell ref="D12:F12"/>
    <mergeCell ref="J12:M12"/>
    <mergeCell ref="R12:T12"/>
    <mergeCell ref="X12:AA12"/>
    <mergeCell ref="D13:F13"/>
    <mergeCell ref="R13:T13"/>
    <mergeCell ref="J14:M14"/>
    <mergeCell ref="X14:AA14"/>
    <mergeCell ref="D20:F20"/>
    <mergeCell ref="J20:M20"/>
    <mergeCell ref="R20:T20"/>
    <mergeCell ref="X20:AA20"/>
    <mergeCell ref="D22:F22"/>
    <mergeCell ref="J22:L22"/>
    <mergeCell ref="R22:T22"/>
    <mergeCell ref="X22:Z22"/>
    <mergeCell ref="D23:F23"/>
    <mergeCell ref="R23:T23"/>
    <mergeCell ref="J24:L24"/>
    <mergeCell ref="X24:Z24"/>
    <mergeCell ref="H32:J32"/>
    <mergeCell ref="V32:X32"/>
    <mergeCell ref="H33:J33"/>
    <mergeCell ref="V33:X33"/>
    <mergeCell ref="F34:M36"/>
    <mergeCell ref="T34:AA36"/>
    <mergeCell ref="F41:H41"/>
    <mergeCell ref="T41:V41"/>
    <mergeCell ref="F42:H42"/>
    <mergeCell ref="T42:V42"/>
  </mergeCells>
  <pageMargins left="0.7086614173228347" right="0.31496062992125984" top="0.984251968503937" bottom="0.7480314960629921" header="0.31496062992125984" footer="0.31496062992125984"/>
  <pageSetup paperSize="5" orientation="portrait" horizontalDpi="120" verticalDpi="72" scale="90" fitToWidth="1" fitToHeight="1" firstPageNumber="1" useFirstPageNumber="1" copies="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X131"/>
  <sheetViews>
    <sheetView workbookViewId="0" zoomScale="124" zoomScaleNormal="100" view="pageBreakPreview">
      <selection activeCell="C50" sqref="C50"/>
    </sheetView>
  </sheetViews>
  <sheetFormatPr defaultRowHeight="15" outlineLevelRow="0" outlineLevelCol="0" x14ac:dyDescent="0"/>
  <cols>
    <col min="1" max="1" width="3.42578125" customWidth="1"/>
    <col min="3" max="3" width="31.7109375" customWidth="1"/>
    <col min="4" max="4" width="1.7109375" customWidth="1"/>
    <col min="5" max="5" width="2.7109375" customWidth="1"/>
    <col min="6" max="6" width="13.85546875" customWidth="1"/>
    <col min="7" max="7" width="2.140625" customWidth="1"/>
    <col min="10" max="10" width="8.28515625" customWidth="1"/>
    <col min="11" max="11" width="8.85546875" customWidth="1"/>
    <col min="12" max="12" width="3.42578125" customWidth="1"/>
    <col min="14" max="14" width="31.7109375" customWidth="1"/>
    <col min="15" max="15" width="1.7109375" customWidth="1"/>
    <col min="16" max="16" width="2.7109375" customWidth="1"/>
    <col min="17" max="17" width="13.85546875" customWidth="1"/>
    <col min="18" max="18" width="2.140625" customWidth="1"/>
    <col min="19" max="19" width="11.5703125" customWidth="1"/>
    <col min="21" max="21" width="8.28515625" customWidth="1"/>
  </cols>
  <sheetData>
    <row r="2" ht="23.25" customHeight="1" spans="2:21" x14ac:dyDescent="0.25">
      <c r="B2" s="28" t="s">
        <v>43</v>
      </c>
      <c r="C2" s="28"/>
      <c r="D2" s="28"/>
      <c r="E2" s="28"/>
      <c r="F2" s="28"/>
      <c r="G2" s="28"/>
      <c r="H2" s="28"/>
      <c r="I2" s="28"/>
      <c r="J2" s="28"/>
      <c r="M2" s="28" t="s">
        <v>43</v>
      </c>
      <c r="N2" s="28"/>
      <c r="O2" s="28"/>
      <c r="P2" s="28"/>
      <c r="Q2" s="28"/>
      <c r="R2" s="28"/>
      <c r="S2" s="28"/>
      <c r="T2" s="28"/>
      <c r="U2" s="28"/>
    </row>
    <row r="3" ht="23.25" customHeight="1" spans="2:21" x14ac:dyDescent="0.25">
      <c r="B3" s="28" t="s">
        <v>44</v>
      </c>
      <c r="C3" s="28"/>
      <c r="D3" s="28"/>
      <c r="E3" s="28"/>
      <c r="F3" s="28"/>
      <c r="G3" s="28"/>
      <c r="H3" s="28"/>
      <c r="I3" s="28"/>
      <c r="J3" s="28"/>
      <c r="M3" s="28" t="s">
        <v>44</v>
      </c>
      <c r="N3" s="28"/>
      <c r="O3" s="28"/>
      <c r="P3" s="28"/>
      <c r="Q3" s="28"/>
      <c r="R3" s="28"/>
      <c r="S3" s="28"/>
      <c r="T3" s="28"/>
      <c r="U3" s="28"/>
    </row>
    <row r="4" ht="20.25" customHeight="1" spans="2:21" x14ac:dyDescent="0.25">
      <c r="B4" s="29" t="s">
        <v>45</v>
      </c>
      <c r="C4" s="29"/>
      <c r="D4" s="29"/>
      <c r="E4" s="29"/>
      <c r="F4" s="29"/>
      <c r="G4" s="29"/>
      <c r="H4" s="29"/>
      <c r="I4" s="29"/>
      <c r="J4" s="29"/>
      <c r="M4" s="29" t="s">
        <v>45</v>
      </c>
      <c r="N4" s="29"/>
      <c r="O4" s="29"/>
      <c r="P4" s="29"/>
      <c r="Q4" s="29"/>
      <c r="R4" s="29"/>
      <c r="S4" s="29"/>
      <c r="T4" s="29"/>
      <c r="U4" s="29"/>
    </row>
    <row r="5" ht="15.75" customHeight="1" spans="2:21" x14ac:dyDescent="0.25">
      <c r="B5" s="30" t="s">
        <v>46</v>
      </c>
      <c r="C5" s="30"/>
      <c r="D5" s="30"/>
      <c r="E5" s="30"/>
      <c r="F5" s="30"/>
      <c r="G5" s="30"/>
      <c r="H5" s="30"/>
      <c r="I5" s="30"/>
      <c r="J5" s="30"/>
      <c r="M5" s="30" t="s">
        <v>46</v>
      </c>
      <c r="N5" s="30"/>
      <c r="O5" s="30"/>
      <c r="P5" s="30"/>
      <c r="Q5" s="30"/>
      <c r="R5" s="30"/>
      <c r="S5" s="30"/>
      <c r="T5" s="30"/>
      <c r="U5" s="30"/>
    </row>
    <row r="6" ht="15.75" customHeight="1" spans="2:21" x14ac:dyDescent="0.25">
      <c r="B6" s="30" t="s">
        <v>47</v>
      </c>
      <c r="C6" s="30"/>
      <c r="D6" s="30"/>
      <c r="E6" s="30"/>
      <c r="F6" s="30"/>
      <c r="G6" s="30"/>
      <c r="H6" s="30"/>
      <c r="I6" s="30"/>
      <c r="J6" s="30"/>
      <c r="M6" s="30" t="s">
        <v>47</v>
      </c>
      <c r="N6" s="30"/>
      <c r="O6" s="30"/>
      <c r="P6" s="30"/>
      <c r="Q6" s="30"/>
      <c r="R6" s="30"/>
      <c r="S6" s="30"/>
      <c r="T6" s="30"/>
      <c r="U6" s="30"/>
    </row>
    <row r="8" spans="5:19" x14ac:dyDescent="0.25">
      <c r="E8" s="31"/>
      <c r="F8" s="7" t="s">
        <v>48</v>
      </c>
      <c r="G8" s="6" t="s">
        <v>6</v>
      </c>
      <c r="H8" s="7" t="s">
        <v>49</v>
      </c>
      <c r="P8" s="31"/>
      <c r="Q8" s="7" t="s">
        <v>48</v>
      </c>
      <c r="R8" s="6" t="s">
        <v>6</v>
      </c>
      <c r="S8" s="7" t="s">
        <v>49</v>
      </c>
    </row>
    <row r="9" spans="6:19" x14ac:dyDescent="0.25">
      <c r="F9" s="7" t="s">
        <v>50</v>
      </c>
      <c r="G9" s="6" t="s">
        <v>6</v>
      </c>
      <c r="H9" s="7" t="s">
        <v>51</v>
      </c>
      <c r="Q9" s="7" t="s">
        <v>50</v>
      </c>
      <c r="R9" s="6" t="s">
        <v>6</v>
      </c>
      <c r="S9" s="7" t="s">
        <v>51</v>
      </c>
    </row>
    <row r="10" ht="15.75" customHeight="1" spans="6:19" x14ac:dyDescent="0.25">
      <c r="F10" s="7" t="s">
        <v>52</v>
      </c>
      <c r="G10" s="6" t="s">
        <v>6</v>
      </c>
      <c r="H10" s="32" t="s">
        <v>53</v>
      </c>
      <c r="Q10" s="7" t="s">
        <v>52</v>
      </c>
      <c r="R10" s="6" t="s">
        <v>6</v>
      </c>
      <c r="S10" s="32" t="str">
        <f>H10</f>
        <v>NOMOR SPD</v>
      </c>
    </row>
    <row r="11" ht="15.75" customHeight="1" spans="1:21" x14ac:dyDescent="0.25">
      <c r="A11" s="33"/>
      <c r="B11" s="33"/>
      <c r="C11" s="33"/>
      <c r="D11" s="33"/>
      <c r="E11" s="33"/>
      <c r="F11" s="33"/>
      <c r="G11" s="33"/>
      <c r="H11" s="33" t="s">
        <v>54</v>
      </c>
      <c r="I11" s="33"/>
      <c r="J11" s="33"/>
      <c r="L11" s="33"/>
      <c r="M11" s="33"/>
      <c r="N11" s="33"/>
      <c r="O11" s="33"/>
      <c r="P11" s="33"/>
      <c r="Q11" s="33"/>
      <c r="R11" s="33"/>
      <c r="S11" s="33" t="s">
        <v>54</v>
      </c>
      <c r="T11" s="33"/>
      <c r="U11" s="33"/>
    </row>
    <row r="12" ht="21.75" customHeight="1" spans="3:21" x14ac:dyDescent="0.25">
      <c r="C12" s="34" t="s">
        <v>55</v>
      </c>
      <c r="D12" s="34"/>
      <c r="E12" s="34"/>
      <c r="F12" s="34"/>
      <c r="G12" s="34"/>
      <c r="H12" s="34"/>
      <c r="I12" s="34"/>
      <c r="J12" s="35"/>
      <c r="N12" s="34" t="s">
        <v>55</v>
      </c>
      <c r="O12" s="34"/>
      <c r="P12" s="34"/>
      <c r="Q12" s="34"/>
      <c r="R12" s="34"/>
      <c r="S12" s="34"/>
      <c r="T12" s="34"/>
      <c r="U12" s="35"/>
    </row>
    <row r="13" ht="21.75" customHeight="1" spans="3:24" x14ac:dyDescent="0.25">
      <c r="C13" s="36" t="s">
        <v>56</v>
      </c>
      <c r="D13" s="36"/>
      <c r="E13" s="36"/>
      <c r="F13" s="36"/>
      <c r="G13" s="36"/>
      <c r="H13" s="36"/>
      <c r="I13" s="36"/>
      <c r="J13" s="37"/>
      <c r="N13" s="36" t="s">
        <v>56</v>
      </c>
      <c r="O13" s="36"/>
      <c r="P13" s="36"/>
      <c r="Q13" s="36"/>
      <c r="R13" s="36"/>
      <c r="S13" s="36"/>
      <c r="T13" s="36"/>
      <c r="U13" s="37"/>
      <c r="X13" s="37"/>
    </row>
    <row r="14" ht="15.75" customHeight="1" spans="1:21" x14ac:dyDescent="0.25">
      <c r="A14" s="38"/>
      <c r="B14" s="38"/>
      <c r="C14" s="38"/>
      <c r="D14" s="38"/>
      <c r="E14" s="38"/>
      <c r="F14" s="38"/>
      <c r="G14" s="38"/>
      <c r="H14" s="38"/>
      <c r="I14" s="38"/>
      <c r="J14" s="31"/>
      <c r="L14" s="38"/>
      <c r="M14" s="38"/>
      <c r="N14" s="38"/>
      <c r="O14" s="38"/>
      <c r="P14" s="38"/>
      <c r="Q14" s="38"/>
      <c r="R14" s="38"/>
      <c r="S14" s="38"/>
      <c r="T14" s="38"/>
      <c r="U14" s="31"/>
    </row>
    <row r="15" ht="21" customHeight="1" spans="1:21" x14ac:dyDescent="0.25">
      <c r="A15" s="39" t="s">
        <v>37</v>
      </c>
      <c r="B15" s="40" t="s">
        <v>57</v>
      </c>
      <c r="C15" s="40"/>
      <c r="D15" s="41" t="s">
        <v>6</v>
      </c>
      <c r="E15" s="40" t="s">
        <v>58</v>
      </c>
      <c r="F15" s="40"/>
      <c r="G15" s="40"/>
      <c r="H15" s="40"/>
      <c r="I15" s="40"/>
      <c r="J15" s="42"/>
      <c r="L15" s="39" t="s">
        <v>37</v>
      </c>
      <c r="M15" s="40" t="s">
        <v>57</v>
      </c>
      <c r="N15" s="40"/>
      <c r="O15" s="41" t="s">
        <v>6</v>
      </c>
      <c r="P15" s="40" t="s">
        <v>58</v>
      </c>
      <c r="Q15" s="40"/>
      <c r="R15" s="40"/>
      <c r="S15" s="40"/>
      <c r="T15" s="40"/>
      <c r="U15" s="42"/>
    </row>
    <row r="16" ht="21" customHeight="1" spans="1:21" x14ac:dyDescent="0.25">
      <c r="A16" s="43" t="s">
        <v>39</v>
      </c>
      <c r="B16" s="44" t="s">
        <v>59</v>
      </c>
      <c r="C16" s="44"/>
      <c r="D16" s="45" t="s">
        <v>6</v>
      </c>
      <c r="E16" s="46" t="str">
        <f>SURTUG!G27</f>
        <v>NAMA3</v>
      </c>
      <c r="F16" s="46"/>
      <c r="G16" s="46"/>
      <c r="H16" s="46"/>
      <c r="I16" s="46"/>
      <c r="J16" s="42"/>
      <c r="L16" s="43" t="s">
        <v>39</v>
      </c>
      <c r="M16" s="44" t="s">
        <v>59</v>
      </c>
      <c r="N16" s="44"/>
      <c r="O16" s="45" t="s">
        <v>6</v>
      </c>
      <c r="P16" s="46" t="str">
        <f>E16</f>
        <v>NAMA3</v>
      </c>
      <c r="Q16" s="46"/>
      <c r="R16" s="46"/>
      <c r="S16" s="46"/>
      <c r="T16" s="46"/>
      <c r="U16" s="42"/>
    </row>
    <row r="17" ht="21" customHeight="1" spans="1:21" x14ac:dyDescent="0.25">
      <c r="A17" s="47" t="s">
        <v>42</v>
      </c>
      <c r="B17" s="11" t="s">
        <v>60</v>
      </c>
      <c r="C17" s="11"/>
      <c r="D17" s="13" t="s">
        <v>6</v>
      </c>
      <c r="E17" s="11" t="s">
        <v>61</v>
      </c>
      <c r="F17" s="48" t="str">
        <f>SURTUG!G27</f>
        <v>NAMA3</v>
      </c>
      <c r="G17" s="48"/>
      <c r="H17" s="48"/>
      <c r="I17" s="48"/>
      <c r="J17" s="49"/>
      <c r="L17" s="47" t="s">
        <v>42</v>
      </c>
      <c r="M17" s="11" t="s">
        <v>60</v>
      </c>
      <c r="N17" s="11"/>
      <c r="O17" s="13" t="s">
        <v>6</v>
      </c>
      <c r="P17" s="11" t="s">
        <v>61</v>
      </c>
      <c r="Q17" s="48" t="str">
        <f>F17</f>
        <v>NAMA3</v>
      </c>
      <c r="R17" s="48"/>
      <c r="S17" s="48"/>
      <c r="T17" s="48"/>
      <c r="U17" s="49"/>
    </row>
    <row r="18" ht="21" customHeight="1" spans="1:21" x14ac:dyDescent="0.25">
      <c r="A18" s="47"/>
      <c r="B18" s="50" t="s">
        <v>62</v>
      </c>
      <c r="C18" s="50"/>
      <c r="D18" s="13" t="s">
        <v>6</v>
      </c>
      <c r="E18" s="11" t="s">
        <v>63</v>
      </c>
      <c r="F18" s="51" t="str">
        <f>SURTUG!G30</f>
        <v>JABATAN3</v>
      </c>
      <c r="G18" s="51"/>
      <c r="H18" s="51"/>
      <c r="I18" s="51"/>
      <c r="J18" s="49"/>
      <c r="L18" s="47"/>
      <c r="M18" s="50" t="s">
        <v>62</v>
      </c>
      <c r="N18" s="50"/>
      <c r="O18" s="13" t="s">
        <v>6</v>
      </c>
      <c r="P18" s="11" t="s">
        <v>63</v>
      </c>
      <c r="Q18" s="51" t="str">
        <f>F18</f>
        <v>JABATAN3</v>
      </c>
      <c r="R18" s="51"/>
      <c r="S18" s="51"/>
      <c r="T18" s="51"/>
      <c r="U18" s="49"/>
    </row>
    <row r="19" ht="21" customHeight="1" spans="1:23" x14ac:dyDescent="0.25">
      <c r="A19" s="47"/>
      <c r="B19" s="11" t="s">
        <v>64</v>
      </c>
      <c r="C19" s="11"/>
      <c r="D19" s="13" t="s">
        <v>6</v>
      </c>
      <c r="E19" s="11"/>
      <c r="F19" s="52"/>
      <c r="G19" s="52"/>
      <c r="H19" s="52"/>
      <c r="I19" s="52"/>
      <c r="J19" s="49"/>
      <c r="L19" s="47"/>
      <c r="M19" s="11" t="s">
        <v>64</v>
      </c>
      <c r="N19" s="11"/>
      <c r="O19" s="13" t="s">
        <v>6</v>
      </c>
      <c r="P19" s="11"/>
      <c r="Q19" s="52"/>
      <c r="R19" s="52"/>
      <c r="S19" s="52"/>
      <c r="T19" s="52"/>
      <c r="U19" s="49"/>
      <c r="W19" t="s">
        <v>65</v>
      </c>
    </row>
    <row r="20" ht="21" customHeight="1" spans="1:21" x14ac:dyDescent="0.25">
      <c r="A20" s="39"/>
      <c r="B20" s="40"/>
      <c r="C20" s="40"/>
      <c r="D20" s="41"/>
      <c r="E20" s="40"/>
      <c r="F20" s="53"/>
      <c r="G20" s="53"/>
      <c r="H20" s="53"/>
      <c r="I20" s="53"/>
      <c r="J20" s="49"/>
      <c r="L20" s="39"/>
      <c r="M20" s="40"/>
      <c r="N20" s="40"/>
      <c r="O20" s="41"/>
      <c r="P20" s="40"/>
      <c r="Q20" s="53"/>
      <c r="R20" s="53"/>
      <c r="S20" s="53"/>
      <c r="T20" s="53"/>
      <c r="U20" s="49"/>
    </row>
    <row r="21" ht="21" customHeight="1" spans="1:21" x14ac:dyDescent="0.25">
      <c r="A21" s="47" t="s">
        <v>66</v>
      </c>
      <c r="B21" s="11" t="s">
        <v>67</v>
      </c>
      <c r="C21" s="11"/>
      <c r="D21" s="54" t="s">
        <v>6</v>
      </c>
      <c r="E21" s="55" t="s">
        <v>68</v>
      </c>
      <c r="F21" s="55"/>
      <c r="G21" s="55"/>
      <c r="H21" s="55"/>
      <c r="I21" s="55"/>
      <c r="J21" s="55"/>
      <c r="L21" s="47" t="s">
        <v>66</v>
      </c>
      <c r="M21" s="11" t="s">
        <v>67</v>
      </c>
      <c r="N21" s="11"/>
      <c r="O21" s="54" t="s">
        <v>6</v>
      </c>
      <c r="P21" s="55" t="str">
        <f>E21</f>
        <v>Perjalanan Dinas Dalam kota, dalam rangka Distribusi Obat ke puskesmas.</v>
      </c>
      <c r="Q21" s="55"/>
      <c r="R21" s="55"/>
      <c r="S21" s="55"/>
      <c r="T21" s="55"/>
      <c r="U21" s="55"/>
    </row>
    <row r="22" ht="17.25" customHeight="1" spans="1:21" x14ac:dyDescent="0.25">
      <c r="A22" s="47"/>
      <c r="B22" s="11"/>
      <c r="C22" s="11"/>
      <c r="D22" s="13"/>
      <c r="E22" s="56"/>
      <c r="F22" s="56"/>
      <c r="G22" s="56"/>
      <c r="H22" s="56"/>
      <c r="I22" s="56"/>
      <c r="J22" s="56"/>
      <c r="L22" s="47"/>
      <c r="M22" s="11"/>
      <c r="N22" s="11"/>
      <c r="O22" s="13"/>
      <c r="P22" s="56"/>
      <c r="Q22" s="56"/>
      <c r="R22" s="56"/>
      <c r="S22" s="56"/>
      <c r="T22" s="56"/>
      <c r="U22" s="56"/>
    </row>
    <row r="23" ht="14.45" customHeight="1" spans="1:21" x14ac:dyDescent="0.25">
      <c r="A23" s="39"/>
      <c r="B23" s="40"/>
      <c r="C23" s="40"/>
      <c r="D23" s="41"/>
      <c r="E23" s="57"/>
      <c r="F23" s="57"/>
      <c r="G23" s="57"/>
      <c r="H23" s="57"/>
      <c r="I23" s="57"/>
      <c r="J23" s="57"/>
      <c r="L23" s="39"/>
      <c r="M23" s="40"/>
      <c r="N23" s="40"/>
      <c r="O23" s="41"/>
      <c r="P23" s="57"/>
      <c r="Q23" s="57"/>
      <c r="R23" s="57"/>
      <c r="S23" s="57"/>
      <c r="T23" s="57"/>
      <c r="U23" s="57"/>
    </row>
    <row r="24" ht="21" customHeight="1" spans="1:21" x14ac:dyDescent="0.25">
      <c r="A24" s="43" t="s">
        <v>69</v>
      </c>
      <c r="B24" s="44" t="s">
        <v>70</v>
      </c>
      <c r="C24" s="44"/>
      <c r="D24" s="45" t="s">
        <v>6</v>
      </c>
      <c r="E24" s="58" t="str">
        <f>IF(E26="Puskesmas Tanjung Aru","kendaraan Laut","Kendaraan Darat")</f>
        <v>Kendaraan Darat</v>
      </c>
      <c r="F24" s="58"/>
      <c r="G24" s="59"/>
      <c r="H24" s="59"/>
      <c r="I24" s="59"/>
      <c r="J24" s="42"/>
      <c r="L24" s="43" t="s">
        <v>69</v>
      </c>
      <c r="M24" s="44" t="s">
        <v>70</v>
      </c>
      <c r="N24" s="44"/>
      <c r="O24" s="45" t="s">
        <v>6</v>
      </c>
      <c r="P24" s="58" t="str">
        <f>E24</f>
        <v>Kendaraan Darat</v>
      </c>
      <c r="Q24" s="58"/>
      <c r="R24" s="59"/>
      <c r="S24" s="59"/>
      <c r="T24" s="59"/>
      <c r="U24" s="42"/>
    </row>
    <row r="25" ht="21" customHeight="1" spans="1:21" x14ac:dyDescent="0.25">
      <c r="A25" s="47" t="s">
        <v>71</v>
      </c>
      <c r="B25" s="11" t="s">
        <v>72</v>
      </c>
      <c r="C25" s="11"/>
      <c r="D25" s="13" t="s">
        <v>6</v>
      </c>
      <c r="E25" s="60" t="s">
        <v>73</v>
      </c>
      <c r="F25" s="60"/>
      <c r="G25" s="60"/>
      <c r="H25" s="60"/>
      <c r="I25" s="60"/>
      <c r="J25" s="49"/>
      <c r="L25" s="47" t="s">
        <v>71</v>
      </c>
      <c r="M25" s="11" t="s">
        <v>72</v>
      </c>
      <c r="N25" s="11"/>
      <c r="O25" s="13" t="s">
        <v>6</v>
      </c>
      <c r="P25" s="60" t="s">
        <v>73</v>
      </c>
      <c r="Q25" s="60"/>
      <c r="R25" s="60"/>
      <c r="S25" s="60"/>
      <c r="T25" s="60"/>
      <c r="U25" s="49"/>
    </row>
    <row r="26" ht="21" customHeight="1" spans="1:21" x14ac:dyDescent="0.25">
      <c r="A26" s="39"/>
      <c r="B26" s="40" t="s">
        <v>74</v>
      </c>
      <c r="C26" s="40"/>
      <c r="D26" s="41" t="s">
        <v>6</v>
      </c>
      <c r="E26" s="61" t="str">
        <f>SURTUG!G44</f>
        <v>NAMA PUSKESMAS</v>
      </c>
      <c r="F26" s="61"/>
      <c r="G26" s="61"/>
      <c r="H26" s="61"/>
      <c r="I26" s="61"/>
      <c r="J26" s="62"/>
      <c r="L26" s="39"/>
      <c r="M26" s="40" t="s">
        <v>74</v>
      </c>
      <c r="N26" s="40"/>
      <c r="O26" s="41" t="s">
        <v>6</v>
      </c>
      <c r="P26" s="61" t="str">
        <f>E26</f>
        <v>NAMA PUSKESMAS</v>
      </c>
      <c r="Q26" s="61"/>
      <c r="R26" s="61"/>
      <c r="S26" s="61"/>
      <c r="T26" s="61"/>
      <c r="U26" s="62"/>
    </row>
    <row r="27" ht="21" customHeight="1" spans="1:21" x14ac:dyDescent="0.25">
      <c r="A27" s="47" t="s">
        <v>75</v>
      </c>
      <c r="B27" s="11" t="s">
        <v>76</v>
      </c>
      <c r="C27" s="11"/>
      <c r="D27" s="13" t="s">
        <v>6</v>
      </c>
      <c r="E27" s="63" t="str">
        <f>SURTUG!G37</f>
        <v>JUMLAH HARI</v>
      </c>
      <c r="F27" s="63"/>
      <c r="G27" s="63"/>
      <c r="H27" s="63"/>
      <c r="I27" s="63"/>
      <c r="J27" s="49"/>
      <c r="L27" s="47" t="s">
        <v>75</v>
      </c>
      <c r="M27" s="11" t="s">
        <v>76</v>
      </c>
      <c r="N27" s="11"/>
      <c r="O27" s="13" t="s">
        <v>6</v>
      </c>
      <c r="P27" s="63" t="str">
        <f>E27</f>
        <v>JUMLAH HARI</v>
      </c>
      <c r="Q27" s="63"/>
      <c r="R27" s="63"/>
      <c r="S27" s="63"/>
      <c r="T27" s="63"/>
      <c r="U27" s="49"/>
    </row>
    <row r="28" ht="21" customHeight="1" spans="1:21" x14ac:dyDescent="0.25">
      <c r="A28" s="47"/>
      <c r="B28" s="11" t="s">
        <v>77</v>
      </c>
      <c r="C28" s="11"/>
      <c r="D28" s="13" t="s">
        <v>6</v>
      </c>
      <c r="E28" s="64">
        <f>SURTUG!G38</f>
        <v>NaN</v>
      </c>
      <c r="F28" s="64"/>
      <c r="G28" s="64"/>
      <c r="H28" s="64"/>
      <c r="I28" s="64"/>
      <c r="J28" s="49"/>
      <c r="L28" s="47"/>
      <c r="M28" s="11" t="s">
        <v>77</v>
      </c>
      <c r="N28" s="11"/>
      <c r="O28" s="13" t="s">
        <v>6</v>
      </c>
      <c r="P28" s="64">
        <f>E28</f>
        <v>NaN</v>
      </c>
      <c r="Q28" s="64"/>
      <c r="R28" s="64"/>
      <c r="S28" s="64"/>
      <c r="T28" s="64"/>
      <c r="U28" s="49"/>
    </row>
    <row r="29" ht="21" customHeight="1" spans="1:21" x14ac:dyDescent="0.25">
      <c r="A29" s="39"/>
      <c r="B29" s="40" t="s">
        <v>78</v>
      </c>
      <c r="C29" s="40"/>
      <c r="D29" s="41" t="s">
        <v>6</v>
      </c>
      <c r="E29" s="65">
        <f>SURTUG!G39</f>
        <v>NaN</v>
      </c>
      <c r="F29" s="65"/>
      <c r="G29" s="65"/>
      <c r="H29" s="65"/>
      <c r="I29" s="65"/>
      <c r="J29" s="49"/>
      <c r="L29" s="39"/>
      <c r="M29" s="40" t="s">
        <v>78</v>
      </c>
      <c r="N29" s="40"/>
      <c r="O29" s="41" t="s">
        <v>6</v>
      </c>
      <c r="P29" s="65">
        <f>E29</f>
        <v>NaN</v>
      </c>
      <c r="Q29" s="65"/>
      <c r="R29" s="65"/>
      <c r="S29" s="65"/>
      <c r="T29" s="65"/>
      <c r="U29" s="49"/>
    </row>
    <row r="30" ht="21" customHeight="1" spans="1:21" x14ac:dyDescent="0.25">
      <c r="A30" s="43" t="s">
        <v>79</v>
      </c>
      <c r="B30" s="44" t="s">
        <v>80</v>
      </c>
      <c r="C30" s="44"/>
      <c r="D30" s="45" t="s">
        <v>6</v>
      </c>
      <c r="E30" s="44"/>
      <c r="F30" s="44"/>
      <c r="G30" s="44"/>
      <c r="H30" s="44"/>
      <c r="I30" s="44"/>
      <c r="J30" s="42"/>
      <c r="L30" s="43" t="s">
        <v>79</v>
      </c>
      <c r="M30" s="44" t="s">
        <v>80</v>
      </c>
      <c r="N30" s="44"/>
      <c r="O30" s="45" t="s">
        <v>6</v>
      </c>
      <c r="P30" s="44"/>
      <c r="Q30" s="44"/>
      <c r="R30" s="44"/>
      <c r="S30" s="44"/>
      <c r="T30" s="44"/>
      <c r="U30" s="42"/>
    </row>
    <row r="31" ht="21" customHeight="1" spans="1:21" x14ac:dyDescent="0.25">
      <c r="A31" s="47" t="s">
        <v>81</v>
      </c>
      <c r="B31" s="11" t="s">
        <v>82</v>
      </c>
      <c r="C31" s="11"/>
      <c r="D31" s="13" t="s">
        <v>6</v>
      </c>
      <c r="E31" s="66" t="s">
        <v>83</v>
      </c>
      <c r="F31" s="66"/>
      <c r="G31" s="66"/>
      <c r="H31" s="66"/>
      <c r="I31" s="66"/>
      <c r="J31" s="67"/>
      <c r="K31" s="68"/>
      <c r="L31" s="47" t="s">
        <v>81</v>
      </c>
      <c r="M31" s="11" t="s">
        <v>82</v>
      </c>
      <c r="N31" s="11"/>
      <c r="O31" s="13" t="s">
        <v>6</v>
      </c>
      <c r="P31" s="66" t="str">
        <f>E31</f>
        <v>DPA UPTD Perbekalan Obat dan Alkes Kabupaten Paser</v>
      </c>
      <c r="Q31" s="66"/>
      <c r="R31" s="66"/>
      <c r="S31" s="66"/>
      <c r="T31" s="66"/>
      <c r="U31" s="67"/>
    </row>
    <row r="32" ht="21" customHeight="1" spans="1:21" x14ac:dyDescent="0.25">
      <c r="A32" s="11"/>
      <c r="B32" s="11" t="s">
        <v>84</v>
      </c>
      <c r="C32" s="11"/>
      <c r="D32" s="13" t="s">
        <v>6</v>
      </c>
      <c r="E32" s="11" t="s">
        <v>85</v>
      </c>
      <c r="F32" s="11"/>
      <c r="G32" s="11"/>
      <c r="H32" s="11"/>
      <c r="I32" s="11"/>
      <c r="J32" s="49"/>
      <c r="L32" s="11"/>
      <c r="M32" s="11" t="s">
        <v>84</v>
      </c>
      <c r="N32" s="11"/>
      <c r="O32" s="13" t="s">
        <v>6</v>
      </c>
      <c r="P32" s="11" t="s">
        <v>85</v>
      </c>
      <c r="Q32" s="11"/>
      <c r="R32" s="11"/>
      <c r="S32" s="11"/>
      <c r="T32" s="11"/>
      <c r="U32" s="49"/>
    </row>
    <row r="33" ht="21" customHeight="1" spans="1:21" x14ac:dyDescent="0.25">
      <c r="A33" s="40"/>
      <c r="B33" s="40" t="s">
        <v>86</v>
      </c>
      <c r="C33" s="40"/>
      <c r="D33" s="41" t="s">
        <v>6</v>
      </c>
      <c r="E33" s="69" t="str">
        <f>'NOTA DINAS'!H49</f>
        <v>KODE REKENING</v>
      </c>
      <c r="F33" s="70"/>
      <c r="G33" s="70"/>
      <c r="H33" s="70"/>
      <c r="I33" s="70"/>
      <c r="J33" s="49"/>
      <c r="L33" s="40"/>
      <c r="M33" s="40" t="s">
        <v>86</v>
      </c>
      <c r="N33" s="40"/>
      <c r="O33" s="41" t="s">
        <v>6</v>
      </c>
      <c r="P33" s="70" t="str">
        <f>E33</f>
        <v>KODE REKENING</v>
      </c>
      <c r="Q33" s="70"/>
      <c r="R33" s="70"/>
      <c r="S33" s="70"/>
      <c r="T33" s="70"/>
      <c r="U33" s="49"/>
    </row>
    <row r="34" ht="21" customHeight="1" spans="1:21" x14ac:dyDescent="0.25">
      <c r="A34" s="71" t="s">
        <v>87</v>
      </c>
      <c r="B34" s="71" t="s">
        <v>88</v>
      </c>
      <c r="C34" s="71"/>
      <c r="D34" s="72" t="s">
        <v>6</v>
      </c>
      <c r="E34" s="73"/>
      <c r="F34" s="71"/>
      <c r="G34" s="71"/>
      <c r="H34" s="71"/>
      <c r="I34" s="71"/>
      <c r="J34" s="74"/>
      <c r="L34" s="71" t="s">
        <v>87</v>
      </c>
      <c r="M34" s="71" t="s">
        <v>88</v>
      </c>
      <c r="N34" s="71"/>
      <c r="O34" s="72" t="s">
        <v>6</v>
      </c>
      <c r="P34" s="73"/>
      <c r="Q34" s="71"/>
      <c r="R34" s="71"/>
      <c r="S34" s="71"/>
      <c r="T34" s="71"/>
      <c r="U34" s="74"/>
    </row>
    <row r="35" ht="15" customHeight="1" spans="1:21" x14ac:dyDescent="0.25">
      <c r="A35" s="24"/>
      <c r="B35" s="24"/>
      <c r="C35" s="24"/>
      <c r="D35" s="24"/>
      <c r="E35" s="24"/>
      <c r="F35" s="7"/>
      <c r="G35" s="7"/>
      <c r="H35" s="7" t="s">
        <v>15</v>
      </c>
      <c r="I35" s="7"/>
      <c r="J35" s="24"/>
      <c r="L35" s="24"/>
      <c r="M35" s="24"/>
      <c r="N35" s="24"/>
      <c r="O35" s="24"/>
      <c r="P35" s="24"/>
      <c r="Q35" s="7"/>
      <c r="R35" s="7"/>
      <c r="S35" s="7" t="s">
        <v>15</v>
      </c>
      <c r="T35" s="7"/>
      <c r="U35" s="24"/>
    </row>
    <row r="36" ht="21" customHeight="1" spans="1:21" x14ac:dyDescent="0.25">
      <c r="A36" s="7"/>
      <c r="B36" s="7"/>
      <c r="C36" s="7"/>
      <c r="D36" s="7"/>
      <c r="E36" s="7" t="s">
        <v>89</v>
      </c>
      <c r="F36" s="7"/>
      <c r="G36" s="6" t="s">
        <v>6</v>
      </c>
      <c r="H36" s="21" t="s">
        <v>73</v>
      </c>
      <c r="I36" s="21"/>
      <c r="J36" s="24"/>
      <c r="L36" s="7"/>
      <c r="M36" s="7"/>
      <c r="N36" s="7"/>
      <c r="O36" s="7"/>
      <c r="P36" s="7" t="s">
        <v>89</v>
      </c>
      <c r="Q36" s="7"/>
      <c r="R36" s="6" t="s">
        <v>6</v>
      </c>
      <c r="S36" s="21" t="s">
        <v>73</v>
      </c>
      <c r="T36" s="21"/>
      <c r="U36" s="24"/>
    </row>
    <row r="37" ht="21" customHeight="1" spans="1:21" x14ac:dyDescent="0.25">
      <c r="A37" s="7"/>
      <c r="B37" s="7"/>
      <c r="C37" s="7"/>
      <c r="D37" s="7"/>
      <c r="E37" s="75" t="s">
        <v>90</v>
      </c>
      <c r="F37" s="75"/>
      <c r="G37" s="76" t="s">
        <v>6</v>
      </c>
      <c r="H37" s="77">
        <f>E28</f>
        <v>NaN</v>
      </c>
      <c r="I37" s="77"/>
      <c r="J37" s="24"/>
      <c r="L37" s="7"/>
      <c r="M37" s="7"/>
      <c r="N37" s="7"/>
      <c r="O37" s="7"/>
      <c r="P37" s="75" t="s">
        <v>90</v>
      </c>
      <c r="Q37" s="75"/>
      <c r="R37" s="76" t="s">
        <v>6</v>
      </c>
      <c r="S37" s="77">
        <f>H37</f>
        <v>NaN</v>
      </c>
      <c r="T37" s="77"/>
      <c r="U37" s="24"/>
    </row>
    <row r="38" ht="9.75" customHeight="1" spans="1:21" x14ac:dyDescent="0.25">
      <c r="A38" s="7"/>
      <c r="B38" s="7"/>
      <c r="C38" s="7"/>
      <c r="D38" s="7"/>
      <c r="E38" s="24"/>
      <c r="F38" s="7"/>
      <c r="G38" s="7"/>
      <c r="H38" s="7"/>
      <c r="I38" s="7"/>
      <c r="J38" s="24"/>
      <c r="L38" s="7"/>
      <c r="M38" s="7"/>
      <c r="N38" s="7"/>
      <c r="O38" s="7"/>
      <c r="P38" s="24"/>
      <c r="Q38" s="7"/>
      <c r="R38" s="7"/>
      <c r="S38" s="7"/>
      <c r="T38" s="7"/>
      <c r="U38" s="24"/>
    </row>
    <row r="39" ht="21" customHeight="1" spans="1:21" x14ac:dyDescent="0.25">
      <c r="A39" s="7"/>
      <c r="B39" s="7"/>
      <c r="C39" s="7"/>
      <c r="D39" s="7"/>
      <c r="E39" s="7" t="str">
        <f>E15</f>
        <v>Ka. UPTD Perbekalan Obat dan Alkes Kab Paser</v>
      </c>
      <c r="F39" s="24"/>
      <c r="G39" s="7"/>
      <c r="H39" s="7"/>
      <c r="I39" s="7"/>
      <c r="J39" s="24"/>
      <c r="L39" s="7"/>
      <c r="M39" s="7"/>
      <c r="N39" s="7"/>
      <c r="O39" s="7"/>
      <c r="P39" s="7" t="str">
        <f>P15</f>
        <v>Ka. UPTD Perbekalan Obat dan Alkes Kab Paser</v>
      </c>
      <c r="Q39" s="24"/>
      <c r="R39" s="7"/>
      <c r="S39" s="7"/>
      <c r="T39" s="7"/>
      <c r="U39" s="24"/>
    </row>
    <row r="40" ht="14.45" customHeight="1" spans="1:21" x14ac:dyDescent="0.25">
      <c r="A40" s="7"/>
      <c r="B40" s="7"/>
      <c r="C40" s="7" t="s">
        <v>15</v>
      </c>
      <c r="D40" s="7"/>
      <c r="E40" s="7"/>
      <c r="F40" s="7"/>
      <c r="G40" s="7"/>
      <c r="H40" s="7"/>
      <c r="I40" s="7"/>
      <c r="J40" s="24"/>
      <c r="L40" s="7"/>
      <c r="M40" s="7"/>
      <c r="N40" s="7" t="s">
        <v>15</v>
      </c>
      <c r="O40" s="7"/>
      <c r="P40" s="7"/>
      <c r="Q40" s="7"/>
      <c r="R40" s="7"/>
      <c r="S40" s="7"/>
      <c r="T40" s="7"/>
      <c r="U40" s="24"/>
    </row>
    <row r="41" ht="14.45" customHeight="1" spans="1:21" x14ac:dyDescent="0.25">
      <c r="A41" s="7"/>
      <c r="B41" s="7"/>
      <c r="C41" s="7"/>
      <c r="D41" s="7"/>
      <c r="E41" s="7"/>
      <c r="F41" s="7"/>
      <c r="G41" s="7"/>
      <c r="H41" s="7"/>
      <c r="I41" s="7"/>
      <c r="J41" s="24"/>
      <c r="L41" s="7"/>
      <c r="M41" s="7"/>
      <c r="N41" s="7"/>
      <c r="O41" s="7"/>
      <c r="P41" s="7"/>
      <c r="Q41" s="7"/>
      <c r="R41" s="7"/>
      <c r="S41" s="7"/>
      <c r="T41" s="7"/>
      <c r="U41" s="24"/>
    </row>
    <row r="42" ht="14.45" customHeight="1" spans="1:21" x14ac:dyDescent="0.25">
      <c r="A42" s="7"/>
      <c r="B42" s="7"/>
      <c r="C42" s="7"/>
      <c r="D42" s="7"/>
      <c r="E42" s="7"/>
      <c r="F42" s="7"/>
      <c r="G42" s="7"/>
      <c r="H42" s="7"/>
      <c r="I42" s="7"/>
      <c r="J42" s="24"/>
      <c r="L42" s="7"/>
      <c r="M42" s="7"/>
      <c r="N42" s="7"/>
      <c r="O42" s="7"/>
      <c r="P42" s="7"/>
      <c r="Q42" s="7"/>
      <c r="R42" s="7"/>
      <c r="S42" s="7"/>
      <c r="T42" s="7"/>
      <c r="U42" s="24"/>
    </row>
    <row r="43" ht="15.6" customHeight="1" spans="1:21" x14ac:dyDescent="0.25">
      <c r="A43" s="7"/>
      <c r="B43" s="7"/>
      <c r="C43" s="7"/>
      <c r="D43" s="24"/>
      <c r="E43" s="78" t="str">
        <f>SURTUG!G55</f>
        <v>Yayillatul Rochmah, S. Si. Apt</v>
      </c>
      <c r="F43" s="78"/>
      <c r="G43" s="78"/>
      <c r="H43" s="78"/>
      <c r="I43" s="78"/>
      <c r="J43" s="20"/>
      <c r="L43" s="7"/>
      <c r="M43" s="7"/>
      <c r="N43" s="7"/>
      <c r="O43" s="24"/>
      <c r="P43" s="78" t="str">
        <f>E43</f>
        <v>Yayillatul Rochmah, S. Si. Apt</v>
      </c>
      <c r="Q43" s="78"/>
      <c r="R43" s="78"/>
      <c r="S43" s="78"/>
      <c r="T43" s="78"/>
      <c r="U43" s="20"/>
    </row>
    <row r="44" ht="15.6" customHeight="1" spans="1:21" x14ac:dyDescent="0.25">
      <c r="A44" s="7"/>
      <c r="B44" s="7"/>
      <c r="C44" s="7"/>
      <c r="D44" s="24"/>
      <c r="E44" s="9" t="str">
        <f>SURTUG!G56</f>
        <v>NIP. 19780703 200502 2 006</v>
      </c>
      <c r="F44" s="9"/>
      <c r="G44" s="9"/>
      <c r="H44" s="9"/>
      <c r="I44" s="9"/>
      <c r="J44" s="7"/>
      <c r="L44" s="7"/>
      <c r="M44" s="7"/>
      <c r="N44" s="7"/>
      <c r="O44" s="24"/>
      <c r="P44" s="9" t="str">
        <f>E44</f>
        <v>NIP. 19780703 200502 2 006</v>
      </c>
      <c r="Q44" s="9"/>
      <c r="R44" s="9"/>
      <c r="S44" s="9"/>
      <c r="T44" s="9"/>
      <c r="U44" s="7"/>
    </row>
    <row r="49" ht="15.75" customHeight="1" spans="21:23" x14ac:dyDescent="0.25">
      <c r="U49" s="79"/>
      <c r="V49" s="79"/>
      <c r="W49" s="79"/>
    </row>
    <row r="50" ht="15.75" customHeight="1" spans="21:23" x14ac:dyDescent="0.25">
      <c r="U50" s="80"/>
      <c r="V50" s="80"/>
      <c r="W50" s="80"/>
    </row>
    <row r="65" spans="2:9" x14ac:dyDescent="0.25">
      <c r="B65" s="81"/>
      <c r="C65" s="81"/>
      <c r="D65" s="81"/>
      <c r="E65" s="81"/>
      <c r="F65" s="81"/>
      <c r="G65" s="81"/>
      <c r="H65" s="81"/>
      <c r="I65" s="81"/>
    </row>
    <row r="66" spans="2:9" x14ac:dyDescent="0.25">
      <c r="B66" s="81"/>
      <c r="C66" s="81"/>
      <c r="D66" s="81"/>
      <c r="E66" s="81"/>
      <c r="F66" s="81"/>
      <c r="G66" s="81"/>
      <c r="H66" s="81"/>
      <c r="I66" s="81"/>
    </row>
    <row r="67" spans="2:9" x14ac:dyDescent="0.25">
      <c r="B67" s="81"/>
      <c r="C67" s="81"/>
      <c r="D67" s="81"/>
      <c r="E67" s="81"/>
      <c r="F67" s="81"/>
      <c r="G67" s="81"/>
      <c r="H67" s="81"/>
      <c r="I67" s="81"/>
    </row>
    <row r="68" spans="2:9" x14ac:dyDescent="0.25">
      <c r="B68" s="81"/>
      <c r="C68" s="81"/>
      <c r="D68" s="81"/>
      <c r="E68" s="81"/>
      <c r="F68" s="81"/>
      <c r="G68" s="81"/>
      <c r="H68" s="81"/>
      <c r="I68" s="81"/>
    </row>
    <row r="69" spans="2:9" x14ac:dyDescent="0.25">
      <c r="B69" s="81"/>
      <c r="C69" s="81"/>
      <c r="D69" s="81"/>
      <c r="E69" s="81"/>
      <c r="F69" s="81"/>
      <c r="G69" s="81"/>
      <c r="H69" s="81"/>
      <c r="I69" s="81"/>
    </row>
    <row r="70" spans="2:9" x14ac:dyDescent="0.25">
      <c r="B70" s="81"/>
      <c r="C70" s="81"/>
      <c r="D70" s="81"/>
      <c r="E70" s="81"/>
      <c r="F70" s="81"/>
      <c r="G70" s="81"/>
      <c r="H70" s="81"/>
      <c r="I70" s="81"/>
    </row>
    <row r="71" spans="2:9" x14ac:dyDescent="0.25">
      <c r="B71" s="81"/>
      <c r="C71" s="81"/>
      <c r="D71" s="81"/>
      <c r="E71" s="81"/>
      <c r="F71" s="81"/>
      <c r="G71" s="81"/>
      <c r="H71" s="81"/>
      <c r="I71" s="81"/>
    </row>
    <row r="72" spans="2:9" x14ac:dyDescent="0.25">
      <c r="B72" s="81"/>
      <c r="C72" s="81"/>
      <c r="D72" s="81"/>
      <c r="E72" s="81"/>
      <c r="F72" s="81"/>
      <c r="G72" s="81"/>
      <c r="H72" s="81"/>
      <c r="I72" s="81"/>
    </row>
    <row r="73" spans="2:9" x14ac:dyDescent="0.25">
      <c r="B73" s="81"/>
      <c r="C73" s="81"/>
      <c r="D73" s="81"/>
      <c r="E73" s="81"/>
      <c r="F73" s="81"/>
      <c r="G73" s="81"/>
      <c r="H73" s="81"/>
      <c r="I73" s="81"/>
    </row>
    <row r="74" spans="2:9" x14ac:dyDescent="0.25">
      <c r="B74" s="81"/>
      <c r="C74" s="81"/>
      <c r="D74" s="81"/>
      <c r="E74" s="81"/>
      <c r="F74" s="81"/>
      <c r="G74" s="81"/>
      <c r="H74" s="81"/>
      <c r="I74" s="81"/>
    </row>
    <row r="75" spans="2:9" x14ac:dyDescent="0.25">
      <c r="B75" s="81"/>
      <c r="C75" s="81"/>
      <c r="D75" s="81"/>
      <c r="E75" s="81"/>
      <c r="F75" s="81"/>
      <c r="G75" s="81"/>
      <c r="H75" s="81"/>
      <c r="I75" s="81"/>
    </row>
    <row r="76" spans="2:9" x14ac:dyDescent="0.25">
      <c r="B76" s="81"/>
      <c r="C76" s="81"/>
      <c r="D76" s="81"/>
      <c r="E76" s="81"/>
      <c r="F76" s="81"/>
      <c r="G76" s="81"/>
      <c r="H76" s="81"/>
      <c r="I76" s="81"/>
    </row>
    <row r="77" spans="2:9" x14ac:dyDescent="0.25">
      <c r="B77" s="81"/>
      <c r="C77" s="81"/>
      <c r="D77" s="81"/>
      <c r="E77" s="81"/>
      <c r="F77" s="81"/>
      <c r="G77" s="81"/>
      <c r="H77" s="81"/>
      <c r="I77" s="81"/>
    </row>
    <row r="78" spans="2:9" x14ac:dyDescent="0.25">
      <c r="B78" s="81"/>
      <c r="C78" s="81"/>
      <c r="D78" s="81"/>
      <c r="E78" s="81"/>
      <c r="F78" s="81"/>
      <c r="G78" s="81"/>
      <c r="H78" s="81"/>
      <c r="I78" s="81"/>
    </row>
    <row r="79" spans="2:9" x14ac:dyDescent="0.25">
      <c r="B79" s="81"/>
      <c r="C79" s="81"/>
      <c r="D79" s="81"/>
      <c r="E79" s="81"/>
      <c r="F79" s="81"/>
      <c r="G79" s="81"/>
      <c r="H79" s="81"/>
      <c r="I79" s="81"/>
    </row>
    <row r="80" spans="2:9" x14ac:dyDescent="0.25">
      <c r="B80" s="81"/>
      <c r="C80" s="81"/>
      <c r="D80" s="81"/>
      <c r="E80" s="81"/>
      <c r="F80" s="81"/>
      <c r="G80" s="81"/>
      <c r="H80" s="81"/>
      <c r="I80" s="81"/>
    </row>
    <row r="81" spans="2:9" x14ac:dyDescent="0.25">
      <c r="B81" s="81"/>
      <c r="C81" s="81"/>
      <c r="D81" s="81"/>
      <c r="E81" s="81"/>
      <c r="F81" s="81"/>
      <c r="G81" s="81"/>
      <c r="H81" s="81"/>
      <c r="I81" s="81"/>
    </row>
    <row r="82" spans="2:9" x14ac:dyDescent="0.25">
      <c r="B82" s="81"/>
      <c r="C82" s="81"/>
      <c r="D82" s="81"/>
      <c r="E82" s="81"/>
      <c r="F82" s="81"/>
      <c r="G82" s="81"/>
      <c r="H82" s="81"/>
      <c r="I82" s="81"/>
    </row>
    <row r="83" spans="2:9" x14ac:dyDescent="0.25">
      <c r="B83" s="81"/>
      <c r="C83" s="81"/>
      <c r="D83" s="81"/>
      <c r="E83" s="81"/>
      <c r="F83" s="81"/>
      <c r="G83" s="81"/>
      <c r="H83" s="81"/>
      <c r="I83" s="81"/>
    </row>
    <row r="84" spans="2:9" x14ac:dyDescent="0.25">
      <c r="B84" s="81"/>
      <c r="C84" s="81"/>
      <c r="D84" s="81"/>
      <c r="E84" s="81"/>
      <c r="F84" s="81"/>
      <c r="G84" s="81"/>
      <c r="H84" s="81"/>
      <c r="I84" s="81"/>
    </row>
    <row r="85" spans="2:9" x14ac:dyDescent="0.25">
      <c r="B85" s="81"/>
      <c r="C85" s="81"/>
      <c r="D85" s="81"/>
      <c r="E85" s="81"/>
      <c r="F85" s="81"/>
      <c r="G85" s="81"/>
      <c r="H85" s="81"/>
      <c r="I85" s="81"/>
    </row>
    <row r="86" spans="2:9" x14ac:dyDescent="0.25">
      <c r="B86" s="81"/>
      <c r="C86" s="81"/>
      <c r="D86" s="81"/>
      <c r="E86" s="81"/>
      <c r="F86" s="81"/>
      <c r="G86" s="81"/>
      <c r="H86" s="81"/>
      <c r="I86" s="81"/>
    </row>
    <row r="87" spans="2:9" x14ac:dyDescent="0.25">
      <c r="B87" s="81"/>
      <c r="C87" s="81"/>
      <c r="D87" s="81"/>
      <c r="E87" s="81"/>
      <c r="F87" s="81"/>
      <c r="G87" s="81"/>
      <c r="H87" s="81"/>
      <c r="I87" s="81"/>
    </row>
    <row r="88" spans="2:9" x14ac:dyDescent="0.25">
      <c r="B88" s="81"/>
      <c r="C88" s="81"/>
      <c r="D88" s="81"/>
      <c r="E88" s="81"/>
      <c r="F88" s="81"/>
      <c r="G88" s="81"/>
      <c r="H88" s="81"/>
      <c r="I88" s="81"/>
    </row>
    <row r="89" spans="2:9" x14ac:dyDescent="0.25">
      <c r="B89" s="81"/>
      <c r="C89" s="81"/>
      <c r="D89" s="81"/>
      <c r="E89" s="81"/>
      <c r="F89" s="81"/>
      <c r="G89" s="81"/>
      <c r="H89" s="81"/>
      <c r="I89" s="81"/>
    </row>
    <row r="90" spans="2:9" x14ac:dyDescent="0.25">
      <c r="B90" s="81"/>
      <c r="C90" s="81"/>
      <c r="D90" s="81"/>
      <c r="E90" s="81"/>
      <c r="F90" s="81"/>
      <c r="G90" s="81"/>
      <c r="H90" s="81"/>
      <c r="I90" s="81"/>
    </row>
    <row r="91" spans="2:9" x14ac:dyDescent="0.25">
      <c r="B91" s="81"/>
      <c r="C91" s="81"/>
      <c r="D91" s="81"/>
      <c r="E91" s="81"/>
      <c r="F91" s="81"/>
      <c r="G91" s="81"/>
      <c r="H91" s="81"/>
      <c r="I91" s="81"/>
    </row>
    <row r="92" spans="2:9" x14ac:dyDescent="0.25">
      <c r="B92" s="81"/>
      <c r="C92" s="81"/>
      <c r="D92" s="81"/>
      <c r="E92" s="81"/>
      <c r="F92" s="81"/>
      <c r="G92" s="81"/>
      <c r="H92" s="81"/>
      <c r="I92" s="81"/>
    </row>
    <row r="93" spans="2:9" x14ac:dyDescent="0.25">
      <c r="B93" s="81"/>
      <c r="C93" s="81"/>
      <c r="D93" s="81"/>
      <c r="E93" s="81"/>
      <c r="F93" s="81"/>
      <c r="G93" s="81"/>
      <c r="H93" s="81"/>
      <c r="I93" s="81"/>
    </row>
    <row r="94" spans="2:9" x14ac:dyDescent="0.25">
      <c r="B94" s="81"/>
      <c r="C94" s="81"/>
      <c r="D94" s="81"/>
      <c r="E94" s="81"/>
      <c r="F94" s="81"/>
      <c r="G94" s="81"/>
      <c r="H94" s="81"/>
      <c r="I94" s="81"/>
    </row>
    <row r="95" spans="2:9" x14ac:dyDescent="0.25">
      <c r="B95" s="81"/>
      <c r="C95" s="81"/>
      <c r="D95" s="81"/>
      <c r="E95" s="81"/>
      <c r="F95" s="81"/>
      <c r="G95" s="81"/>
      <c r="H95" s="81"/>
      <c r="I95" s="81"/>
    </row>
    <row r="96" spans="2:9" x14ac:dyDescent="0.25">
      <c r="B96" s="81"/>
      <c r="C96" s="81"/>
      <c r="D96" s="81"/>
      <c r="E96" s="81"/>
      <c r="F96" s="81"/>
      <c r="G96" s="81"/>
      <c r="H96" s="81"/>
      <c r="I96" s="81"/>
    </row>
    <row r="97" spans="2:9" x14ac:dyDescent="0.25">
      <c r="B97" s="81"/>
      <c r="C97" s="81"/>
      <c r="D97" s="81"/>
      <c r="E97" s="81"/>
      <c r="F97" s="81"/>
      <c r="G97" s="81"/>
      <c r="H97" s="81"/>
      <c r="I97" s="81"/>
    </row>
    <row r="98" spans="2:9" x14ac:dyDescent="0.25">
      <c r="B98" s="81"/>
      <c r="C98" s="81"/>
      <c r="D98" s="81"/>
      <c r="E98" s="81"/>
      <c r="F98" s="81"/>
      <c r="G98" s="81"/>
      <c r="H98" s="81"/>
      <c r="I98" s="81"/>
    </row>
    <row r="99" spans="2:9" x14ac:dyDescent="0.25">
      <c r="B99" s="81"/>
      <c r="C99" s="81"/>
      <c r="D99" s="81"/>
      <c r="E99" s="81"/>
      <c r="F99" s="81"/>
      <c r="G99" s="81"/>
      <c r="H99" s="81"/>
      <c r="I99" s="81"/>
    </row>
    <row r="100" spans="2:9" x14ac:dyDescent="0.25">
      <c r="B100" s="81"/>
      <c r="C100" s="81"/>
      <c r="D100" s="81"/>
      <c r="E100" s="81"/>
      <c r="F100" s="81"/>
      <c r="G100" s="81"/>
      <c r="H100" s="81"/>
      <c r="I100" s="81"/>
    </row>
    <row r="101" spans="2:9" x14ac:dyDescent="0.25">
      <c r="B101" s="81"/>
      <c r="C101" s="81"/>
      <c r="D101" s="81"/>
      <c r="E101" s="81"/>
      <c r="F101" s="81"/>
      <c r="G101" s="81"/>
      <c r="H101" s="81"/>
      <c r="I101" s="81"/>
    </row>
    <row r="102" spans="2:9" x14ac:dyDescent="0.25">
      <c r="B102" s="81"/>
      <c r="C102" s="81"/>
      <c r="D102" s="81"/>
      <c r="E102" s="81"/>
      <c r="F102" s="81"/>
      <c r="G102" s="81"/>
      <c r="H102" s="81"/>
      <c r="I102" s="81"/>
    </row>
    <row r="103" spans="2:9" x14ac:dyDescent="0.25">
      <c r="B103" s="81"/>
      <c r="C103" s="81"/>
      <c r="D103" s="81"/>
      <c r="E103" s="81"/>
      <c r="F103" s="81"/>
      <c r="G103" s="81"/>
      <c r="H103" s="81"/>
      <c r="I103" s="81"/>
    </row>
    <row r="104" spans="2:9" x14ac:dyDescent="0.25">
      <c r="B104" s="81"/>
      <c r="C104" s="81"/>
      <c r="D104" s="81"/>
      <c r="E104" s="81"/>
      <c r="F104" s="81"/>
      <c r="G104" s="81"/>
      <c r="H104" s="81"/>
      <c r="I104" s="81"/>
    </row>
    <row r="105" spans="2:9" x14ac:dyDescent="0.25">
      <c r="B105" s="81"/>
      <c r="C105" s="81"/>
      <c r="D105" s="81"/>
      <c r="E105" s="81"/>
      <c r="F105" s="81"/>
      <c r="G105" s="81"/>
      <c r="H105" s="81"/>
      <c r="I105" s="81"/>
    </row>
    <row r="106" spans="2:9" x14ac:dyDescent="0.25">
      <c r="B106" s="81"/>
      <c r="C106" s="81"/>
      <c r="D106" s="81"/>
      <c r="E106" s="81"/>
      <c r="F106" s="81"/>
      <c r="G106" s="81"/>
      <c r="H106" s="81"/>
      <c r="I106" s="81"/>
    </row>
    <row r="107" spans="2:9" x14ac:dyDescent="0.25">
      <c r="B107" s="81"/>
      <c r="C107" s="81"/>
      <c r="D107" s="81"/>
      <c r="E107" s="81"/>
      <c r="F107" s="81"/>
      <c r="G107" s="81"/>
      <c r="H107" s="81"/>
      <c r="I107" s="81"/>
    </row>
    <row r="108" spans="2:9" x14ac:dyDescent="0.25">
      <c r="B108" s="81"/>
      <c r="C108" s="81"/>
      <c r="D108" s="81"/>
      <c r="E108" s="81"/>
      <c r="F108" s="81"/>
      <c r="G108" s="81"/>
      <c r="H108" s="81"/>
      <c r="I108" s="81"/>
    </row>
    <row r="109" spans="2:9" x14ac:dyDescent="0.25">
      <c r="B109" s="81"/>
      <c r="C109" s="81"/>
      <c r="D109" s="81"/>
      <c r="E109" s="81"/>
      <c r="F109" s="81"/>
      <c r="G109" s="81"/>
      <c r="H109" s="81"/>
      <c r="I109" s="81"/>
    </row>
    <row r="110" spans="2:9" x14ac:dyDescent="0.25">
      <c r="B110" s="81"/>
      <c r="C110" s="81"/>
      <c r="D110" s="81"/>
      <c r="E110" s="81"/>
      <c r="F110" s="81"/>
      <c r="G110" s="81"/>
      <c r="H110" s="81"/>
      <c r="I110" s="81"/>
    </row>
    <row r="111" spans="2:9" x14ac:dyDescent="0.25">
      <c r="B111" s="81"/>
      <c r="C111" s="81"/>
      <c r="D111" s="81"/>
      <c r="E111" s="81"/>
      <c r="F111" s="81"/>
      <c r="G111" s="81"/>
      <c r="H111" s="81"/>
      <c r="I111" s="81"/>
    </row>
    <row r="112" spans="2:9" x14ac:dyDescent="0.25">
      <c r="B112" s="81"/>
      <c r="C112" s="81"/>
      <c r="D112" s="81"/>
      <c r="E112" s="81"/>
      <c r="F112" s="81"/>
      <c r="G112" s="81"/>
      <c r="H112" s="81"/>
      <c r="I112" s="81"/>
    </row>
    <row r="113" spans="2:9" x14ac:dyDescent="0.25">
      <c r="B113" s="81"/>
      <c r="C113" s="81"/>
      <c r="D113" s="81"/>
      <c r="E113" s="81"/>
      <c r="F113" s="81"/>
      <c r="G113" s="81"/>
      <c r="H113" s="81"/>
      <c r="I113" s="81"/>
    </row>
    <row r="114" spans="2:9" x14ac:dyDescent="0.25">
      <c r="B114" s="81"/>
      <c r="C114" s="81"/>
      <c r="D114" s="81"/>
      <c r="E114" s="81"/>
      <c r="F114" s="81"/>
      <c r="G114" s="81"/>
      <c r="H114" s="81"/>
      <c r="I114" s="81"/>
    </row>
    <row r="115" spans="2:9" x14ac:dyDescent="0.25">
      <c r="B115" s="81"/>
      <c r="C115" s="81"/>
      <c r="D115" s="81"/>
      <c r="E115" s="81"/>
      <c r="F115" s="81"/>
      <c r="G115" s="81"/>
      <c r="H115" s="81"/>
      <c r="I115" s="81"/>
    </row>
    <row r="116" spans="2:9" x14ac:dyDescent="0.25">
      <c r="B116" s="81"/>
      <c r="C116" s="81"/>
      <c r="D116" s="81"/>
      <c r="E116" s="81"/>
      <c r="F116" s="81"/>
      <c r="G116" s="81"/>
      <c r="H116" s="81"/>
      <c r="I116" s="81"/>
    </row>
    <row r="117" spans="2:9" x14ac:dyDescent="0.25">
      <c r="B117" s="81"/>
      <c r="C117" s="81"/>
      <c r="D117" s="81"/>
      <c r="E117" s="81"/>
      <c r="F117" s="81"/>
      <c r="G117" s="81"/>
      <c r="H117" s="81"/>
      <c r="I117" s="81"/>
    </row>
    <row r="118" spans="2:9" x14ac:dyDescent="0.25">
      <c r="B118" s="81"/>
      <c r="C118" s="81"/>
      <c r="D118" s="81"/>
      <c r="E118" s="81"/>
      <c r="F118" s="81"/>
      <c r="G118" s="81"/>
      <c r="H118" s="81"/>
      <c r="I118" s="81"/>
    </row>
    <row r="119" spans="2:9" x14ac:dyDescent="0.25">
      <c r="B119" s="81"/>
      <c r="C119" s="81"/>
      <c r="D119" s="81"/>
      <c r="E119" s="81"/>
      <c r="F119" s="81"/>
      <c r="G119" s="81"/>
      <c r="H119" s="81"/>
      <c r="I119" s="81"/>
    </row>
    <row r="120" spans="2:9" x14ac:dyDescent="0.25">
      <c r="B120" s="81"/>
      <c r="C120" s="81"/>
      <c r="D120" s="81"/>
      <c r="E120" s="81"/>
      <c r="F120" s="81"/>
      <c r="G120" s="81"/>
      <c r="H120" s="81"/>
      <c r="I120" s="81"/>
    </row>
    <row r="121" spans="2:9" x14ac:dyDescent="0.25">
      <c r="B121" s="81"/>
      <c r="C121" s="81"/>
      <c r="D121" s="81"/>
      <c r="E121" s="81"/>
      <c r="F121" s="81"/>
      <c r="G121" s="81"/>
      <c r="H121" s="81"/>
      <c r="I121" s="81"/>
    </row>
    <row r="122" spans="2:9" x14ac:dyDescent="0.25">
      <c r="B122" s="81"/>
      <c r="C122" s="81"/>
      <c r="D122" s="81"/>
      <c r="E122" s="81"/>
      <c r="F122" s="81"/>
      <c r="G122" s="81"/>
      <c r="H122" s="81"/>
      <c r="I122" s="81"/>
    </row>
    <row r="123" spans="2:9" x14ac:dyDescent="0.25">
      <c r="B123" s="81"/>
      <c r="C123" s="81"/>
      <c r="D123" s="81"/>
      <c r="E123" s="81"/>
      <c r="F123" s="81"/>
      <c r="G123" s="81"/>
      <c r="H123" s="81"/>
      <c r="I123" s="81"/>
    </row>
    <row r="124" spans="2:9" x14ac:dyDescent="0.25">
      <c r="B124" s="81"/>
      <c r="C124" s="81"/>
      <c r="D124" s="81"/>
      <c r="E124" s="81"/>
      <c r="F124" s="81"/>
      <c r="G124" s="81"/>
      <c r="H124" s="81"/>
      <c r="I124" s="81"/>
    </row>
    <row r="125" spans="2:9" x14ac:dyDescent="0.25">
      <c r="B125" s="81"/>
      <c r="C125" s="81"/>
      <c r="D125" s="81"/>
      <c r="E125" s="81"/>
      <c r="F125" s="81"/>
      <c r="G125" s="81"/>
      <c r="H125" s="81"/>
      <c r="I125" s="81"/>
    </row>
    <row r="126" spans="2:9" x14ac:dyDescent="0.25">
      <c r="B126" s="81"/>
      <c r="C126" s="81"/>
      <c r="D126" s="81"/>
      <c r="E126" s="81"/>
      <c r="F126" s="81"/>
      <c r="G126" s="81"/>
      <c r="H126" s="81"/>
      <c r="I126" s="81"/>
    </row>
    <row r="127" spans="2:9" x14ac:dyDescent="0.25">
      <c r="B127" s="81"/>
      <c r="C127" s="81"/>
      <c r="D127" s="81"/>
      <c r="E127" s="81"/>
      <c r="F127" s="81"/>
      <c r="G127" s="81"/>
      <c r="H127" s="81"/>
      <c r="I127" s="81"/>
    </row>
    <row r="128" spans="2:9" x14ac:dyDescent="0.25">
      <c r="B128" s="81"/>
      <c r="C128" s="81"/>
      <c r="D128" s="81"/>
      <c r="E128" s="81"/>
      <c r="F128" s="81"/>
      <c r="G128" s="81"/>
      <c r="H128" s="81"/>
      <c r="I128" s="81"/>
    </row>
    <row r="129" spans="2:9" x14ac:dyDescent="0.25">
      <c r="B129" s="81"/>
      <c r="C129" s="81"/>
      <c r="D129" s="81"/>
      <c r="E129" s="81"/>
      <c r="F129" s="81"/>
      <c r="G129" s="81"/>
      <c r="H129" s="81"/>
      <c r="I129" s="81"/>
    </row>
    <row r="130" spans="2:9" x14ac:dyDescent="0.25">
      <c r="B130" s="81"/>
      <c r="C130" s="81"/>
      <c r="D130" s="81"/>
      <c r="E130" s="81"/>
      <c r="F130" s="81"/>
      <c r="G130" s="81"/>
      <c r="H130" s="81"/>
      <c r="I130" s="81"/>
    </row>
    <row r="131" spans="2:9" x14ac:dyDescent="0.25">
      <c r="B131" s="81"/>
      <c r="C131" s="81"/>
      <c r="D131" s="81"/>
      <c r="E131" s="81"/>
      <c r="F131" s="81"/>
      <c r="G131" s="81"/>
      <c r="H131" s="81"/>
      <c r="I131" s="81"/>
    </row>
  </sheetData>
  <mergeCells count="50">
    <mergeCell ref="B2:J2"/>
    <mergeCell ref="M2:U2"/>
    <mergeCell ref="B3:J3"/>
    <mergeCell ref="M3:U3"/>
    <mergeCell ref="B4:J4"/>
    <mergeCell ref="M4:U4"/>
    <mergeCell ref="B5:J5"/>
    <mergeCell ref="M5:U5"/>
    <mergeCell ref="B6:J6"/>
    <mergeCell ref="M6:U6"/>
    <mergeCell ref="C12:I12"/>
    <mergeCell ref="N12:T12"/>
    <mergeCell ref="C13:I13"/>
    <mergeCell ref="N13:T13"/>
    <mergeCell ref="E16:I16"/>
    <mergeCell ref="P16:T16"/>
    <mergeCell ref="F17:I17"/>
    <mergeCell ref="Q17:T17"/>
    <mergeCell ref="B18:C18"/>
    <mergeCell ref="F18:I18"/>
    <mergeCell ref="M18:N18"/>
    <mergeCell ref="Q18:T18"/>
    <mergeCell ref="F19:I19"/>
    <mergeCell ref="Q19:T19"/>
    <mergeCell ref="F20:I20"/>
    <mergeCell ref="Q20:T20"/>
    <mergeCell ref="E21:J23"/>
    <mergeCell ref="P21:U23"/>
    <mergeCell ref="E25:I25"/>
    <mergeCell ref="P25:T25"/>
    <mergeCell ref="E26:I26"/>
    <mergeCell ref="P26:T26"/>
    <mergeCell ref="E27:I27"/>
    <mergeCell ref="P27:T27"/>
    <mergeCell ref="E28:I28"/>
    <mergeCell ref="P28:T28"/>
    <mergeCell ref="E29:I29"/>
    <mergeCell ref="P29:T29"/>
    <mergeCell ref="E33:I33"/>
    <mergeCell ref="P33:T33"/>
    <mergeCell ref="H36:I36"/>
    <mergeCell ref="S36:T36"/>
    <mergeCell ref="H37:I37"/>
    <mergeCell ref="S37:T37"/>
    <mergeCell ref="E43:I43"/>
    <mergeCell ref="P43:T43"/>
    <mergeCell ref="E44:I44"/>
    <mergeCell ref="P44:T44"/>
    <mergeCell ref="U49:W49"/>
    <mergeCell ref="U50:W50"/>
  </mergeCells>
  <pageMargins left="0.7874015748031497" right="0.5118110236220472" top="0.7874015748031497" bottom="0.5511811023622047" header="0.31496062992125984" footer="0.31496062992125984"/>
  <pageSetup paperSize="5" orientation="portrait" horizontalDpi="120" verticalDpi="72" scale="90" fitToWidth="1" fitToHeight="1" firstPageNumber="1" useFirstPageNumber="1" copies="1"/>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Lap</vt:lpstr>
      <vt:lpstr>3.SPD</vt:lpstr>
      <vt:lpstr>2.SPD</vt:lpstr>
      <vt:lpstr>1.SPD</vt:lpstr>
      <vt:lpstr>3.Visum </vt:lpstr>
      <vt:lpstr>2.Visum </vt:lpstr>
      <vt:lpstr>1.Visum</vt:lpstr>
      <vt:lpstr>NOTA DINAS</vt:lpstr>
      <vt:lpstr>SURTUG</vt:lpstr>
      <vt:lpstr>SURTUG 1 ORANG</vt:lpstr>
      <vt:lpstr>NOTA DINAS (2)</vt:lpstr>
      <vt:lpstr>SPPD (2)</vt:lpstr>
      <vt:lpstr>surtug (2)</vt:lpstr>
      <vt:lpstr>x-ls</vt:lpstr>
      <vt:lpstr>x-up</vt:lpstr>
      <vt:lpstr>x-ls (2)</vt:lpstr>
      <vt:lpstr>UP</vt:lpstr>
      <vt:lpstr>Riil luar daerah</vt:lpstr>
      <vt:lpstr>x-ls Global </vt:lpstr>
      <vt:lpstr>x-ls rekap </vt:lpstr>
      <vt:lpstr>x-ls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fahruraziimam22@gmail.com</cp:lastModifiedBy>
  <cp:lastPrinted>2024-08-08T06:20:52Z</cp:lastPrinted>
  <dcterms:created xsi:type="dcterms:W3CDTF">2009-02-20T06:30:36Z</dcterms:created>
  <dcterms:modified xsi:type="dcterms:W3CDTF">2024-08-08T07:45:49Z</dcterms:modified>
</cp:coreProperties>
</file>