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data OFFICE\KOMINFO 2015\SKP\"/>
    </mc:Choice>
  </mc:AlternateContent>
  <bookViews>
    <workbookView xWindow="480" yWindow="45" windowWidth="11355" windowHeight="8040" tabRatio="525" activeTab="3"/>
  </bookViews>
  <sheets>
    <sheet name="Menu" sheetId="8" r:id="rId1"/>
    <sheet name="DATA SKP" sheetId="9" r:id="rId2"/>
    <sheet name="COVER" sheetId="10" r:id="rId3"/>
    <sheet name="FORM SKP" sheetId="1" r:id="rId4"/>
    <sheet name="PENGUKURAN" sheetId="2" r:id="rId5"/>
    <sheet name="PERILAKU KERJA" sheetId="3" r:id="rId6"/>
    <sheet name="PENILAIAN" sheetId="4" r:id="rId7"/>
  </sheets>
  <definedNames>
    <definedName name="_xlnm.Print_Area" localSheetId="3">'FORM SKP'!$A$1:$K$33</definedName>
  </definedNames>
  <calcPr calcId="152511"/>
</workbook>
</file>

<file path=xl/calcChain.xml><?xml version="1.0" encoding="utf-8"?>
<calcChain xmlns="http://schemas.openxmlformats.org/spreadsheetml/2006/main">
  <c r="M18" i="1" l="1"/>
  <c r="L18" i="1" l="1"/>
  <c r="E20" i="9" l="1"/>
  <c r="E14" i="9"/>
  <c r="C18" i="2" l="1"/>
  <c r="D18" i="2"/>
  <c r="E18" i="2"/>
  <c r="F18" i="2"/>
  <c r="G18" i="2"/>
  <c r="H18" i="2"/>
  <c r="O18" i="2" s="1"/>
  <c r="I18" i="2"/>
  <c r="L18" i="2"/>
  <c r="C10" i="2"/>
  <c r="D10" i="2"/>
  <c r="E10" i="2"/>
  <c r="L10" i="2" s="1"/>
  <c r="F10" i="2"/>
  <c r="G10" i="2"/>
  <c r="H10" i="2"/>
  <c r="I10" i="2"/>
  <c r="O10" i="2"/>
  <c r="C11" i="2"/>
  <c r="D11" i="2"/>
  <c r="E11" i="2"/>
  <c r="L11" i="2" s="1"/>
  <c r="F11" i="2"/>
  <c r="G11" i="2"/>
  <c r="H11" i="2"/>
  <c r="O11" i="2" s="1"/>
  <c r="I11" i="2"/>
  <c r="C12" i="2"/>
  <c r="D12" i="2"/>
  <c r="E12" i="2"/>
  <c r="L12" i="2" s="1"/>
  <c r="F12" i="2"/>
  <c r="G12" i="2"/>
  <c r="H12" i="2"/>
  <c r="I12" i="2"/>
  <c r="O12" i="2"/>
  <c r="C13" i="2"/>
  <c r="D13" i="2"/>
  <c r="E13" i="2"/>
  <c r="L13" i="2" s="1"/>
  <c r="F13" i="2"/>
  <c r="G13" i="2"/>
  <c r="H13" i="2"/>
  <c r="O13" i="2" s="1"/>
  <c r="I13" i="2"/>
  <c r="C14" i="2"/>
  <c r="D14" i="2"/>
  <c r="E14" i="2"/>
  <c r="L14" i="2" s="1"/>
  <c r="F14" i="2"/>
  <c r="G14" i="2"/>
  <c r="H14" i="2"/>
  <c r="O14" i="2" s="1"/>
  <c r="I14" i="2"/>
  <c r="C15" i="2"/>
  <c r="D15" i="2"/>
  <c r="E15" i="2"/>
  <c r="L15" i="2" s="1"/>
  <c r="F15" i="2"/>
  <c r="G15" i="2"/>
  <c r="H15" i="2"/>
  <c r="O15" i="2" s="1"/>
  <c r="I15" i="2"/>
  <c r="C16" i="2"/>
  <c r="D16" i="2"/>
  <c r="E16" i="2"/>
  <c r="L16" i="2" s="1"/>
  <c r="F16" i="2"/>
  <c r="G16" i="2"/>
  <c r="H16" i="2"/>
  <c r="O16" i="2" s="1"/>
  <c r="I16" i="2"/>
  <c r="C17" i="2"/>
  <c r="D17" i="2"/>
  <c r="E17" i="2"/>
  <c r="L17" i="2" s="1"/>
  <c r="F17" i="2"/>
  <c r="G17" i="2"/>
  <c r="H17" i="2"/>
  <c r="O17" i="2" s="1"/>
  <c r="I17" i="2"/>
  <c r="B10" i="2"/>
  <c r="B11" i="2"/>
  <c r="B12" i="2"/>
  <c r="B13" i="2"/>
  <c r="B14" i="2"/>
  <c r="B15" i="2"/>
  <c r="B16" i="2"/>
  <c r="B17" i="2"/>
  <c r="B18" i="2"/>
  <c r="B9" i="2"/>
  <c r="H5" i="1" l="1"/>
  <c r="C5" i="1"/>
  <c r="G21" i="4" l="1"/>
  <c r="A11" i="4" l="1"/>
  <c r="H11" i="4"/>
  <c r="G26" i="4"/>
  <c r="G27" i="4"/>
  <c r="G28" i="4"/>
  <c r="G29" i="4"/>
  <c r="G30" i="4"/>
  <c r="H6" i="1"/>
  <c r="H7" i="1"/>
  <c r="H9" i="1"/>
  <c r="C6" i="1"/>
  <c r="C7" i="1"/>
  <c r="C8" i="1"/>
  <c r="C9" i="1"/>
  <c r="A5" i="2"/>
  <c r="B9" i="3" s="1"/>
  <c r="I17" i="3" l="1"/>
  <c r="F18" i="10" l="1"/>
  <c r="F19" i="10"/>
  <c r="F20" i="10"/>
  <c r="F21" i="10"/>
  <c r="F22" i="10"/>
  <c r="I9" i="2" l="1"/>
  <c r="X10" i="2" l="1"/>
  <c r="H34" i="4" l="1"/>
  <c r="H18" i="3"/>
  <c r="I39" i="4"/>
  <c r="H35" i="4"/>
  <c r="H36" i="4"/>
  <c r="H37" i="4"/>
  <c r="H38" i="4"/>
  <c r="H39" i="4"/>
  <c r="I40" i="4"/>
  <c r="I16" i="3"/>
  <c r="I38" i="4" s="1"/>
  <c r="I15" i="3"/>
  <c r="I37" i="4" s="1"/>
  <c r="I14" i="3"/>
  <c r="I36" i="4" s="1"/>
  <c r="I13" i="3"/>
  <c r="I35" i="4" s="1"/>
  <c r="I12" i="3"/>
  <c r="I34" i="4" s="1"/>
  <c r="H19" i="3" l="1"/>
  <c r="H41" i="4" s="1"/>
  <c r="H40" i="4"/>
  <c r="J12" i="3"/>
  <c r="J17" i="3"/>
  <c r="J16" i="3"/>
  <c r="D4" i="3"/>
  <c r="D3" i="3"/>
  <c r="H153" i="4"/>
  <c r="H152" i="4"/>
  <c r="G20" i="4"/>
  <c r="H133" i="4" s="1"/>
  <c r="H134" i="4"/>
  <c r="G22" i="4"/>
  <c r="G23" i="4"/>
  <c r="G24" i="4"/>
  <c r="G14" i="4"/>
  <c r="B143" i="4" s="1"/>
  <c r="G15" i="4"/>
  <c r="B144" i="4" s="1"/>
  <c r="G16" i="4"/>
  <c r="G17" i="4"/>
  <c r="G18" i="4"/>
  <c r="F34" i="4"/>
  <c r="F35" i="4"/>
  <c r="F36" i="4"/>
  <c r="F37" i="4"/>
  <c r="F38" i="4"/>
  <c r="F39" i="4"/>
  <c r="X14" i="2"/>
  <c r="AB14" i="2" s="1"/>
  <c r="X15" i="2"/>
  <c r="AB15" i="2" s="1"/>
  <c r="X16" i="2"/>
  <c r="AB16" i="2" s="1"/>
  <c r="T10" i="2"/>
  <c r="T11" i="2"/>
  <c r="T12" i="2"/>
  <c r="Y13" i="2"/>
  <c r="Y14" i="2"/>
  <c r="T15" i="2"/>
  <c r="T16" i="2"/>
  <c r="Y17" i="2"/>
  <c r="T18" i="2"/>
  <c r="X13" i="2"/>
  <c r="AB13" i="2" s="1"/>
  <c r="Z14" i="2"/>
  <c r="AK14" i="2"/>
  <c r="Z15" i="2"/>
  <c r="AK15" i="2"/>
  <c r="AL15" i="2"/>
  <c r="Z12" i="2"/>
  <c r="AK12" i="2"/>
  <c r="X12" i="2"/>
  <c r="AB12" i="2" s="1"/>
  <c r="Z13" i="2"/>
  <c r="AK13" i="2"/>
  <c r="AL13" i="2"/>
  <c r="Z16" i="2"/>
  <c r="AK16" i="2"/>
  <c r="Z17" i="2"/>
  <c r="AK17" i="2"/>
  <c r="X17" i="2"/>
  <c r="AB17" i="2" s="1"/>
  <c r="Z18" i="2"/>
  <c r="AK18" i="2"/>
  <c r="AF18" i="2"/>
  <c r="Z10" i="2"/>
  <c r="AK10" i="2"/>
  <c r="AL10" i="2"/>
  <c r="Z11" i="2"/>
  <c r="AK11" i="2"/>
  <c r="AL11" i="2"/>
  <c r="G30" i="1"/>
  <c r="G29" i="1"/>
  <c r="G9" i="2"/>
  <c r="AK9" i="2" s="1"/>
  <c r="F9" i="2"/>
  <c r="Z9" i="2" s="1"/>
  <c r="D9" i="2"/>
  <c r="T9" i="2" s="1"/>
  <c r="A30" i="1"/>
  <c r="M33" i="2" s="1"/>
  <c r="A29" i="1"/>
  <c r="M32" i="2" s="1"/>
  <c r="C9" i="2"/>
  <c r="H9" i="2"/>
  <c r="O9" i="2" s="1"/>
  <c r="E9" i="2"/>
  <c r="L9" i="2" s="1"/>
  <c r="W14" i="2"/>
  <c r="AF15" i="2"/>
  <c r="AF13" i="2"/>
  <c r="AD16" i="2"/>
  <c r="AE18" i="2"/>
  <c r="AE12" i="2"/>
  <c r="AE15" i="2"/>
  <c r="AE13" i="2"/>
  <c r="AF16" i="2"/>
  <c r="AF17" i="2"/>
  <c r="AL17" i="2"/>
  <c r="T17" i="2" l="1"/>
  <c r="AN14" i="2"/>
  <c r="Y16" i="2"/>
  <c r="AN12" i="2"/>
  <c r="AN18" i="2"/>
  <c r="AN11" i="2"/>
  <c r="AC13" i="2"/>
  <c r="W15" i="2"/>
  <c r="AN10" i="2"/>
  <c r="W17" i="2"/>
  <c r="AD15" i="2"/>
  <c r="AD11" i="2"/>
  <c r="Y10" i="2"/>
  <c r="W13" i="2"/>
  <c r="AC16" i="2"/>
  <c r="AC12" i="2"/>
  <c r="AC15" i="2"/>
  <c r="AN9" i="2"/>
  <c r="X9" i="2"/>
  <c r="AL9" i="2"/>
  <c r="AM9" i="2" s="1"/>
  <c r="AF9" i="2"/>
  <c r="AE9" i="2"/>
  <c r="Y11" i="2"/>
  <c r="AM10" i="2"/>
  <c r="Y9" i="2"/>
  <c r="AF10" i="2"/>
  <c r="AE17" i="2"/>
  <c r="W9" i="2"/>
  <c r="AB10" i="2"/>
  <c r="AD10" i="2"/>
  <c r="AC11" i="2"/>
  <c r="W11" i="2"/>
  <c r="AA11" i="2" s="1"/>
  <c r="AL16" i="2"/>
  <c r="AM16" i="2" s="1"/>
  <c r="AC10" i="2"/>
  <c r="AC14" i="2"/>
  <c r="AF14" i="2"/>
  <c r="W16" i="2"/>
  <c r="AE16" i="2"/>
  <c r="AL18" i="2"/>
  <c r="AM18" i="2" s="1"/>
  <c r="T13" i="2"/>
  <c r="AD14" i="2"/>
  <c r="AA14" i="2" s="1"/>
  <c r="AG14" i="2" s="1"/>
  <c r="AD18" i="2"/>
  <c r="W12" i="2"/>
  <c r="Y12" i="2"/>
  <c r="T14" i="2"/>
  <c r="AL14" i="2"/>
  <c r="AM14" i="2" s="1"/>
  <c r="AO14" i="2" s="1"/>
  <c r="AD13" i="2"/>
  <c r="AD17" i="2"/>
  <c r="AC18" i="2"/>
  <c r="AL12" i="2"/>
  <c r="AM12" i="2" s="1"/>
  <c r="AF12" i="2"/>
  <c r="AC17" i="2"/>
  <c r="AD12" i="2"/>
  <c r="AE14" i="2"/>
  <c r="AC9" i="2"/>
  <c r="AE10" i="2"/>
  <c r="AE11" i="2"/>
  <c r="AF11" i="2"/>
  <c r="X18" i="2"/>
  <c r="AB18" i="2" s="1"/>
  <c r="AD9" i="2"/>
  <c r="Y18" i="2"/>
  <c r="W18" i="2"/>
  <c r="AA18" i="2" s="1"/>
  <c r="AM11" i="2"/>
  <c r="AN17" i="2"/>
  <c r="AM17" i="2"/>
  <c r="AN16" i="2"/>
  <c r="AM13" i="2"/>
  <c r="AN13" i="2"/>
  <c r="AM15" i="2"/>
  <c r="AN15" i="2"/>
  <c r="X11" i="2"/>
  <c r="AB11" i="2" s="1"/>
  <c r="W10" i="2"/>
  <c r="Y15" i="2"/>
  <c r="AA16" i="2" l="1"/>
  <c r="Q14" i="2"/>
  <c r="R14" i="2" s="1"/>
  <c r="U14" i="2" s="1"/>
  <c r="AO18" i="2"/>
  <c r="AO11" i="2"/>
  <c r="AG16" i="2"/>
  <c r="AO12" i="2"/>
  <c r="AO10" i="2"/>
  <c r="AA12" i="2"/>
  <c r="AA17" i="2"/>
  <c r="AG17" i="2" s="1"/>
  <c r="AA15" i="2"/>
  <c r="AG15" i="2" s="1"/>
  <c r="AG18" i="2"/>
  <c r="AG12" i="2"/>
  <c r="AA13" i="2"/>
  <c r="AO9" i="2"/>
  <c r="T25" i="2"/>
  <c r="AA10" i="2"/>
  <c r="AG10" i="2" s="1"/>
  <c r="Q10" i="2" s="1"/>
  <c r="R10" i="2" s="1"/>
  <c r="AG11" i="2"/>
  <c r="Q11" i="2" s="1"/>
  <c r="R11" i="2" s="1"/>
  <c r="AA9" i="2"/>
  <c r="I19" i="3"/>
  <c r="I41" i="4" s="1"/>
  <c r="AB9" i="2"/>
  <c r="AO17" i="2"/>
  <c r="AO15" i="2"/>
  <c r="AO13" i="2"/>
  <c r="AO16" i="2"/>
  <c r="Q18" i="2" l="1"/>
  <c r="R18" i="2" s="1"/>
  <c r="U18" i="2" s="1"/>
  <c r="Q17" i="2"/>
  <c r="R17" i="2" s="1"/>
  <c r="U17" i="2" s="1"/>
  <c r="Q16" i="2"/>
  <c r="R16" i="2" s="1"/>
  <c r="U16" i="2" s="1"/>
  <c r="Q12" i="2"/>
  <c r="R12" i="2" s="1"/>
  <c r="U12" i="2" s="1"/>
  <c r="Q15" i="2"/>
  <c r="R15" i="2" s="1"/>
  <c r="U15" i="2" s="1"/>
  <c r="AG13" i="2"/>
  <c r="X23" i="2"/>
  <c r="U11" i="2"/>
  <c r="U10" i="2"/>
  <c r="AG9" i="2"/>
  <c r="Q9" i="2" s="1"/>
  <c r="R9" i="2" s="1"/>
  <c r="H42" i="4"/>
  <c r="J42" i="4" s="1"/>
  <c r="Q13" i="2" l="1"/>
  <c r="R13" i="2" s="1"/>
  <c r="U13" i="2" s="1"/>
  <c r="T30" i="2"/>
  <c r="U9" i="2"/>
  <c r="R25" i="2" l="1"/>
  <c r="E10" i="3" s="1"/>
  <c r="H32" i="4" s="1"/>
  <c r="J32" i="4" s="1"/>
  <c r="J43" i="4" s="1"/>
  <c r="J44" i="4" s="1"/>
  <c r="R26" i="2" l="1"/>
</calcChain>
</file>

<file path=xl/sharedStrings.xml><?xml version="1.0" encoding="utf-8"?>
<sst xmlns="http://schemas.openxmlformats.org/spreadsheetml/2006/main" count="295" uniqueCount="151">
  <si>
    <t>FORMULIR SASARAN KERJA</t>
  </si>
  <si>
    <t>NO</t>
  </si>
  <si>
    <t>I. PEJABAT PENILAI</t>
  </si>
  <si>
    <t>II. PEGAWAI NEGERI SIPIL YANG DINILAI</t>
  </si>
  <si>
    <t>Nama</t>
  </si>
  <si>
    <t>NIP</t>
  </si>
  <si>
    <t>Jabatan</t>
  </si>
  <si>
    <t>Unit Kerja</t>
  </si>
  <si>
    <t>Pangkat/Gol.Ruang</t>
  </si>
  <si>
    <t>TARGET</t>
  </si>
  <si>
    <t>KUAL/MUTU</t>
  </si>
  <si>
    <t>WAKTU</t>
  </si>
  <si>
    <t>BIAYA</t>
  </si>
  <si>
    <t>Pegawai Negeri Sipil Yang Dinilai</t>
  </si>
  <si>
    <t>REALISASI</t>
  </si>
  <si>
    <t>PENGHITUNGAN</t>
  </si>
  <si>
    <t>Waktu</t>
  </si>
  <si>
    <t>Biaya</t>
  </si>
  <si>
    <t>Nilai Capaian SKP</t>
  </si>
  <si>
    <t>PENILAIAN CAPAIAN SASARAN KERJA</t>
  </si>
  <si>
    <t>NILAI CAPAIAN SKP</t>
  </si>
  <si>
    <t>AK</t>
  </si>
  <si>
    <t>Catatan :</t>
  </si>
  <si>
    <t>* AK Bagi PNS yang memangku jabatan fungsional tertentu</t>
  </si>
  <si>
    <t>KUANT/OUTPUT</t>
  </si>
  <si>
    <t>Kuant/ Output</t>
  </si>
  <si>
    <t>Pejabat Penilai,</t>
  </si>
  <si>
    <t>III. KEGIATAN TUGAS JABATAN</t>
  </si>
  <si>
    <t>kuantitas</t>
  </si>
  <si>
    <t>kualitas</t>
  </si>
  <si>
    <t>waktu</t>
  </si>
  <si>
    <t>biaya</t>
  </si>
  <si>
    <t>(76-((((1.76*G8-N8)/G8)*100)-100))</t>
  </si>
  <si>
    <t>(76-((((1.76*I8-P8)/I8)*100)-100))</t>
  </si>
  <si>
    <t>persen waktu</t>
  </si>
  <si>
    <t>persen biaya</t>
  </si>
  <si>
    <t>(1.76*G8-N8)/G8)*100)</t>
  </si>
  <si>
    <t>(1.76*I8-P8)/I8)*100)</t>
  </si>
  <si>
    <t>RW&lt;24</t>
  </si>
  <si>
    <t>RW&gt;24</t>
  </si>
  <si>
    <t>RB&lt;24</t>
  </si>
  <si>
    <t>RB&gt;24</t>
  </si>
  <si>
    <t>II. TUGAS TAMBAHAN DAN KREATIVITAS :</t>
  </si>
  <si>
    <t>BUKU CATATAN PENILAIAN PERILAKU PNS</t>
  </si>
  <si>
    <t>No</t>
  </si>
  <si>
    <t>Tanggal</t>
  </si>
  <si>
    <t>Uraian</t>
  </si>
  <si>
    <t>Penilaian SKP sampai dengan akhir Desember 2014 =</t>
  </si>
  <si>
    <t>sedangkan penilaian perilaku kerjanya adalah</t>
  </si>
  <si>
    <t>sebagai berikut :</t>
  </si>
  <si>
    <t>Orientasi Pelayanan</t>
  </si>
  <si>
    <t>Integritas</t>
  </si>
  <si>
    <t>Komitmen</t>
  </si>
  <si>
    <t>Disiplin</t>
  </si>
  <si>
    <t>Kerjasama</t>
  </si>
  <si>
    <t>Kepemimpinan</t>
  </si>
  <si>
    <t>=</t>
  </si>
  <si>
    <t>Jumlah</t>
  </si>
  <si>
    <t>Nilai Rata-rata</t>
  </si>
  <si>
    <t>Nama/NIP dan Paraf                       Pejabat Penilai</t>
  </si>
  <si>
    <t>PENILAIAN PRESTASI KERJA</t>
  </si>
  <si>
    <t>PEGAWAI NEGERI SIPIL</t>
  </si>
  <si>
    <t>JANGKA WAKTU PENILAIAN</t>
  </si>
  <si>
    <t>YANG DINILAI</t>
  </si>
  <si>
    <t>N A M A</t>
  </si>
  <si>
    <t>a.</t>
  </si>
  <si>
    <t>Pangkat, golongan ruang</t>
  </si>
  <si>
    <t>Jabatan/Pekerjaan</t>
  </si>
  <si>
    <t>Unit Organisasi</t>
  </si>
  <si>
    <t>b.</t>
  </si>
  <si>
    <t>c.</t>
  </si>
  <si>
    <t>d.</t>
  </si>
  <si>
    <t>e.</t>
  </si>
  <si>
    <t>PEJABAT PENILAI</t>
  </si>
  <si>
    <t>ATASAN PEJABAT PENILAI</t>
  </si>
  <si>
    <t>:</t>
  </si>
  <si>
    <t>UNSUR YANG DINILAI</t>
  </si>
  <si>
    <t xml:space="preserve">a. </t>
  </si>
  <si>
    <t>1.</t>
  </si>
  <si>
    <t>2.</t>
  </si>
  <si>
    <t>3.</t>
  </si>
  <si>
    <t>5.</t>
  </si>
  <si>
    <t>6.</t>
  </si>
  <si>
    <t>Nilai Perilaku kerja</t>
  </si>
  <si>
    <t>Perilaku Kerja</t>
  </si>
  <si>
    <t>JUMLAH</t>
  </si>
  <si>
    <t>Nilai Prestasi Kerja</t>
  </si>
  <si>
    <t>KEBERATAN DARI PEGAWAI NEGERI SIPIL</t>
  </si>
  <si>
    <t>YANG DINILAI (APABILA ADA)</t>
  </si>
  <si>
    <t>Tanggal ...........................................</t>
  </si>
  <si>
    <t>TANGGAPAN PEJABAT PENILAI ATAS KEBERATAN</t>
  </si>
  <si>
    <t>KEPUTUSAN ATASAN PEJABAT PENILAI ATAS</t>
  </si>
  <si>
    <t>KEBERATAN</t>
  </si>
  <si>
    <t>REKOMENDASI</t>
  </si>
  <si>
    <t>PEGAWAI NEGERI SIPIL YANG</t>
  </si>
  <si>
    <t>DINILAI,</t>
  </si>
  <si>
    <t>ATASAN PEJABAT YANG MENILAI</t>
  </si>
  <si>
    <t xml:space="preserve">DIBUAT TANGGAL, </t>
  </si>
  <si>
    <t>DITERIMA TANGGAL,</t>
  </si>
  <si>
    <t>Kual/  Mutu</t>
  </si>
  <si>
    <t>11.</t>
  </si>
  <si>
    <t>9.</t>
  </si>
  <si>
    <t>10.</t>
  </si>
  <si>
    <t>8.</t>
  </si>
  <si>
    <t>7.</t>
  </si>
  <si>
    <t>4.</t>
  </si>
  <si>
    <t xml:space="preserve">  X   60%</t>
  </si>
  <si>
    <t xml:space="preserve"> X   40%</t>
  </si>
  <si>
    <t>Sasaran Kerja Pegawai (SKP)</t>
  </si>
  <si>
    <t>DATA SASARAN KERJA PEGAWAI</t>
  </si>
  <si>
    <t>Nama Pegawai</t>
  </si>
  <si>
    <t>Jangka Waktu Penilaian</t>
  </si>
  <si>
    <t>Pangkat Golongan Ruang</t>
  </si>
  <si>
    <t xml:space="preserve">Jangka Waktu Penilaian </t>
  </si>
  <si>
    <t>I. KEGIATAN TUGAS TAMBAHAN</t>
  </si>
  <si>
    <t>BADAN KEPEGAWAIAN DAERAH</t>
  </si>
  <si>
    <t>bln</t>
  </si>
  <si>
    <t>-</t>
  </si>
  <si>
    <t>a. tugas tambahan :</t>
  </si>
  <si>
    <t>b. Kreatifitas :</t>
  </si>
  <si>
    <t>ACHMAD SANDY BUKHARI, S.Kom</t>
  </si>
  <si>
    <t>19811222 200604 1 013</t>
  </si>
  <si>
    <t>Penata / III.c</t>
  </si>
  <si>
    <t>19740216 200501 1 002</t>
  </si>
  <si>
    <t>Penata Muda - III/a</t>
  </si>
  <si>
    <t>Programmer</t>
  </si>
  <si>
    <t>Kantor Komunikasi dan Informatika</t>
  </si>
  <si>
    <t>Kasi Aplikasi Telematika dan PDE</t>
  </si>
  <si>
    <t>Kepala Kantor</t>
  </si>
  <si>
    <t>TAHUN 2015</t>
  </si>
  <si>
    <t>Januari s.d Desember 2015</t>
  </si>
  <si>
    <t>Bogor, …..  Januari 2015</t>
  </si>
  <si>
    <t>kegiatan</t>
  </si>
  <si>
    <t>buah</t>
  </si>
  <si>
    <t>Asep Zaenal Rahmat, S.Pd</t>
  </si>
  <si>
    <t>19650804 198812 1 003</t>
  </si>
  <si>
    <t>Pembina / IV-a</t>
  </si>
  <si>
    <t>Inez</t>
  </si>
  <si>
    <t>Membantu menyusun konsep naskah dinas</t>
  </si>
  <si>
    <t>Membantu menyusun konsep Standar Operasional Prosedur (SOP)</t>
  </si>
  <si>
    <t>Membantu menyusun konsep Standar Pelayanan (SP)</t>
  </si>
  <si>
    <t>Membantu memberikan bimbingan teknis peningkatan sumber daya manusia dalam pengelolaan sistem informasi</t>
  </si>
  <si>
    <t>Membantu melaksanakan pembinaan pengelolaan sistem informasi</t>
  </si>
  <si>
    <t>Membantu menghimpun dan mengolah data kepada pimpinan melalui jaringan teknologi informasi</t>
  </si>
  <si>
    <t xml:space="preserve">Membuat NPD Kegiatan </t>
  </si>
  <si>
    <t>dokumen</t>
  </si>
  <si>
    <t>Membuat Kartu Kendali Kegiatan</t>
  </si>
  <si>
    <t>Menyusun kelengkapan SPJ</t>
  </si>
  <si>
    <t>Membantu menyusun, mengolah data, evaluasi dan laporan serta administrasi kegiatan</t>
  </si>
  <si>
    <t>Administrasi Keuangan</t>
  </si>
  <si>
    <t>Bandung, 31 Desember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</si>
</sst>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0.0000"/>
  </numFmts>
  <fonts count="20" x14ac:knownFonts="1">
    <font>
      <sz val="10"/>
      <name val="Arial"/>
    </font>
    <font>
      <sz val="8"/>
      <name val="Arial"/>
      <family val="2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sz val="8"/>
      <name val="Cambria"/>
      <family val="1"/>
      <scheme val="major"/>
    </font>
    <font>
      <sz val="9"/>
      <name val="Cambria"/>
      <family val="1"/>
      <scheme val="major"/>
    </font>
    <font>
      <b/>
      <sz val="8"/>
      <name val="Cambria"/>
      <family val="1"/>
      <scheme val="major"/>
    </font>
    <font>
      <u/>
      <sz val="10"/>
      <name val="Cambria"/>
      <family val="1"/>
      <scheme val="major"/>
    </font>
    <font>
      <b/>
      <sz val="7"/>
      <name val="Cambria"/>
      <family val="1"/>
      <scheme val="major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sz val="14"/>
      <name val="Cambria"/>
      <family val="1"/>
      <scheme val="major"/>
    </font>
    <font>
      <b/>
      <sz val="14"/>
      <name val="Cambria"/>
      <family val="1"/>
      <scheme val="major"/>
    </font>
    <font>
      <sz val="12"/>
      <name val="Arial"/>
      <family val="2"/>
    </font>
    <font>
      <b/>
      <sz val="14"/>
      <color theme="0"/>
      <name val="Cambria"/>
      <family val="1"/>
      <scheme val="major"/>
    </font>
    <font>
      <b/>
      <u/>
      <sz val="10"/>
      <name val="Cambria"/>
      <family val="1"/>
      <scheme val="major"/>
    </font>
    <font>
      <u/>
      <sz val="1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41" fontId="11" fillId="0" borderId="0" applyFont="0" applyFill="0" applyBorder="0" applyAlignment="0" applyProtection="0"/>
  </cellStyleXfs>
  <cellXfs count="287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quotePrefix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2" fillId="0" borderId="8" xfId="0" quotePrefix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17" xfId="0" quotePrefix="1" applyFont="1" applyBorder="1" applyAlignment="1">
      <alignment horizontal="right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1" fontId="2" fillId="0" borderId="20" xfId="0" applyNumberFormat="1" applyFont="1" applyBorder="1" applyAlignment="1">
      <alignment horizontal="center" vertical="center"/>
    </xf>
    <xf numFmtId="41" fontId="2" fillId="0" borderId="18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41" fontId="2" fillId="0" borderId="0" xfId="0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165" fontId="2" fillId="0" borderId="0" xfId="0" quotePrefix="1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8" fillId="0" borderId="9" xfId="0" applyFont="1" applyBorder="1" applyAlignment="1">
      <alignment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/>
    </xf>
    <xf numFmtId="41" fontId="7" fillId="0" borderId="9" xfId="0" applyNumberFormat="1" applyFont="1" applyBorder="1" applyAlignment="1">
      <alignment horizontal="center" vertical="center"/>
    </xf>
    <xf numFmtId="164" fontId="10" fillId="0" borderId="9" xfId="0" quotePrefix="1" applyNumberFormat="1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1" fontId="6" fillId="0" borderId="18" xfId="1" applyFont="1" applyBorder="1" applyAlignment="1">
      <alignment horizontal="center" vertical="center"/>
    </xf>
    <xf numFmtId="2" fontId="6" fillId="0" borderId="0" xfId="0" quotePrefix="1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19" xfId="0" applyFont="1" applyBorder="1" applyAlignment="1">
      <alignment horizontal="center" vertical="center"/>
    </xf>
    <xf numFmtId="0" fontId="12" fillId="0" borderId="19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18" xfId="0" applyFont="1" applyBorder="1" applyAlignment="1">
      <alignment horizontal="left" vertical="center"/>
    </xf>
    <xf numFmtId="0" fontId="12" fillId="0" borderId="13" xfId="0" applyFont="1" applyBorder="1" applyAlignment="1">
      <alignment horizontal="center"/>
    </xf>
    <xf numFmtId="0" fontId="12" fillId="0" borderId="8" xfId="0" applyFont="1" applyBorder="1" applyAlignment="1"/>
    <xf numFmtId="0" fontId="12" fillId="0" borderId="14" xfId="0" applyFont="1" applyBorder="1" applyAlignment="1"/>
    <xf numFmtId="0" fontId="12" fillId="0" borderId="0" xfId="0" applyFont="1" applyBorder="1" applyAlignment="1">
      <alignment vertical="center"/>
    </xf>
    <xf numFmtId="0" fontId="12" fillId="0" borderId="8" xfId="0" applyFont="1" applyBorder="1" applyAlignment="1">
      <alignment horizontal="right"/>
    </xf>
    <xf numFmtId="0" fontId="12" fillId="0" borderId="0" xfId="0" applyFont="1" applyBorder="1" applyAlignment="1">
      <alignment horizontal="right" vertical="center"/>
    </xf>
    <xf numFmtId="0" fontId="12" fillId="0" borderId="12" xfId="0" quotePrefix="1" applyFont="1" applyBorder="1" applyAlignment="1">
      <alignment horizontal="center" vertical="center"/>
    </xf>
    <xf numFmtId="2" fontId="12" fillId="0" borderId="18" xfId="0" applyNumberFormat="1" applyFont="1" applyBorder="1" applyAlignment="1">
      <alignment horizontal="center" vertical="center"/>
    </xf>
    <xf numFmtId="0" fontId="2" fillId="0" borderId="0" xfId="0" applyFont="1" applyAlignment="1"/>
    <xf numFmtId="0" fontId="2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2" fontId="12" fillId="0" borderId="10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12" fillId="0" borderId="16" xfId="0" applyNumberFormat="1" applyFont="1" applyBorder="1" applyAlignment="1">
      <alignment horizontal="center" vertical="center"/>
    </xf>
    <xf numFmtId="2" fontId="12" fillId="0" borderId="9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3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43" fontId="2" fillId="0" borderId="3" xfId="0" applyNumberFormat="1" applyFont="1" applyBorder="1" applyAlignment="1">
      <alignment vertical="top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9" xfId="0" applyFont="1" applyBorder="1" applyAlignment="1">
      <alignment horizontal="center" vertical="center"/>
    </xf>
    <xf numFmtId="41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43" fontId="8" fillId="0" borderId="9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41" fontId="6" fillId="0" borderId="18" xfId="1" applyFont="1" applyBorder="1" applyAlignment="1">
      <alignment horizontal="right" vertical="center"/>
    </xf>
    <xf numFmtId="0" fontId="2" fillId="0" borderId="18" xfId="0" applyFont="1" applyBorder="1" applyAlignment="1">
      <alignment vertical="center" wrapText="1"/>
    </xf>
    <xf numFmtId="0" fontId="2" fillId="0" borderId="23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19" xfId="0" applyFont="1" applyBorder="1" applyAlignment="1">
      <alignment vertical="center"/>
    </xf>
    <xf numFmtId="0" fontId="14" fillId="0" borderId="19" xfId="0" applyFont="1" applyFill="1" applyBorder="1" applyAlignment="1">
      <alignment vertical="center"/>
    </xf>
    <xf numFmtId="0" fontId="14" fillId="3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13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0" applyFont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14" fillId="0" borderId="27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2" fillId="0" borderId="17" xfId="0" applyFont="1" applyBorder="1" applyAlignment="1">
      <alignment vertical="top" wrapText="1"/>
    </xf>
    <xf numFmtId="0" fontId="14" fillId="0" borderId="18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164" fontId="2" fillId="0" borderId="20" xfId="0" applyNumberFormat="1" applyFont="1" applyBorder="1" applyAlignment="1">
      <alignment vertical="center" wrapText="1"/>
    </xf>
    <xf numFmtId="0" fontId="8" fillId="0" borderId="9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4" fillId="3" borderId="19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4" fillId="4" borderId="13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14" fillId="4" borderId="14" xfId="0" applyFont="1" applyFill="1" applyBorder="1" applyAlignment="1">
      <alignment horizontal="left" vertical="center"/>
    </xf>
    <xf numFmtId="0" fontId="14" fillId="5" borderId="15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left" vertical="center"/>
    </xf>
    <xf numFmtId="0" fontId="14" fillId="5" borderId="4" xfId="0" applyFont="1" applyFill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1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wrapText="1"/>
    </xf>
    <xf numFmtId="15" fontId="2" fillId="0" borderId="3" xfId="0" quotePrefix="1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15" fontId="2" fillId="0" borderId="0" xfId="0" quotePrefix="1" applyNumberFormat="1" applyFont="1" applyBorder="1" applyAlignment="1">
      <alignment horizontal="center" vertical="top" wrapText="1"/>
    </xf>
    <xf numFmtId="15" fontId="2" fillId="0" borderId="4" xfId="0" quotePrefix="1" applyNumberFormat="1" applyFont="1" applyBorder="1" applyAlignment="1">
      <alignment horizontal="center" vertical="top" wrapText="1"/>
    </xf>
    <xf numFmtId="0" fontId="13" fillId="0" borderId="19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43" fontId="12" fillId="0" borderId="8" xfId="0" applyNumberFormat="1" applyFont="1" applyBorder="1" applyAlignment="1">
      <alignment horizontal="right" vertical="center"/>
    </xf>
    <xf numFmtId="43" fontId="12" fillId="0" borderId="17" xfId="0" applyNumberFormat="1" applyFont="1" applyBorder="1" applyAlignment="1">
      <alignment horizontal="right" vertical="center"/>
    </xf>
    <xf numFmtId="0" fontId="12" fillId="0" borderId="16" xfId="0" applyFont="1" applyBorder="1" applyAlignment="1">
      <alignment horizontal="left" vertical="center"/>
    </xf>
    <xf numFmtId="2" fontId="12" fillId="0" borderId="10" xfId="0" applyNumberFormat="1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 wrapText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ENGUKURAN!A1"/><Relationship Id="rId2" Type="http://schemas.openxmlformats.org/officeDocument/2006/relationships/hyperlink" Target="#'FORM SKP'!A1"/><Relationship Id="rId1" Type="http://schemas.openxmlformats.org/officeDocument/2006/relationships/hyperlink" Target="#'DATA SKP'!A1"/><Relationship Id="rId6" Type="http://schemas.openxmlformats.org/officeDocument/2006/relationships/hyperlink" Target="#COVER!A1"/><Relationship Id="rId5" Type="http://schemas.openxmlformats.org/officeDocument/2006/relationships/hyperlink" Target="#PENILAIAN!A1"/><Relationship Id="rId4" Type="http://schemas.openxmlformats.org/officeDocument/2006/relationships/hyperlink" Target="#'PERILAKU KERJA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wmf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633412</xdr:colOff>
      <xdr:row>0</xdr:row>
      <xdr:rowOff>93662</xdr:rowOff>
    </xdr:from>
    <xdr:to>
      <xdr:col>8</xdr:col>
      <xdr:colOff>109537</xdr:colOff>
      <xdr:row>5</xdr:row>
      <xdr:rowOff>128587</xdr:rowOff>
    </xdr:to>
    <xdr:sp macro="" textlink="">
      <xdr:nvSpPr>
        <xdr:cNvPr id="2" name="Rectangle 1"/>
        <xdr:cNvSpPr/>
      </xdr:nvSpPr>
      <xdr:spPr>
        <a:xfrm>
          <a:off x="633412" y="93662"/>
          <a:ext cx="4581525" cy="844550"/>
        </a:xfrm>
        <a:prstGeom prst="rect">
          <a:avLst/>
        </a:prstGeom>
        <a:effectLst>
          <a:glow rad="228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soft" dir="tl">
            <a:rot lat="0" lon="0" rev="0"/>
          </a:lightRig>
        </a:scene3d>
        <a:sp3d>
          <a:bevelT prst="slope"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id-ID" sz="24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Bernard MT Condensed" pitchFamily="18" charset="0"/>
            </a:rPr>
            <a:t>MENU SASARAN KERJA</a:t>
          </a:r>
        </a:p>
        <a:p>
          <a:pPr algn="ctr"/>
          <a:r>
            <a:rPr lang="id-ID" sz="24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Bernard MT Condensed" pitchFamily="18" charset="0"/>
            </a:rPr>
            <a:t>PEGAWAI NEGERI SIPIL</a:t>
          </a:r>
        </a:p>
      </xdr:txBody>
    </xdr:sp>
    <xdr:clientData/>
  </xdr:twoCellAnchor>
  <xdr:twoCellAnchor>
    <xdr:from>
      <xdr:col>0</xdr:col>
      <xdr:colOff>614361</xdr:colOff>
      <xdr:row>7</xdr:row>
      <xdr:rowOff>7937</xdr:rowOff>
    </xdr:from>
    <xdr:to>
      <xdr:col>8</xdr:col>
      <xdr:colOff>90486</xdr:colOff>
      <xdr:row>9</xdr:row>
      <xdr:rowOff>119062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614361" y="1119187"/>
          <a:ext cx="4556125" cy="428625"/>
        </a:xfrm>
        <a:prstGeom prst="rect">
          <a:avLst/>
        </a:prstGeom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rgbClr val="FFFF00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1. DATA</a:t>
          </a:r>
          <a:r>
            <a:rPr lang="id-ID" sz="1800" b="0" cap="none" spc="0" baseline="0">
              <a:ln w="11430"/>
              <a:solidFill>
                <a:srgbClr val="FFFF00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 SASARAN KERJA PEGAWAI</a:t>
          </a:r>
          <a:endParaRPr lang="id-ID" sz="1800" b="0" cap="none" spc="0">
            <a:ln w="11430"/>
            <a:solidFill>
              <a:srgbClr val="FFFF00"/>
            </a:solidFill>
            <a:effectLst>
              <a:outerShdw blurRad="80000" dist="40000" dir="5040000" algn="tl">
                <a:srgbClr val="000000">
                  <a:alpha val="30000"/>
                </a:srgbClr>
              </a:outerShdw>
            </a:effectLst>
            <a:latin typeface="Bernard MT Condensed" pitchFamily="18" charset="0"/>
          </a:endParaRPr>
        </a:p>
      </xdr:txBody>
    </xdr:sp>
    <xdr:clientData/>
  </xdr:twoCellAnchor>
  <xdr:twoCellAnchor>
    <xdr:from>
      <xdr:col>0</xdr:col>
      <xdr:colOff>612774</xdr:colOff>
      <xdr:row>13</xdr:row>
      <xdr:rowOff>77787</xdr:rowOff>
    </xdr:from>
    <xdr:to>
      <xdr:col>8</xdr:col>
      <xdr:colOff>107949</xdr:colOff>
      <xdr:row>16</xdr:row>
      <xdr:rowOff>30162</xdr:rowOff>
    </xdr:to>
    <xdr:sp macro="" textlink="">
      <xdr:nvSpPr>
        <xdr:cNvPr id="5" name="Rectangle 4">
          <a:hlinkClick xmlns:r="http://schemas.openxmlformats.org/officeDocument/2006/relationships" r:id="rId2"/>
        </xdr:cNvPr>
        <xdr:cNvSpPr/>
      </xdr:nvSpPr>
      <xdr:spPr>
        <a:xfrm>
          <a:off x="612774" y="2141537"/>
          <a:ext cx="4575175" cy="428625"/>
        </a:xfrm>
        <a:prstGeom prst="rect">
          <a:avLst/>
        </a:prstGeom>
        <a:solidFill>
          <a:srgbClr val="FFFF00"/>
        </a:solidFill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chemeClr val="tx1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3. FORMULIR SKP</a:t>
          </a:r>
        </a:p>
      </xdr:txBody>
    </xdr:sp>
    <xdr:clientData/>
  </xdr:twoCellAnchor>
  <xdr:twoCellAnchor>
    <xdr:from>
      <xdr:col>0</xdr:col>
      <xdr:colOff>604837</xdr:colOff>
      <xdr:row>16</xdr:row>
      <xdr:rowOff>133381</xdr:rowOff>
    </xdr:from>
    <xdr:to>
      <xdr:col>8</xdr:col>
      <xdr:colOff>100012</xdr:colOff>
      <xdr:row>19</xdr:row>
      <xdr:rowOff>88931</xdr:rowOff>
    </xdr:to>
    <xdr:sp macro="" textlink="">
      <xdr:nvSpPr>
        <xdr:cNvPr id="6" name="Rectangle 5">
          <a:hlinkClick xmlns:r="http://schemas.openxmlformats.org/officeDocument/2006/relationships" r:id="rId3"/>
        </xdr:cNvPr>
        <xdr:cNvSpPr/>
      </xdr:nvSpPr>
      <xdr:spPr>
        <a:xfrm>
          <a:off x="604837" y="2673381"/>
          <a:ext cx="4575175" cy="431800"/>
        </a:xfrm>
        <a:prstGeom prst="rect">
          <a:avLst/>
        </a:prstGeom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chemeClr val="bg1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4. PENGUKURAN CAPAIAN SKP</a:t>
          </a:r>
        </a:p>
      </xdr:txBody>
    </xdr:sp>
    <xdr:clientData/>
  </xdr:twoCellAnchor>
  <xdr:twoCellAnchor>
    <xdr:from>
      <xdr:col>0</xdr:col>
      <xdr:colOff>604836</xdr:colOff>
      <xdr:row>20</xdr:row>
      <xdr:rowOff>50831</xdr:rowOff>
    </xdr:from>
    <xdr:to>
      <xdr:col>8</xdr:col>
      <xdr:colOff>100011</xdr:colOff>
      <xdr:row>23</xdr:row>
      <xdr:rowOff>3206</xdr:rowOff>
    </xdr:to>
    <xdr:sp macro="" textlink="">
      <xdr:nvSpPr>
        <xdr:cNvPr id="7" name="Rectangle 6">
          <a:hlinkClick xmlns:r="http://schemas.openxmlformats.org/officeDocument/2006/relationships" r:id="rId4"/>
        </xdr:cNvPr>
        <xdr:cNvSpPr/>
      </xdr:nvSpPr>
      <xdr:spPr>
        <a:xfrm>
          <a:off x="604836" y="3225831"/>
          <a:ext cx="4575175" cy="428625"/>
        </a:xfrm>
        <a:prstGeom prst="rect">
          <a:avLst/>
        </a:prstGeom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chemeClr val="bg2">
                  <a:lumMod val="10000"/>
                </a:schemeClr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5. BUKU CATATAN PERILAKU KERJA PNS</a:t>
          </a:r>
        </a:p>
      </xdr:txBody>
    </xdr:sp>
    <xdr:clientData/>
  </xdr:twoCellAnchor>
  <xdr:twoCellAnchor>
    <xdr:from>
      <xdr:col>0</xdr:col>
      <xdr:colOff>595312</xdr:colOff>
      <xdr:row>23</xdr:row>
      <xdr:rowOff>104806</xdr:rowOff>
    </xdr:from>
    <xdr:to>
      <xdr:col>8</xdr:col>
      <xdr:colOff>100012</xdr:colOff>
      <xdr:row>26</xdr:row>
      <xdr:rowOff>60356</xdr:rowOff>
    </xdr:to>
    <xdr:sp macro="" textlink="">
      <xdr:nvSpPr>
        <xdr:cNvPr id="8" name="Rectangle 7">
          <a:hlinkClick xmlns:r="http://schemas.openxmlformats.org/officeDocument/2006/relationships" r:id="rId5"/>
        </xdr:cNvPr>
        <xdr:cNvSpPr/>
      </xdr:nvSpPr>
      <xdr:spPr>
        <a:xfrm>
          <a:off x="595312" y="3756056"/>
          <a:ext cx="4584700" cy="431800"/>
        </a:xfrm>
        <a:prstGeom prst="rect">
          <a:avLst/>
        </a:prstGeom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chemeClr val="bg1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6. PENILAIAN PRESTASI KERJA PNS</a:t>
          </a:r>
        </a:p>
      </xdr:txBody>
    </xdr:sp>
    <xdr:clientData/>
  </xdr:twoCellAnchor>
  <xdr:twoCellAnchor>
    <xdr:from>
      <xdr:col>0</xdr:col>
      <xdr:colOff>603248</xdr:colOff>
      <xdr:row>10</xdr:row>
      <xdr:rowOff>55584</xdr:rowOff>
    </xdr:from>
    <xdr:to>
      <xdr:col>8</xdr:col>
      <xdr:colOff>98423</xdr:colOff>
      <xdr:row>13</xdr:row>
      <xdr:rowOff>7959</xdr:rowOff>
    </xdr:to>
    <xdr:sp macro="" textlink="">
      <xdr:nvSpPr>
        <xdr:cNvPr id="9" name="Rectangle 8">
          <a:hlinkClick xmlns:r="http://schemas.openxmlformats.org/officeDocument/2006/relationships" r:id="rId6"/>
        </xdr:cNvPr>
        <xdr:cNvSpPr/>
      </xdr:nvSpPr>
      <xdr:spPr>
        <a:xfrm>
          <a:off x="603248" y="1643084"/>
          <a:ext cx="4575175" cy="428625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rgbClr val="FFFF00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2. COVER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19050</xdr:rowOff>
    </xdr:from>
    <xdr:to>
      <xdr:col>7</xdr:col>
      <xdr:colOff>419100</xdr:colOff>
      <xdr:row>11</xdr:row>
      <xdr:rowOff>257175</xdr:rowOff>
    </xdr:to>
    <xdr:sp macro="" textlink="">
      <xdr:nvSpPr>
        <xdr:cNvPr id="4" name="Left Arrow Callout 3">
          <a:hlinkClick xmlns:r="http://schemas.openxmlformats.org/officeDocument/2006/relationships" r:id="rId1"/>
        </xdr:cNvPr>
        <xdr:cNvSpPr/>
      </xdr:nvSpPr>
      <xdr:spPr>
        <a:xfrm>
          <a:off x="6591300" y="2190750"/>
          <a:ext cx="1009650" cy="1095375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11</xdr:col>
      <xdr:colOff>400050</xdr:colOff>
      <xdr:row>8</xdr:row>
      <xdr:rowOff>104775</xdr:rowOff>
    </xdr:to>
    <xdr:sp macro="" textlink="">
      <xdr:nvSpPr>
        <xdr:cNvPr id="5" name="Left Arrow Callout 4">
          <a:hlinkClick xmlns:r="http://schemas.openxmlformats.org/officeDocument/2006/relationships" r:id="rId1"/>
        </xdr:cNvPr>
        <xdr:cNvSpPr/>
      </xdr:nvSpPr>
      <xdr:spPr>
        <a:xfrm>
          <a:off x="5991225" y="657225"/>
          <a:ext cx="1038225" cy="1095375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  <xdr:twoCellAnchor>
    <xdr:from>
      <xdr:col>3</xdr:col>
      <xdr:colOff>266700</xdr:colOff>
      <xdr:row>4</xdr:row>
      <xdr:rowOff>104775</xdr:rowOff>
    </xdr:from>
    <xdr:to>
      <xdr:col>6</xdr:col>
      <xdr:colOff>57150</xdr:colOff>
      <xdr:row>6</xdr:row>
      <xdr:rowOff>720437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438150"/>
          <a:ext cx="866775" cy="939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19050</xdr:rowOff>
    </xdr:from>
    <xdr:to>
      <xdr:col>12</xdr:col>
      <xdr:colOff>447675</xdr:colOff>
      <xdr:row>7</xdr:row>
      <xdr:rowOff>9525</xdr:rowOff>
    </xdr:to>
    <xdr:sp macro="" textlink="">
      <xdr:nvSpPr>
        <xdr:cNvPr id="4" name="Left Arrow Callout 3">
          <a:hlinkClick xmlns:r="http://schemas.openxmlformats.org/officeDocument/2006/relationships" r:id="rId1"/>
        </xdr:cNvPr>
        <xdr:cNvSpPr/>
      </xdr:nvSpPr>
      <xdr:spPr>
        <a:xfrm>
          <a:off x="8639175" y="219075"/>
          <a:ext cx="1066800" cy="1104900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150798</xdr:colOff>
      <xdr:row>6</xdr:row>
      <xdr:rowOff>230187</xdr:rowOff>
    </xdr:from>
    <xdr:to>
      <xdr:col>18</xdr:col>
      <xdr:colOff>928687</xdr:colOff>
      <xdr:row>11</xdr:row>
      <xdr:rowOff>87313</xdr:rowOff>
    </xdr:to>
    <xdr:sp macro="" textlink="">
      <xdr:nvSpPr>
        <xdr:cNvPr id="3" name="Left Arrow Callout 2">
          <a:hlinkClick xmlns:r="http://schemas.openxmlformats.org/officeDocument/2006/relationships" r:id="rId1"/>
        </xdr:cNvPr>
        <xdr:cNvSpPr/>
      </xdr:nvSpPr>
      <xdr:spPr>
        <a:xfrm>
          <a:off x="9905986" y="1373187"/>
          <a:ext cx="777889" cy="896939"/>
        </a:xfrm>
        <a:prstGeom prst="leftArrowCallout">
          <a:avLst>
            <a:gd name="adj1" fmla="val 813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180975</xdr:rowOff>
    </xdr:from>
    <xdr:to>
      <xdr:col>12</xdr:col>
      <xdr:colOff>419100</xdr:colOff>
      <xdr:row>6</xdr:row>
      <xdr:rowOff>114300</xdr:rowOff>
    </xdr:to>
    <xdr:sp macro="" textlink="">
      <xdr:nvSpPr>
        <xdr:cNvPr id="2" name="Left Arrow Callout 1">
          <a:hlinkClick xmlns:r="http://schemas.openxmlformats.org/officeDocument/2006/relationships" r:id="rId1"/>
        </xdr:cNvPr>
        <xdr:cNvSpPr/>
      </xdr:nvSpPr>
      <xdr:spPr>
        <a:xfrm>
          <a:off x="6858000" y="628650"/>
          <a:ext cx="1009650" cy="1104900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1073727</xdr:colOff>
      <xdr:row>1</xdr:row>
      <xdr:rowOff>8659</xdr:rowOff>
    </xdr:from>
    <xdr:to>
      <xdr:col>7</xdr:col>
      <xdr:colOff>70138</xdr:colOff>
      <xdr:row>5</xdr:row>
      <xdr:rowOff>151535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3704" y="207818"/>
          <a:ext cx="866775" cy="939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8</xdr:row>
      <xdr:rowOff>173182</xdr:rowOff>
    </xdr:from>
    <xdr:to>
      <xdr:col>12</xdr:col>
      <xdr:colOff>403514</xdr:colOff>
      <xdr:row>13</xdr:row>
      <xdr:rowOff>135082</xdr:rowOff>
    </xdr:to>
    <xdr:sp macro="" textlink="">
      <xdr:nvSpPr>
        <xdr:cNvPr id="3" name="Left Arrow Callout 2">
          <a:hlinkClick xmlns:r="http://schemas.openxmlformats.org/officeDocument/2006/relationships" r:id="rId2"/>
        </xdr:cNvPr>
        <xdr:cNvSpPr/>
      </xdr:nvSpPr>
      <xdr:spPr>
        <a:xfrm>
          <a:off x="6546273" y="1766455"/>
          <a:ext cx="1009650" cy="1104900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"/>
  <sheetViews>
    <sheetView showGridLines="0" showRowColHeaders="0" showRuler="0" view="pageLayout" workbookViewId="0"/>
  </sheetViews>
  <sheetFormatPr defaultRowHeight="12.75" x14ac:dyDescent="0.2"/>
  <sheetData/>
  <pageMargins left="0.87" right="0.70866141732283472" top="0.74803149606299213" bottom="0.74803149606299213" header="0.31496062992125984" footer="0.31496062992125984"/>
  <pageSetup paperSize="9" orientation="portrait" horizontalDpi="4294967293" verticalDpi="4294967293" r:id="rId1"/>
  <headerFooter>
    <oddHeader>&amp;C&amp;"-,Regular"&amp;8Created by Bangpeg2013</oddHeader>
    <oddFooter>&amp;C&amp;"-,Regular"&amp;8KANTOR REGIONAL IIIBADAN KEPEGAWAIAN NEGARA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E20"/>
  <sheetViews>
    <sheetView showWhiteSpace="0" view="pageLayout" topLeftCell="A6" workbookViewId="0">
      <selection activeCell="C19" sqref="C19"/>
    </sheetView>
  </sheetViews>
  <sheetFormatPr defaultRowHeight="18" x14ac:dyDescent="0.2"/>
  <cols>
    <col min="1" max="1" width="4.28515625" style="125" customWidth="1"/>
    <col min="2" max="2" width="3.7109375" style="124" customWidth="1"/>
    <col min="3" max="3" width="27.5703125" style="124" customWidth="1"/>
    <col min="4" max="4" width="1.5703125" style="124" bestFit="1" customWidth="1"/>
    <col min="5" max="5" width="52.28515625" style="124" customWidth="1"/>
    <col min="6" max="16384" width="9.140625" style="124"/>
  </cols>
  <sheetData>
    <row r="1" spans="1:5" x14ac:dyDescent="0.2">
      <c r="A1" s="178" t="s">
        <v>109</v>
      </c>
      <c r="B1" s="178"/>
      <c r="C1" s="178"/>
      <c r="D1" s="178"/>
      <c r="E1" s="178"/>
    </row>
    <row r="3" spans="1:5" ht="22.5" customHeight="1" x14ac:dyDescent="0.2">
      <c r="A3" s="128">
        <v>1</v>
      </c>
      <c r="B3" s="179" t="s">
        <v>63</v>
      </c>
      <c r="C3" s="180"/>
      <c r="D3" s="181"/>
      <c r="E3" s="182"/>
    </row>
    <row r="4" spans="1:5" ht="22.5" customHeight="1" x14ac:dyDescent="0.2">
      <c r="A4" s="133"/>
      <c r="B4" s="131" t="s">
        <v>65</v>
      </c>
      <c r="C4" s="129" t="s">
        <v>4</v>
      </c>
      <c r="D4" s="130" t="s">
        <v>75</v>
      </c>
      <c r="E4" s="163" t="s">
        <v>137</v>
      </c>
    </row>
    <row r="5" spans="1:5" ht="22.5" customHeight="1" x14ac:dyDescent="0.2">
      <c r="A5" s="134"/>
      <c r="B5" s="131" t="s">
        <v>69</v>
      </c>
      <c r="C5" s="129" t="s">
        <v>5</v>
      </c>
      <c r="D5" s="126" t="s">
        <v>75</v>
      </c>
      <c r="E5" s="162" t="s">
        <v>123</v>
      </c>
    </row>
    <row r="6" spans="1:5" ht="22.5" customHeight="1" x14ac:dyDescent="0.2">
      <c r="A6" s="134"/>
      <c r="B6" s="132" t="s">
        <v>70</v>
      </c>
      <c r="C6" s="129" t="s">
        <v>8</v>
      </c>
      <c r="D6" s="126" t="s">
        <v>75</v>
      </c>
      <c r="E6" s="162" t="s">
        <v>124</v>
      </c>
    </row>
    <row r="7" spans="1:5" ht="22.5" customHeight="1" x14ac:dyDescent="0.2">
      <c r="A7" s="134"/>
      <c r="B7" s="132" t="s">
        <v>71</v>
      </c>
      <c r="C7" s="129" t="s">
        <v>6</v>
      </c>
      <c r="D7" s="127" t="s">
        <v>75</v>
      </c>
      <c r="E7" s="162" t="s">
        <v>125</v>
      </c>
    </row>
    <row r="8" spans="1:5" ht="22.5" customHeight="1" x14ac:dyDescent="0.2">
      <c r="A8" s="135"/>
      <c r="B8" s="132" t="s">
        <v>72</v>
      </c>
      <c r="C8" s="129" t="s">
        <v>7</v>
      </c>
      <c r="D8" s="127" t="s">
        <v>75</v>
      </c>
      <c r="E8" s="162" t="s">
        <v>126</v>
      </c>
    </row>
    <row r="9" spans="1:5" ht="22.5" customHeight="1" x14ac:dyDescent="0.2">
      <c r="A9" s="136">
        <v>2</v>
      </c>
      <c r="B9" s="183" t="s">
        <v>73</v>
      </c>
      <c r="C9" s="184"/>
      <c r="D9" s="184"/>
      <c r="E9" s="185"/>
    </row>
    <row r="10" spans="1:5" ht="22.5" customHeight="1" x14ac:dyDescent="0.2">
      <c r="A10" s="133"/>
      <c r="B10" s="131" t="s">
        <v>65</v>
      </c>
      <c r="C10" s="129" t="s">
        <v>4</v>
      </c>
      <c r="D10" s="126" t="s">
        <v>75</v>
      </c>
      <c r="E10" s="162" t="s">
        <v>120</v>
      </c>
    </row>
    <row r="11" spans="1:5" ht="22.5" customHeight="1" x14ac:dyDescent="0.2">
      <c r="A11" s="134"/>
      <c r="B11" s="131" t="s">
        <v>69</v>
      </c>
      <c r="C11" s="129" t="s">
        <v>5</v>
      </c>
      <c r="D11" s="126" t="s">
        <v>75</v>
      </c>
      <c r="E11" s="162" t="s">
        <v>121</v>
      </c>
    </row>
    <row r="12" spans="1:5" ht="22.5" customHeight="1" x14ac:dyDescent="0.2">
      <c r="A12" s="134"/>
      <c r="B12" s="132" t="s">
        <v>70</v>
      </c>
      <c r="C12" s="129" t="s">
        <v>8</v>
      </c>
      <c r="D12" s="126" t="s">
        <v>75</v>
      </c>
      <c r="E12" s="162" t="s">
        <v>122</v>
      </c>
    </row>
    <row r="13" spans="1:5" ht="22.5" customHeight="1" x14ac:dyDescent="0.2">
      <c r="A13" s="134"/>
      <c r="B13" s="132" t="s">
        <v>71</v>
      </c>
      <c r="C13" s="129" t="s">
        <v>6</v>
      </c>
      <c r="D13" s="127" t="s">
        <v>75</v>
      </c>
      <c r="E13" s="162" t="s">
        <v>127</v>
      </c>
    </row>
    <row r="14" spans="1:5" ht="22.5" customHeight="1" x14ac:dyDescent="0.2">
      <c r="A14" s="135"/>
      <c r="B14" s="132" t="s">
        <v>72</v>
      </c>
      <c r="C14" s="129" t="s">
        <v>7</v>
      </c>
      <c r="D14" s="127" t="s">
        <v>75</v>
      </c>
      <c r="E14" s="162" t="str">
        <f>E8</f>
        <v>Kantor Komunikasi dan Informatika</v>
      </c>
    </row>
    <row r="15" spans="1:5" ht="22.5" customHeight="1" x14ac:dyDescent="0.2">
      <c r="A15" s="137">
        <v>3</v>
      </c>
      <c r="B15" s="186" t="s">
        <v>74</v>
      </c>
      <c r="C15" s="187"/>
      <c r="D15" s="187"/>
      <c r="E15" s="188"/>
    </row>
    <row r="16" spans="1:5" ht="22.5" customHeight="1" x14ac:dyDescent="0.2">
      <c r="A16" s="133"/>
      <c r="B16" s="131" t="s">
        <v>65</v>
      </c>
      <c r="C16" s="129" t="s">
        <v>4</v>
      </c>
      <c r="D16" s="126" t="s">
        <v>75</v>
      </c>
      <c r="E16" s="162" t="s">
        <v>134</v>
      </c>
    </row>
    <row r="17" spans="1:5" ht="22.5" customHeight="1" x14ac:dyDescent="0.2">
      <c r="A17" s="134"/>
      <c r="B17" s="131" t="s">
        <v>69</v>
      </c>
      <c r="C17" s="129" t="s">
        <v>5</v>
      </c>
      <c r="D17" s="126" t="s">
        <v>75</v>
      </c>
      <c r="E17" s="162" t="s">
        <v>135</v>
      </c>
    </row>
    <row r="18" spans="1:5" ht="22.5" customHeight="1" x14ac:dyDescent="0.2">
      <c r="A18" s="134"/>
      <c r="B18" s="132" t="s">
        <v>70</v>
      </c>
      <c r="C18" s="129" t="s">
        <v>8</v>
      </c>
      <c r="D18" s="126" t="s">
        <v>75</v>
      </c>
      <c r="E18" s="162" t="s">
        <v>136</v>
      </c>
    </row>
    <row r="19" spans="1:5" ht="22.5" customHeight="1" x14ac:dyDescent="0.2">
      <c r="A19" s="134"/>
      <c r="B19" s="132" t="s">
        <v>71</v>
      </c>
      <c r="C19" s="129" t="s">
        <v>6</v>
      </c>
      <c r="D19" s="127" t="s">
        <v>75</v>
      </c>
      <c r="E19" s="162" t="s">
        <v>128</v>
      </c>
    </row>
    <row r="20" spans="1:5" ht="22.5" customHeight="1" x14ac:dyDescent="0.2">
      <c r="A20" s="135"/>
      <c r="B20" s="132" t="s">
        <v>72</v>
      </c>
      <c r="C20" s="129" t="s">
        <v>7</v>
      </c>
      <c r="D20" s="127" t="s">
        <v>75</v>
      </c>
      <c r="E20" s="162" t="str">
        <f>E8</f>
        <v>Kantor Komunikasi dan Informatika</v>
      </c>
    </row>
  </sheetData>
  <sheetProtection selectLockedCells="1" selectUnlockedCells="1"/>
  <mergeCells count="4">
    <mergeCell ref="A1:E1"/>
    <mergeCell ref="B3:E3"/>
    <mergeCell ref="B9:E9"/>
    <mergeCell ref="B15:E15"/>
  </mergeCells>
  <pageMargins left="0.73" right="0.45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1"/>
  </sheetPr>
  <dimension ref="A1:J44"/>
  <sheetViews>
    <sheetView view="pageLayout" workbookViewId="0">
      <selection activeCell="H12" sqref="H12"/>
    </sheetView>
  </sheetViews>
  <sheetFormatPr defaultRowHeight="12.75" x14ac:dyDescent="0.2"/>
  <cols>
    <col min="1" max="1" width="15.42578125" style="138" customWidth="1"/>
    <col min="2" max="3" width="9.140625" style="138"/>
    <col min="4" max="4" width="4.5703125" style="138" customWidth="1"/>
    <col min="5" max="5" width="1.5703125" style="138" customWidth="1"/>
    <col min="6" max="16384" width="9.140625" style="138"/>
  </cols>
  <sheetData>
    <row r="1" spans="1:10" ht="13.5" thickTop="1" x14ac:dyDescent="0.2">
      <c r="A1" s="141"/>
      <c r="B1" s="142"/>
      <c r="C1" s="142"/>
      <c r="D1" s="142"/>
      <c r="E1" s="142"/>
      <c r="F1" s="142"/>
      <c r="G1" s="142"/>
      <c r="H1" s="142"/>
      <c r="I1" s="142"/>
      <c r="J1" s="143"/>
    </row>
    <row r="2" spans="1:10" x14ac:dyDescent="0.2">
      <c r="A2" s="144"/>
      <c r="B2" s="139"/>
      <c r="C2" s="139"/>
      <c r="D2" s="139"/>
      <c r="E2" s="139"/>
      <c r="F2" s="139"/>
      <c r="G2" s="139"/>
      <c r="H2" s="139"/>
      <c r="I2" s="139"/>
      <c r="J2" s="145"/>
    </row>
    <row r="3" spans="1:10" x14ac:dyDescent="0.2">
      <c r="A3" s="144"/>
      <c r="B3" s="139"/>
      <c r="C3" s="139"/>
      <c r="D3" s="139"/>
      <c r="E3" s="139"/>
      <c r="F3" s="139"/>
      <c r="G3" s="139"/>
      <c r="H3" s="139"/>
      <c r="I3" s="139"/>
      <c r="J3" s="145"/>
    </row>
    <row r="4" spans="1:10" x14ac:dyDescent="0.2">
      <c r="A4" s="144"/>
      <c r="B4" s="139"/>
      <c r="C4" s="139"/>
      <c r="D4" s="139"/>
      <c r="E4" s="139"/>
      <c r="F4" s="139"/>
      <c r="G4" s="139"/>
      <c r="H4" s="139"/>
      <c r="I4" s="139"/>
      <c r="J4" s="145"/>
    </row>
    <row r="5" spans="1:10" x14ac:dyDescent="0.2">
      <c r="A5" s="144"/>
      <c r="B5" s="139"/>
      <c r="C5" s="139"/>
      <c r="D5" s="139"/>
      <c r="E5" s="139"/>
      <c r="F5" s="139"/>
      <c r="G5" s="139"/>
      <c r="H5" s="139"/>
      <c r="I5" s="139"/>
      <c r="J5" s="145"/>
    </row>
    <row r="6" spans="1:10" x14ac:dyDescent="0.2">
      <c r="A6" s="144"/>
      <c r="B6" s="139"/>
      <c r="C6" s="139"/>
      <c r="D6" s="139"/>
      <c r="E6" s="139"/>
      <c r="F6" s="139"/>
      <c r="G6" s="139"/>
      <c r="H6" s="139"/>
      <c r="I6" s="139"/>
      <c r="J6" s="145"/>
    </row>
    <row r="7" spans="1:10" ht="60" customHeight="1" x14ac:dyDescent="0.2">
      <c r="A7" s="144"/>
      <c r="B7" s="139"/>
      <c r="C7" s="139"/>
      <c r="D7" s="139"/>
      <c r="E7" s="139"/>
      <c r="F7" s="139"/>
      <c r="G7" s="139"/>
      <c r="H7" s="139"/>
      <c r="I7" s="139"/>
      <c r="J7" s="145"/>
    </row>
    <row r="8" spans="1:10" ht="18" x14ac:dyDescent="0.2">
      <c r="A8" s="189" t="s">
        <v>60</v>
      </c>
      <c r="B8" s="190"/>
      <c r="C8" s="190"/>
      <c r="D8" s="190"/>
      <c r="E8" s="190"/>
      <c r="F8" s="190"/>
      <c r="G8" s="190"/>
      <c r="H8" s="190"/>
      <c r="I8" s="190"/>
      <c r="J8" s="191"/>
    </row>
    <row r="9" spans="1:10" ht="18" x14ac:dyDescent="0.2">
      <c r="A9" s="189" t="s">
        <v>61</v>
      </c>
      <c r="B9" s="190"/>
      <c r="C9" s="190"/>
      <c r="D9" s="190"/>
      <c r="E9" s="190"/>
      <c r="F9" s="190"/>
      <c r="G9" s="190"/>
      <c r="H9" s="190"/>
      <c r="I9" s="190"/>
      <c r="J9" s="191"/>
    </row>
    <row r="10" spans="1:10" x14ac:dyDescent="0.2">
      <c r="A10" s="144"/>
      <c r="B10" s="139"/>
      <c r="C10" s="139"/>
      <c r="D10" s="139"/>
      <c r="E10" s="139"/>
      <c r="F10" s="139"/>
      <c r="G10" s="139"/>
      <c r="H10" s="139"/>
      <c r="I10" s="139"/>
      <c r="J10" s="145"/>
    </row>
    <row r="11" spans="1:10" x14ac:dyDescent="0.2">
      <c r="A11" s="144"/>
      <c r="B11" s="139"/>
      <c r="C11" s="139"/>
      <c r="D11" s="139"/>
      <c r="E11" s="139"/>
      <c r="F11" s="139"/>
      <c r="G11" s="139"/>
      <c r="H11" s="139"/>
      <c r="I11" s="139"/>
      <c r="J11" s="145"/>
    </row>
    <row r="12" spans="1:10" x14ac:dyDescent="0.2">
      <c r="A12" s="144"/>
      <c r="B12" s="139"/>
      <c r="C12" s="139"/>
      <c r="D12" s="139"/>
      <c r="E12" s="139"/>
      <c r="F12" s="139"/>
      <c r="G12" s="139"/>
      <c r="H12" s="139"/>
      <c r="I12" s="139"/>
      <c r="J12" s="145"/>
    </row>
    <row r="13" spans="1:10" x14ac:dyDescent="0.2">
      <c r="A13" s="144"/>
      <c r="B13" s="139"/>
      <c r="C13" s="139"/>
      <c r="D13" s="139"/>
      <c r="E13" s="139"/>
      <c r="F13" s="139"/>
      <c r="G13" s="139"/>
      <c r="H13" s="139"/>
      <c r="I13" s="139"/>
      <c r="J13" s="145"/>
    </row>
    <row r="14" spans="1:10" x14ac:dyDescent="0.2">
      <c r="A14" s="144"/>
      <c r="B14" s="139"/>
      <c r="C14" s="139"/>
      <c r="D14" s="139"/>
      <c r="E14" s="139"/>
      <c r="F14" s="139"/>
      <c r="G14" s="139"/>
      <c r="H14" s="139"/>
      <c r="I14" s="139"/>
      <c r="J14" s="145"/>
    </row>
    <row r="15" spans="1:10" ht="15.75" x14ac:dyDescent="0.2">
      <c r="A15" s="192" t="s">
        <v>111</v>
      </c>
      <c r="B15" s="193"/>
      <c r="C15" s="193"/>
      <c r="D15" s="193"/>
      <c r="E15" s="193"/>
      <c r="F15" s="193"/>
      <c r="G15" s="193"/>
      <c r="H15" s="193"/>
      <c r="I15" s="193"/>
      <c r="J15" s="194"/>
    </row>
    <row r="16" spans="1:10" ht="15.75" x14ac:dyDescent="0.2">
      <c r="A16" s="192" t="s">
        <v>130</v>
      </c>
      <c r="B16" s="193"/>
      <c r="C16" s="193"/>
      <c r="D16" s="193"/>
      <c r="E16" s="193"/>
      <c r="F16" s="193"/>
      <c r="G16" s="193"/>
      <c r="H16" s="193"/>
      <c r="I16" s="193"/>
      <c r="J16" s="194"/>
    </row>
    <row r="17" spans="1:10" ht="88.5" customHeight="1" x14ac:dyDescent="0.2">
      <c r="A17" s="144"/>
      <c r="B17" s="139"/>
      <c r="C17" s="139"/>
      <c r="D17" s="139"/>
      <c r="E17" s="139"/>
      <c r="F17" s="139"/>
      <c r="G17" s="139"/>
      <c r="H17" s="139"/>
      <c r="I17" s="139"/>
      <c r="J17" s="145"/>
    </row>
    <row r="18" spans="1:10" ht="19.5" customHeight="1" x14ac:dyDescent="0.2">
      <c r="A18" s="144"/>
      <c r="B18" s="92" t="s">
        <v>110</v>
      </c>
      <c r="C18" s="92"/>
      <c r="D18" s="92"/>
      <c r="E18" s="92" t="s">
        <v>75</v>
      </c>
      <c r="F18" s="195" t="str">
        <f>'DATA SKP'!E4</f>
        <v>Inez</v>
      </c>
      <c r="G18" s="195"/>
      <c r="H18" s="195"/>
      <c r="I18" s="195"/>
      <c r="J18" s="196"/>
    </row>
    <row r="19" spans="1:10" ht="19.5" customHeight="1" x14ac:dyDescent="0.2">
      <c r="A19" s="144"/>
      <c r="B19" s="92" t="s">
        <v>5</v>
      </c>
      <c r="C19" s="92"/>
      <c r="D19" s="92"/>
      <c r="E19" s="92" t="s">
        <v>75</v>
      </c>
      <c r="F19" s="197" t="str">
        <f>'DATA SKP'!E5</f>
        <v>19740216 200501 1 002</v>
      </c>
      <c r="G19" s="197"/>
      <c r="H19" s="197"/>
      <c r="I19" s="197"/>
      <c r="J19" s="198"/>
    </row>
    <row r="20" spans="1:10" ht="19.5" customHeight="1" x14ac:dyDescent="0.2">
      <c r="A20" s="144"/>
      <c r="B20" s="92" t="s">
        <v>112</v>
      </c>
      <c r="C20" s="92"/>
      <c r="D20" s="92"/>
      <c r="E20" s="92" t="s">
        <v>75</v>
      </c>
      <c r="F20" s="197" t="str">
        <f>'DATA SKP'!E6</f>
        <v>Penata Muda - III/a</v>
      </c>
      <c r="G20" s="197"/>
      <c r="H20" s="197"/>
      <c r="I20" s="197"/>
      <c r="J20" s="198"/>
    </row>
    <row r="21" spans="1:10" ht="19.5" customHeight="1" x14ac:dyDescent="0.2">
      <c r="A21" s="144"/>
      <c r="B21" s="92" t="s">
        <v>6</v>
      </c>
      <c r="C21" s="92"/>
      <c r="D21" s="92"/>
      <c r="E21" s="92" t="s">
        <v>75</v>
      </c>
      <c r="F21" s="197" t="str">
        <f>'DATA SKP'!E7</f>
        <v>Programmer</v>
      </c>
      <c r="G21" s="197"/>
      <c r="H21" s="197"/>
      <c r="I21" s="197"/>
      <c r="J21" s="198"/>
    </row>
    <row r="22" spans="1:10" ht="18.75" customHeight="1" x14ac:dyDescent="0.2">
      <c r="A22" s="144"/>
      <c r="B22" s="92" t="s">
        <v>7</v>
      </c>
      <c r="C22" s="92"/>
      <c r="D22" s="92"/>
      <c r="E22" s="92" t="s">
        <v>75</v>
      </c>
      <c r="F22" s="197" t="str">
        <f>'DATA SKP'!E8</f>
        <v>Kantor Komunikasi dan Informatika</v>
      </c>
      <c r="G22" s="197"/>
      <c r="H22" s="197"/>
      <c r="I22" s="197"/>
      <c r="J22" s="198"/>
    </row>
    <row r="23" spans="1:10" ht="15" x14ac:dyDescent="0.2">
      <c r="A23" s="144"/>
      <c r="B23" s="140"/>
      <c r="C23" s="140"/>
      <c r="D23" s="140"/>
      <c r="E23" s="140"/>
      <c r="F23" s="140"/>
      <c r="G23" s="140"/>
      <c r="H23" s="140"/>
      <c r="I23" s="139"/>
      <c r="J23" s="145"/>
    </row>
    <row r="24" spans="1:10" x14ac:dyDescent="0.2">
      <c r="A24" s="144"/>
      <c r="B24" s="139"/>
      <c r="C24" s="139"/>
      <c r="D24" s="139"/>
      <c r="E24" s="139"/>
      <c r="F24" s="139"/>
      <c r="G24" s="139"/>
      <c r="H24" s="139"/>
      <c r="I24" s="139"/>
      <c r="J24" s="145"/>
    </row>
    <row r="25" spans="1:10" x14ac:dyDescent="0.2">
      <c r="A25" s="144"/>
      <c r="B25" s="139"/>
      <c r="C25" s="139"/>
      <c r="D25" s="139"/>
      <c r="E25" s="139"/>
      <c r="F25" s="139"/>
      <c r="G25" s="139"/>
      <c r="H25" s="139"/>
      <c r="I25" s="139"/>
      <c r="J25" s="145"/>
    </row>
    <row r="26" spans="1:10" x14ac:dyDescent="0.2">
      <c r="A26" s="144"/>
      <c r="B26" s="139"/>
      <c r="C26" s="139"/>
      <c r="D26" s="139"/>
      <c r="E26" s="139"/>
      <c r="F26" s="139"/>
      <c r="G26" s="139"/>
      <c r="H26" s="139"/>
      <c r="I26" s="139"/>
      <c r="J26" s="145"/>
    </row>
    <row r="27" spans="1:10" x14ac:dyDescent="0.2">
      <c r="A27" s="144"/>
      <c r="B27" s="139"/>
      <c r="C27" s="139"/>
      <c r="D27" s="139"/>
      <c r="E27" s="139"/>
      <c r="F27" s="139"/>
      <c r="G27" s="139"/>
      <c r="H27" s="139"/>
      <c r="I27" s="139"/>
      <c r="J27" s="145"/>
    </row>
    <row r="28" spans="1:10" x14ac:dyDescent="0.2">
      <c r="A28" s="144"/>
      <c r="B28" s="139"/>
      <c r="C28" s="139"/>
      <c r="D28" s="139"/>
      <c r="E28" s="139"/>
      <c r="F28" s="139"/>
      <c r="G28" s="139"/>
      <c r="H28" s="139"/>
      <c r="I28" s="139"/>
      <c r="J28" s="145"/>
    </row>
    <row r="29" spans="1:10" x14ac:dyDescent="0.2">
      <c r="A29" s="144"/>
      <c r="B29" s="139"/>
      <c r="C29" s="139"/>
      <c r="D29" s="139"/>
      <c r="E29" s="139"/>
      <c r="F29" s="139"/>
      <c r="G29" s="139"/>
      <c r="H29" s="139"/>
      <c r="I29" s="139"/>
      <c r="J29" s="145"/>
    </row>
    <row r="30" spans="1:10" x14ac:dyDescent="0.2">
      <c r="A30" s="144"/>
      <c r="B30" s="139"/>
      <c r="C30" s="139"/>
      <c r="D30" s="139"/>
      <c r="E30" s="139"/>
      <c r="F30" s="139"/>
      <c r="G30" s="139"/>
      <c r="H30" s="139"/>
      <c r="I30" s="139"/>
      <c r="J30" s="145"/>
    </row>
    <row r="31" spans="1:10" x14ac:dyDescent="0.2">
      <c r="A31" s="144"/>
      <c r="B31" s="139"/>
      <c r="C31" s="139"/>
      <c r="D31" s="139"/>
      <c r="E31" s="139"/>
      <c r="F31" s="139"/>
      <c r="G31" s="139"/>
      <c r="H31" s="139"/>
      <c r="I31" s="139"/>
      <c r="J31" s="145"/>
    </row>
    <row r="32" spans="1:10" x14ac:dyDescent="0.2">
      <c r="A32" s="144"/>
      <c r="B32" s="139"/>
      <c r="C32" s="139"/>
      <c r="D32" s="139"/>
      <c r="E32" s="139"/>
      <c r="F32" s="139"/>
      <c r="G32" s="139"/>
      <c r="H32" s="139"/>
      <c r="I32" s="139"/>
      <c r="J32" s="145"/>
    </row>
    <row r="33" spans="1:10" x14ac:dyDescent="0.2">
      <c r="A33" s="144"/>
      <c r="B33" s="139"/>
      <c r="C33" s="139"/>
      <c r="D33" s="139"/>
      <c r="E33" s="139"/>
      <c r="F33" s="139"/>
      <c r="G33" s="139"/>
      <c r="H33" s="139"/>
      <c r="I33" s="139"/>
      <c r="J33" s="145"/>
    </row>
    <row r="34" spans="1:10" x14ac:dyDescent="0.2">
      <c r="A34" s="144"/>
      <c r="B34" s="139"/>
      <c r="C34" s="139"/>
      <c r="D34" s="139"/>
      <c r="E34" s="139"/>
      <c r="F34" s="139"/>
      <c r="G34" s="139"/>
      <c r="H34" s="139"/>
      <c r="I34" s="139"/>
      <c r="J34" s="145"/>
    </row>
    <row r="35" spans="1:10" x14ac:dyDescent="0.2">
      <c r="A35" s="144"/>
      <c r="B35" s="139"/>
      <c r="C35" s="139"/>
      <c r="D35" s="139"/>
      <c r="E35" s="139"/>
      <c r="F35" s="139"/>
      <c r="G35" s="139"/>
      <c r="H35" s="139"/>
      <c r="I35" s="139"/>
      <c r="J35" s="145"/>
    </row>
    <row r="36" spans="1:10" x14ac:dyDescent="0.2">
      <c r="A36" s="144"/>
      <c r="B36" s="139"/>
      <c r="C36" s="139"/>
      <c r="D36" s="139"/>
      <c r="E36" s="139"/>
      <c r="F36" s="139"/>
      <c r="G36" s="139"/>
      <c r="H36" s="139"/>
      <c r="I36" s="139"/>
      <c r="J36" s="145"/>
    </row>
    <row r="37" spans="1:10" x14ac:dyDescent="0.2">
      <c r="A37" s="144"/>
      <c r="B37" s="139"/>
      <c r="C37" s="139"/>
      <c r="D37" s="139"/>
      <c r="E37" s="139"/>
      <c r="F37" s="139"/>
      <c r="G37" s="139"/>
      <c r="H37" s="139"/>
      <c r="I37" s="139"/>
      <c r="J37" s="145"/>
    </row>
    <row r="38" spans="1:10" x14ac:dyDescent="0.2">
      <c r="A38" s="144"/>
      <c r="B38" s="139"/>
      <c r="C38" s="139"/>
      <c r="D38" s="139"/>
      <c r="E38" s="139"/>
      <c r="F38" s="139"/>
      <c r="G38" s="139"/>
      <c r="H38" s="139"/>
      <c r="I38" s="139"/>
      <c r="J38" s="145"/>
    </row>
    <row r="39" spans="1:10" ht="18" x14ac:dyDescent="0.2">
      <c r="A39" s="189" t="s">
        <v>115</v>
      </c>
      <c r="B39" s="190"/>
      <c r="C39" s="190"/>
      <c r="D39" s="190"/>
      <c r="E39" s="190"/>
      <c r="F39" s="190"/>
      <c r="G39" s="190"/>
      <c r="H39" s="190"/>
      <c r="I39" s="190"/>
      <c r="J39" s="191"/>
    </row>
    <row r="40" spans="1:10" ht="18" x14ac:dyDescent="0.2">
      <c r="A40" s="189" t="s">
        <v>129</v>
      </c>
      <c r="B40" s="190"/>
      <c r="C40" s="190"/>
      <c r="D40" s="190"/>
      <c r="E40" s="190"/>
      <c r="F40" s="190"/>
      <c r="G40" s="190"/>
      <c r="H40" s="190"/>
      <c r="I40" s="190"/>
      <c r="J40" s="191"/>
    </row>
    <row r="41" spans="1:10" ht="18" x14ac:dyDescent="0.2">
      <c r="A41" s="158"/>
      <c r="B41" s="159"/>
      <c r="C41" s="159"/>
      <c r="D41" s="159"/>
      <c r="E41" s="159"/>
      <c r="F41" s="159"/>
      <c r="G41" s="159"/>
      <c r="H41" s="159"/>
      <c r="I41" s="159"/>
      <c r="J41" s="160"/>
    </row>
    <row r="42" spans="1:10" ht="23.25" customHeight="1" x14ac:dyDescent="0.2">
      <c r="A42" s="144"/>
      <c r="B42" s="139"/>
      <c r="C42" s="139"/>
      <c r="D42" s="139"/>
      <c r="E42" s="139"/>
      <c r="F42" s="139"/>
      <c r="G42" s="139"/>
      <c r="H42" s="139"/>
      <c r="I42" s="139"/>
      <c r="J42" s="145"/>
    </row>
    <row r="43" spans="1:10" ht="13.5" thickBot="1" x14ac:dyDescent="0.25">
      <c r="A43" s="146"/>
      <c r="B43" s="147"/>
      <c r="C43" s="147"/>
      <c r="D43" s="147"/>
      <c r="E43" s="147"/>
      <c r="F43" s="147"/>
      <c r="G43" s="147"/>
      <c r="H43" s="147"/>
      <c r="I43" s="147"/>
      <c r="J43" s="148"/>
    </row>
    <row r="44" spans="1:10" ht="13.5" thickTop="1" x14ac:dyDescent="0.2"/>
  </sheetData>
  <mergeCells count="11">
    <mergeCell ref="A40:J40"/>
    <mergeCell ref="F18:J18"/>
    <mergeCell ref="F19:J19"/>
    <mergeCell ref="F20:J20"/>
    <mergeCell ref="F21:J21"/>
    <mergeCell ref="F22:J22"/>
    <mergeCell ref="A8:J8"/>
    <mergeCell ref="A9:J9"/>
    <mergeCell ref="A15:J15"/>
    <mergeCell ref="A16:J16"/>
    <mergeCell ref="A39:J39"/>
  </mergeCells>
  <pageMargins left="0.89" right="0.70866141732283472" top="0.74803149606299213" bottom="0.74803149606299213" header="0.31496062992125984" footer="0.31496062992125984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M33"/>
  <sheetViews>
    <sheetView tabSelected="1" showWhiteSpace="0" view="pageLayout" topLeftCell="A9" workbookViewId="0">
      <selection activeCell="C21" sqref="C21"/>
    </sheetView>
  </sheetViews>
  <sheetFormatPr defaultRowHeight="12.75" x14ac:dyDescent="0.2"/>
  <cols>
    <col min="1" max="1" width="4.7109375" style="24" customWidth="1"/>
    <col min="2" max="2" width="18.5703125" style="24" customWidth="1"/>
    <col min="3" max="3" width="46.28515625" style="24" customWidth="1"/>
    <col min="4" max="4" width="5.5703125" style="24" customWidth="1"/>
    <col min="5" max="5" width="6.42578125" style="24" customWidth="1"/>
    <col min="6" max="6" width="9.42578125" style="24" customWidth="1"/>
    <col min="7" max="7" width="9.28515625" style="24" customWidth="1"/>
    <col min="8" max="8" width="10.140625" style="24" customWidth="1"/>
    <col min="9" max="9" width="6.42578125" style="24" customWidth="1"/>
    <col min="10" max="10" width="5.7109375" style="24" customWidth="1"/>
    <col min="11" max="11" width="13.140625" style="24" customWidth="1"/>
    <col min="12" max="16384" width="9.140625" style="24"/>
  </cols>
  <sheetData>
    <row r="1" spans="1:11" ht="15.75" x14ac:dyDescent="0.25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1" ht="15.75" x14ac:dyDescent="0.25">
      <c r="A2" s="217" t="s">
        <v>61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</row>
    <row r="3" spans="1:11" ht="15.75" x14ac:dyDescent="0.25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</row>
    <row r="4" spans="1:11" s="1" customFormat="1" ht="18" customHeight="1" x14ac:dyDescent="0.2">
      <c r="A4" s="42" t="s">
        <v>1</v>
      </c>
      <c r="B4" s="218" t="s">
        <v>2</v>
      </c>
      <c r="C4" s="219"/>
      <c r="D4" s="43"/>
      <c r="E4" s="42" t="s">
        <v>1</v>
      </c>
      <c r="F4" s="220" t="s">
        <v>3</v>
      </c>
      <c r="G4" s="221"/>
      <c r="H4" s="221"/>
      <c r="I4" s="221"/>
      <c r="J4" s="221"/>
      <c r="K4" s="222"/>
    </row>
    <row r="5" spans="1:11" s="1" customFormat="1" ht="18" customHeight="1" x14ac:dyDescent="0.2">
      <c r="A5" s="26">
        <v>1</v>
      </c>
      <c r="B5" s="44" t="s">
        <v>4</v>
      </c>
      <c r="C5" s="225" t="str">
        <f>'DATA SKP'!E10</f>
        <v>ACHMAD SANDY BUKHARI, S.Kom</v>
      </c>
      <c r="D5" s="224"/>
      <c r="E5" s="98">
        <v>1</v>
      </c>
      <c r="F5" s="223" t="s">
        <v>4</v>
      </c>
      <c r="G5" s="224"/>
      <c r="H5" s="211" t="str">
        <f>'DATA SKP'!E4</f>
        <v>Inez</v>
      </c>
      <c r="I5" s="215"/>
      <c r="J5" s="215"/>
      <c r="K5" s="212"/>
    </row>
    <row r="6" spans="1:11" s="1" customFormat="1" ht="18" customHeight="1" x14ac:dyDescent="0.2">
      <c r="A6" s="18">
        <v>2</v>
      </c>
      <c r="B6" s="45" t="s">
        <v>5</v>
      </c>
      <c r="C6" s="211" t="str">
        <f>'DATA SKP'!E11</f>
        <v>19811222 200604 1 013</v>
      </c>
      <c r="D6" s="212"/>
      <c r="E6" s="99">
        <v>2</v>
      </c>
      <c r="F6" s="215" t="s">
        <v>5</v>
      </c>
      <c r="G6" s="212"/>
      <c r="H6" s="211" t="str">
        <f>'DATA SKP'!E5</f>
        <v>19740216 200501 1 002</v>
      </c>
      <c r="I6" s="215"/>
      <c r="J6" s="215"/>
      <c r="K6" s="212"/>
    </row>
    <row r="7" spans="1:11" s="1" customFormat="1" ht="18" customHeight="1" x14ac:dyDescent="0.2">
      <c r="A7" s="18">
        <v>3</v>
      </c>
      <c r="B7" s="45" t="s">
        <v>8</v>
      </c>
      <c r="C7" s="211" t="str">
        <f>'DATA SKP'!E12</f>
        <v>Penata / III.c</v>
      </c>
      <c r="D7" s="212"/>
      <c r="E7" s="99">
        <v>3</v>
      </c>
      <c r="F7" s="215" t="s">
        <v>8</v>
      </c>
      <c r="G7" s="212"/>
      <c r="H7" s="211" t="str">
        <f>'DATA SKP'!E6</f>
        <v>Penata Muda - III/a</v>
      </c>
      <c r="I7" s="215"/>
      <c r="J7" s="215"/>
      <c r="K7" s="212"/>
    </row>
    <row r="8" spans="1:11" s="1" customFormat="1" ht="18" customHeight="1" x14ac:dyDescent="0.2">
      <c r="A8" s="18">
        <v>4</v>
      </c>
      <c r="B8" s="45" t="s">
        <v>6</v>
      </c>
      <c r="C8" s="211" t="str">
        <f>'DATA SKP'!E13</f>
        <v>Kasi Aplikasi Telematika dan PDE</v>
      </c>
      <c r="D8" s="212"/>
      <c r="E8" s="99">
        <v>4</v>
      </c>
      <c r="F8" s="215" t="s">
        <v>6</v>
      </c>
      <c r="G8" s="212"/>
      <c r="H8" s="211" t="s">
        <v>149</v>
      </c>
      <c r="I8" s="215"/>
      <c r="J8" s="215"/>
      <c r="K8" s="212"/>
    </row>
    <row r="9" spans="1:11" s="1" customFormat="1" ht="18" customHeight="1" x14ac:dyDescent="0.2">
      <c r="A9" s="27">
        <v>5</v>
      </c>
      <c r="B9" s="46" t="s">
        <v>7</v>
      </c>
      <c r="C9" s="213" t="str">
        <f>'DATA SKP'!E14</f>
        <v>Kantor Komunikasi dan Informatika</v>
      </c>
      <c r="D9" s="214"/>
      <c r="E9" s="153">
        <v>5</v>
      </c>
      <c r="F9" s="216" t="s">
        <v>7</v>
      </c>
      <c r="G9" s="214"/>
      <c r="H9" s="213" t="str">
        <f>'DATA SKP'!E8</f>
        <v>Kantor Komunikasi dan Informatika</v>
      </c>
      <c r="I9" s="216"/>
      <c r="J9" s="216"/>
      <c r="K9" s="214"/>
    </row>
    <row r="10" spans="1:11" ht="18.75" customHeight="1" x14ac:dyDescent="0.2">
      <c r="A10" s="202" t="s">
        <v>1</v>
      </c>
      <c r="B10" s="204" t="s">
        <v>27</v>
      </c>
      <c r="C10" s="205"/>
      <c r="D10" s="41"/>
      <c r="E10" s="202" t="s">
        <v>21</v>
      </c>
      <c r="F10" s="228" t="s">
        <v>9</v>
      </c>
      <c r="G10" s="229"/>
      <c r="H10" s="229"/>
      <c r="I10" s="229"/>
      <c r="J10" s="229"/>
      <c r="K10" s="230"/>
    </row>
    <row r="11" spans="1:11" ht="18.75" customHeight="1" thickBot="1" x14ac:dyDescent="0.25">
      <c r="A11" s="203"/>
      <c r="B11" s="206"/>
      <c r="C11" s="207"/>
      <c r="D11" s="36"/>
      <c r="E11" s="203"/>
      <c r="F11" s="226" t="s">
        <v>24</v>
      </c>
      <c r="G11" s="226"/>
      <c r="H11" s="55" t="s">
        <v>10</v>
      </c>
      <c r="I11" s="226" t="s">
        <v>11</v>
      </c>
      <c r="J11" s="227"/>
      <c r="K11" s="56" t="s">
        <v>12</v>
      </c>
    </row>
    <row r="12" spans="1:11" ht="23.25" customHeight="1" thickTop="1" x14ac:dyDescent="0.2">
      <c r="A12" s="40">
        <v>1</v>
      </c>
      <c r="B12" s="166" t="s">
        <v>138</v>
      </c>
      <c r="C12" s="167"/>
      <c r="D12" s="164"/>
      <c r="E12" s="123">
        <v>0</v>
      </c>
      <c r="F12" s="174">
        <v>24</v>
      </c>
      <c r="G12" s="175" t="s">
        <v>132</v>
      </c>
      <c r="H12" s="40">
        <v>100</v>
      </c>
      <c r="I12" s="170">
        <v>12</v>
      </c>
      <c r="J12" s="171" t="s">
        <v>116</v>
      </c>
      <c r="K12" s="38"/>
    </row>
    <row r="13" spans="1:11" ht="21" customHeight="1" x14ac:dyDescent="0.2">
      <c r="A13" s="177">
        <v>2</v>
      </c>
      <c r="B13" s="166" t="s">
        <v>139</v>
      </c>
      <c r="C13" s="167"/>
      <c r="D13" s="122"/>
      <c r="E13" s="168">
        <v>0</v>
      </c>
      <c r="F13" s="172">
        <v>5</v>
      </c>
      <c r="G13" s="169" t="s">
        <v>133</v>
      </c>
      <c r="H13" s="168">
        <v>100</v>
      </c>
      <c r="I13" s="169">
        <v>12</v>
      </c>
      <c r="J13" s="173" t="s">
        <v>116</v>
      </c>
      <c r="K13" s="39"/>
    </row>
    <row r="14" spans="1:11" ht="23.25" customHeight="1" x14ac:dyDescent="0.2">
      <c r="A14" s="177">
        <v>3</v>
      </c>
      <c r="B14" s="166" t="s">
        <v>140</v>
      </c>
      <c r="C14" s="167"/>
      <c r="D14" s="122"/>
      <c r="E14" s="168">
        <v>0</v>
      </c>
      <c r="F14" s="172">
        <v>1</v>
      </c>
      <c r="G14" s="169" t="s">
        <v>132</v>
      </c>
      <c r="H14" s="168">
        <v>100</v>
      </c>
      <c r="I14" s="169">
        <v>12</v>
      </c>
      <c r="J14" s="173" t="s">
        <v>116</v>
      </c>
      <c r="K14" s="39"/>
    </row>
    <row r="15" spans="1:11" ht="36.75" customHeight="1" x14ac:dyDescent="0.2">
      <c r="A15" s="177">
        <v>4</v>
      </c>
      <c r="B15" s="208" t="s">
        <v>141</v>
      </c>
      <c r="C15" s="209"/>
      <c r="D15" s="210"/>
      <c r="E15" s="168">
        <v>0</v>
      </c>
      <c r="F15" s="172">
        <v>2</v>
      </c>
      <c r="G15" s="169" t="s">
        <v>132</v>
      </c>
      <c r="H15" s="168">
        <v>100</v>
      </c>
      <c r="I15" s="169">
        <v>12</v>
      </c>
      <c r="J15" s="173" t="s">
        <v>116</v>
      </c>
      <c r="K15" s="39"/>
    </row>
    <row r="16" spans="1:11" ht="18" customHeight="1" x14ac:dyDescent="0.2">
      <c r="A16" s="177">
        <v>5</v>
      </c>
      <c r="B16" s="166" t="s">
        <v>142</v>
      </c>
      <c r="C16" s="167"/>
      <c r="D16" s="122"/>
      <c r="E16" s="168">
        <v>0</v>
      </c>
      <c r="F16" s="172">
        <v>5</v>
      </c>
      <c r="G16" s="169" t="s">
        <v>132</v>
      </c>
      <c r="H16" s="168">
        <v>100</v>
      </c>
      <c r="I16" s="169">
        <v>12</v>
      </c>
      <c r="J16" s="173" t="s">
        <v>116</v>
      </c>
      <c r="K16" s="39"/>
    </row>
    <row r="17" spans="1:13" ht="36.75" customHeight="1" x14ac:dyDescent="0.2">
      <c r="A17" s="177">
        <v>6</v>
      </c>
      <c r="B17" s="208" t="s">
        <v>143</v>
      </c>
      <c r="C17" s="209"/>
      <c r="D17" s="210"/>
      <c r="E17" s="120">
        <v>0</v>
      </c>
      <c r="F17" s="172">
        <v>7</v>
      </c>
      <c r="G17" s="169" t="s">
        <v>132</v>
      </c>
      <c r="H17" s="168">
        <v>100</v>
      </c>
      <c r="I17" s="169">
        <v>12</v>
      </c>
      <c r="J17" s="173" t="s">
        <v>116</v>
      </c>
      <c r="K17" s="39"/>
    </row>
    <row r="18" spans="1:13" ht="20.25" customHeight="1" x14ac:dyDescent="0.2">
      <c r="A18" s="177">
        <v>7</v>
      </c>
      <c r="B18" s="166" t="s">
        <v>144</v>
      </c>
      <c r="C18" s="167"/>
      <c r="D18" s="122"/>
      <c r="E18" s="176">
        <v>0</v>
      </c>
      <c r="F18" s="172">
        <v>36</v>
      </c>
      <c r="G18" s="169" t="s">
        <v>145</v>
      </c>
      <c r="H18" s="176">
        <v>100</v>
      </c>
      <c r="I18" s="169">
        <v>12</v>
      </c>
      <c r="J18" s="173" t="s">
        <v>116</v>
      </c>
      <c r="K18" s="39"/>
      <c r="L18" s="24">
        <f>3*12</f>
        <v>36</v>
      </c>
      <c r="M18" s="24">
        <f>L18/12</f>
        <v>3</v>
      </c>
    </row>
    <row r="19" spans="1:13" ht="18" customHeight="1" x14ac:dyDescent="0.2">
      <c r="A19" s="177">
        <v>8</v>
      </c>
      <c r="B19" s="166" t="s">
        <v>146</v>
      </c>
      <c r="C19" s="167"/>
      <c r="D19" s="122"/>
      <c r="E19" s="176">
        <v>0</v>
      </c>
      <c r="F19" s="172">
        <v>36</v>
      </c>
      <c r="G19" s="169" t="s">
        <v>145</v>
      </c>
      <c r="H19" s="176">
        <v>100</v>
      </c>
      <c r="I19" s="169">
        <v>12</v>
      </c>
      <c r="J19" s="173" t="s">
        <v>116</v>
      </c>
      <c r="K19" s="39"/>
    </row>
    <row r="20" spans="1:13" ht="18" customHeight="1" x14ac:dyDescent="0.2">
      <c r="A20" s="177">
        <v>9</v>
      </c>
      <c r="B20" s="166" t="s">
        <v>147</v>
      </c>
      <c r="C20" s="167"/>
      <c r="D20" s="122"/>
      <c r="E20" s="176">
        <v>0</v>
      </c>
      <c r="F20" s="172">
        <v>36</v>
      </c>
      <c r="G20" s="169" t="s">
        <v>145</v>
      </c>
      <c r="H20" s="176">
        <v>100</v>
      </c>
      <c r="I20" s="169">
        <v>12</v>
      </c>
      <c r="J20" s="173" t="s">
        <v>116</v>
      </c>
      <c r="K20" s="39"/>
    </row>
    <row r="21" spans="1:13" ht="18" customHeight="1" x14ac:dyDescent="0.2">
      <c r="A21" s="177">
        <v>10</v>
      </c>
      <c r="B21" s="166" t="s">
        <v>148</v>
      </c>
      <c r="C21" s="167"/>
      <c r="D21" s="122"/>
      <c r="E21" s="176">
        <v>0</v>
      </c>
      <c r="F21" s="172">
        <v>12</v>
      </c>
      <c r="G21" s="169" t="s">
        <v>145</v>
      </c>
      <c r="H21" s="176">
        <v>100</v>
      </c>
      <c r="I21" s="169">
        <v>12</v>
      </c>
      <c r="J21" s="173" t="s">
        <v>116</v>
      </c>
      <c r="K21" s="39"/>
    </row>
    <row r="22" spans="1:13" ht="18" customHeight="1" x14ac:dyDescent="0.2">
      <c r="A22" s="168"/>
      <c r="B22" s="166"/>
      <c r="C22" s="167"/>
      <c r="D22" s="122"/>
      <c r="E22" s="168"/>
      <c r="F22" s="172"/>
      <c r="G22" s="169"/>
      <c r="H22" s="168"/>
      <c r="I22" s="169"/>
      <c r="J22" s="173"/>
      <c r="K22" s="39"/>
    </row>
    <row r="23" spans="1:13" ht="6" customHeight="1" x14ac:dyDescent="0.2"/>
    <row r="24" spans="1:13" ht="15.75" customHeight="1" x14ac:dyDescent="0.2">
      <c r="G24" s="200" t="s">
        <v>131</v>
      </c>
      <c r="H24" s="200"/>
      <c r="I24" s="200"/>
      <c r="J24" s="200"/>
      <c r="K24" s="200"/>
    </row>
    <row r="25" spans="1:13" ht="15.75" customHeight="1" x14ac:dyDescent="0.2">
      <c r="A25" s="200" t="s">
        <v>26</v>
      </c>
      <c r="B25" s="200"/>
      <c r="C25" s="200"/>
      <c r="D25" s="37"/>
      <c r="E25" s="97"/>
      <c r="F25" s="25"/>
      <c r="G25" s="200" t="s">
        <v>13</v>
      </c>
      <c r="H25" s="200"/>
      <c r="I25" s="200"/>
      <c r="J25" s="200"/>
      <c r="K25" s="200"/>
    </row>
    <row r="26" spans="1:13" ht="10.5" customHeight="1" x14ac:dyDescent="0.2"/>
    <row r="27" spans="1:13" ht="10.5" customHeight="1" x14ac:dyDescent="0.2"/>
    <row r="28" spans="1:13" ht="10.5" customHeight="1" x14ac:dyDescent="0.2"/>
    <row r="29" spans="1:13" s="157" customFormat="1" ht="15" customHeight="1" x14ac:dyDescent="0.2">
      <c r="A29" s="199" t="str">
        <f>C5</f>
        <v>ACHMAD SANDY BUKHARI, S.Kom</v>
      </c>
      <c r="B29" s="199"/>
      <c r="C29" s="199"/>
      <c r="E29" s="155"/>
      <c r="F29" s="156"/>
      <c r="G29" s="199" t="str">
        <f>H5</f>
        <v>Inez</v>
      </c>
      <c r="H29" s="199"/>
      <c r="I29" s="199"/>
      <c r="J29" s="199"/>
      <c r="K29" s="199"/>
    </row>
    <row r="30" spans="1:13" ht="15" customHeight="1" x14ac:dyDescent="0.2">
      <c r="A30" s="200" t="str">
        <f>C6</f>
        <v>19811222 200604 1 013</v>
      </c>
      <c r="B30" s="200"/>
      <c r="C30" s="200"/>
      <c r="E30" s="97"/>
      <c r="G30" s="200" t="str">
        <f>H6</f>
        <v>19740216 200501 1 002</v>
      </c>
      <c r="H30" s="200"/>
      <c r="I30" s="200"/>
      <c r="J30" s="200"/>
      <c r="K30" s="200"/>
    </row>
    <row r="32" spans="1:13" x14ac:dyDescent="0.2">
      <c r="A32" s="201" t="s">
        <v>22</v>
      </c>
      <c r="B32" s="201"/>
      <c r="C32" s="201"/>
      <c r="D32" s="201"/>
      <c r="E32" s="201"/>
      <c r="F32" s="37"/>
    </row>
    <row r="33" spans="1:6" x14ac:dyDescent="0.2">
      <c r="A33" s="201" t="s">
        <v>23</v>
      </c>
      <c r="B33" s="201"/>
      <c r="C33" s="201"/>
      <c r="D33" s="201"/>
      <c r="E33" s="201"/>
      <c r="F33" s="37"/>
    </row>
  </sheetData>
  <mergeCells count="36">
    <mergeCell ref="I11:J11"/>
    <mergeCell ref="E10:E11"/>
    <mergeCell ref="F10:K10"/>
    <mergeCell ref="F11:G11"/>
    <mergeCell ref="H9:K9"/>
    <mergeCell ref="A1:K1"/>
    <mergeCell ref="A2:K2"/>
    <mergeCell ref="H5:K5"/>
    <mergeCell ref="B4:C4"/>
    <mergeCell ref="F4:K4"/>
    <mergeCell ref="F5:G5"/>
    <mergeCell ref="C5:D5"/>
    <mergeCell ref="C6:D6"/>
    <mergeCell ref="C7:D7"/>
    <mergeCell ref="C8:D8"/>
    <mergeCell ref="C9:D9"/>
    <mergeCell ref="H6:K6"/>
    <mergeCell ref="F6:G6"/>
    <mergeCell ref="F9:G9"/>
    <mergeCell ref="F7:G7"/>
    <mergeCell ref="H7:K7"/>
    <mergeCell ref="H8:K8"/>
    <mergeCell ref="F8:G8"/>
    <mergeCell ref="A10:A11"/>
    <mergeCell ref="A25:C25"/>
    <mergeCell ref="A29:C29"/>
    <mergeCell ref="A30:C30"/>
    <mergeCell ref="A32:E32"/>
    <mergeCell ref="B10:C11"/>
    <mergeCell ref="B15:D15"/>
    <mergeCell ref="B17:D17"/>
    <mergeCell ref="G29:K29"/>
    <mergeCell ref="G30:K30"/>
    <mergeCell ref="G25:K25"/>
    <mergeCell ref="G24:K24"/>
    <mergeCell ref="A33:E33"/>
  </mergeCells>
  <phoneticPr fontId="1" type="noConversion"/>
  <pageMargins left="0.85" right="0.8" top="0.66929133858267698" bottom="0.47244094488188998" header="0.511811023622047" footer="0.27559055118110198"/>
  <pageSetup paperSize="5" orientation="landscape" horizontalDpi="4294967293" vertic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A1:AO33"/>
  <sheetViews>
    <sheetView topLeftCell="A16" zoomScale="120" zoomScaleNormal="120" workbookViewId="0">
      <selection activeCell="B27" sqref="B27"/>
    </sheetView>
  </sheetViews>
  <sheetFormatPr defaultRowHeight="12.75" x14ac:dyDescent="0.2"/>
  <cols>
    <col min="1" max="1" width="4.28515625" style="1" customWidth="1"/>
    <col min="2" max="2" width="43.85546875" style="1" customWidth="1"/>
    <col min="3" max="3" width="4.7109375" style="1" customWidth="1"/>
    <col min="4" max="4" width="6.5703125" style="1" customWidth="1"/>
    <col min="5" max="5" width="5.7109375" style="1" customWidth="1"/>
    <col min="6" max="6" width="5.42578125" style="1" customWidth="1"/>
    <col min="7" max="7" width="4.7109375" style="1" customWidth="1"/>
    <col min="8" max="8" width="4.42578125" style="1" customWidth="1"/>
    <col min="9" max="9" width="10.42578125" style="1" bestFit="1" customWidth="1"/>
    <col min="10" max="10" width="4.7109375" style="1" customWidth="1"/>
    <col min="11" max="11" width="5" style="1" customWidth="1"/>
    <col min="12" max="12" width="5.5703125" style="1" bestFit="1" customWidth="1"/>
    <col min="13" max="13" width="5.42578125" style="1" customWidth="1"/>
    <col min="14" max="14" width="4" style="1" customWidth="1"/>
    <col min="15" max="15" width="4.42578125" style="1" customWidth="1"/>
    <col min="16" max="16" width="10.42578125" style="1" bestFit="1" customWidth="1"/>
    <col min="17" max="17" width="6.85546875" style="1" customWidth="1"/>
    <col min="18" max="18" width="9.5703125" style="1" customWidth="1"/>
    <col min="19" max="44" width="7" style="1" customWidth="1"/>
    <col min="45" max="16384" width="9.140625" style="1"/>
  </cols>
  <sheetData>
    <row r="1" spans="1:41" ht="15.75" x14ac:dyDescent="0.2">
      <c r="A1" s="243" t="s">
        <v>19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</row>
    <row r="2" spans="1:41" ht="15.75" x14ac:dyDescent="0.2">
      <c r="A2" s="243" t="s">
        <v>61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</row>
    <row r="3" spans="1:41" ht="16.5" customHeight="1" x14ac:dyDescent="0.2">
      <c r="A3" s="242"/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</row>
    <row r="4" spans="1:41" ht="14.25" customHeight="1" x14ac:dyDescent="0.2">
      <c r="A4" s="15" t="s">
        <v>113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</row>
    <row r="5" spans="1:41" ht="14.25" customHeight="1" x14ac:dyDescent="0.2">
      <c r="A5" s="1" t="str">
        <f>COVER!A16</f>
        <v>Januari s.d Desember 2015</v>
      </c>
      <c r="B5" s="15"/>
      <c r="C5" s="15"/>
      <c r="D5" s="15"/>
      <c r="E5" s="15"/>
      <c r="F5" s="15"/>
    </row>
    <row r="6" spans="1:41" ht="13.5" customHeight="1" x14ac:dyDescent="0.2">
      <c r="A6" s="235" t="s">
        <v>1</v>
      </c>
      <c r="B6" s="244" t="s">
        <v>114</v>
      </c>
      <c r="C6" s="244" t="s">
        <v>21</v>
      </c>
      <c r="D6" s="235" t="s">
        <v>9</v>
      </c>
      <c r="E6" s="235"/>
      <c r="F6" s="235"/>
      <c r="G6" s="235"/>
      <c r="H6" s="235"/>
      <c r="I6" s="235"/>
      <c r="J6" s="235" t="s">
        <v>21</v>
      </c>
      <c r="K6" s="235" t="s">
        <v>14</v>
      </c>
      <c r="L6" s="235"/>
      <c r="M6" s="235"/>
      <c r="N6" s="235"/>
      <c r="O6" s="235"/>
      <c r="P6" s="235"/>
      <c r="Q6" s="233" t="s">
        <v>15</v>
      </c>
      <c r="R6" s="244" t="s">
        <v>20</v>
      </c>
      <c r="AB6" s="50"/>
      <c r="AC6" s="50"/>
      <c r="AD6" s="50"/>
      <c r="AE6" s="50"/>
      <c r="AF6" s="50"/>
      <c r="AG6" s="50"/>
      <c r="AH6" s="50"/>
      <c r="AI6" s="50"/>
      <c r="AJ6" s="50"/>
    </row>
    <row r="7" spans="1:41" s="114" customFormat="1" ht="24" x14ac:dyDescent="0.2">
      <c r="A7" s="235"/>
      <c r="B7" s="244"/>
      <c r="C7" s="244"/>
      <c r="D7" s="231" t="s">
        <v>25</v>
      </c>
      <c r="E7" s="231"/>
      <c r="F7" s="112" t="s">
        <v>99</v>
      </c>
      <c r="G7" s="231" t="s">
        <v>16</v>
      </c>
      <c r="H7" s="231"/>
      <c r="I7" s="112" t="s">
        <v>17</v>
      </c>
      <c r="J7" s="235"/>
      <c r="K7" s="231" t="s">
        <v>25</v>
      </c>
      <c r="L7" s="231"/>
      <c r="M7" s="112" t="s">
        <v>99</v>
      </c>
      <c r="N7" s="231" t="s">
        <v>16</v>
      </c>
      <c r="O7" s="231"/>
      <c r="P7" s="112" t="s">
        <v>17</v>
      </c>
      <c r="Q7" s="233"/>
      <c r="R7" s="244"/>
      <c r="W7" s="114" t="s">
        <v>34</v>
      </c>
      <c r="X7" s="114" t="s">
        <v>35</v>
      </c>
      <c r="Y7" s="114" t="s">
        <v>28</v>
      </c>
      <c r="Z7" s="114" t="s">
        <v>29</v>
      </c>
      <c r="AA7" s="114" t="s">
        <v>30</v>
      </c>
      <c r="AB7" s="114" t="s">
        <v>31</v>
      </c>
      <c r="AC7" s="114" t="s">
        <v>38</v>
      </c>
      <c r="AD7" s="114" t="s">
        <v>39</v>
      </c>
      <c r="AE7" s="114" t="s">
        <v>40</v>
      </c>
      <c r="AF7" s="114" t="s">
        <v>41</v>
      </c>
    </row>
    <row r="8" spans="1:41" s="154" customFormat="1" ht="10.5" x14ac:dyDescent="0.2">
      <c r="A8" s="54">
        <v>1</v>
      </c>
      <c r="B8" s="151">
        <v>2</v>
      </c>
      <c r="C8" s="151">
        <v>3</v>
      </c>
      <c r="D8" s="236">
        <v>4</v>
      </c>
      <c r="E8" s="236"/>
      <c r="F8" s="151">
        <v>5</v>
      </c>
      <c r="G8" s="236">
        <v>6</v>
      </c>
      <c r="H8" s="236"/>
      <c r="I8" s="151">
        <v>7</v>
      </c>
      <c r="J8" s="151">
        <v>8</v>
      </c>
      <c r="K8" s="240">
        <v>9</v>
      </c>
      <c r="L8" s="240"/>
      <c r="M8" s="151">
        <v>10</v>
      </c>
      <c r="N8" s="240">
        <v>11</v>
      </c>
      <c r="O8" s="240"/>
      <c r="P8" s="151">
        <v>12</v>
      </c>
      <c r="Q8" s="151">
        <v>13</v>
      </c>
      <c r="R8" s="151">
        <v>14</v>
      </c>
    </row>
    <row r="9" spans="1:41" ht="17.25" customHeight="1" x14ac:dyDescent="0.2">
      <c r="A9" s="47">
        <v>1</v>
      </c>
      <c r="B9" s="65" t="str">
        <f>'FORM SKP'!B12</f>
        <v>Membantu menyusun konsep naskah dinas</v>
      </c>
      <c r="C9" s="57">
        <f>'FORM SKP'!E12</f>
        <v>0</v>
      </c>
      <c r="D9" s="57">
        <f>'FORM SKP'!F12</f>
        <v>24</v>
      </c>
      <c r="E9" s="61" t="str">
        <f>'FORM SKP'!G12</f>
        <v>kegiatan</v>
      </c>
      <c r="F9" s="62">
        <f>'FORM SKP'!H12</f>
        <v>100</v>
      </c>
      <c r="G9" s="57">
        <f>'FORM SKP'!I12</f>
        <v>12</v>
      </c>
      <c r="H9" s="58" t="str">
        <f>'FORM SKP'!J12</f>
        <v>bln</v>
      </c>
      <c r="I9" s="70">
        <f>'FORM SKP'!K12</f>
        <v>0</v>
      </c>
      <c r="J9" s="57" t="s">
        <v>117</v>
      </c>
      <c r="K9" s="59">
        <v>90</v>
      </c>
      <c r="L9" s="60" t="str">
        <f t="shared" ref="L9" si="0">E9</f>
        <v>kegiatan</v>
      </c>
      <c r="M9" s="62">
        <v>90</v>
      </c>
      <c r="N9" s="59">
        <v>11</v>
      </c>
      <c r="O9" s="63" t="str">
        <f t="shared" ref="O9" si="1">H9</f>
        <v>bln</v>
      </c>
      <c r="P9" s="121"/>
      <c r="Q9" s="48">
        <f t="shared" ref="Q9" si="2">AG9</f>
        <v>549.33333333333337</v>
      </c>
      <c r="R9" s="64">
        <f>IF(P9="",Q9/3,Q9/4)</f>
        <v>183.11111111111111</v>
      </c>
      <c r="T9" s="1">
        <f>IF(D9&gt;0,1,0)</f>
        <v>1</v>
      </c>
      <c r="U9" s="1">
        <f>IFERROR(R9,0)</f>
        <v>183.11111111111111</v>
      </c>
      <c r="W9" s="1">
        <f>100-(N9/G9*100)</f>
        <v>8.3333333333333428</v>
      </c>
      <c r="X9" s="49" t="e">
        <f>100-(P9/I9*100)</f>
        <v>#DIV/0!</v>
      </c>
      <c r="Y9" s="1">
        <f>K9/D9*100</f>
        <v>375</v>
      </c>
      <c r="Z9" s="1">
        <f>M9/F9*100</f>
        <v>90</v>
      </c>
      <c r="AA9" s="50">
        <f>IF(W9&gt;24,AD9,AC9)</f>
        <v>84.333333333333343</v>
      </c>
      <c r="AB9" s="50" t="e">
        <f>IF(X9&gt;24,AF9,AE9)</f>
        <v>#DIV/0!</v>
      </c>
      <c r="AC9" s="1">
        <f>((1.76*G9-N9)/G9)*100</f>
        <v>84.333333333333343</v>
      </c>
      <c r="AD9" s="1">
        <f>76-((((1.76*G9-N9)/G9)*100)-100)</f>
        <v>91.666666666666657</v>
      </c>
      <c r="AE9" s="1" t="e">
        <f t="shared" ref="AE9:AE18" si="3">((1.76*I9-P9)/I9)*100</f>
        <v>#DIV/0!</v>
      </c>
      <c r="AF9" s="1" t="e">
        <f t="shared" ref="AF9:AF18" si="4">76-((((1.76*I9-P9)/I9)*100)-100)</f>
        <v>#DIV/0!</v>
      </c>
      <c r="AG9" s="1">
        <f>IFERROR(SUM(Y9:AB9),SUM(Y9:AA9))</f>
        <v>549.33333333333337</v>
      </c>
      <c r="AK9" s="51">
        <f t="shared" ref="AK9:AK10" si="5">100-(N9/G9*100)</f>
        <v>8.3333333333333428</v>
      </c>
      <c r="AL9" s="19" t="e">
        <f t="shared" ref="AL9:AL10" si="6">100-(P9/I9*100)</f>
        <v>#DIV/0!</v>
      </c>
      <c r="AM9" s="50" t="e">
        <f t="shared" ref="AM9:AM10" si="7">IF(AND(AK9&gt;24,AL9&gt;24),(IFERROR(((K9/D9*100)+(M9/F9*100)+(76-((((1.76*G9-N9)/G9)*100)-100))+(76-((((1.76*I9-P9)/I9)*100)-100))),((K9/D9*100)+(M9/F9*100)+(76-((((1.76*G9-N9)/G9)*100)-100))))),(IFERROR(((K9/D9*100)+(M9/F9*100)+(((1.76*G9-N9)/G9)*100))+(((1.76*I9-P9)/I9)*100),((K9/D9*100)+(M9/F9*100)+(((1.76*G9-N9)/G9)*100)))))</f>
        <v>#DIV/0!</v>
      </c>
      <c r="AN9" s="50">
        <f t="shared" ref="AN9:AN10" si="8">IF(AK9&gt;24,(((K9/D9*100)+(M9/F9*100)+(76-((((1.76*G9-N9)/G9)*100)-100)))),(((K9/D9*100)+(M9/F9*100)+(((1.76*G9-N9)/G9)*100))))</f>
        <v>549.33333333333337</v>
      </c>
      <c r="AO9" s="1">
        <f t="shared" ref="AO9:AO10" si="9">IFERROR(AM9,AN9)</f>
        <v>549.33333333333337</v>
      </c>
    </row>
    <row r="10" spans="1:41" ht="15.75" customHeight="1" x14ac:dyDescent="0.2">
      <c r="A10" s="47">
        <v>2</v>
      </c>
      <c r="B10" s="65" t="str">
        <f>'FORM SKP'!B13</f>
        <v>Membantu menyusun konsep Standar Operasional Prosedur (SOP)</v>
      </c>
      <c r="C10" s="57">
        <f>'FORM SKP'!E13</f>
        <v>0</v>
      </c>
      <c r="D10" s="57">
        <f>'FORM SKP'!F13</f>
        <v>5</v>
      </c>
      <c r="E10" s="61" t="str">
        <f>'FORM SKP'!G13</f>
        <v>buah</v>
      </c>
      <c r="F10" s="62">
        <f>'FORM SKP'!H13</f>
        <v>100</v>
      </c>
      <c r="G10" s="57">
        <f>'FORM SKP'!I13</f>
        <v>12</v>
      </c>
      <c r="H10" s="58" t="str">
        <f>'FORM SKP'!J13</f>
        <v>bln</v>
      </c>
      <c r="I10" s="70">
        <f>'FORM SKP'!K13</f>
        <v>0</v>
      </c>
      <c r="J10" s="57" t="s">
        <v>117</v>
      </c>
      <c r="K10" s="59">
        <v>91</v>
      </c>
      <c r="L10" s="60" t="str">
        <f t="shared" ref="L10:L17" si="10">E10</f>
        <v>buah</v>
      </c>
      <c r="M10" s="62">
        <v>90</v>
      </c>
      <c r="N10" s="59">
        <v>11</v>
      </c>
      <c r="O10" s="63" t="str">
        <f t="shared" ref="O10:O17" si="11">H10</f>
        <v>bln</v>
      </c>
      <c r="P10" s="121"/>
      <c r="Q10" s="48">
        <f t="shared" ref="Q10:Q17" si="12">AG10</f>
        <v>1994.3333333333333</v>
      </c>
      <c r="R10" s="64">
        <f t="shared" ref="R10:R17" si="13">IF(P10="",Q10/3,Q10/4)</f>
        <v>664.77777777777771</v>
      </c>
      <c r="T10" s="1">
        <f t="shared" ref="T10:T18" si="14">IF(D10&gt;0,1,0)</f>
        <v>1</v>
      </c>
      <c r="U10" s="1">
        <f t="shared" ref="U10:U18" si="15">IFERROR(R10,0)</f>
        <v>664.77777777777771</v>
      </c>
      <c r="W10" s="1">
        <f t="shared" ref="W10:W18" si="16">100-(N10/G10*100)</f>
        <v>8.3333333333333428</v>
      </c>
      <c r="X10" s="49" t="e">
        <f>100-(P10/I10*100)</f>
        <v>#DIV/0!</v>
      </c>
      <c r="Y10" s="1">
        <f t="shared" ref="Y10:Y18" si="17">K10/D10*100</f>
        <v>1820</v>
      </c>
      <c r="Z10" s="1">
        <f t="shared" ref="Z10:Z18" si="18">M10/F10*100</f>
        <v>90</v>
      </c>
      <c r="AA10" s="50">
        <f t="shared" ref="AA10:AA18" si="19">IF(W10&gt;24,AD10,AC10)</f>
        <v>84.333333333333343</v>
      </c>
      <c r="AB10" s="50" t="e">
        <f t="shared" ref="AB10:AB18" si="20">IF(X10&gt;24,AF10,AE10)</f>
        <v>#DIV/0!</v>
      </c>
      <c r="AC10" s="1">
        <f t="shared" ref="AC10:AC18" si="21">((1.76*G10-N10)/G10)*100</f>
        <v>84.333333333333343</v>
      </c>
      <c r="AD10" s="1">
        <f t="shared" ref="AD10:AD18" si="22">76-((((1.76*G10-N10)/G10)*100)-100)</f>
        <v>91.666666666666657</v>
      </c>
      <c r="AE10" s="1" t="e">
        <f>((1.76*I10-P9)/I10)*100</f>
        <v>#DIV/0!</v>
      </c>
      <c r="AF10" s="1" t="e">
        <f>76-((((1.76*I10-P9)/I10)*100)-100)</f>
        <v>#DIV/0!</v>
      </c>
      <c r="AG10" s="1">
        <f t="shared" ref="AG10:AG18" si="23">IFERROR(SUM(Y10:AB10),SUM(Y10:AA10))</f>
        <v>1994.3333333333333</v>
      </c>
      <c r="AK10" s="51">
        <f t="shared" si="5"/>
        <v>8.3333333333333428</v>
      </c>
      <c r="AL10" s="19" t="e">
        <f t="shared" si="6"/>
        <v>#DIV/0!</v>
      </c>
      <c r="AM10" s="50" t="e">
        <f t="shared" si="7"/>
        <v>#DIV/0!</v>
      </c>
      <c r="AN10" s="50">
        <f t="shared" si="8"/>
        <v>1994.3333333333333</v>
      </c>
      <c r="AO10" s="1">
        <f t="shared" si="9"/>
        <v>1994.3333333333333</v>
      </c>
    </row>
    <row r="11" spans="1:41" ht="14.25" customHeight="1" x14ac:dyDescent="0.2">
      <c r="A11" s="47">
        <v>3</v>
      </c>
      <c r="B11" s="65" t="str">
        <f>'FORM SKP'!B14</f>
        <v>Membantu menyusun konsep Standar Pelayanan (SP)</v>
      </c>
      <c r="C11" s="57">
        <f>'FORM SKP'!E14</f>
        <v>0</v>
      </c>
      <c r="D11" s="57">
        <f>'FORM SKP'!F14</f>
        <v>1</v>
      </c>
      <c r="E11" s="61" t="str">
        <f>'FORM SKP'!G14</f>
        <v>kegiatan</v>
      </c>
      <c r="F11" s="62">
        <f>'FORM SKP'!H14</f>
        <v>100</v>
      </c>
      <c r="G11" s="57">
        <f>'FORM SKP'!I14</f>
        <v>12</v>
      </c>
      <c r="H11" s="58" t="str">
        <f>'FORM SKP'!J14</f>
        <v>bln</v>
      </c>
      <c r="I11" s="70">
        <f>'FORM SKP'!K14</f>
        <v>0</v>
      </c>
      <c r="J11" s="57" t="s">
        <v>117</v>
      </c>
      <c r="K11" s="59">
        <v>92</v>
      </c>
      <c r="L11" s="60" t="str">
        <f t="shared" si="10"/>
        <v>kegiatan</v>
      </c>
      <c r="M11" s="62">
        <v>90</v>
      </c>
      <c r="N11" s="59">
        <v>11</v>
      </c>
      <c r="O11" s="63" t="str">
        <f t="shared" si="11"/>
        <v>bln</v>
      </c>
      <c r="P11" s="121"/>
      <c r="Q11" s="48">
        <f t="shared" si="12"/>
        <v>9374.3333333333339</v>
      </c>
      <c r="R11" s="64">
        <f t="shared" si="13"/>
        <v>3124.7777777777778</v>
      </c>
      <c r="T11" s="1">
        <f t="shared" si="14"/>
        <v>1</v>
      </c>
      <c r="U11" s="1">
        <f t="shared" si="15"/>
        <v>3124.7777777777778</v>
      </c>
      <c r="W11" s="1">
        <f t="shared" si="16"/>
        <v>8.3333333333333428</v>
      </c>
      <c r="X11" s="49" t="e">
        <f t="shared" ref="X11:X18" si="24">100-(P11/I11*100)</f>
        <v>#DIV/0!</v>
      </c>
      <c r="Y11" s="1">
        <f t="shared" si="17"/>
        <v>9200</v>
      </c>
      <c r="Z11" s="1">
        <f t="shared" si="18"/>
        <v>90</v>
      </c>
      <c r="AA11" s="50">
        <f t="shared" si="19"/>
        <v>84.333333333333343</v>
      </c>
      <c r="AB11" s="50" t="e">
        <f t="shared" si="20"/>
        <v>#DIV/0!</v>
      </c>
      <c r="AC11" s="1">
        <f t="shared" si="21"/>
        <v>84.333333333333343</v>
      </c>
      <c r="AD11" s="1">
        <f t="shared" si="22"/>
        <v>91.666666666666657</v>
      </c>
      <c r="AE11" s="1" t="e">
        <f t="shared" si="3"/>
        <v>#DIV/0!</v>
      </c>
      <c r="AF11" s="1" t="e">
        <f t="shared" si="4"/>
        <v>#DIV/0!</v>
      </c>
      <c r="AG11" s="1">
        <f t="shared" si="23"/>
        <v>9374.3333333333339</v>
      </c>
      <c r="AI11" s="50"/>
      <c r="AJ11" s="50"/>
      <c r="AK11" s="51">
        <f t="shared" ref="AK11:AK18" si="25">100-(N11/G11*100)</f>
        <v>8.3333333333333428</v>
      </c>
      <c r="AL11" s="19" t="e">
        <f t="shared" ref="AL11:AL18" si="26">100-(P11/I11*100)</f>
        <v>#DIV/0!</v>
      </c>
      <c r="AM11" s="50" t="e">
        <f t="shared" ref="AM11:AM18" si="27">IF(AND(AK11&gt;24,AL11&gt;24),(IFERROR(((K11/D11*100)+(M11/F11*100)+(76-((((1.76*G11-N11)/G11)*100)-100))+(76-((((1.76*I11-P11)/I11)*100)-100))),((K11/D11*100)+(M11/F11*100)+(76-((((1.76*G11-N11)/G11)*100)-100))))),(IFERROR(((K11/D11*100)+(M11/F11*100)+(((1.76*G11-N11)/G11)*100))+(((1.76*I11-P11)/I11)*100),((K11/D11*100)+(M11/F11*100)+(((1.76*G11-N11)/G11)*100)))))</f>
        <v>#DIV/0!</v>
      </c>
      <c r="AN11" s="50">
        <f t="shared" ref="AN11:AN18" si="28">IF(AK11&gt;24,(((K11/D11*100)+(M11/F11*100)+(76-((((1.76*G11-N11)/G11)*100)-100)))),(((K11/D11*100)+(M11/F11*100)+(((1.76*G11-N11)/G11)*100))))</f>
        <v>9374.3333333333339</v>
      </c>
      <c r="AO11" s="1">
        <f t="shared" ref="AO11:AO18" si="29">IFERROR(AM11,AN11)</f>
        <v>9374.3333333333339</v>
      </c>
    </row>
    <row r="12" spans="1:41" ht="19.5" customHeight="1" x14ac:dyDescent="0.2">
      <c r="A12" s="47">
        <v>4</v>
      </c>
      <c r="B12" s="65" t="str">
        <f>'FORM SKP'!B15</f>
        <v>Membantu memberikan bimbingan teknis peningkatan sumber daya manusia dalam pengelolaan sistem informasi</v>
      </c>
      <c r="C12" s="57">
        <f>'FORM SKP'!E15</f>
        <v>0</v>
      </c>
      <c r="D12" s="57">
        <f>'FORM SKP'!F15</f>
        <v>2</v>
      </c>
      <c r="E12" s="61" t="str">
        <f>'FORM SKP'!G15</f>
        <v>kegiatan</v>
      </c>
      <c r="F12" s="62">
        <f>'FORM SKP'!H15</f>
        <v>100</v>
      </c>
      <c r="G12" s="57">
        <f>'FORM SKP'!I15</f>
        <v>12</v>
      </c>
      <c r="H12" s="58" t="str">
        <f>'FORM SKP'!J15</f>
        <v>bln</v>
      </c>
      <c r="I12" s="70">
        <f>'FORM SKP'!K15</f>
        <v>0</v>
      </c>
      <c r="J12" s="57" t="s">
        <v>117</v>
      </c>
      <c r="K12" s="59">
        <v>93</v>
      </c>
      <c r="L12" s="60" t="str">
        <f t="shared" si="10"/>
        <v>kegiatan</v>
      </c>
      <c r="M12" s="62">
        <v>90</v>
      </c>
      <c r="N12" s="59">
        <v>11</v>
      </c>
      <c r="O12" s="63" t="str">
        <f t="shared" si="11"/>
        <v>bln</v>
      </c>
      <c r="P12" s="121"/>
      <c r="Q12" s="48">
        <f t="shared" si="12"/>
        <v>4824.333333333333</v>
      </c>
      <c r="R12" s="64">
        <f t="shared" si="13"/>
        <v>1608.1111111111111</v>
      </c>
      <c r="T12" s="1">
        <f t="shared" si="14"/>
        <v>1</v>
      </c>
      <c r="U12" s="1">
        <f t="shared" si="15"/>
        <v>1608.1111111111111</v>
      </c>
      <c r="W12" s="1">
        <f t="shared" si="16"/>
        <v>8.3333333333333428</v>
      </c>
      <c r="X12" s="49" t="e">
        <f t="shared" si="24"/>
        <v>#DIV/0!</v>
      </c>
      <c r="Y12" s="1">
        <f t="shared" si="17"/>
        <v>4650</v>
      </c>
      <c r="Z12" s="1">
        <f t="shared" si="18"/>
        <v>90</v>
      </c>
      <c r="AA12" s="50">
        <f t="shared" si="19"/>
        <v>84.333333333333343</v>
      </c>
      <c r="AB12" s="50" t="e">
        <f t="shared" si="20"/>
        <v>#DIV/0!</v>
      </c>
      <c r="AC12" s="1">
        <f t="shared" si="21"/>
        <v>84.333333333333343</v>
      </c>
      <c r="AD12" s="1">
        <f t="shared" si="22"/>
        <v>91.666666666666657</v>
      </c>
      <c r="AE12" s="1" t="e">
        <f t="shared" si="3"/>
        <v>#DIV/0!</v>
      </c>
      <c r="AF12" s="1" t="e">
        <f t="shared" si="4"/>
        <v>#DIV/0!</v>
      </c>
      <c r="AG12" s="1">
        <f t="shared" si="23"/>
        <v>4824.333333333333</v>
      </c>
      <c r="AK12" s="51">
        <f t="shared" si="25"/>
        <v>8.3333333333333428</v>
      </c>
      <c r="AL12" s="19" t="e">
        <f t="shared" si="26"/>
        <v>#DIV/0!</v>
      </c>
      <c r="AM12" s="50" t="e">
        <f t="shared" si="27"/>
        <v>#DIV/0!</v>
      </c>
      <c r="AN12" s="50">
        <f t="shared" si="28"/>
        <v>4824.333333333333</v>
      </c>
      <c r="AO12" s="1">
        <f t="shared" si="29"/>
        <v>4824.333333333333</v>
      </c>
    </row>
    <row r="13" spans="1:41" ht="16.5" customHeight="1" x14ac:dyDescent="0.2">
      <c r="A13" s="47">
        <v>5</v>
      </c>
      <c r="B13" s="65" t="str">
        <f>'FORM SKP'!B16</f>
        <v>Membantu melaksanakan pembinaan pengelolaan sistem informasi</v>
      </c>
      <c r="C13" s="57">
        <f>'FORM SKP'!E16</f>
        <v>0</v>
      </c>
      <c r="D13" s="57">
        <f>'FORM SKP'!F16</f>
        <v>5</v>
      </c>
      <c r="E13" s="61" t="str">
        <f>'FORM SKP'!G16</f>
        <v>kegiatan</v>
      </c>
      <c r="F13" s="62">
        <f>'FORM SKP'!H16</f>
        <v>100</v>
      </c>
      <c r="G13" s="57">
        <f>'FORM SKP'!I16</f>
        <v>12</v>
      </c>
      <c r="H13" s="58" t="str">
        <f>'FORM SKP'!J16</f>
        <v>bln</v>
      </c>
      <c r="I13" s="70">
        <f>'FORM SKP'!K16</f>
        <v>0</v>
      </c>
      <c r="J13" s="57" t="s">
        <v>117</v>
      </c>
      <c r="K13" s="59">
        <v>94</v>
      </c>
      <c r="L13" s="60" t="str">
        <f t="shared" si="10"/>
        <v>kegiatan</v>
      </c>
      <c r="M13" s="62">
        <v>90</v>
      </c>
      <c r="N13" s="59">
        <v>11</v>
      </c>
      <c r="O13" s="63" t="str">
        <f t="shared" si="11"/>
        <v>bln</v>
      </c>
      <c r="P13" s="121"/>
      <c r="Q13" s="48">
        <f t="shared" si="12"/>
        <v>2054.3333333333335</v>
      </c>
      <c r="R13" s="64">
        <f t="shared" si="13"/>
        <v>684.77777777777783</v>
      </c>
      <c r="T13" s="1">
        <f t="shared" si="14"/>
        <v>1</v>
      </c>
      <c r="U13" s="1">
        <f t="shared" si="15"/>
        <v>684.77777777777783</v>
      </c>
      <c r="W13" s="1">
        <f t="shared" si="16"/>
        <v>8.3333333333333428</v>
      </c>
      <c r="X13" s="49" t="e">
        <f t="shared" si="24"/>
        <v>#DIV/0!</v>
      </c>
      <c r="Y13" s="1">
        <f t="shared" si="17"/>
        <v>1880</v>
      </c>
      <c r="Z13" s="1">
        <f t="shared" si="18"/>
        <v>90</v>
      </c>
      <c r="AA13" s="50">
        <f t="shared" si="19"/>
        <v>84.333333333333343</v>
      </c>
      <c r="AB13" s="50" t="e">
        <f t="shared" si="20"/>
        <v>#DIV/0!</v>
      </c>
      <c r="AC13" s="1">
        <f t="shared" si="21"/>
        <v>84.333333333333343</v>
      </c>
      <c r="AD13" s="1">
        <f t="shared" si="22"/>
        <v>91.666666666666657</v>
      </c>
      <c r="AE13" s="1" t="e">
        <f t="shared" si="3"/>
        <v>#DIV/0!</v>
      </c>
      <c r="AF13" s="1" t="e">
        <f t="shared" si="4"/>
        <v>#DIV/0!</v>
      </c>
      <c r="AG13" s="1">
        <f t="shared" si="23"/>
        <v>2054.3333333333335</v>
      </c>
      <c r="AK13" s="50">
        <f t="shared" si="25"/>
        <v>8.3333333333333428</v>
      </c>
      <c r="AL13" s="52" t="e">
        <f t="shared" si="26"/>
        <v>#DIV/0!</v>
      </c>
      <c r="AM13" s="50" t="e">
        <f t="shared" si="27"/>
        <v>#DIV/0!</v>
      </c>
      <c r="AN13" s="50">
        <f t="shared" si="28"/>
        <v>2054.3333333333335</v>
      </c>
      <c r="AO13" s="1">
        <f t="shared" si="29"/>
        <v>2054.3333333333335</v>
      </c>
    </row>
    <row r="14" spans="1:41" ht="15" customHeight="1" x14ac:dyDescent="0.2">
      <c r="A14" s="47">
        <v>6</v>
      </c>
      <c r="B14" s="65" t="str">
        <f>'FORM SKP'!B17</f>
        <v>Membantu menghimpun dan mengolah data kepada pimpinan melalui jaringan teknologi informasi</v>
      </c>
      <c r="C14" s="57">
        <f>'FORM SKP'!E17</f>
        <v>0</v>
      </c>
      <c r="D14" s="57">
        <f>'FORM SKP'!F17</f>
        <v>7</v>
      </c>
      <c r="E14" s="61" t="str">
        <f>'FORM SKP'!G17</f>
        <v>kegiatan</v>
      </c>
      <c r="F14" s="62">
        <f>'FORM SKP'!H17</f>
        <v>100</v>
      </c>
      <c r="G14" s="57">
        <f>'FORM SKP'!I17</f>
        <v>12</v>
      </c>
      <c r="H14" s="58" t="str">
        <f>'FORM SKP'!J17</f>
        <v>bln</v>
      </c>
      <c r="I14" s="70">
        <f>'FORM SKP'!K17</f>
        <v>0</v>
      </c>
      <c r="J14" s="57" t="s">
        <v>117</v>
      </c>
      <c r="K14" s="59">
        <v>95</v>
      </c>
      <c r="L14" s="60" t="str">
        <f t="shared" si="10"/>
        <v>kegiatan</v>
      </c>
      <c r="M14" s="62">
        <v>90</v>
      </c>
      <c r="N14" s="59">
        <v>11</v>
      </c>
      <c r="O14" s="63" t="str">
        <f t="shared" si="11"/>
        <v>bln</v>
      </c>
      <c r="P14" s="121"/>
      <c r="Q14" s="48">
        <f t="shared" si="12"/>
        <v>1531.4761904761904</v>
      </c>
      <c r="R14" s="64">
        <f t="shared" si="13"/>
        <v>510.49206349206344</v>
      </c>
      <c r="T14" s="1">
        <f t="shared" si="14"/>
        <v>1</v>
      </c>
      <c r="U14" s="1">
        <f t="shared" si="15"/>
        <v>510.49206349206344</v>
      </c>
      <c r="W14" s="1">
        <f t="shared" si="16"/>
        <v>8.3333333333333428</v>
      </c>
      <c r="X14" s="49" t="e">
        <f t="shared" si="24"/>
        <v>#DIV/0!</v>
      </c>
      <c r="Y14" s="1">
        <f t="shared" si="17"/>
        <v>1357.1428571428571</v>
      </c>
      <c r="Z14" s="1">
        <f t="shared" si="18"/>
        <v>90</v>
      </c>
      <c r="AA14" s="50">
        <f t="shared" si="19"/>
        <v>84.333333333333343</v>
      </c>
      <c r="AB14" s="50" t="e">
        <f t="shared" si="20"/>
        <v>#DIV/0!</v>
      </c>
      <c r="AC14" s="1">
        <f t="shared" si="21"/>
        <v>84.333333333333343</v>
      </c>
      <c r="AD14" s="1">
        <f t="shared" si="22"/>
        <v>91.666666666666657</v>
      </c>
      <c r="AE14" s="1" t="e">
        <f t="shared" si="3"/>
        <v>#DIV/0!</v>
      </c>
      <c r="AF14" s="1" t="e">
        <f t="shared" si="4"/>
        <v>#DIV/0!</v>
      </c>
      <c r="AG14" s="1">
        <f t="shared" si="23"/>
        <v>1531.4761904761904</v>
      </c>
      <c r="AK14" s="50">
        <f t="shared" si="25"/>
        <v>8.3333333333333428</v>
      </c>
      <c r="AL14" s="52" t="e">
        <f t="shared" si="26"/>
        <v>#DIV/0!</v>
      </c>
      <c r="AM14" s="50" t="e">
        <f t="shared" si="27"/>
        <v>#DIV/0!</v>
      </c>
      <c r="AN14" s="50">
        <f t="shared" si="28"/>
        <v>1531.4761904761904</v>
      </c>
      <c r="AO14" s="1">
        <f t="shared" si="29"/>
        <v>1531.4761904761904</v>
      </c>
    </row>
    <row r="15" spans="1:41" ht="12.75" customHeight="1" x14ac:dyDescent="0.2">
      <c r="A15" s="47">
        <v>7</v>
      </c>
      <c r="B15" s="65" t="str">
        <f>'FORM SKP'!B18</f>
        <v xml:space="preserve">Membuat NPD Kegiatan </v>
      </c>
      <c r="C15" s="57">
        <f>'FORM SKP'!E18</f>
        <v>0</v>
      </c>
      <c r="D15" s="57">
        <f>'FORM SKP'!F18</f>
        <v>36</v>
      </c>
      <c r="E15" s="61" t="str">
        <f>'FORM SKP'!G18</f>
        <v>dokumen</v>
      </c>
      <c r="F15" s="62">
        <f>'FORM SKP'!H18</f>
        <v>100</v>
      </c>
      <c r="G15" s="57">
        <f>'FORM SKP'!I18</f>
        <v>12</v>
      </c>
      <c r="H15" s="58" t="str">
        <f>'FORM SKP'!J18</f>
        <v>bln</v>
      </c>
      <c r="I15" s="70">
        <f>'FORM SKP'!K18</f>
        <v>0</v>
      </c>
      <c r="J15" s="57" t="s">
        <v>117</v>
      </c>
      <c r="K15" s="59">
        <v>96</v>
      </c>
      <c r="L15" s="60" t="str">
        <f t="shared" si="10"/>
        <v>dokumen</v>
      </c>
      <c r="M15" s="62">
        <v>90</v>
      </c>
      <c r="N15" s="59">
        <v>11</v>
      </c>
      <c r="O15" s="63" t="str">
        <f t="shared" si="11"/>
        <v>bln</v>
      </c>
      <c r="P15" s="121"/>
      <c r="Q15" s="48">
        <f t="shared" si="12"/>
        <v>441</v>
      </c>
      <c r="R15" s="64">
        <f t="shared" si="13"/>
        <v>147</v>
      </c>
      <c r="T15" s="1">
        <f t="shared" si="14"/>
        <v>1</v>
      </c>
      <c r="U15" s="1">
        <f t="shared" si="15"/>
        <v>147</v>
      </c>
      <c r="W15" s="1">
        <f t="shared" si="16"/>
        <v>8.3333333333333428</v>
      </c>
      <c r="X15" s="49" t="e">
        <f t="shared" si="24"/>
        <v>#DIV/0!</v>
      </c>
      <c r="Y15" s="1">
        <f t="shared" si="17"/>
        <v>266.66666666666663</v>
      </c>
      <c r="Z15" s="1">
        <f t="shared" si="18"/>
        <v>90</v>
      </c>
      <c r="AA15" s="50">
        <f t="shared" si="19"/>
        <v>84.333333333333343</v>
      </c>
      <c r="AB15" s="50" t="e">
        <f t="shared" si="20"/>
        <v>#DIV/0!</v>
      </c>
      <c r="AC15" s="1">
        <f t="shared" si="21"/>
        <v>84.333333333333343</v>
      </c>
      <c r="AD15" s="1">
        <f t="shared" si="22"/>
        <v>91.666666666666657</v>
      </c>
      <c r="AE15" s="1" t="e">
        <f t="shared" si="3"/>
        <v>#DIV/0!</v>
      </c>
      <c r="AF15" s="1" t="e">
        <f t="shared" si="4"/>
        <v>#DIV/0!</v>
      </c>
      <c r="AG15" s="1">
        <f t="shared" si="23"/>
        <v>441</v>
      </c>
      <c r="AK15" s="50">
        <f t="shared" si="25"/>
        <v>8.3333333333333428</v>
      </c>
      <c r="AL15" s="52" t="e">
        <f t="shared" si="26"/>
        <v>#DIV/0!</v>
      </c>
      <c r="AM15" s="50" t="e">
        <f t="shared" si="27"/>
        <v>#DIV/0!</v>
      </c>
      <c r="AN15" s="50">
        <f t="shared" si="28"/>
        <v>441</v>
      </c>
      <c r="AO15" s="1">
        <f t="shared" si="29"/>
        <v>441</v>
      </c>
    </row>
    <row r="16" spans="1:41" ht="21" customHeight="1" x14ac:dyDescent="0.2">
      <c r="A16" s="47">
        <v>8</v>
      </c>
      <c r="B16" s="65" t="str">
        <f>'FORM SKP'!B19</f>
        <v>Membuat Kartu Kendali Kegiatan</v>
      </c>
      <c r="C16" s="57">
        <f>'FORM SKP'!E19</f>
        <v>0</v>
      </c>
      <c r="D16" s="57">
        <f>'FORM SKP'!F19</f>
        <v>36</v>
      </c>
      <c r="E16" s="61" t="str">
        <f>'FORM SKP'!G19</f>
        <v>dokumen</v>
      </c>
      <c r="F16" s="62">
        <f>'FORM SKP'!H19</f>
        <v>100</v>
      </c>
      <c r="G16" s="57">
        <f>'FORM SKP'!I19</f>
        <v>12</v>
      </c>
      <c r="H16" s="58" t="str">
        <f>'FORM SKP'!J19</f>
        <v>bln</v>
      </c>
      <c r="I16" s="70">
        <f>'FORM SKP'!K19</f>
        <v>0</v>
      </c>
      <c r="J16" s="57" t="s">
        <v>117</v>
      </c>
      <c r="K16" s="59">
        <v>97</v>
      </c>
      <c r="L16" s="60" t="str">
        <f t="shared" si="10"/>
        <v>dokumen</v>
      </c>
      <c r="M16" s="62">
        <v>90</v>
      </c>
      <c r="N16" s="59">
        <v>11</v>
      </c>
      <c r="O16" s="63" t="str">
        <f t="shared" si="11"/>
        <v>bln</v>
      </c>
      <c r="P16" s="121"/>
      <c r="Q16" s="48">
        <f t="shared" si="12"/>
        <v>443.77777777777783</v>
      </c>
      <c r="R16" s="64">
        <f t="shared" si="13"/>
        <v>147.92592592592595</v>
      </c>
      <c r="T16" s="1">
        <f t="shared" si="14"/>
        <v>1</v>
      </c>
      <c r="U16" s="1">
        <f t="shared" si="15"/>
        <v>147.92592592592595</v>
      </c>
      <c r="W16" s="1">
        <f t="shared" si="16"/>
        <v>8.3333333333333428</v>
      </c>
      <c r="X16" s="49" t="e">
        <f t="shared" si="24"/>
        <v>#DIV/0!</v>
      </c>
      <c r="Y16" s="1">
        <f t="shared" si="17"/>
        <v>269.44444444444446</v>
      </c>
      <c r="Z16" s="1">
        <f t="shared" si="18"/>
        <v>90</v>
      </c>
      <c r="AA16" s="50">
        <f t="shared" si="19"/>
        <v>84.333333333333343</v>
      </c>
      <c r="AB16" s="50" t="e">
        <f t="shared" si="20"/>
        <v>#DIV/0!</v>
      </c>
      <c r="AC16" s="1">
        <f t="shared" si="21"/>
        <v>84.333333333333343</v>
      </c>
      <c r="AD16" s="1">
        <f t="shared" si="22"/>
        <v>91.666666666666657</v>
      </c>
      <c r="AE16" s="1" t="e">
        <f t="shared" si="3"/>
        <v>#DIV/0!</v>
      </c>
      <c r="AF16" s="1" t="e">
        <f t="shared" si="4"/>
        <v>#DIV/0!</v>
      </c>
      <c r="AG16" s="1">
        <f t="shared" si="23"/>
        <v>443.77777777777783</v>
      </c>
      <c r="AK16" s="50">
        <f t="shared" si="25"/>
        <v>8.3333333333333428</v>
      </c>
      <c r="AL16" s="52" t="e">
        <f t="shared" si="26"/>
        <v>#DIV/0!</v>
      </c>
      <c r="AM16" s="50" t="e">
        <f t="shared" si="27"/>
        <v>#DIV/0!</v>
      </c>
      <c r="AN16" s="50">
        <f t="shared" si="28"/>
        <v>443.77777777777783</v>
      </c>
      <c r="AO16" s="1">
        <f t="shared" si="29"/>
        <v>443.77777777777783</v>
      </c>
    </row>
    <row r="17" spans="1:41" ht="15.75" customHeight="1" x14ac:dyDescent="0.2">
      <c r="A17" s="47">
        <v>9</v>
      </c>
      <c r="B17" s="65" t="str">
        <f>'FORM SKP'!B20</f>
        <v>Menyusun kelengkapan SPJ</v>
      </c>
      <c r="C17" s="57">
        <f>'FORM SKP'!E20</f>
        <v>0</v>
      </c>
      <c r="D17" s="57">
        <f>'FORM SKP'!F20</f>
        <v>36</v>
      </c>
      <c r="E17" s="61" t="str">
        <f>'FORM SKP'!G20</f>
        <v>dokumen</v>
      </c>
      <c r="F17" s="62">
        <f>'FORM SKP'!H20</f>
        <v>100</v>
      </c>
      <c r="G17" s="57">
        <f>'FORM SKP'!I20</f>
        <v>12</v>
      </c>
      <c r="H17" s="58" t="str">
        <f>'FORM SKP'!J20</f>
        <v>bln</v>
      </c>
      <c r="I17" s="70">
        <f>'FORM SKP'!K20</f>
        <v>0</v>
      </c>
      <c r="J17" s="57" t="s">
        <v>117</v>
      </c>
      <c r="K17" s="59">
        <v>98</v>
      </c>
      <c r="L17" s="60" t="str">
        <f t="shared" si="10"/>
        <v>dokumen</v>
      </c>
      <c r="M17" s="62">
        <v>90</v>
      </c>
      <c r="N17" s="59">
        <v>11</v>
      </c>
      <c r="O17" s="63" t="str">
        <f t="shared" si="11"/>
        <v>bln</v>
      </c>
      <c r="P17" s="121"/>
      <c r="Q17" s="48">
        <f t="shared" si="12"/>
        <v>446.55555555555554</v>
      </c>
      <c r="R17" s="64">
        <f t="shared" si="13"/>
        <v>148.85185185185185</v>
      </c>
      <c r="T17" s="1">
        <f t="shared" si="14"/>
        <v>1</v>
      </c>
      <c r="U17" s="1">
        <f t="shared" si="15"/>
        <v>148.85185185185185</v>
      </c>
      <c r="W17" s="1">
        <f t="shared" si="16"/>
        <v>8.3333333333333428</v>
      </c>
      <c r="X17" s="49" t="e">
        <f t="shared" si="24"/>
        <v>#DIV/0!</v>
      </c>
      <c r="Y17" s="1">
        <f t="shared" si="17"/>
        <v>272.22222222222223</v>
      </c>
      <c r="Z17" s="1">
        <f t="shared" si="18"/>
        <v>90</v>
      </c>
      <c r="AA17" s="50">
        <f t="shared" si="19"/>
        <v>84.333333333333343</v>
      </c>
      <c r="AB17" s="50" t="e">
        <f t="shared" si="20"/>
        <v>#DIV/0!</v>
      </c>
      <c r="AC17" s="1">
        <f t="shared" si="21"/>
        <v>84.333333333333343</v>
      </c>
      <c r="AD17" s="1">
        <f t="shared" si="22"/>
        <v>91.666666666666657</v>
      </c>
      <c r="AE17" s="1" t="e">
        <f t="shared" si="3"/>
        <v>#DIV/0!</v>
      </c>
      <c r="AF17" s="1" t="e">
        <f t="shared" si="4"/>
        <v>#DIV/0!</v>
      </c>
      <c r="AG17" s="1">
        <f t="shared" si="23"/>
        <v>446.55555555555554</v>
      </c>
      <c r="AK17" s="50">
        <f t="shared" si="25"/>
        <v>8.3333333333333428</v>
      </c>
      <c r="AL17" s="52" t="e">
        <f t="shared" si="26"/>
        <v>#DIV/0!</v>
      </c>
      <c r="AM17" s="50" t="e">
        <f t="shared" si="27"/>
        <v>#DIV/0!</v>
      </c>
      <c r="AN17" s="50">
        <f t="shared" si="28"/>
        <v>446.55555555555554</v>
      </c>
      <c r="AO17" s="1">
        <f t="shared" si="29"/>
        <v>446.55555555555554</v>
      </c>
    </row>
    <row r="18" spans="1:41" ht="15.75" customHeight="1" x14ac:dyDescent="0.2">
      <c r="A18" s="47">
        <v>10</v>
      </c>
      <c r="B18" s="65">
        <f>'FORM SKP'!B22</f>
        <v>0</v>
      </c>
      <c r="C18" s="57">
        <f>'FORM SKP'!E22</f>
        <v>0</v>
      </c>
      <c r="D18" s="57">
        <f>'FORM SKP'!F22</f>
        <v>0</v>
      </c>
      <c r="E18" s="61">
        <f>'FORM SKP'!G22</f>
        <v>0</v>
      </c>
      <c r="F18" s="62">
        <f>'FORM SKP'!H22</f>
        <v>0</v>
      </c>
      <c r="G18" s="57">
        <f>'FORM SKP'!I22</f>
        <v>0</v>
      </c>
      <c r="H18" s="58">
        <f>'FORM SKP'!J22</f>
        <v>0</v>
      </c>
      <c r="I18" s="70">
        <f>'FORM SKP'!K22</f>
        <v>0</v>
      </c>
      <c r="J18" s="57" t="s">
        <v>117</v>
      </c>
      <c r="K18" s="59">
        <v>99</v>
      </c>
      <c r="L18" s="60">
        <f t="shared" ref="L18" si="30">E18</f>
        <v>0</v>
      </c>
      <c r="M18" s="62">
        <v>90</v>
      </c>
      <c r="N18" s="59">
        <v>11</v>
      </c>
      <c r="O18" s="63">
        <f t="shared" ref="O18" si="31">H18</f>
        <v>0</v>
      </c>
      <c r="P18" s="121"/>
      <c r="Q18" s="48" t="e">
        <f t="shared" ref="Q18" si="32">AG18</f>
        <v>#DIV/0!</v>
      </c>
      <c r="R18" s="64" t="e">
        <f t="shared" ref="R18" si="33">IF(P18="",Q18/3,Q18/4)</f>
        <v>#DIV/0!</v>
      </c>
      <c r="T18" s="1">
        <f t="shared" si="14"/>
        <v>0</v>
      </c>
      <c r="U18" s="1">
        <f t="shared" si="15"/>
        <v>0</v>
      </c>
      <c r="W18" s="1" t="e">
        <f t="shared" si="16"/>
        <v>#DIV/0!</v>
      </c>
      <c r="X18" s="49" t="e">
        <f t="shared" si="24"/>
        <v>#DIV/0!</v>
      </c>
      <c r="Y18" s="1" t="e">
        <f t="shared" si="17"/>
        <v>#DIV/0!</v>
      </c>
      <c r="Z18" s="1" t="e">
        <f t="shared" si="18"/>
        <v>#DIV/0!</v>
      </c>
      <c r="AA18" s="50" t="e">
        <f t="shared" si="19"/>
        <v>#DIV/0!</v>
      </c>
      <c r="AB18" s="50" t="e">
        <f t="shared" si="20"/>
        <v>#DIV/0!</v>
      </c>
      <c r="AC18" s="1" t="e">
        <f t="shared" si="21"/>
        <v>#DIV/0!</v>
      </c>
      <c r="AD18" s="1" t="e">
        <f t="shared" si="22"/>
        <v>#DIV/0!</v>
      </c>
      <c r="AE18" s="1" t="e">
        <f t="shared" si="3"/>
        <v>#DIV/0!</v>
      </c>
      <c r="AF18" s="1" t="e">
        <f t="shared" si="4"/>
        <v>#DIV/0!</v>
      </c>
      <c r="AG18" s="1" t="e">
        <f t="shared" si="23"/>
        <v>#DIV/0!</v>
      </c>
      <c r="AK18" s="50" t="e">
        <f t="shared" si="25"/>
        <v>#DIV/0!</v>
      </c>
      <c r="AL18" s="52" t="e">
        <f t="shared" si="26"/>
        <v>#DIV/0!</v>
      </c>
      <c r="AM18" s="50" t="e">
        <f t="shared" si="27"/>
        <v>#DIV/0!</v>
      </c>
      <c r="AN18" s="50" t="e">
        <f t="shared" si="28"/>
        <v>#DIV/0!</v>
      </c>
      <c r="AO18" s="1" t="e">
        <f t="shared" si="29"/>
        <v>#DIV/0!</v>
      </c>
    </row>
    <row r="19" spans="1:41" ht="26.25" customHeight="1" x14ac:dyDescent="0.2">
      <c r="A19" s="113"/>
      <c r="B19" s="237" t="s">
        <v>42</v>
      </c>
      <c r="C19" s="238"/>
      <c r="D19" s="238"/>
      <c r="E19" s="238"/>
      <c r="F19" s="238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9"/>
    </row>
    <row r="20" spans="1:41" ht="15.75" customHeight="1" x14ac:dyDescent="0.2">
      <c r="A20" s="113">
        <v>1</v>
      </c>
      <c r="B20" s="53" t="s">
        <v>118</v>
      </c>
      <c r="C20" s="53"/>
      <c r="D20" s="233"/>
      <c r="E20" s="233"/>
      <c r="F20" s="233"/>
      <c r="G20" s="233"/>
      <c r="H20" s="233"/>
      <c r="I20" s="233"/>
      <c r="J20" s="66"/>
      <c r="K20" s="234"/>
      <c r="L20" s="234"/>
      <c r="M20" s="234"/>
      <c r="N20" s="234"/>
      <c r="O20" s="234"/>
      <c r="P20" s="234"/>
      <c r="Q20" s="113"/>
      <c r="R20" s="232">
        <v>1</v>
      </c>
      <c r="Z20" s="1" t="s">
        <v>36</v>
      </c>
      <c r="AJ20" s="1" t="s">
        <v>32</v>
      </c>
      <c r="AL20" s="50"/>
    </row>
    <row r="21" spans="1:41" ht="15.75" customHeight="1" x14ac:dyDescent="0.2">
      <c r="A21" s="113"/>
      <c r="B21" s="165"/>
      <c r="C21" s="53"/>
      <c r="D21" s="233"/>
      <c r="E21" s="233"/>
      <c r="F21" s="233"/>
      <c r="G21" s="233"/>
      <c r="H21" s="233"/>
      <c r="I21" s="233"/>
      <c r="J21" s="66"/>
      <c r="K21" s="234"/>
      <c r="L21" s="234"/>
      <c r="M21" s="234"/>
      <c r="N21" s="234"/>
      <c r="O21" s="234"/>
      <c r="P21" s="234"/>
      <c r="Q21" s="113"/>
      <c r="R21" s="232"/>
      <c r="Z21" s="1" t="s">
        <v>37</v>
      </c>
      <c r="AJ21" s="1" t="s">
        <v>33</v>
      </c>
      <c r="AL21" s="50"/>
    </row>
    <row r="22" spans="1:41" ht="15.75" customHeight="1" x14ac:dyDescent="0.2">
      <c r="A22" s="113">
        <v>2</v>
      </c>
      <c r="B22" s="53" t="s">
        <v>119</v>
      </c>
      <c r="C22" s="53"/>
      <c r="D22" s="233"/>
      <c r="E22" s="233"/>
      <c r="F22" s="233"/>
      <c r="G22" s="233"/>
      <c r="H22" s="233"/>
      <c r="I22" s="233"/>
      <c r="J22" s="66"/>
      <c r="K22" s="234"/>
      <c r="L22" s="234"/>
      <c r="M22" s="234"/>
      <c r="N22" s="234"/>
      <c r="O22" s="234"/>
      <c r="P22" s="234"/>
      <c r="Q22" s="113"/>
      <c r="R22" s="232"/>
      <c r="AL22" s="50"/>
    </row>
    <row r="23" spans="1:41" ht="15.75" customHeight="1" x14ac:dyDescent="0.2">
      <c r="A23" s="113"/>
      <c r="B23" s="53"/>
      <c r="C23" s="53"/>
      <c r="D23" s="233"/>
      <c r="E23" s="233"/>
      <c r="F23" s="233"/>
      <c r="G23" s="233"/>
      <c r="H23" s="233"/>
      <c r="I23" s="233"/>
      <c r="J23" s="66"/>
      <c r="K23" s="234"/>
      <c r="L23" s="234"/>
      <c r="M23" s="234"/>
      <c r="N23" s="234"/>
      <c r="O23" s="234"/>
      <c r="P23" s="234"/>
      <c r="Q23" s="113"/>
      <c r="R23" s="232"/>
      <c r="X23" s="1">
        <f>SUM(Y13:AA13)</f>
        <v>2054.3333333333335</v>
      </c>
    </row>
    <row r="24" spans="1:41" ht="15.75" customHeight="1" x14ac:dyDescent="0.2">
      <c r="A24" s="115"/>
      <c r="B24" s="100"/>
      <c r="C24" s="100"/>
      <c r="D24" s="101"/>
      <c r="E24" s="101"/>
      <c r="F24" s="101"/>
      <c r="G24" s="101"/>
      <c r="H24" s="101"/>
      <c r="I24" s="101"/>
      <c r="J24" s="116"/>
      <c r="K24" s="117"/>
      <c r="L24" s="117"/>
      <c r="M24" s="117"/>
      <c r="N24" s="117"/>
      <c r="O24" s="117"/>
      <c r="P24" s="117"/>
      <c r="Q24" s="118"/>
      <c r="R24" s="2"/>
    </row>
    <row r="25" spans="1:41" ht="13.5" customHeight="1" x14ac:dyDescent="0.2">
      <c r="A25" s="244" t="s">
        <v>18</v>
      </c>
      <c r="B25" s="244"/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119">
        <f>(SUM(U9:U18)/T25)+R20+R22</f>
        <v>803.2028218694885</v>
      </c>
      <c r="T25" s="1">
        <f>SUM(T9:T20)</f>
        <v>9</v>
      </c>
    </row>
    <row r="26" spans="1:41" ht="13.5" customHeight="1" x14ac:dyDescent="0.2">
      <c r="A26" s="244"/>
      <c r="B26" s="244"/>
      <c r="C26" s="244"/>
      <c r="D26" s="244"/>
      <c r="E26" s="244"/>
      <c r="F26" s="244"/>
      <c r="G26" s="244"/>
      <c r="H26" s="244"/>
      <c r="I26" s="244"/>
      <c r="J26" s="244"/>
      <c r="K26" s="244"/>
      <c r="L26" s="244"/>
      <c r="M26" s="244"/>
      <c r="N26" s="244"/>
      <c r="O26" s="244"/>
      <c r="P26" s="244"/>
      <c r="Q26" s="244"/>
      <c r="R26" s="67" t="str">
        <f>IF(R25&lt;=50,"(Buruk)",IF(R25&lt;=60,"(Sedang)",IF(R25&lt;=75,"(Cukup)",IF(R25&lt;=90.99,"(Baik)","(Sangat Baik)"))))</f>
        <v>(Sangat Baik)</v>
      </c>
    </row>
    <row r="27" spans="1:41" ht="7.5" customHeight="1" x14ac:dyDescent="0.2"/>
    <row r="28" spans="1:41" x14ac:dyDescent="0.2">
      <c r="M28" s="242" t="s">
        <v>150</v>
      </c>
      <c r="N28" s="242"/>
      <c r="O28" s="242"/>
      <c r="P28" s="242"/>
      <c r="Q28" s="242"/>
      <c r="R28" s="242"/>
    </row>
    <row r="29" spans="1:41" x14ac:dyDescent="0.2">
      <c r="M29" s="242" t="s">
        <v>26</v>
      </c>
      <c r="N29" s="242"/>
      <c r="O29" s="242"/>
      <c r="P29" s="242"/>
      <c r="Q29" s="242"/>
      <c r="R29" s="242"/>
    </row>
    <row r="30" spans="1:41" ht="23.25" customHeight="1" x14ac:dyDescent="0.2">
      <c r="T30" s="1">
        <f>Q9/3</f>
        <v>183.11111111111111</v>
      </c>
    </row>
    <row r="31" spans="1:41" ht="23.25" customHeight="1" x14ac:dyDescent="0.2"/>
    <row r="32" spans="1:41" x14ac:dyDescent="0.2">
      <c r="M32" s="241" t="str">
        <f>'FORM SKP'!A29</f>
        <v>ACHMAD SANDY BUKHARI, S.Kom</v>
      </c>
      <c r="N32" s="241"/>
      <c r="O32" s="241"/>
      <c r="P32" s="241"/>
      <c r="Q32" s="241"/>
      <c r="R32" s="241"/>
    </row>
    <row r="33" spans="13:18" x14ac:dyDescent="0.2">
      <c r="M33" s="242" t="str">
        <f>'FORM SKP'!A30</f>
        <v>19811222 200604 1 013</v>
      </c>
      <c r="N33" s="242"/>
      <c r="O33" s="242"/>
      <c r="P33" s="242"/>
      <c r="Q33" s="242"/>
      <c r="R33" s="242"/>
    </row>
  </sheetData>
  <mergeCells count="35">
    <mergeCell ref="A1:R1"/>
    <mergeCell ref="A2:R2"/>
    <mergeCell ref="A3:Q3"/>
    <mergeCell ref="M28:R28"/>
    <mergeCell ref="M29:R29"/>
    <mergeCell ref="R6:R7"/>
    <mergeCell ref="K6:P6"/>
    <mergeCell ref="A6:A7"/>
    <mergeCell ref="B6:B7"/>
    <mergeCell ref="C6:C7"/>
    <mergeCell ref="J6:J7"/>
    <mergeCell ref="A25:Q26"/>
    <mergeCell ref="D21:I21"/>
    <mergeCell ref="N8:O8"/>
    <mergeCell ref="N7:O7"/>
    <mergeCell ref="K22:P22"/>
    <mergeCell ref="M32:R32"/>
    <mergeCell ref="M33:R33"/>
    <mergeCell ref="R22:R23"/>
    <mergeCell ref="K7:L7"/>
    <mergeCell ref="K21:P21"/>
    <mergeCell ref="D7:E7"/>
    <mergeCell ref="R20:R21"/>
    <mergeCell ref="D23:I23"/>
    <mergeCell ref="K23:P23"/>
    <mergeCell ref="D22:I22"/>
    <mergeCell ref="Q6:Q7"/>
    <mergeCell ref="D6:I6"/>
    <mergeCell ref="D8:E8"/>
    <mergeCell ref="G8:H8"/>
    <mergeCell ref="B19:R19"/>
    <mergeCell ref="G7:H7"/>
    <mergeCell ref="K8:L8"/>
    <mergeCell ref="D20:I20"/>
    <mergeCell ref="K20:P20"/>
  </mergeCells>
  <phoneticPr fontId="1" type="noConversion"/>
  <pageMargins left="0.75" right="0.74803149606299213" top="0.98425196850393704" bottom="0.98425196850393704" header="0.51181102362204722" footer="0.51181102362204722"/>
  <pageSetup paperSize="9" scale="90" orientation="landscape" horizontalDpi="4294967293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J35"/>
  <sheetViews>
    <sheetView topLeftCell="B1" workbookViewId="0">
      <selection activeCell="H19" sqref="H19"/>
    </sheetView>
  </sheetViews>
  <sheetFormatPr defaultRowHeight="12.75" x14ac:dyDescent="0.2"/>
  <cols>
    <col min="1" max="1" width="5.28515625" style="1" customWidth="1"/>
    <col min="2" max="2" width="3.42578125" style="1" customWidth="1"/>
    <col min="3" max="3" width="1.7109375" style="1" customWidth="1"/>
    <col min="4" max="4" width="9.28515625" style="1" customWidth="1"/>
    <col min="5" max="5" width="8.85546875" style="1" customWidth="1"/>
    <col min="6" max="6" width="13.28515625" style="1" customWidth="1"/>
    <col min="7" max="7" width="6.28515625" style="1" customWidth="1"/>
    <col min="8" max="8" width="6" style="1" customWidth="1"/>
    <col min="9" max="9" width="11.5703125" style="1" customWidth="1"/>
    <col min="10" max="10" width="26.7109375" style="1" customWidth="1"/>
    <col min="11" max="16384" width="9.140625" style="1"/>
  </cols>
  <sheetData>
    <row r="1" spans="1:10" ht="21.75" customHeight="1" x14ac:dyDescent="0.2">
      <c r="A1" s="243" t="s">
        <v>43</v>
      </c>
      <c r="B1" s="243"/>
      <c r="C1" s="243"/>
      <c r="D1" s="243"/>
      <c r="E1" s="243"/>
      <c r="F1" s="243"/>
      <c r="G1" s="243"/>
      <c r="H1" s="243"/>
      <c r="I1" s="243"/>
      <c r="J1" s="243"/>
    </row>
    <row r="2" spans="1:10" ht="13.5" customHeight="1" x14ac:dyDescent="0.2"/>
    <row r="3" spans="1:10" ht="21.75" customHeight="1" x14ac:dyDescent="0.2">
      <c r="A3" s="1" t="s">
        <v>4</v>
      </c>
      <c r="C3" s="1" t="s">
        <v>75</v>
      </c>
      <c r="D3" s="1" t="str">
        <f>'FORM SKP'!H5</f>
        <v>Inez</v>
      </c>
    </row>
    <row r="4" spans="1:10" ht="21.75" customHeight="1" x14ac:dyDescent="0.2">
      <c r="A4" s="1" t="s">
        <v>5</v>
      </c>
      <c r="C4" s="1" t="s">
        <v>75</v>
      </c>
      <c r="D4" s="1" t="str">
        <f>'FORM SKP'!H6</f>
        <v>19740216 200501 1 002</v>
      </c>
    </row>
    <row r="5" spans="1:10" ht="13.5" customHeight="1" x14ac:dyDescent="0.2"/>
    <row r="6" spans="1:10" ht="35.25" customHeight="1" x14ac:dyDescent="0.2">
      <c r="A6" s="2" t="s">
        <v>44</v>
      </c>
      <c r="B6" s="232" t="s">
        <v>45</v>
      </c>
      <c r="C6" s="232"/>
      <c r="D6" s="232"/>
      <c r="E6" s="232" t="s">
        <v>46</v>
      </c>
      <c r="F6" s="232"/>
      <c r="G6" s="232"/>
      <c r="H6" s="232"/>
      <c r="I6" s="232"/>
      <c r="J6" s="3" t="s">
        <v>59</v>
      </c>
    </row>
    <row r="7" spans="1:10" x14ac:dyDescent="0.2">
      <c r="A7" s="4">
        <v>1</v>
      </c>
      <c r="B7" s="232">
        <v>2</v>
      </c>
      <c r="C7" s="232"/>
      <c r="D7" s="232"/>
      <c r="E7" s="232">
        <v>3</v>
      </c>
      <c r="F7" s="232"/>
      <c r="G7" s="232"/>
      <c r="H7" s="232"/>
      <c r="I7" s="232"/>
      <c r="J7" s="4">
        <v>4</v>
      </c>
    </row>
    <row r="8" spans="1:10" ht="21" customHeight="1" x14ac:dyDescent="0.2">
      <c r="A8" s="5"/>
      <c r="B8" s="8"/>
      <c r="C8" s="14"/>
      <c r="D8" s="14"/>
      <c r="E8" s="8"/>
      <c r="F8" s="14"/>
      <c r="G8" s="14"/>
      <c r="H8" s="14"/>
      <c r="I8" s="9"/>
      <c r="J8" s="5"/>
    </row>
    <row r="9" spans="1:10" ht="21" customHeight="1" x14ac:dyDescent="0.2">
      <c r="A9" s="107">
        <v>1</v>
      </c>
      <c r="B9" s="246" t="str">
        <f>PENGUKURAN!A5</f>
        <v>Januari s.d Desember 2015</v>
      </c>
      <c r="C9" s="249"/>
      <c r="D9" s="250"/>
      <c r="E9" s="108" t="s">
        <v>47</v>
      </c>
      <c r="F9" s="109"/>
      <c r="G9" s="109"/>
      <c r="H9" s="109"/>
      <c r="I9" s="110"/>
      <c r="J9" s="6"/>
    </row>
    <row r="10" spans="1:10" ht="21" customHeight="1" x14ac:dyDescent="0.2">
      <c r="A10" s="6"/>
      <c r="B10" s="246"/>
      <c r="C10" s="249"/>
      <c r="D10" s="250"/>
      <c r="E10" s="111">
        <f>PENGUKURAN!$R$25</f>
        <v>803.2028218694885</v>
      </c>
      <c r="F10" s="109" t="s">
        <v>48</v>
      </c>
      <c r="G10" s="109"/>
      <c r="H10" s="109"/>
      <c r="I10" s="110"/>
      <c r="J10" s="6"/>
    </row>
    <row r="11" spans="1:10" ht="21" customHeight="1" x14ac:dyDescent="0.2">
      <c r="A11" s="6"/>
      <c r="B11" s="246"/>
      <c r="C11" s="247"/>
      <c r="D11" s="248"/>
      <c r="E11" s="108" t="s">
        <v>49</v>
      </c>
      <c r="F11" s="109"/>
      <c r="G11" s="109"/>
      <c r="H11" s="109"/>
      <c r="I11" s="110"/>
      <c r="J11" s="6"/>
    </row>
    <row r="12" spans="1:10" ht="21" customHeight="1" x14ac:dyDescent="0.2">
      <c r="A12" s="6"/>
      <c r="B12" s="10"/>
      <c r="C12" s="15"/>
      <c r="D12" s="15"/>
      <c r="E12" s="10" t="s">
        <v>50</v>
      </c>
      <c r="F12" s="15"/>
      <c r="G12" s="16" t="s">
        <v>56</v>
      </c>
      <c r="H12" s="103">
        <v>90</v>
      </c>
      <c r="I12" s="68" t="str">
        <f>IF(H12&lt;=50,"(Buruk)",IF(H12&lt;=60,"(Kurang)",IF(H12&lt;=75,"(Cukup)",IF(H12&lt;=90.99,"(Baik)","(Sangat Baik)"))))</f>
        <v>(Baik)</v>
      </c>
      <c r="J12" s="245" t="str">
        <f>'FORM SKP'!C8</f>
        <v>Kasi Aplikasi Telematika dan PDE</v>
      </c>
    </row>
    <row r="13" spans="1:10" ht="21" customHeight="1" x14ac:dyDescent="0.2">
      <c r="A13" s="6"/>
      <c r="B13" s="10"/>
      <c r="C13" s="15"/>
      <c r="D13" s="15"/>
      <c r="E13" s="10" t="s">
        <v>51</v>
      </c>
      <c r="F13" s="15"/>
      <c r="G13" s="16" t="s">
        <v>56</v>
      </c>
      <c r="H13" s="103">
        <v>87</v>
      </c>
      <c r="I13" s="68" t="str">
        <f t="shared" ref="I13:I17" si="0">IF(H13&lt;=50,"(Buruk)",IF(H13&lt;=60,"(Kurang)",IF(H13&lt;=75,"(Cukup)",IF(H13&lt;=90.99,"(Baik)","(Sangat Baik)"))))</f>
        <v>(Baik)</v>
      </c>
      <c r="J13" s="245"/>
    </row>
    <row r="14" spans="1:10" ht="21" customHeight="1" x14ac:dyDescent="0.2">
      <c r="A14" s="6"/>
      <c r="B14" s="10"/>
      <c r="C14" s="15"/>
      <c r="D14" s="15"/>
      <c r="E14" s="10" t="s">
        <v>52</v>
      </c>
      <c r="F14" s="15"/>
      <c r="G14" s="16" t="s">
        <v>56</v>
      </c>
      <c r="H14" s="103">
        <v>87</v>
      </c>
      <c r="I14" s="68" t="str">
        <f t="shared" si="0"/>
        <v>(Baik)</v>
      </c>
      <c r="J14" s="18"/>
    </row>
    <row r="15" spans="1:10" ht="21" customHeight="1" x14ac:dyDescent="0.2">
      <c r="A15" s="6"/>
      <c r="B15" s="10"/>
      <c r="C15" s="15"/>
      <c r="D15" s="15"/>
      <c r="E15" s="10" t="s">
        <v>53</v>
      </c>
      <c r="F15" s="15"/>
      <c r="G15" s="16" t="s">
        <v>56</v>
      </c>
      <c r="H15" s="103">
        <v>87</v>
      </c>
      <c r="I15" s="68" t="str">
        <f t="shared" si="0"/>
        <v>(Baik)</v>
      </c>
      <c r="J15" s="18"/>
    </row>
    <row r="16" spans="1:10" ht="21" customHeight="1" x14ac:dyDescent="0.2">
      <c r="A16" s="6"/>
      <c r="B16" s="10"/>
      <c r="C16" s="15"/>
      <c r="D16" s="15"/>
      <c r="E16" s="10" t="s">
        <v>54</v>
      </c>
      <c r="F16" s="15"/>
      <c r="G16" s="16" t="s">
        <v>56</v>
      </c>
      <c r="H16" s="103">
        <v>88</v>
      </c>
      <c r="I16" s="68" t="str">
        <f t="shared" si="0"/>
        <v>(Baik)</v>
      </c>
      <c r="J16" s="152" t="str">
        <f>'FORM SKP'!C5</f>
        <v>ACHMAD SANDY BUKHARI, S.Kom</v>
      </c>
    </row>
    <row r="17" spans="1:10" ht="21" customHeight="1" x14ac:dyDescent="0.2">
      <c r="A17" s="6"/>
      <c r="B17" s="10"/>
      <c r="C17" s="15"/>
      <c r="D17" s="15"/>
      <c r="E17" s="12" t="s">
        <v>55</v>
      </c>
      <c r="F17" s="17"/>
      <c r="G17" s="23" t="s">
        <v>56</v>
      </c>
      <c r="H17" s="103"/>
      <c r="I17" s="68" t="str">
        <f t="shared" si="0"/>
        <v>(Buruk)</v>
      </c>
      <c r="J17" s="107" t="str">
        <f>'FORM SKP'!C6</f>
        <v>19811222 200604 1 013</v>
      </c>
    </row>
    <row r="18" spans="1:10" ht="21" customHeight="1" x14ac:dyDescent="0.2">
      <c r="A18" s="6"/>
      <c r="B18" s="10"/>
      <c r="C18" s="15"/>
      <c r="D18" s="11"/>
      <c r="E18" s="8" t="s">
        <v>57</v>
      </c>
      <c r="F18" s="14"/>
      <c r="G18" s="21" t="s">
        <v>56</v>
      </c>
      <c r="H18" s="69">
        <f>SUM(H12:H17)</f>
        <v>439</v>
      </c>
      <c r="I18" s="14"/>
      <c r="J18" s="6"/>
    </row>
    <row r="19" spans="1:10" ht="21" customHeight="1" x14ac:dyDescent="0.2">
      <c r="A19" s="6"/>
      <c r="B19" s="10"/>
      <c r="C19" s="15"/>
      <c r="D19" s="11"/>
      <c r="E19" s="10" t="s">
        <v>58</v>
      </c>
      <c r="F19" s="15"/>
      <c r="G19" s="16" t="s">
        <v>56</v>
      </c>
      <c r="H19" s="103">
        <f>IF(H17="",H18/5,H18/6)</f>
        <v>87.8</v>
      </c>
      <c r="I19" s="68" t="str">
        <f>IF(H19&lt;=50,"(Buruk)",IF(H19&lt;=60,"(Kurang)",IF(H19&lt;=75,"(Cukup)",IF(H19&lt;=90.99,"(Baik)","(Sangat Baik)"))))</f>
        <v>(Baik)</v>
      </c>
      <c r="J19" s="6"/>
    </row>
    <row r="20" spans="1:10" ht="21" customHeight="1" x14ac:dyDescent="0.2">
      <c r="A20" s="7"/>
      <c r="B20" s="12"/>
      <c r="C20" s="17"/>
      <c r="D20" s="13"/>
      <c r="E20" s="12"/>
      <c r="F20" s="17"/>
      <c r="G20" s="17"/>
      <c r="H20" s="17"/>
      <c r="I20" s="13"/>
      <c r="J20" s="7"/>
    </row>
    <row r="25" spans="1:10" x14ac:dyDescent="0.2">
      <c r="J25" s="50"/>
    </row>
    <row r="28" spans="1:10" x14ac:dyDescent="0.2">
      <c r="J28" s="71"/>
    </row>
    <row r="35" spans="9:9" x14ac:dyDescent="0.2">
      <c r="I35" s="20"/>
    </row>
  </sheetData>
  <mergeCells count="8">
    <mergeCell ref="A1:J1"/>
    <mergeCell ref="J12:J13"/>
    <mergeCell ref="B6:D6"/>
    <mergeCell ref="B7:D7"/>
    <mergeCell ref="E6:I6"/>
    <mergeCell ref="E7:I7"/>
    <mergeCell ref="B11:D11"/>
    <mergeCell ref="B9:D10"/>
  </mergeCells>
  <pageMargins left="0.61" right="0.43307086614173229" top="0.74803149606299213" bottom="0.74803149606299213" header="0.31496062992125984" footer="0.31496062992125984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2:J155"/>
  <sheetViews>
    <sheetView topLeftCell="A13" zoomScale="110" zoomScaleNormal="110" workbookViewId="0">
      <selection activeCell="B25" sqref="B25:J25"/>
    </sheetView>
  </sheetViews>
  <sheetFormatPr defaultRowHeight="15.75" x14ac:dyDescent="0.2"/>
  <cols>
    <col min="1" max="1" width="4.85546875" style="22" customWidth="1"/>
    <col min="2" max="2" width="3.28515625" style="22" customWidth="1"/>
    <col min="3" max="3" width="7.140625" style="22" customWidth="1"/>
    <col min="4" max="4" width="4.42578125" style="22" customWidth="1"/>
    <col min="5" max="5" width="3.5703125" style="22" customWidth="1"/>
    <col min="6" max="6" width="17" style="22" customWidth="1"/>
    <col min="7" max="7" width="11" style="22" customWidth="1"/>
    <col min="8" max="8" width="9.42578125" style="22" customWidth="1"/>
    <col min="9" max="9" width="13.28515625" style="22" customWidth="1"/>
    <col min="10" max="10" width="15" style="22" customWidth="1"/>
    <col min="11" max="16384" width="9.140625" style="22"/>
  </cols>
  <sheetData>
    <row r="2" spans="1:10" x14ac:dyDescent="0.2">
      <c r="H2" s="33"/>
    </row>
    <row r="4" spans="1:10" x14ac:dyDescent="0.2">
      <c r="J4" s="33"/>
    </row>
    <row r="5" spans="1:10" x14ac:dyDescent="0.2">
      <c r="J5" s="33"/>
    </row>
    <row r="6" spans="1:10" x14ac:dyDescent="0.2">
      <c r="J6" s="33"/>
    </row>
    <row r="7" spans="1:10" x14ac:dyDescent="0.2">
      <c r="A7" s="243" t="s">
        <v>60</v>
      </c>
      <c r="B7" s="243"/>
      <c r="C7" s="243"/>
      <c r="D7" s="243"/>
      <c r="E7" s="243"/>
      <c r="F7" s="243"/>
      <c r="G7" s="243"/>
      <c r="H7" s="243"/>
      <c r="I7" s="243"/>
      <c r="J7" s="243"/>
    </row>
    <row r="8" spans="1:10" x14ac:dyDescent="0.2">
      <c r="A8" s="243" t="s">
        <v>61</v>
      </c>
      <c r="B8" s="243"/>
      <c r="C8" s="243"/>
      <c r="D8" s="243"/>
      <c r="E8" s="243"/>
      <c r="F8" s="243"/>
      <c r="G8" s="243"/>
      <c r="H8" s="243"/>
      <c r="I8" s="243"/>
      <c r="J8" s="243"/>
    </row>
    <row r="9" spans="1:10" x14ac:dyDescent="0.2">
      <c r="J9" s="33"/>
    </row>
    <row r="10" spans="1:10" x14ac:dyDescent="0.2">
      <c r="A10" s="72"/>
      <c r="B10" s="72"/>
      <c r="C10" s="72"/>
      <c r="D10" s="72"/>
      <c r="E10" s="72"/>
      <c r="F10" s="72"/>
      <c r="G10" s="72"/>
      <c r="H10" s="72" t="s">
        <v>62</v>
      </c>
      <c r="I10" s="72"/>
      <c r="J10" s="72"/>
    </row>
    <row r="11" spans="1:10" x14ac:dyDescent="0.2">
      <c r="A11" s="72" t="str">
        <f>COVER!$A$39</f>
        <v>BADAN KEPEGAWAIAN DAERAH</v>
      </c>
      <c r="B11" s="72"/>
      <c r="C11" s="72"/>
      <c r="D11" s="72"/>
      <c r="E11" s="72"/>
      <c r="F11" s="72"/>
      <c r="G11" s="72"/>
      <c r="H11" s="286" t="str">
        <f>COVER!$A$16</f>
        <v>Januari s.d Desember 2015</v>
      </c>
      <c r="I11" s="286"/>
      <c r="J11" s="286"/>
    </row>
    <row r="12" spans="1:10" ht="9" customHeight="1" x14ac:dyDescent="0.2">
      <c r="A12" s="72"/>
      <c r="B12" s="72"/>
      <c r="C12" s="72"/>
      <c r="D12" s="72"/>
      <c r="E12" s="72"/>
      <c r="F12" s="72"/>
      <c r="G12" s="72"/>
      <c r="H12" s="161"/>
      <c r="I12" s="161"/>
      <c r="J12" s="161"/>
    </row>
    <row r="13" spans="1:10" ht="33.75" customHeight="1" x14ac:dyDescent="0.2">
      <c r="A13" s="73" t="s">
        <v>78</v>
      </c>
      <c r="B13" s="254" t="s">
        <v>63</v>
      </c>
      <c r="C13" s="255"/>
      <c r="D13" s="255"/>
      <c r="E13" s="255"/>
      <c r="F13" s="255"/>
      <c r="G13" s="255"/>
      <c r="H13" s="255"/>
      <c r="I13" s="255"/>
      <c r="J13" s="256"/>
    </row>
    <row r="14" spans="1:10" ht="30.75" customHeight="1" x14ac:dyDescent="0.2">
      <c r="A14" s="74"/>
      <c r="B14" s="75" t="s">
        <v>65</v>
      </c>
      <c r="C14" s="255" t="s">
        <v>64</v>
      </c>
      <c r="D14" s="255"/>
      <c r="E14" s="255"/>
      <c r="F14" s="255"/>
      <c r="G14" s="251" t="str">
        <f>'FORM SKP'!H5</f>
        <v>Inez</v>
      </c>
      <c r="H14" s="252"/>
      <c r="I14" s="252"/>
      <c r="J14" s="253"/>
    </row>
    <row r="15" spans="1:10" ht="30.75" customHeight="1" x14ac:dyDescent="0.2">
      <c r="A15" s="74"/>
      <c r="B15" s="78" t="s">
        <v>69</v>
      </c>
      <c r="C15" s="277" t="s">
        <v>5</v>
      </c>
      <c r="D15" s="277"/>
      <c r="E15" s="277"/>
      <c r="F15" s="277"/>
      <c r="G15" s="254" t="str">
        <f>'FORM SKP'!H6</f>
        <v>19740216 200501 1 002</v>
      </c>
      <c r="H15" s="255"/>
      <c r="I15" s="255"/>
      <c r="J15" s="256"/>
    </row>
    <row r="16" spans="1:10" ht="30.75" customHeight="1" x14ac:dyDescent="0.2">
      <c r="A16" s="74"/>
      <c r="B16" s="78" t="s">
        <v>70</v>
      </c>
      <c r="C16" s="277" t="s">
        <v>66</v>
      </c>
      <c r="D16" s="277"/>
      <c r="E16" s="277"/>
      <c r="F16" s="277"/>
      <c r="G16" s="254" t="str">
        <f>'FORM SKP'!H7</f>
        <v>Penata Muda - III/a</v>
      </c>
      <c r="H16" s="255"/>
      <c r="I16" s="255"/>
      <c r="J16" s="256"/>
    </row>
    <row r="17" spans="1:10" ht="30.75" customHeight="1" x14ac:dyDescent="0.2">
      <c r="A17" s="74"/>
      <c r="B17" s="78" t="s">
        <v>71</v>
      </c>
      <c r="C17" s="277" t="s">
        <v>67</v>
      </c>
      <c r="D17" s="277"/>
      <c r="E17" s="277"/>
      <c r="F17" s="277"/>
      <c r="G17" s="257" t="str">
        <f>'FORM SKP'!H8</f>
        <v>Administrasi Keuangan</v>
      </c>
      <c r="H17" s="258"/>
      <c r="I17" s="258"/>
      <c r="J17" s="259"/>
    </row>
    <row r="18" spans="1:10" ht="30.75" customHeight="1" x14ac:dyDescent="0.2">
      <c r="A18" s="82"/>
      <c r="B18" s="78" t="s">
        <v>72</v>
      </c>
      <c r="C18" s="277" t="s">
        <v>68</v>
      </c>
      <c r="D18" s="277"/>
      <c r="E18" s="277"/>
      <c r="F18" s="277"/>
      <c r="G18" s="257" t="str">
        <f>'FORM SKP'!H9</f>
        <v>Kantor Komunikasi dan Informatika</v>
      </c>
      <c r="H18" s="258"/>
      <c r="I18" s="258"/>
      <c r="J18" s="259"/>
    </row>
    <row r="19" spans="1:10" ht="33.75" customHeight="1" x14ac:dyDescent="0.2">
      <c r="A19" s="73" t="s">
        <v>79</v>
      </c>
      <c r="B19" s="254" t="s">
        <v>73</v>
      </c>
      <c r="C19" s="255"/>
      <c r="D19" s="255"/>
      <c r="E19" s="255"/>
      <c r="F19" s="255"/>
      <c r="G19" s="255"/>
      <c r="H19" s="255"/>
      <c r="I19" s="255"/>
      <c r="J19" s="256"/>
    </row>
    <row r="20" spans="1:10" ht="30.75" customHeight="1" x14ac:dyDescent="0.2">
      <c r="A20" s="83"/>
      <c r="B20" s="75" t="s">
        <v>65</v>
      </c>
      <c r="C20" s="255" t="s">
        <v>64</v>
      </c>
      <c r="D20" s="255"/>
      <c r="E20" s="255"/>
      <c r="F20" s="255"/>
      <c r="G20" s="251" t="str">
        <f>'FORM SKP'!C5</f>
        <v>ACHMAD SANDY BUKHARI, S.Kom</v>
      </c>
      <c r="H20" s="252"/>
      <c r="I20" s="252"/>
      <c r="J20" s="253"/>
    </row>
    <row r="21" spans="1:10" ht="30.75" customHeight="1" x14ac:dyDescent="0.2">
      <c r="A21" s="83"/>
      <c r="B21" s="78" t="s">
        <v>69</v>
      </c>
      <c r="C21" s="277" t="s">
        <v>5</v>
      </c>
      <c r="D21" s="277"/>
      <c r="E21" s="277"/>
      <c r="F21" s="277"/>
      <c r="G21" s="254" t="str">
        <f>'DATA SKP'!$E$11</f>
        <v>19811222 200604 1 013</v>
      </c>
      <c r="H21" s="255"/>
      <c r="I21" s="255"/>
      <c r="J21" s="256"/>
    </row>
    <row r="22" spans="1:10" ht="30.75" customHeight="1" x14ac:dyDescent="0.2">
      <c r="A22" s="83"/>
      <c r="B22" s="78" t="s">
        <v>70</v>
      </c>
      <c r="C22" s="277" t="s">
        <v>66</v>
      </c>
      <c r="D22" s="277"/>
      <c r="E22" s="277"/>
      <c r="F22" s="277"/>
      <c r="G22" s="257" t="str">
        <f>'FORM SKP'!C7</f>
        <v>Penata / III.c</v>
      </c>
      <c r="H22" s="258"/>
      <c r="I22" s="258"/>
      <c r="J22" s="259"/>
    </row>
    <row r="23" spans="1:10" ht="30.75" customHeight="1" x14ac:dyDescent="0.2">
      <c r="A23" s="83"/>
      <c r="B23" s="78" t="s">
        <v>71</v>
      </c>
      <c r="C23" s="277" t="s">
        <v>67</v>
      </c>
      <c r="D23" s="277"/>
      <c r="E23" s="277"/>
      <c r="F23" s="277"/>
      <c r="G23" s="257" t="str">
        <f>'FORM SKP'!C8</f>
        <v>Kasi Aplikasi Telematika dan PDE</v>
      </c>
      <c r="H23" s="258"/>
      <c r="I23" s="258"/>
      <c r="J23" s="259"/>
    </row>
    <row r="24" spans="1:10" ht="30.75" customHeight="1" x14ac:dyDescent="0.2">
      <c r="A24" s="84"/>
      <c r="B24" s="78" t="s">
        <v>72</v>
      </c>
      <c r="C24" s="277" t="s">
        <v>68</v>
      </c>
      <c r="D24" s="277"/>
      <c r="E24" s="277"/>
      <c r="F24" s="277"/>
      <c r="G24" s="257" t="str">
        <f>'FORM SKP'!C9</f>
        <v>Kantor Komunikasi dan Informatika</v>
      </c>
      <c r="H24" s="258"/>
      <c r="I24" s="258"/>
      <c r="J24" s="259"/>
    </row>
    <row r="25" spans="1:10" ht="33.75" customHeight="1" x14ac:dyDescent="0.2">
      <c r="A25" s="73" t="s">
        <v>80</v>
      </c>
      <c r="B25" s="254" t="s">
        <v>74</v>
      </c>
      <c r="C25" s="255"/>
      <c r="D25" s="255"/>
      <c r="E25" s="255"/>
      <c r="F25" s="255"/>
      <c r="G25" s="255"/>
      <c r="H25" s="255"/>
      <c r="I25" s="255"/>
      <c r="J25" s="256"/>
    </row>
    <row r="26" spans="1:10" ht="30.75" customHeight="1" x14ac:dyDescent="0.2">
      <c r="A26" s="74"/>
      <c r="B26" s="75" t="s">
        <v>65</v>
      </c>
      <c r="C26" s="255" t="s">
        <v>64</v>
      </c>
      <c r="D26" s="255"/>
      <c r="E26" s="255"/>
      <c r="F26" s="255"/>
      <c r="G26" s="251" t="str">
        <f>'DATA SKP'!E16</f>
        <v>Asep Zaenal Rahmat, S.Pd</v>
      </c>
      <c r="H26" s="252"/>
      <c r="I26" s="252"/>
      <c r="J26" s="253"/>
    </row>
    <row r="27" spans="1:10" ht="30.75" customHeight="1" x14ac:dyDescent="0.2">
      <c r="A27" s="74"/>
      <c r="B27" s="78" t="s">
        <v>69</v>
      </c>
      <c r="C27" s="277" t="s">
        <v>5</v>
      </c>
      <c r="D27" s="277"/>
      <c r="E27" s="277"/>
      <c r="F27" s="277"/>
      <c r="G27" s="254" t="str">
        <f>'DATA SKP'!E17</f>
        <v>19650804 198812 1 003</v>
      </c>
      <c r="H27" s="255"/>
      <c r="I27" s="255"/>
      <c r="J27" s="256"/>
    </row>
    <row r="28" spans="1:10" ht="30.75" customHeight="1" x14ac:dyDescent="0.2">
      <c r="A28" s="74"/>
      <c r="B28" s="78" t="s">
        <v>70</v>
      </c>
      <c r="C28" s="277" t="s">
        <v>66</v>
      </c>
      <c r="D28" s="277"/>
      <c r="E28" s="277"/>
      <c r="F28" s="277"/>
      <c r="G28" s="254" t="str">
        <f>'DATA SKP'!E18</f>
        <v>Pembina / IV-a</v>
      </c>
      <c r="H28" s="255"/>
      <c r="I28" s="255"/>
      <c r="J28" s="256"/>
    </row>
    <row r="29" spans="1:10" ht="30.75" customHeight="1" x14ac:dyDescent="0.2">
      <c r="A29" s="74"/>
      <c r="B29" s="78" t="s">
        <v>71</v>
      </c>
      <c r="C29" s="277" t="s">
        <v>67</v>
      </c>
      <c r="D29" s="277"/>
      <c r="E29" s="277"/>
      <c r="F29" s="277"/>
      <c r="G29" s="257" t="str">
        <f>'DATA SKP'!E19</f>
        <v>Kepala Kantor</v>
      </c>
      <c r="H29" s="258"/>
      <c r="I29" s="258"/>
      <c r="J29" s="259"/>
    </row>
    <row r="30" spans="1:10" ht="30.75" customHeight="1" x14ac:dyDescent="0.2">
      <c r="A30" s="82"/>
      <c r="B30" s="78" t="s">
        <v>72</v>
      </c>
      <c r="C30" s="277" t="s">
        <v>68</v>
      </c>
      <c r="D30" s="277"/>
      <c r="E30" s="277"/>
      <c r="F30" s="277"/>
      <c r="G30" s="257" t="str">
        <f>'DATA SKP'!E20</f>
        <v>Kantor Komunikasi dan Informatika</v>
      </c>
      <c r="H30" s="258"/>
      <c r="I30" s="258"/>
      <c r="J30" s="259"/>
    </row>
    <row r="31" spans="1:10" ht="33.75" customHeight="1" x14ac:dyDescent="0.2">
      <c r="A31" s="73" t="s">
        <v>105</v>
      </c>
      <c r="B31" s="278" t="s">
        <v>76</v>
      </c>
      <c r="C31" s="279"/>
      <c r="D31" s="279"/>
      <c r="E31" s="279"/>
      <c r="F31" s="279"/>
      <c r="G31" s="279"/>
      <c r="H31" s="279"/>
      <c r="I31" s="280"/>
      <c r="J31" s="85" t="s">
        <v>85</v>
      </c>
    </row>
    <row r="32" spans="1:10" x14ac:dyDescent="0.2">
      <c r="A32" s="86"/>
      <c r="B32" s="264" t="s">
        <v>77</v>
      </c>
      <c r="C32" s="279" t="s">
        <v>108</v>
      </c>
      <c r="D32" s="279"/>
      <c r="E32" s="279"/>
      <c r="F32" s="279"/>
      <c r="G32" s="279"/>
      <c r="H32" s="281">
        <f>'PERILAKU KERJA'!$E$10</f>
        <v>803.2028218694885</v>
      </c>
      <c r="I32" s="280" t="s">
        <v>106</v>
      </c>
      <c r="J32" s="284">
        <f>H32*60%</f>
        <v>481.92169312169307</v>
      </c>
    </row>
    <row r="33" spans="1:10" x14ac:dyDescent="0.2">
      <c r="A33" s="86"/>
      <c r="B33" s="266"/>
      <c r="C33" s="277"/>
      <c r="D33" s="277"/>
      <c r="E33" s="277"/>
      <c r="F33" s="277"/>
      <c r="G33" s="277"/>
      <c r="H33" s="282"/>
      <c r="I33" s="283"/>
      <c r="J33" s="285"/>
    </row>
    <row r="34" spans="1:10" ht="36" customHeight="1" x14ac:dyDescent="0.2">
      <c r="A34" s="86"/>
      <c r="B34" s="264" t="s">
        <v>69</v>
      </c>
      <c r="C34" s="271" t="s">
        <v>84</v>
      </c>
      <c r="D34" s="272"/>
      <c r="E34" s="78" t="s">
        <v>78</v>
      </c>
      <c r="F34" s="81" t="str">
        <f>'PERILAKU KERJA'!E12</f>
        <v>Orientasi Pelayanan</v>
      </c>
      <c r="G34" s="81"/>
      <c r="H34" s="104">
        <f>'PERILAKU KERJA'!H12</f>
        <v>90</v>
      </c>
      <c r="I34" s="84" t="str">
        <f>'PERILAKU KERJA'!I12</f>
        <v>(Baik)</v>
      </c>
      <c r="J34" s="87"/>
    </row>
    <row r="35" spans="1:10" ht="36" customHeight="1" x14ac:dyDescent="0.2">
      <c r="A35" s="86"/>
      <c r="B35" s="265"/>
      <c r="C35" s="273"/>
      <c r="D35" s="274"/>
      <c r="E35" s="78" t="s">
        <v>79</v>
      </c>
      <c r="F35" s="255" t="str">
        <f>'PERILAKU KERJA'!E13</f>
        <v>Integritas</v>
      </c>
      <c r="G35" s="256"/>
      <c r="H35" s="96">
        <f>'PERILAKU KERJA'!H13</f>
        <v>87</v>
      </c>
      <c r="I35" s="85" t="str">
        <f>'PERILAKU KERJA'!I13</f>
        <v>(Baik)</v>
      </c>
      <c r="J35" s="87"/>
    </row>
    <row r="36" spans="1:10" ht="36" customHeight="1" x14ac:dyDescent="0.2">
      <c r="A36" s="86"/>
      <c r="B36" s="265"/>
      <c r="C36" s="273"/>
      <c r="D36" s="274"/>
      <c r="E36" s="78" t="s">
        <v>80</v>
      </c>
      <c r="F36" s="255" t="str">
        <f>'PERILAKU KERJA'!E14</f>
        <v>Komitmen</v>
      </c>
      <c r="G36" s="256"/>
      <c r="H36" s="96">
        <f>'PERILAKU KERJA'!H14</f>
        <v>87</v>
      </c>
      <c r="I36" s="85" t="str">
        <f>'PERILAKU KERJA'!I14</f>
        <v>(Baik)</v>
      </c>
      <c r="J36" s="87"/>
    </row>
    <row r="37" spans="1:10" ht="36" customHeight="1" x14ac:dyDescent="0.2">
      <c r="A37" s="86"/>
      <c r="B37" s="265"/>
      <c r="C37" s="273"/>
      <c r="D37" s="274"/>
      <c r="E37" s="78">
        <v>4</v>
      </c>
      <c r="F37" s="255" t="str">
        <f>'PERILAKU KERJA'!E15</f>
        <v>Disiplin</v>
      </c>
      <c r="G37" s="256"/>
      <c r="H37" s="96">
        <f>'PERILAKU KERJA'!H15</f>
        <v>87</v>
      </c>
      <c r="I37" s="85" t="str">
        <f>'PERILAKU KERJA'!I15</f>
        <v>(Baik)</v>
      </c>
      <c r="J37" s="87"/>
    </row>
    <row r="38" spans="1:10" ht="36" customHeight="1" x14ac:dyDescent="0.2">
      <c r="A38" s="86"/>
      <c r="B38" s="265"/>
      <c r="C38" s="273"/>
      <c r="D38" s="274"/>
      <c r="E38" s="78" t="s">
        <v>81</v>
      </c>
      <c r="F38" s="255" t="str">
        <f>'PERILAKU KERJA'!E16</f>
        <v>Kerjasama</v>
      </c>
      <c r="G38" s="256"/>
      <c r="H38" s="96">
        <f>'PERILAKU KERJA'!H16</f>
        <v>88</v>
      </c>
      <c r="I38" s="85" t="str">
        <f>'PERILAKU KERJA'!I16</f>
        <v>(Baik)</v>
      </c>
      <c r="J38" s="87"/>
    </row>
    <row r="39" spans="1:10" ht="36" customHeight="1" x14ac:dyDescent="0.2">
      <c r="A39" s="86"/>
      <c r="B39" s="265"/>
      <c r="C39" s="273"/>
      <c r="D39" s="274"/>
      <c r="E39" s="78" t="s">
        <v>82</v>
      </c>
      <c r="F39" s="255" t="str">
        <f>'PERILAKU KERJA'!E17</f>
        <v>Kepemimpinan</v>
      </c>
      <c r="G39" s="256"/>
      <c r="H39" s="96">
        <f>'PERILAKU KERJA'!H17</f>
        <v>0</v>
      </c>
      <c r="I39" s="85" t="str">
        <f>'PERILAKU KERJA'!I17</f>
        <v>(Buruk)</v>
      </c>
      <c r="J39" s="87"/>
    </row>
    <row r="40" spans="1:10" ht="36" customHeight="1" x14ac:dyDescent="0.2">
      <c r="A40" s="86"/>
      <c r="B40" s="265"/>
      <c r="C40" s="273"/>
      <c r="D40" s="274"/>
      <c r="E40" s="254" t="s">
        <v>57</v>
      </c>
      <c r="F40" s="255"/>
      <c r="G40" s="256"/>
      <c r="H40" s="105">
        <f>'PERILAKU KERJA'!H18</f>
        <v>439</v>
      </c>
      <c r="I40" s="85">
        <f>'PERILAKU KERJA'!I18</f>
        <v>0</v>
      </c>
      <c r="J40" s="87"/>
    </row>
    <row r="41" spans="1:10" ht="36" customHeight="1" x14ac:dyDescent="0.2">
      <c r="A41" s="86"/>
      <c r="B41" s="265"/>
      <c r="C41" s="273"/>
      <c r="D41" s="274"/>
      <c r="E41" s="254" t="s">
        <v>58</v>
      </c>
      <c r="F41" s="255"/>
      <c r="G41" s="256"/>
      <c r="H41" s="102">
        <f>'PERILAKU KERJA'!H19</f>
        <v>87.8</v>
      </c>
      <c r="I41" s="73" t="str">
        <f>'PERILAKU KERJA'!I19</f>
        <v>(Baik)</v>
      </c>
      <c r="J41" s="87"/>
    </row>
    <row r="42" spans="1:10" ht="36" customHeight="1" x14ac:dyDescent="0.2">
      <c r="A42" s="79"/>
      <c r="B42" s="266"/>
      <c r="C42" s="275"/>
      <c r="D42" s="276"/>
      <c r="E42" s="76" t="s">
        <v>83</v>
      </c>
      <c r="F42" s="77"/>
      <c r="G42" s="77"/>
      <c r="H42" s="106">
        <f>H41</f>
        <v>87.8</v>
      </c>
      <c r="I42" s="88" t="s">
        <v>107</v>
      </c>
      <c r="J42" s="96">
        <f>H42*40%</f>
        <v>35.119999999999997</v>
      </c>
    </row>
    <row r="43" spans="1:10" ht="21.75" customHeight="1" x14ac:dyDescent="0.2">
      <c r="A43" s="264" t="s">
        <v>86</v>
      </c>
      <c r="B43" s="267"/>
      <c r="C43" s="267"/>
      <c r="D43" s="267"/>
      <c r="E43" s="267"/>
      <c r="F43" s="267"/>
      <c r="G43" s="267"/>
      <c r="H43" s="267"/>
      <c r="I43" s="268"/>
      <c r="J43" s="102">
        <f>J32+J42</f>
        <v>517.04169312169302</v>
      </c>
    </row>
    <row r="44" spans="1:10" ht="21.75" customHeight="1" x14ac:dyDescent="0.2">
      <c r="A44" s="266"/>
      <c r="B44" s="269"/>
      <c r="C44" s="269"/>
      <c r="D44" s="269"/>
      <c r="E44" s="269"/>
      <c r="F44" s="269"/>
      <c r="G44" s="269"/>
      <c r="H44" s="269"/>
      <c r="I44" s="270"/>
      <c r="J44" s="95" t="str">
        <f>IF(J43&lt;=50,"(Buruk)",IF(J43&lt;=60,"(Kurang)",IF(J43&lt;=75,"(Cukup)",IF(J43&lt;=90.99,"(Baik)","(Sangat Baik)"))))</f>
        <v>(Sangat Baik)</v>
      </c>
    </row>
    <row r="45" spans="1:10" s="35" customFormat="1" ht="30" customHeight="1" x14ac:dyDescent="0.25">
      <c r="A45" s="89" t="s">
        <v>81</v>
      </c>
      <c r="B45" s="90" t="s">
        <v>87</v>
      </c>
      <c r="C45" s="90"/>
      <c r="D45" s="90"/>
      <c r="E45" s="90"/>
      <c r="F45" s="90"/>
      <c r="G45" s="90"/>
      <c r="H45" s="90"/>
      <c r="I45" s="90"/>
      <c r="J45" s="91"/>
    </row>
    <row r="46" spans="1:10" x14ac:dyDescent="0.2">
      <c r="A46" s="86"/>
      <c r="B46" s="92" t="s">
        <v>88</v>
      </c>
      <c r="C46" s="92"/>
      <c r="D46" s="92"/>
      <c r="E46" s="92"/>
      <c r="F46" s="92"/>
      <c r="G46" s="92"/>
      <c r="H46" s="92"/>
      <c r="I46" s="92"/>
      <c r="J46" s="87"/>
    </row>
    <row r="47" spans="1:10" x14ac:dyDescent="0.2">
      <c r="A47" s="86"/>
      <c r="B47" s="92"/>
      <c r="C47" s="92"/>
      <c r="D47" s="92"/>
      <c r="E47" s="92"/>
      <c r="F47" s="92"/>
      <c r="G47" s="92"/>
      <c r="H47" s="92"/>
      <c r="I47" s="92"/>
      <c r="J47" s="87"/>
    </row>
    <row r="48" spans="1:10" x14ac:dyDescent="0.2">
      <c r="A48" s="86"/>
      <c r="B48" s="92"/>
      <c r="C48" s="92"/>
      <c r="D48" s="92"/>
      <c r="E48" s="92"/>
      <c r="F48" s="92"/>
      <c r="G48" s="92"/>
      <c r="H48" s="92"/>
      <c r="I48" s="92"/>
      <c r="J48" s="87"/>
    </row>
    <row r="49" spans="1:10" x14ac:dyDescent="0.2">
      <c r="A49" s="86"/>
      <c r="B49" s="92"/>
      <c r="C49" s="92"/>
      <c r="D49" s="92"/>
      <c r="E49" s="92"/>
      <c r="F49" s="92"/>
      <c r="G49" s="92"/>
      <c r="H49" s="92"/>
      <c r="I49" s="92"/>
      <c r="J49" s="87"/>
    </row>
    <row r="50" spans="1:10" x14ac:dyDescent="0.2">
      <c r="A50" s="86"/>
      <c r="B50" s="92"/>
      <c r="C50" s="92"/>
      <c r="D50" s="92"/>
      <c r="E50" s="92"/>
      <c r="F50" s="92"/>
      <c r="G50" s="92"/>
      <c r="H50" s="92"/>
      <c r="I50" s="92"/>
      <c r="J50" s="87"/>
    </row>
    <row r="51" spans="1:10" x14ac:dyDescent="0.2">
      <c r="A51" s="86"/>
      <c r="B51" s="92"/>
      <c r="C51" s="92"/>
      <c r="D51" s="92"/>
      <c r="E51" s="92"/>
      <c r="F51" s="92"/>
      <c r="G51" s="92"/>
      <c r="H51" s="92"/>
      <c r="I51" s="92"/>
      <c r="J51" s="87"/>
    </row>
    <row r="52" spans="1:10" x14ac:dyDescent="0.2">
      <c r="A52" s="86"/>
      <c r="B52" s="92"/>
      <c r="C52" s="92"/>
      <c r="D52" s="92"/>
      <c r="E52" s="92"/>
      <c r="F52" s="92"/>
      <c r="G52" s="92"/>
      <c r="H52" s="92"/>
      <c r="I52" s="92"/>
      <c r="J52" s="87"/>
    </row>
    <row r="53" spans="1:10" x14ac:dyDescent="0.2">
      <c r="A53" s="86"/>
      <c r="B53" s="92"/>
      <c r="C53" s="92"/>
      <c r="D53" s="92"/>
      <c r="E53" s="92"/>
      <c r="F53" s="92"/>
      <c r="G53" s="92"/>
      <c r="H53" s="92"/>
      <c r="I53" s="92"/>
      <c r="J53" s="87"/>
    </row>
    <row r="54" spans="1:10" x14ac:dyDescent="0.2">
      <c r="A54" s="86"/>
      <c r="B54" s="92"/>
      <c r="C54" s="92"/>
      <c r="D54" s="92"/>
      <c r="E54" s="92"/>
      <c r="F54" s="92"/>
      <c r="G54" s="92"/>
      <c r="H54" s="92"/>
      <c r="I54" s="92"/>
      <c r="J54" s="87"/>
    </row>
    <row r="55" spans="1:10" x14ac:dyDescent="0.2">
      <c r="A55" s="86"/>
      <c r="B55" s="92"/>
      <c r="C55" s="92"/>
      <c r="D55" s="92"/>
      <c r="E55" s="92"/>
      <c r="F55" s="92"/>
      <c r="G55" s="92"/>
      <c r="H55" s="92"/>
      <c r="I55" s="92"/>
      <c r="J55" s="87"/>
    </row>
    <row r="56" spans="1:10" x14ac:dyDescent="0.2">
      <c r="A56" s="86"/>
      <c r="B56" s="92"/>
      <c r="C56" s="92"/>
      <c r="D56" s="92"/>
      <c r="E56" s="92"/>
      <c r="F56" s="92"/>
      <c r="G56" s="92"/>
      <c r="H56" s="92"/>
      <c r="I56" s="92"/>
      <c r="J56" s="87"/>
    </row>
    <row r="57" spans="1:10" x14ac:dyDescent="0.2">
      <c r="A57" s="86"/>
      <c r="B57" s="92"/>
      <c r="C57" s="92"/>
      <c r="D57" s="92"/>
      <c r="E57" s="92"/>
      <c r="F57" s="92"/>
      <c r="G57" s="92"/>
      <c r="H57" s="92"/>
      <c r="I57" s="92"/>
      <c r="J57" s="87"/>
    </row>
    <row r="58" spans="1:10" x14ac:dyDescent="0.2">
      <c r="A58" s="86"/>
      <c r="B58" s="92"/>
      <c r="C58" s="92"/>
      <c r="D58" s="92"/>
      <c r="E58" s="92"/>
      <c r="F58" s="92"/>
      <c r="G58" s="92"/>
      <c r="H58" s="92"/>
      <c r="I58" s="92"/>
      <c r="J58" s="87"/>
    </row>
    <row r="59" spans="1:10" x14ac:dyDescent="0.2">
      <c r="A59" s="86"/>
      <c r="B59" s="92"/>
      <c r="C59" s="92"/>
      <c r="D59" s="92"/>
      <c r="E59" s="92"/>
      <c r="F59" s="92"/>
      <c r="G59" s="92"/>
      <c r="H59" s="92"/>
      <c r="I59" s="92"/>
      <c r="J59" s="87"/>
    </row>
    <row r="60" spans="1:10" x14ac:dyDescent="0.2">
      <c r="A60" s="86"/>
      <c r="B60" s="92"/>
      <c r="C60" s="92"/>
      <c r="D60" s="92"/>
      <c r="E60" s="92"/>
      <c r="F60" s="92"/>
      <c r="G60" s="92"/>
      <c r="H60" s="92"/>
      <c r="I60" s="92"/>
      <c r="J60" s="87"/>
    </row>
    <row r="61" spans="1:10" x14ac:dyDescent="0.2">
      <c r="A61" s="86"/>
      <c r="B61" s="92"/>
      <c r="C61" s="92"/>
      <c r="D61" s="92"/>
      <c r="E61" s="92"/>
      <c r="F61" s="92"/>
      <c r="G61" s="92"/>
      <c r="H61" s="92"/>
      <c r="I61" s="92"/>
      <c r="J61" s="87"/>
    </row>
    <row r="62" spans="1:10" x14ac:dyDescent="0.2">
      <c r="A62" s="86"/>
      <c r="B62" s="92"/>
      <c r="C62" s="92"/>
      <c r="D62" s="92"/>
      <c r="E62" s="92"/>
      <c r="F62" s="92"/>
      <c r="G62" s="92"/>
      <c r="H62" s="92"/>
      <c r="I62" s="92" t="s">
        <v>89</v>
      </c>
      <c r="J62" s="87"/>
    </row>
    <row r="63" spans="1:10" x14ac:dyDescent="0.2">
      <c r="A63" s="79"/>
      <c r="B63" s="80"/>
      <c r="C63" s="80"/>
      <c r="D63" s="80"/>
      <c r="E63" s="80"/>
      <c r="F63" s="80"/>
      <c r="G63" s="80"/>
      <c r="H63" s="80"/>
      <c r="I63" s="80"/>
      <c r="J63" s="81"/>
    </row>
    <row r="64" spans="1:10" ht="30" customHeight="1" x14ac:dyDescent="0.2">
      <c r="A64" s="89" t="s">
        <v>82</v>
      </c>
      <c r="B64" s="90" t="s">
        <v>90</v>
      </c>
      <c r="C64" s="90"/>
      <c r="D64" s="90"/>
      <c r="E64" s="90"/>
      <c r="F64" s="90"/>
      <c r="G64" s="90"/>
      <c r="H64" s="90"/>
      <c r="I64" s="90"/>
      <c r="J64" s="91"/>
    </row>
    <row r="65" spans="1:10" x14ac:dyDescent="0.2">
      <c r="A65" s="86"/>
      <c r="B65" s="92"/>
      <c r="C65" s="92"/>
      <c r="D65" s="92"/>
      <c r="E65" s="92"/>
      <c r="F65" s="92"/>
      <c r="G65" s="92"/>
      <c r="H65" s="92"/>
      <c r="I65" s="92"/>
      <c r="J65" s="87"/>
    </row>
    <row r="66" spans="1:10" x14ac:dyDescent="0.2">
      <c r="A66" s="86"/>
      <c r="B66" s="92"/>
      <c r="C66" s="92"/>
      <c r="D66" s="92"/>
      <c r="E66" s="92"/>
      <c r="F66" s="92"/>
      <c r="G66" s="92"/>
      <c r="H66" s="92"/>
      <c r="I66" s="92"/>
      <c r="J66" s="87"/>
    </row>
    <row r="67" spans="1:10" x14ac:dyDescent="0.2">
      <c r="A67" s="86"/>
      <c r="B67" s="92"/>
      <c r="C67" s="92"/>
      <c r="D67" s="92"/>
      <c r="E67" s="92"/>
      <c r="F67" s="92"/>
      <c r="G67" s="92"/>
      <c r="H67" s="92"/>
      <c r="I67" s="92"/>
      <c r="J67" s="87"/>
    </row>
    <row r="68" spans="1:10" x14ac:dyDescent="0.2">
      <c r="A68" s="86"/>
      <c r="B68" s="92"/>
      <c r="C68" s="92"/>
      <c r="D68" s="92"/>
      <c r="E68" s="92"/>
      <c r="F68" s="92"/>
      <c r="G68" s="92"/>
      <c r="H68" s="92"/>
      <c r="I68" s="92"/>
      <c r="J68" s="87"/>
    </row>
    <row r="69" spans="1:10" x14ac:dyDescent="0.2">
      <c r="A69" s="86"/>
      <c r="B69" s="92"/>
      <c r="C69" s="92"/>
      <c r="D69" s="92"/>
      <c r="E69" s="92"/>
      <c r="F69" s="92"/>
      <c r="G69" s="92"/>
      <c r="H69" s="92"/>
      <c r="I69" s="92"/>
      <c r="J69" s="87"/>
    </row>
    <row r="70" spans="1:10" x14ac:dyDescent="0.2">
      <c r="A70" s="86"/>
      <c r="B70" s="92"/>
      <c r="C70" s="92"/>
      <c r="D70" s="92"/>
      <c r="E70" s="92"/>
      <c r="F70" s="92"/>
      <c r="G70" s="92"/>
      <c r="H70" s="92"/>
      <c r="I70" s="92"/>
      <c r="J70" s="87"/>
    </row>
    <row r="71" spans="1:10" x14ac:dyDescent="0.2">
      <c r="A71" s="86"/>
      <c r="B71" s="92"/>
      <c r="C71" s="92"/>
      <c r="D71" s="92"/>
      <c r="E71" s="92"/>
      <c r="F71" s="92"/>
      <c r="G71" s="92"/>
      <c r="H71" s="92"/>
      <c r="I71" s="92"/>
      <c r="J71" s="87"/>
    </row>
    <row r="72" spans="1:10" x14ac:dyDescent="0.2">
      <c r="A72" s="86"/>
      <c r="B72" s="92"/>
      <c r="C72" s="92"/>
      <c r="D72" s="92"/>
      <c r="E72" s="92"/>
      <c r="F72" s="92"/>
      <c r="G72" s="92"/>
      <c r="H72" s="92"/>
      <c r="I72" s="92"/>
      <c r="J72" s="87"/>
    </row>
    <row r="73" spans="1:10" x14ac:dyDescent="0.2">
      <c r="A73" s="86"/>
      <c r="B73" s="92"/>
      <c r="C73" s="92"/>
      <c r="D73" s="92"/>
      <c r="E73" s="92"/>
      <c r="F73" s="92"/>
      <c r="G73" s="92"/>
      <c r="H73" s="92"/>
      <c r="I73" s="92"/>
      <c r="J73" s="87"/>
    </row>
    <row r="74" spans="1:10" x14ac:dyDescent="0.2">
      <c r="A74" s="86"/>
      <c r="B74" s="92"/>
      <c r="C74" s="92"/>
      <c r="D74" s="92"/>
      <c r="E74" s="92"/>
      <c r="F74" s="92"/>
      <c r="G74" s="92"/>
      <c r="H74" s="92"/>
      <c r="I74" s="92"/>
      <c r="J74" s="87"/>
    </row>
    <row r="75" spans="1:10" x14ac:dyDescent="0.2">
      <c r="A75" s="86"/>
      <c r="B75" s="92"/>
      <c r="C75" s="92"/>
      <c r="D75" s="92"/>
      <c r="E75" s="92"/>
      <c r="F75" s="92"/>
      <c r="G75" s="92"/>
      <c r="H75" s="92"/>
      <c r="I75" s="92"/>
      <c r="J75" s="87"/>
    </row>
    <row r="76" spans="1:10" x14ac:dyDescent="0.2">
      <c r="A76" s="86"/>
      <c r="B76" s="92"/>
      <c r="C76" s="92"/>
      <c r="D76" s="92"/>
      <c r="E76" s="92"/>
      <c r="F76" s="92"/>
      <c r="G76" s="92"/>
      <c r="H76" s="92"/>
      <c r="I76" s="92"/>
      <c r="J76" s="87"/>
    </row>
    <row r="77" spans="1:10" x14ac:dyDescent="0.2">
      <c r="A77" s="86"/>
      <c r="B77" s="92"/>
      <c r="C77" s="92"/>
      <c r="D77" s="92"/>
      <c r="E77" s="92"/>
      <c r="F77" s="92"/>
      <c r="G77" s="92"/>
      <c r="H77" s="92"/>
      <c r="I77" s="92"/>
      <c r="J77" s="87"/>
    </row>
    <row r="78" spans="1:10" x14ac:dyDescent="0.2">
      <c r="A78" s="86"/>
      <c r="B78" s="92"/>
      <c r="C78" s="92"/>
      <c r="D78" s="92"/>
      <c r="E78" s="92"/>
      <c r="F78" s="92"/>
      <c r="G78" s="92"/>
      <c r="H78" s="92"/>
      <c r="I78" s="92"/>
      <c r="J78" s="87"/>
    </row>
    <row r="79" spans="1:10" x14ac:dyDescent="0.2">
      <c r="A79" s="86"/>
      <c r="B79" s="92"/>
      <c r="C79" s="92"/>
      <c r="D79" s="92"/>
      <c r="E79" s="92"/>
      <c r="F79" s="92"/>
      <c r="G79" s="92"/>
      <c r="H79" s="92"/>
      <c r="I79" s="92"/>
      <c r="J79" s="87"/>
    </row>
    <row r="80" spans="1:10" x14ac:dyDescent="0.2">
      <c r="A80" s="86"/>
      <c r="B80" s="92"/>
      <c r="C80" s="92"/>
      <c r="D80" s="92"/>
      <c r="E80" s="92"/>
      <c r="F80" s="92"/>
      <c r="G80" s="92"/>
      <c r="H80" s="92"/>
      <c r="I80" s="92"/>
      <c r="J80" s="87"/>
    </row>
    <row r="81" spans="1:10" x14ac:dyDescent="0.2">
      <c r="A81" s="86"/>
      <c r="B81" s="92"/>
      <c r="C81" s="92"/>
      <c r="D81" s="92"/>
      <c r="E81" s="92"/>
      <c r="F81" s="92"/>
      <c r="G81" s="92"/>
      <c r="H81" s="92"/>
      <c r="I81" s="92"/>
      <c r="J81" s="87"/>
    </row>
    <row r="82" spans="1:10" x14ac:dyDescent="0.2">
      <c r="A82" s="86"/>
      <c r="B82" s="92"/>
      <c r="C82" s="92"/>
      <c r="D82" s="92"/>
      <c r="E82" s="92"/>
      <c r="F82" s="92"/>
      <c r="G82" s="92"/>
      <c r="H82" s="92"/>
      <c r="I82" s="92"/>
      <c r="J82" s="87"/>
    </row>
    <row r="83" spans="1:10" x14ac:dyDescent="0.2">
      <c r="A83" s="86"/>
      <c r="B83" s="92"/>
      <c r="C83" s="92"/>
      <c r="D83" s="92"/>
      <c r="E83" s="92"/>
      <c r="F83" s="92"/>
      <c r="G83" s="92"/>
      <c r="H83" s="92"/>
      <c r="I83" s="92"/>
      <c r="J83" s="87"/>
    </row>
    <row r="84" spans="1:10" x14ac:dyDescent="0.2">
      <c r="A84" s="86"/>
      <c r="B84" s="92"/>
      <c r="C84" s="92"/>
      <c r="D84" s="92"/>
      <c r="E84" s="92"/>
      <c r="F84" s="92"/>
      <c r="G84" s="92"/>
      <c r="H84" s="92"/>
      <c r="I84" s="92"/>
      <c r="J84" s="87"/>
    </row>
    <row r="85" spans="1:10" x14ac:dyDescent="0.2">
      <c r="A85" s="86"/>
      <c r="B85" s="92"/>
      <c r="C85" s="92"/>
      <c r="D85" s="92"/>
      <c r="E85" s="92"/>
      <c r="F85" s="92"/>
      <c r="G85" s="92"/>
      <c r="H85" s="92"/>
      <c r="I85" s="92" t="s">
        <v>89</v>
      </c>
      <c r="J85" s="87"/>
    </row>
    <row r="86" spans="1:10" x14ac:dyDescent="0.2">
      <c r="A86" s="79"/>
      <c r="B86" s="80"/>
      <c r="C86" s="80"/>
      <c r="D86" s="80"/>
      <c r="E86" s="80"/>
      <c r="F86" s="80"/>
      <c r="G86" s="80"/>
      <c r="H86" s="80"/>
      <c r="I86" s="80"/>
      <c r="J86" s="81"/>
    </row>
    <row r="87" spans="1:10" ht="30" customHeight="1" x14ac:dyDescent="0.2">
      <c r="A87" s="89" t="s">
        <v>104</v>
      </c>
      <c r="B87" s="90" t="s">
        <v>91</v>
      </c>
      <c r="C87" s="90"/>
      <c r="D87" s="90"/>
      <c r="E87" s="90"/>
      <c r="F87" s="90"/>
      <c r="G87" s="90"/>
      <c r="H87" s="90"/>
      <c r="I87" s="90"/>
      <c r="J87" s="91"/>
    </row>
    <row r="88" spans="1:10" x14ac:dyDescent="0.2">
      <c r="A88" s="86"/>
      <c r="B88" s="92" t="s">
        <v>92</v>
      </c>
      <c r="C88" s="92"/>
      <c r="D88" s="92"/>
      <c r="E88" s="92"/>
      <c r="F88" s="92"/>
      <c r="G88" s="92"/>
      <c r="H88" s="92"/>
      <c r="I88" s="92"/>
      <c r="J88" s="87"/>
    </row>
    <row r="89" spans="1:10" x14ac:dyDescent="0.2">
      <c r="A89" s="86"/>
      <c r="B89" s="92"/>
      <c r="C89" s="92"/>
      <c r="D89" s="92"/>
      <c r="E89" s="92"/>
      <c r="F89" s="92"/>
      <c r="G89" s="92"/>
      <c r="H89" s="92"/>
      <c r="I89" s="92"/>
      <c r="J89" s="87"/>
    </row>
    <row r="90" spans="1:10" x14ac:dyDescent="0.2">
      <c r="A90" s="86"/>
      <c r="B90" s="92"/>
      <c r="C90" s="92"/>
      <c r="D90" s="92"/>
      <c r="E90" s="92"/>
      <c r="F90" s="92"/>
      <c r="G90" s="92"/>
      <c r="H90" s="92"/>
      <c r="I90" s="92"/>
      <c r="J90" s="87"/>
    </row>
    <row r="91" spans="1:10" x14ac:dyDescent="0.2">
      <c r="A91" s="86"/>
      <c r="B91" s="92"/>
      <c r="C91" s="92"/>
      <c r="D91" s="92"/>
      <c r="E91" s="92"/>
      <c r="F91" s="92"/>
      <c r="G91" s="92"/>
      <c r="H91" s="92"/>
      <c r="I91" s="92"/>
      <c r="J91" s="87"/>
    </row>
    <row r="92" spans="1:10" x14ac:dyDescent="0.2">
      <c r="A92" s="86"/>
      <c r="B92" s="92"/>
      <c r="C92" s="92"/>
      <c r="D92" s="92"/>
      <c r="E92" s="92"/>
      <c r="F92" s="92"/>
      <c r="G92" s="92"/>
      <c r="H92" s="92"/>
      <c r="I92" s="92"/>
      <c r="J92" s="87"/>
    </row>
    <row r="93" spans="1:10" x14ac:dyDescent="0.2">
      <c r="A93" s="86"/>
      <c r="B93" s="92"/>
      <c r="C93" s="92"/>
      <c r="D93" s="92"/>
      <c r="E93" s="92"/>
      <c r="F93" s="92"/>
      <c r="G93" s="92"/>
      <c r="H93" s="92"/>
      <c r="I93" s="92"/>
      <c r="J93" s="87"/>
    </row>
    <row r="94" spans="1:10" x14ac:dyDescent="0.2">
      <c r="A94" s="86"/>
      <c r="B94" s="92"/>
      <c r="C94" s="92"/>
      <c r="D94" s="92"/>
      <c r="E94" s="92"/>
      <c r="F94" s="92"/>
      <c r="G94" s="92"/>
      <c r="H94" s="92"/>
      <c r="I94" s="92"/>
      <c r="J94" s="87"/>
    </row>
    <row r="95" spans="1:10" x14ac:dyDescent="0.2">
      <c r="A95" s="86"/>
      <c r="B95" s="92"/>
      <c r="C95" s="92"/>
      <c r="D95" s="92"/>
      <c r="E95" s="92"/>
      <c r="F95" s="92"/>
      <c r="G95" s="92"/>
      <c r="H95" s="92"/>
      <c r="I95" s="92"/>
      <c r="J95" s="87"/>
    </row>
    <row r="96" spans="1:10" x14ac:dyDescent="0.2">
      <c r="A96" s="86"/>
      <c r="B96" s="92"/>
      <c r="C96" s="92"/>
      <c r="D96" s="92"/>
      <c r="E96" s="92"/>
      <c r="F96" s="92"/>
      <c r="G96" s="92"/>
      <c r="H96" s="92"/>
      <c r="I96" s="92"/>
      <c r="J96" s="87"/>
    </row>
    <row r="97" spans="1:10" x14ac:dyDescent="0.2">
      <c r="A97" s="86"/>
      <c r="B97" s="92"/>
      <c r="C97" s="92"/>
      <c r="D97" s="92"/>
      <c r="E97" s="92"/>
      <c r="F97" s="92"/>
      <c r="G97" s="92"/>
      <c r="H97" s="92"/>
      <c r="I97" s="92"/>
      <c r="J97" s="87"/>
    </row>
    <row r="98" spans="1:10" x14ac:dyDescent="0.2">
      <c r="A98" s="86"/>
      <c r="B98" s="92"/>
      <c r="C98" s="92"/>
      <c r="D98" s="92"/>
      <c r="E98" s="92"/>
      <c r="F98" s="92"/>
      <c r="G98" s="92"/>
      <c r="H98" s="92"/>
      <c r="I98" s="92"/>
      <c r="J98" s="87"/>
    </row>
    <row r="99" spans="1:10" x14ac:dyDescent="0.2">
      <c r="A99" s="86"/>
      <c r="B99" s="92"/>
      <c r="C99" s="92"/>
      <c r="D99" s="92"/>
      <c r="E99" s="92"/>
      <c r="F99" s="92"/>
      <c r="G99" s="92"/>
      <c r="H99" s="92"/>
      <c r="I99" s="92"/>
      <c r="J99" s="87"/>
    </row>
    <row r="100" spans="1:10" x14ac:dyDescent="0.2">
      <c r="A100" s="86"/>
      <c r="B100" s="92"/>
      <c r="C100" s="92"/>
      <c r="D100" s="92"/>
      <c r="E100" s="92"/>
      <c r="F100" s="92"/>
      <c r="G100" s="92"/>
      <c r="H100" s="92"/>
      <c r="I100" s="92"/>
      <c r="J100" s="87"/>
    </row>
    <row r="101" spans="1:10" x14ac:dyDescent="0.2">
      <c r="A101" s="86"/>
      <c r="B101" s="92"/>
      <c r="C101" s="92"/>
      <c r="D101" s="92"/>
      <c r="E101" s="92"/>
      <c r="F101" s="92"/>
      <c r="G101" s="92"/>
      <c r="H101" s="92"/>
      <c r="I101" s="92"/>
      <c r="J101" s="87"/>
    </row>
    <row r="102" spans="1:10" x14ac:dyDescent="0.2">
      <c r="A102" s="86"/>
      <c r="B102" s="92"/>
      <c r="C102" s="92"/>
      <c r="D102" s="92"/>
      <c r="E102" s="92"/>
      <c r="F102" s="92"/>
      <c r="G102" s="92"/>
      <c r="H102" s="92"/>
      <c r="I102" s="92"/>
      <c r="J102" s="87"/>
    </row>
    <row r="103" spans="1:10" x14ac:dyDescent="0.2">
      <c r="A103" s="86"/>
      <c r="B103" s="92"/>
      <c r="C103" s="92"/>
      <c r="D103" s="92"/>
      <c r="E103" s="92"/>
      <c r="F103" s="92"/>
      <c r="G103" s="92"/>
      <c r="H103" s="92"/>
      <c r="I103" s="92"/>
      <c r="J103" s="87"/>
    </row>
    <row r="104" spans="1:10" x14ac:dyDescent="0.2">
      <c r="A104" s="86"/>
      <c r="B104" s="92"/>
      <c r="C104" s="92"/>
      <c r="D104" s="92"/>
      <c r="E104" s="92"/>
      <c r="F104" s="92"/>
      <c r="G104" s="92"/>
      <c r="H104" s="92"/>
      <c r="I104" s="92"/>
      <c r="J104" s="87"/>
    </row>
    <row r="105" spans="1:10" x14ac:dyDescent="0.2">
      <c r="A105" s="86"/>
      <c r="B105" s="92"/>
      <c r="C105" s="92"/>
      <c r="D105" s="92"/>
      <c r="E105" s="92"/>
      <c r="F105" s="92"/>
      <c r="G105" s="92"/>
      <c r="H105" s="92"/>
      <c r="I105" s="92"/>
      <c r="J105" s="87"/>
    </row>
    <row r="106" spans="1:10" x14ac:dyDescent="0.2">
      <c r="A106" s="86"/>
      <c r="B106" s="92"/>
      <c r="C106" s="92"/>
      <c r="D106" s="92"/>
      <c r="E106" s="92"/>
      <c r="F106" s="92"/>
      <c r="G106" s="92"/>
      <c r="H106" s="92"/>
      <c r="I106" s="92"/>
      <c r="J106" s="87"/>
    </row>
    <row r="107" spans="1:10" x14ac:dyDescent="0.2">
      <c r="A107" s="86"/>
      <c r="B107" s="92"/>
      <c r="C107" s="92"/>
      <c r="D107" s="92"/>
      <c r="E107" s="92"/>
      <c r="F107" s="92"/>
      <c r="G107" s="92"/>
      <c r="H107" s="92"/>
      <c r="I107" s="92"/>
      <c r="J107" s="87"/>
    </row>
    <row r="108" spans="1:10" x14ac:dyDescent="0.2">
      <c r="A108" s="86"/>
      <c r="B108" s="92"/>
      <c r="C108" s="92"/>
      <c r="D108" s="92"/>
      <c r="E108" s="92"/>
      <c r="F108" s="92"/>
      <c r="G108" s="92"/>
      <c r="H108" s="92"/>
      <c r="I108" s="92" t="s">
        <v>89</v>
      </c>
      <c r="J108" s="87"/>
    </row>
    <row r="109" spans="1:10" x14ac:dyDescent="0.2">
      <c r="A109" s="79"/>
      <c r="B109" s="80"/>
      <c r="C109" s="80"/>
      <c r="D109" s="80"/>
      <c r="E109" s="80"/>
      <c r="F109" s="80"/>
      <c r="G109" s="80"/>
      <c r="H109" s="80"/>
      <c r="I109" s="80"/>
      <c r="J109" s="81"/>
    </row>
    <row r="110" spans="1:10" ht="30" customHeight="1" x14ac:dyDescent="0.2">
      <c r="A110" s="89" t="s">
        <v>103</v>
      </c>
      <c r="B110" s="90" t="s">
        <v>93</v>
      </c>
      <c r="C110" s="90"/>
      <c r="D110" s="90"/>
      <c r="E110" s="90"/>
      <c r="F110" s="90"/>
      <c r="G110" s="90"/>
      <c r="H110" s="90"/>
      <c r="I110" s="90"/>
      <c r="J110" s="91"/>
    </row>
    <row r="111" spans="1:10" x14ac:dyDescent="0.2">
      <c r="A111" s="86"/>
      <c r="B111" s="92"/>
      <c r="C111" s="92"/>
      <c r="D111" s="92"/>
      <c r="E111" s="92"/>
      <c r="F111" s="92"/>
      <c r="G111" s="92"/>
      <c r="H111" s="92"/>
      <c r="I111" s="92"/>
      <c r="J111" s="87"/>
    </row>
    <row r="112" spans="1:10" x14ac:dyDescent="0.2">
      <c r="A112" s="86"/>
      <c r="B112" s="92"/>
      <c r="C112" s="92"/>
      <c r="D112" s="92"/>
      <c r="E112" s="92"/>
      <c r="F112" s="92"/>
      <c r="G112" s="92"/>
      <c r="H112" s="92"/>
      <c r="I112" s="92"/>
      <c r="J112" s="87"/>
    </row>
    <row r="113" spans="1:10" x14ac:dyDescent="0.2">
      <c r="A113" s="86"/>
      <c r="B113" s="92"/>
      <c r="C113" s="92"/>
      <c r="D113" s="92"/>
      <c r="E113" s="92"/>
      <c r="F113" s="92"/>
      <c r="G113" s="92"/>
      <c r="H113" s="92"/>
      <c r="I113" s="92"/>
      <c r="J113" s="87"/>
    </row>
    <row r="114" spans="1:10" x14ac:dyDescent="0.2">
      <c r="A114" s="86"/>
      <c r="B114" s="92"/>
      <c r="C114" s="92"/>
      <c r="D114" s="92"/>
      <c r="E114" s="92"/>
      <c r="F114" s="92"/>
      <c r="G114" s="92"/>
      <c r="H114" s="92"/>
      <c r="I114" s="92"/>
      <c r="J114" s="87"/>
    </row>
    <row r="115" spans="1:10" x14ac:dyDescent="0.2">
      <c r="A115" s="86"/>
      <c r="B115" s="92"/>
      <c r="C115" s="92"/>
      <c r="D115" s="92"/>
      <c r="E115" s="92"/>
      <c r="F115" s="92"/>
      <c r="G115" s="92"/>
      <c r="H115" s="92"/>
      <c r="I115" s="92"/>
      <c r="J115" s="87"/>
    </row>
    <row r="116" spans="1:10" x14ac:dyDescent="0.2">
      <c r="A116" s="86"/>
      <c r="B116" s="92"/>
      <c r="C116" s="92"/>
      <c r="D116" s="92"/>
      <c r="E116" s="92"/>
      <c r="F116" s="92"/>
      <c r="G116" s="92"/>
      <c r="H116" s="92"/>
      <c r="I116" s="92"/>
      <c r="J116" s="87"/>
    </row>
    <row r="117" spans="1:10" x14ac:dyDescent="0.2">
      <c r="A117" s="86"/>
      <c r="B117" s="92"/>
      <c r="C117" s="92"/>
      <c r="D117" s="92"/>
      <c r="E117" s="92"/>
      <c r="F117" s="92"/>
      <c r="G117" s="92"/>
      <c r="H117" s="92"/>
      <c r="I117" s="92"/>
      <c r="J117" s="87"/>
    </row>
    <row r="118" spans="1:10" x14ac:dyDescent="0.2">
      <c r="A118" s="86"/>
      <c r="B118" s="92"/>
      <c r="C118" s="92"/>
      <c r="D118" s="92"/>
      <c r="E118" s="92"/>
      <c r="F118" s="92"/>
      <c r="G118" s="92"/>
      <c r="H118" s="92"/>
      <c r="I118" s="92"/>
      <c r="J118" s="87"/>
    </row>
    <row r="119" spans="1:10" x14ac:dyDescent="0.2">
      <c r="A119" s="86"/>
      <c r="B119" s="92"/>
      <c r="C119" s="92"/>
      <c r="D119" s="92"/>
      <c r="E119" s="92"/>
      <c r="F119" s="92"/>
      <c r="G119" s="92"/>
      <c r="H119" s="92"/>
      <c r="I119" s="92"/>
      <c r="J119" s="87"/>
    </row>
    <row r="120" spans="1:10" x14ac:dyDescent="0.2">
      <c r="A120" s="86"/>
      <c r="B120" s="92"/>
      <c r="C120" s="92"/>
      <c r="D120" s="92"/>
      <c r="E120" s="92"/>
      <c r="F120" s="92"/>
      <c r="G120" s="92"/>
      <c r="H120" s="92"/>
      <c r="I120" s="92"/>
      <c r="J120" s="87"/>
    </row>
    <row r="121" spans="1:10" x14ac:dyDescent="0.2">
      <c r="A121" s="86"/>
      <c r="B121" s="92"/>
      <c r="C121" s="92"/>
      <c r="D121" s="92"/>
      <c r="E121" s="92"/>
      <c r="F121" s="92"/>
      <c r="G121" s="92"/>
      <c r="H121" s="92"/>
      <c r="I121" s="92"/>
      <c r="J121" s="87"/>
    </row>
    <row r="122" spans="1:10" x14ac:dyDescent="0.2">
      <c r="A122" s="86"/>
      <c r="B122" s="92"/>
      <c r="C122" s="92"/>
      <c r="D122" s="92"/>
      <c r="E122" s="92"/>
      <c r="F122" s="92"/>
      <c r="G122" s="92"/>
      <c r="H122" s="92"/>
      <c r="I122" s="92"/>
      <c r="J122" s="87"/>
    </row>
    <row r="123" spans="1:10" x14ac:dyDescent="0.2">
      <c r="A123" s="86"/>
      <c r="B123" s="92"/>
      <c r="C123" s="92"/>
      <c r="D123" s="92"/>
      <c r="E123" s="92"/>
      <c r="F123" s="92"/>
      <c r="G123" s="92"/>
      <c r="H123" s="92"/>
      <c r="I123" s="92"/>
      <c r="J123" s="87"/>
    </row>
    <row r="124" spans="1:10" x14ac:dyDescent="0.2">
      <c r="A124" s="86"/>
      <c r="B124" s="92"/>
      <c r="C124" s="92"/>
      <c r="D124" s="92"/>
      <c r="E124" s="92"/>
      <c r="F124" s="92"/>
      <c r="G124" s="92"/>
      <c r="H124" s="92"/>
      <c r="I124" s="92"/>
      <c r="J124" s="87"/>
    </row>
    <row r="125" spans="1:10" x14ac:dyDescent="0.2">
      <c r="A125" s="86"/>
      <c r="B125" s="92"/>
      <c r="C125" s="92"/>
      <c r="D125" s="92"/>
      <c r="E125" s="92"/>
      <c r="F125" s="92"/>
      <c r="G125" s="92"/>
      <c r="H125" s="92"/>
      <c r="I125" s="92"/>
      <c r="J125" s="87"/>
    </row>
    <row r="126" spans="1:10" x14ac:dyDescent="0.2">
      <c r="A126" s="79"/>
      <c r="B126" s="80"/>
      <c r="C126" s="80"/>
      <c r="D126" s="80"/>
      <c r="E126" s="80"/>
      <c r="F126" s="80"/>
      <c r="G126" s="80"/>
      <c r="H126" s="80"/>
      <c r="I126" s="80"/>
      <c r="J126" s="81"/>
    </row>
    <row r="127" spans="1:10" ht="30" customHeight="1" x14ac:dyDescent="0.2">
      <c r="A127" s="89"/>
      <c r="B127" s="90"/>
      <c r="C127" s="90"/>
      <c r="D127" s="90"/>
      <c r="E127" s="90"/>
      <c r="F127" s="90"/>
      <c r="G127" s="93" t="s">
        <v>101</v>
      </c>
      <c r="H127" s="90" t="s">
        <v>97</v>
      </c>
      <c r="I127" s="90"/>
      <c r="J127" s="91"/>
    </row>
    <row r="128" spans="1:10" x14ac:dyDescent="0.2">
      <c r="A128" s="86"/>
      <c r="B128" s="92"/>
      <c r="C128" s="92"/>
      <c r="D128" s="92"/>
      <c r="E128" s="92"/>
      <c r="F128" s="92"/>
      <c r="G128" s="92"/>
      <c r="H128" s="260" t="s">
        <v>73</v>
      </c>
      <c r="I128" s="260"/>
      <c r="J128" s="261"/>
    </row>
    <row r="129" spans="1:10" x14ac:dyDescent="0.2">
      <c r="A129" s="86"/>
      <c r="B129" s="92"/>
      <c r="C129" s="92"/>
      <c r="D129" s="92"/>
      <c r="E129" s="92"/>
      <c r="F129" s="92"/>
      <c r="G129" s="92"/>
      <c r="H129" s="92"/>
      <c r="I129" s="92"/>
      <c r="J129" s="87"/>
    </row>
    <row r="130" spans="1:10" x14ac:dyDescent="0.2">
      <c r="A130" s="86"/>
      <c r="B130" s="92"/>
      <c r="C130" s="92"/>
      <c r="D130" s="92"/>
      <c r="E130" s="92"/>
      <c r="F130" s="92"/>
      <c r="G130" s="92"/>
      <c r="H130" s="92"/>
      <c r="I130" s="92"/>
      <c r="J130" s="87"/>
    </row>
    <row r="131" spans="1:10" x14ac:dyDescent="0.2">
      <c r="A131" s="86"/>
      <c r="B131" s="92"/>
      <c r="C131" s="92"/>
      <c r="D131" s="92"/>
      <c r="E131" s="92"/>
      <c r="F131" s="92"/>
      <c r="G131" s="92"/>
      <c r="H131" s="92"/>
      <c r="I131" s="92"/>
      <c r="J131" s="87"/>
    </row>
    <row r="132" spans="1:10" x14ac:dyDescent="0.2">
      <c r="A132" s="86"/>
      <c r="B132" s="92"/>
      <c r="C132" s="92"/>
      <c r="D132" s="92"/>
      <c r="E132" s="92"/>
      <c r="F132" s="92"/>
      <c r="G132" s="92"/>
      <c r="H132" s="92"/>
      <c r="I132" s="92"/>
      <c r="J132" s="87"/>
    </row>
    <row r="133" spans="1:10" x14ac:dyDescent="0.2">
      <c r="A133" s="86"/>
      <c r="B133" s="92"/>
      <c r="C133" s="92"/>
      <c r="D133" s="92"/>
      <c r="E133" s="92"/>
      <c r="F133" s="92"/>
      <c r="G133" s="92"/>
      <c r="H133" s="262" t="str">
        <f>G20</f>
        <v>ACHMAD SANDY BUKHARI, S.Kom</v>
      </c>
      <c r="I133" s="262"/>
      <c r="J133" s="263"/>
    </row>
    <row r="134" spans="1:10" x14ac:dyDescent="0.2">
      <c r="A134" s="86"/>
      <c r="B134" s="92"/>
      <c r="C134" s="92"/>
      <c r="D134" s="92"/>
      <c r="E134" s="92"/>
      <c r="F134" s="92"/>
      <c r="G134" s="92"/>
      <c r="H134" s="260" t="str">
        <f>G21</f>
        <v>19811222 200604 1 013</v>
      </c>
      <c r="I134" s="260"/>
      <c r="J134" s="261"/>
    </row>
    <row r="135" spans="1:10" x14ac:dyDescent="0.2">
      <c r="A135" s="86"/>
      <c r="B135" s="92"/>
      <c r="C135" s="92"/>
      <c r="D135" s="92"/>
      <c r="E135" s="92"/>
      <c r="F135" s="92"/>
      <c r="G135" s="92"/>
      <c r="H135" s="92"/>
      <c r="I135" s="92"/>
      <c r="J135" s="87"/>
    </row>
    <row r="136" spans="1:10" x14ac:dyDescent="0.2">
      <c r="A136" s="86" t="s">
        <v>102</v>
      </c>
      <c r="B136" s="197" t="s">
        <v>98</v>
      </c>
      <c r="C136" s="197"/>
      <c r="D136" s="197"/>
      <c r="E136" s="197"/>
      <c r="F136" s="197"/>
      <c r="G136" s="92"/>
      <c r="H136" s="92"/>
      <c r="I136" s="92"/>
      <c r="J136" s="87"/>
    </row>
    <row r="137" spans="1:10" x14ac:dyDescent="0.2">
      <c r="A137" s="86"/>
      <c r="B137" s="260" t="s">
        <v>94</v>
      </c>
      <c r="C137" s="260"/>
      <c r="D137" s="260"/>
      <c r="E137" s="260"/>
      <c r="F137" s="260"/>
      <c r="G137" s="92"/>
      <c r="H137" s="92"/>
      <c r="I137" s="92"/>
      <c r="J137" s="87"/>
    </row>
    <row r="138" spans="1:10" x14ac:dyDescent="0.2">
      <c r="A138" s="86"/>
      <c r="B138" s="260" t="s">
        <v>95</v>
      </c>
      <c r="C138" s="260"/>
      <c r="D138" s="260"/>
      <c r="E138" s="260"/>
      <c r="F138" s="260"/>
      <c r="G138" s="92"/>
      <c r="H138" s="92"/>
      <c r="I138" s="92"/>
      <c r="J138" s="87"/>
    </row>
    <row r="139" spans="1:10" x14ac:dyDescent="0.2">
      <c r="A139" s="86"/>
      <c r="B139" s="92"/>
      <c r="C139" s="92"/>
      <c r="D139" s="92"/>
      <c r="E139" s="92"/>
      <c r="F139" s="92"/>
      <c r="G139" s="92"/>
      <c r="H139" s="92"/>
      <c r="I139" s="92"/>
      <c r="J139" s="87"/>
    </row>
    <row r="140" spans="1:10" x14ac:dyDescent="0.2">
      <c r="A140" s="86"/>
      <c r="B140" s="92"/>
      <c r="C140" s="92"/>
      <c r="D140" s="92"/>
      <c r="E140" s="92"/>
      <c r="F140" s="92"/>
      <c r="G140" s="92"/>
      <c r="H140" s="92"/>
      <c r="I140" s="92"/>
      <c r="J140" s="87"/>
    </row>
    <row r="141" spans="1:10" x14ac:dyDescent="0.2">
      <c r="A141" s="86"/>
      <c r="B141" s="92"/>
      <c r="C141" s="92"/>
      <c r="D141" s="92"/>
      <c r="E141" s="92"/>
      <c r="F141" s="92"/>
      <c r="G141" s="92"/>
      <c r="H141" s="92"/>
      <c r="I141" s="92"/>
      <c r="J141" s="87"/>
    </row>
    <row r="142" spans="1:10" x14ac:dyDescent="0.2">
      <c r="A142" s="86"/>
      <c r="B142" s="92"/>
      <c r="C142" s="92"/>
      <c r="D142" s="92"/>
      <c r="E142" s="92"/>
      <c r="F142" s="92"/>
      <c r="G142" s="92"/>
      <c r="H142" s="92"/>
      <c r="I142" s="92"/>
      <c r="J142" s="87"/>
    </row>
    <row r="143" spans="1:10" x14ac:dyDescent="0.2">
      <c r="A143" s="86"/>
      <c r="B143" s="262" t="str">
        <f>G14</f>
        <v>Inez</v>
      </c>
      <c r="C143" s="262"/>
      <c r="D143" s="262"/>
      <c r="E143" s="262"/>
      <c r="F143" s="262"/>
      <c r="G143" s="92"/>
      <c r="H143" s="92"/>
      <c r="I143" s="92"/>
      <c r="J143" s="87"/>
    </row>
    <row r="144" spans="1:10" x14ac:dyDescent="0.2">
      <c r="A144" s="86"/>
      <c r="B144" s="260" t="str">
        <f>G15</f>
        <v>19740216 200501 1 002</v>
      </c>
      <c r="C144" s="260"/>
      <c r="D144" s="260"/>
      <c r="E144" s="260"/>
      <c r="F144" s="260"/>
      <c r="G144" s="92"/>
      <c r="H144" s="92"/>
      <c r="I144" s="92"/>
      <c r="J144" s="87"/>
    </row>
    <row r="145" spans="1:10" x14ac:dyDescent="0.2">
      <c r="A145" s="86"/>
      <c r="B145" s="92"/>
      <c r="C145" s="92"/>
      <c r="D145" s="92"/>
      <c r="E145" s="92"/>
      <c r="F145" s="92"/>
      <c r="G145" s="92"/>
      <c r="H145" s="92"/>
      <c r="I145" s="92"/>
      <c r="J145" s="87"/>
    </row>
    <row r="146" spans="1:10" x14ac:dyDescent="0.2">
      <c r="A146" s="86"/>
      <c r="B146" s="92"/>
      <c r="C146" s="92"/>
      <c r="D146" s="92"/>
      <c r="E146" s="92"/>
      <c r="F146" s="92"/>
      <c r="G146" s="94" t="s">
        <v>100</v>
      </c>
      <c r="H146" s="92" t="s">
        <v>98</v>
      </c>
      <c r="I146" s="92"/>
      <c r="J146" s="87"/>
    </row>
    <row r="147" spans="1:10" x14ac:dyDescent="0.2">
      <c r="A147" s="86"/>
      <c r="B147" s="92"/>
      <c r="C147" s="92"/>
      <c r="D147" s="92"/>
      <c r="E147" s="92"/>
      <c r="F147" s="92"/>
      <c r="G147" s="92"/>
      <c r="H147" s="260" t="s">
        <v>96</v>
      </c>
      <c r="I147" s="260"/>
      <c r="J147" s="261"/>
    </row>
    <row r="148" spans="1:10" x14ac:dyDescent="0.2">
      <c r="A148" s="86"/>
      <c r="B148" s="92"/>
      <c r="C148" s="92"/>
      <c r="D148" s="92"/>
      <c r="E148" s="92"/>
      <c r="F148" s="92"/>
      <c r="G148" s="92"/>
      <c r="H148" s="92"/>
      <c r="I148" s="92"/>
      <c r="J148" s="87"/>
    </row>
    <row r="149" spans="1:10" x14ac:dyDescent="0.2">
      <c r="A149" s="86"/>
      <c r="B149" s="92"/>
      <c r="C149" s="92"/>
      <c r="D149" s="92"/>
      <c r="E149" s="92"/>
      <c r="F149" s="92"/>
      <c r="G149" s="92"/>
      <c r="H149" s="92"/>
      <c r="I149" s="92"/>
      <c r="J149" s="87"/>
    </row>
    <row r="150" spans="1:10" x14ac:dyDescent="0.2">
      <c r="A150" s="86"/>
      <c r="B150" s="92"/>
      <c r="C150" s="92"/>
      <c r="D150" s="92"/>
      <c r="E150" s="92"/>
      <c r="F150" s="92"/>
      <c r="G150" s="92"/>
      <c r="H150" s="92"/>
      <c r="I150" s="92"/>
      <c r="J150" s="87"/>
    </row>
    <row r="151" spans="1:10" x14ac:dyDescent="0.2">
      <c r="A151" s="86"/>
      <c r="B151" s="92"/>
      <c r="C151" s="92"/>
      <c r="D151" s="92"/>
      <c r="E151" s="92"/>
      <c r="F151" s="92"/>
      <c r="G151" s="92"/>
      <c r="H151" s="92"/>
      <c r="I151" s="92"/>
      <c r="J151" s="87"/>
    </row>
    <row r="152" spans="1:10" x14ac:dyDescent="0.2">
      <c r="A152" s="86"/>
      <c r="B152" s="92"/>
      <c r="C152" s="92"/>
      <c r="D152" s="92"/>
      <c r="E152" s="92"/>
      <c r="F152" s="92"/>
      <c r="G152" s="92"/>
      <c r="H152" s="262" t="str">
        <f>G26</f>
        <v>Asep Zaenal Rahmat, S.Pd</v>
      </c>
      <c r="I152" s="262"/>
      <c r="J152" s="263"/>
    </row>
    <row r="153" spans="1:10" x14ac:dyDescent="0.2">
      <c r="A153" s="86"/>
      <c r="B153" s="92"/>
      <c r="C153" s="92"/>
      <c r="D153" s="92"/>
      <c r="E153" s="92"/>
      <c r="F153" s="92"/>
      <c r="G153" s="92"/>
      <c r="H153" s="260" t="str">
        <f>G27</f>
        <v>19650804 198812 1 003</v>
      </c>
      <c r="I153" s="260"/>
      <c r="J153" s="261"/>
    </row>
    <row r="154" spans="1:10" x14ac:dyDescent="0.2">
      <c r="A154" s="28"/>
      <c r="B154" s="30"/>
      <c r="C154" s="30"/>
      <c r="D154" s="30"/>
      <c r="E154" s="30"/>
      <c r="F154" s="30"/>
      <c r="G154" s="30"/>
      <c r="H154" s="30"/>
      <c r="I154" s="30"/>
      <c r="J154" s="31"/>
    </row>
    <row r="155" spans="1:10" x14ac:dyDescent="0.2">
      <c r="A155" s="29"/>
      <c r="B155" s="34"/>
      <c r="C155" s="34"/>
      <c r="D155" s="34"/>
      <c r="E155" s="34"/>
      <c r="F155" s="34"/>
      <c r="G155" s="34"/>
      <c r="H155" s="34"/>
      <c r="I155" s="34"/>
      <c r="J155" s="32"/>
    </row>
  </sheetData>
  <mergeCells count="63">
    <mergeCell ref="A7:J7"/>
    <mergeCell ref="A8:J8"/>
    <mergeCell ref="C14:F14"/>
    <mergeCell ref="H32:H33"/>
    <mergeCell ref="I32:I33"/>
    <mergeCell ref="J32:J33"/>
    <mergeCell ref="H11:J11"/>
    <mergeCell ref="B13:J13"/>
    <mergeCell ref="C15:F15"/>
    <mergeCell ref="C16:F16"/>
    <mergeCell ref="C17:F17"/>
    <mergeCell ref="C18:F18"/>
    <mergeCell ref="B32:B33"/>
    <mergeCell ref="C32:G33"/>
    <mergeCell ref="G29:J29"/>
    <mergeCell ref="G30:J30"/>
    <mergeCell ref="F39:G39"/>
    <mergeCell ref="C20:F20"/>
    <mergeCell ref="C21:F21"/>
    <mergeCell ref="C22:F22"/>
    <mergeCell ref="C23:F23"/>
    <mergeCell ref="C24:F24"/>
    <mergeCell ref="B31:I31"/>
    <mergeCell ref="F35:G35"/>
    <mergeCell ref="F36:G36"/>
    <mergeCell ref="F37:G37"/>
    <mergeCell ref="F38:G38"/>
    <mergeCell ref="C26:F26"/>
    <mergeCell ref="C27:F27"/>
    <mergeCell ref="C28:F28"/>
    <mergeCell ref="C29:F29"/>
    <mergeCell ref="C30:F30"/>
    <mergeCell ref="H153:J153"/>
    <mergeCell ref="E41:G41"/>
    <mergeCell ref="H128:J128"/>
    <mergeCell ref="H133:J133"/>
    <mergeCell ref="H134:J134"/>
    <mergeCell ref="B136:F136"/>
    <mergeCell ref="B137:F137"/>
    <mergeCell ref="B34:B42"/>
    <mergeCell ref="A43:I44"/>
    <mergeCell ref="B138:F138"/>
    <mergeCell ref="B143:F143"/>
    <mergeCell ref="B144:F144"/>
    <mergeCell ref="H147:J147"/>
    <mergeCell ref="H152:J152"/>
    <mergeCell ref="E40:G40"/>
    <mergeCell ref="C34:D42"/>
    <mergeCell ref="G26:J26"/>
    <mergeCell ref="G27:J27"/>
    <mergeCell ref="G28:J28"/>
    <mergeCell ref="B19:J19"/>
    <mergeCell ref="B25:J25"/>
    <mergeCell ref="G22:J22"/>
    <mergeCell ref="G23:J23"/>
    <mergeCell ref="G24:J24"/>
    <mergeCell ref="G14:J14"/>
    <mergeCell ref="G15:J15"/>
    <mergeCell ref="G16:J16"/>
    <mergeCell ref="G20:J20"/>
    <mergeCell ref="G21:J21"/>
    <mergeCell ref="G18:J18"/>
    <mergeCell ref="G17:J17"/>
  </mergeCells>
  <pageMargins left="0.7" right="0.7" top="0.75" bottom="0.75" header="0.3" footer="0.3"/>
  <pageSetup paperSize="9" orientation="portrait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Menu</vt:lpstr>
      <vt:lpstr>DATA SKP</vt:lpstr>
      <vt:lpstr>COVER</vt:lpstr>
      <vt:lpstr>FORM SKP</vt:lpstr>
      <vt:lpstr>PENGUKURAN</vt:lpstr>
      <vt:lpstr>PERILAKU KERJA</vt:lpstr>
      <vt:lpstr>PENILAIAN</vt:lpstr>
      <vt:lpstr>'FORM SKP'!Print_Area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bkn</dc:creator>
  <cp:lastModifiedBy>achmad.sandy</cp:lastModifiedBy>
  <cp:lastPrinted>2014-03-18T03:09:36Z</cp:lastPrinted>
  <dcterms:created xsi:type="dcterms:W3CDTF">2010-10-07T03:41:24Z</dcterms:created>
  <dcterms:modified xsi:type="dcterms:W3CDTF">2015-05-26T04:37:06Z</dcterms:modified>
</cp:coreProperties>
</file>