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filterPrivacy="1"/>
  <xr:revisionPtr revIDLastSave="0" documentId="13_ncr:1_{23B2E4C5-2C81-4237-805D-9665D43C337E}" xr6:coauthVersionLast="36" xr6:coauthVersionMax="36" xr10:uidLastSave="{00000000-0000-0000-0000-000000000000}"/>
  <bookViews>
    <workbookView xWindow="0" yWindow="0" windowWidth="22260" windowHeight="12648" activeTab="6" xr2:uid="{00000000-000D-0000-FFFF-FFFF00000000}"/>
  </bookViews>
  <sheets>
    <sheet name="ui" sheetId="10" r:id="rId1"/>
    <sheet name="map_tiles" sheetId="2" r:id="rId2"/>
    <sheet name="resources" sheetId="5" r:id="rId3"/>
    <sheet name="buildings" sheetId="6" r:id="rId4"/>
    <sheet name="event_cards" sheetId="7" r:id="rId5"/>
    <sheet name="player_cards" sheetId="8" r:id="rId6"/>
    <sheet name="tile_info" sheetId="11" r:id="rId7"/>
    <sheet name="s_scavenge_vs_gather" sheetId="9" r:id="rId8"/>
  </sheets>
  <definedNames>
    <definedName name="buildable" localSheetId="4">#REF!</definedName>
    <definedName name="buildable" localSheetId="5">#REF!</definedName>
    <definedName name="buildable">map_tiles!$D$2:$D$10</definedName>
    <definedName name="buildable_big" localSheetId="4">#REF!</definedName>
    <definedName name="buildable_big" localSheetId="5">#REF!</definedName>
    <definedName name="buildable_big">map_tiles!$E$2:$E$10</definedName>
    <definedName name="direct_water_source" localSheetId="4">#REF!</definedName>
    <definedName name="direct_water_source" localSheetId="5">#REF!</definedName>
    <definedName name="direct_water_source">map_tiles!$G$2:$G$10</definedName>
    <definedName name="names" localSheetId="4">#REF!</definedName>
    <definedName name="names" localSheetId="5">#REF!</definedName>
    <definedName name="names">map_tiles!$B$2:$B$10</definedName>
    <definedName name="number" localSheetId="4">#REF!</definedName>
    <definedName name="number" localSheetId="5">#REF!</definedName>
    <definedName name="number">map_tiles!$C$2:$C$10</definedName>
    <definedName name="traversable" localSheetId="4">#REF!</definedName>
    <definedName name="traversable" localSheetId="5">#REF!</definedName>
    <definedName name="traversable">map_tiles!$F$2:$F$10</definedName>
    <definedName name="underground_water_source" localSheetId="4">#REF!</definedName>
    <definedName name="underground_water_source" localSheetId="5">#REF!</definedName>
    <definedName name="underground_water_source">map_tiles!$H$2:$H$10</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4" i="10" l="1"/>
  <c r="P13" i="10"/>
  <c r="Q12" i="10"/>
  <c r="P12" i="10"/>
  <c r="R11" i="10"/>
  <c r="Q11" i="10"/>
  <c r="P11" i="10"/>
  <c r="E3" i="8" l="1"/>
  <c r="E4" i="8"/>
  <c r="E5" i="8"/>
  <c r="E6" i="8"/>
  <c r="E7" i="8"/>
  <c r="E8" i="8"/>
  <c r="E9" i="8"/>
  <c r="E2" i="8"/>
  <c r="D2" i="8" l="1"/>
  <c r="D12" i="8"/>
  <c r="F9" i="9"/>
  <c r="F10" i="9" s="1"/>
  <c r="F11" i="9" s="1"/>
  <c r="F12" i="9" s="1"/>
  <c r="F13" i="9" s="1"/>
  <c r="F14" i="9" s="1"/>
  <c r="F15" i="9" s="1"/>
  <c r="F16" i="9" s="1"/>
  <c r="F17" i="9" s="1"/>
  <c r="F18" i="9" s="1"/>
  <c r="F19" i="9" s="1"/>
  <c r="F20" i="9" s="1"/>
  <c r="F21" i="9" s="1"/>
  <c r="F22" i="9" s="1"/>
  <c r="F23" i="9" s="1"/>
  <c r="F24" i="9" s="1"/>
  <c r="F25" i="9" s="1"/>
  <c r="F26" i="9" s="1"/>
  <c r="F8" i="9"/>
  <c r="J2" i="9"/>
  <c r="F4" i="9"/>
  <c r="F5" i="9" s="1"/>
  <c r="F6" i="9" s="1"/>
  <c r="F7" i="9" s="1"/>
  <c r="F3" i="9"/>
  <c r="E3" i="9"/>
  <c r="E4" i="9"/>
  <c r="E5" i="9" s="1"/>
  <c r="E6" i="9" s="1"/>
  <c r="E7" i="9" s="1"/>
  <c r="E8" i="9" s="1"/>
  <c r="E9" i="9" s="1"/>
  <c r="E10" i="9" s="1"/>
  <c r="E11" i="9" s="1"/>
  <c r="E12" i="9" s="1"/>
  <c r="E13" i="9" s="1"/>
  <c r="E14" i="9" s="1"/>
  <c r="E15" i="9" s="1"/>
  <c r="E16" i="9" s="1"/>
  <c r="E17" i="9" s="1"/>
  <c r="E18" i="9" s="1"/>
  <c r="E19" i="9" s="1"/>
  <c r="E20" i="9" s="1"/>
  <c r="E21" i="9" s="1"/>
  <c r="E22" i="9" s="1"/>
  <c r="E23" i="9" s="1"/>
  <c r="E24" i="9" s="1"/>
  <c r="E25" i="9" s="1"/>
  <c r="E26" i="9" s="1"/>
  <c r="H2" i="9"/>
  <c r="C3" i="9" s="1"/>
  <c r="C4" i="9" s="1"/>
  <c r="C5" i="9" s="1"/>
  <c r="C6" i="9" s="1"/>
  <c r="C7" i="9" s="1"/>
  <c r="C8" i="9" s="1"/>
  <c r="C9" i="9" s="1"/>
  <c r="C10" i="9" s="1"/>
  <c r="C11" i="9" s="1"/>
  <c r="C12" i="9" s="1"/>
  <c r="C13" i="9" s="1"/>
  <c r="C14" i="9" s="1"/>
  <c r="C15" i="9" s="1"/>
  <c r="C16" i="9" s="1"/>
  <c r="C17" i="9" s="1"/>
  <c r="C18" i="9" s="1"/>
  <c r="C19" i="9" s="1"/>
  <c r="C20" i="9" s="1"/>
  <c r="C21" i="9" s="1"/>
  <c r="C22" i="9" s="1"/>
  <c r="C23" i="9" s="1"/>
  <c r="C24" i="9" s="1"/>
  <c r="C25" i="9" s="1"/>
  <c r="C26" i="9" s="1"/>
  <c r="B3" i="9"/>
  <c r="B4" i="9" s="1"/>
  <c r="B5" i="9" s="1"/>
  <c r="B6" i="9" s="1"/>
  <c r="B7" i="9" s="1"/>
  <c r="B8" i="9" s="1"/>
  <c r="B9" i="9" s="1"/>
  <c r="B10" i="9" s="1"/>
  <c r="B11" i="9" s="1"/>
  <c r="B12" i="9" s="1"/>
  <c r="B13" i="9" s="1"/>
  <c r="B14" i="9" s="1"/>
  <c r="B15" i="9" s="1"/>
  <c r="B16" i="9" s="1"/>
  <c r="B17" i="9" s="1"/>
  <c r="B18" i="9" s="1"/>
  <c r="B19" i="9" s="1"/>
  <c r="B20" i="9" s="1"/>
  <c r="B21" i="9" s="1"/>
  <c r="B22" i="9" s="1"/>
  <c r="B23" i="9" s="1"/>
  <c r="B24" i="9" s="1"/>
  <c r="B25" i="9" s="1"/>
  <c r="B26" i="9" s="1"/>
  <c r="I2" i="9" l="1"/>
  <c r="D3" i="9" s="1"/>
  <c r="D4" i="9" s="1"/>
  <c r="D5" i="9" s="1"/>
  <c r="D6" i="9" s="1"/>
  <c r="D7" i="9" s="1"/>
  <c r="D8" i="9" s="1"/>
  <c r="D9" i="9" s="1"/>
  <c r="D10" i="9" s="1"/>
  <c r="D11" i="9" s="1"/>
  <c r="D12" i="9" s="1"/>
  <c r="D13" i="9" s="1"/>
  <c r="D14" i="9" s="1"/>
  <c r="D15" i="9" s="1"/>
  <c r="D16" i="9" s="1"/>
  <c r="D17" i="9" s="1"/>
  <c r="D18" i="9" s="1"/>
  <c r="D19" i="9" s="1"/>
  <c r="D20" i="9" s="1"/>
  <c r="D21" i="9" s="1"/>
  <c r="D22" i="9" s="1"/>
  <c r="D23" i="9" s="1"/>
  <c r="D24" i="9" s="1"/>
  <c r="D25" i="9" s="1"/>
  <c r="D26" i="9" s="1"/>
  <c r="E15" i="8"/>
  <c r="E16" i="8"/>
  <c r="E17" i="8"/>
  <c r="E18" i="8"/>
  <c r="E19" i="8"/>
  <c r="E20" i="8"/>
  <c r="E21" i="8"/>
  <c r="E22" i="8"/>
  <c r="E23" i="8"/>
  <c r="E14" i="8"/>
  <c r="D3" i="8"/>
  <c r="D4" i="8"/>
  <c r="D5" i="8"/>
  <c r="D6" i="8"/>
  <c r="D7" i="8"/>
  <c r="D8" i="8"/>
  <c r="D9" i="8"/>
  <c r="D10" i="8"/>
  <c r="D11" i="8"/>
  <c r="D13" i="8"/>
  <c r="D14" i="8"/>
  <c r="D15" i="8"/>
  <c r="D16" i="8"/>
  <c r="D17" i="8"/>
  <c r="D18" i="8"/>
  <c r="D19" i="8"/>
  <c r="D20" i="8"/>
  <c r="D21" i="8"/>
  <c r="D22" i="8"/>
  <c r="D23" i="8"/>
  <c r="D2" i="7"/>
  <c r="D3" i="7"/>
  <c r="D4" i="7"/>
  <c r="D5" i="7"/>
  <c r="D6" i="7"/>
  <c r="D7" i="7"/>
  <c r="I12" i="2" l="1"/>
  <c r="J12" i="2"/>
  <c r="K12" i="2"/>
  <c r="L12" i="2"/>
  <c r="M12" i="2"/>
  <c r="N12" i="2"/>
  <c r="O12" i="2"/>
  <c r="E12" i="2"/>
  <c r="F12" i="2"/>
  <c r="G12" i="2"/>
  <c r="H12" i="2"/>
  <c r="D12" i="2"/>
  <c r="C11" i="2"/>
  <c r="O13" i="2" l="1"/>
  <c r="K13" i="2"/>
  <c r="J13" i="2"/>
  <c r="M13" i="2"/>
  <c r="G13" i="2"/>
  <c r="E13" i="2"/>
  <c r="N13" i="2"/>
  <c r="D13" i="2"/>
  <c r="H13" i="2"/>
  <c r="L13" i="2"/>
  <c r="I13" i="2"/>
  <c r="F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2" authorId="0" shapeId="0" xr:uid="{2B83F0AC-8CC5-4011-B4B0-1F5BE2D93EB8}">
      <text>
        <r>
          <rPr>
            <b/>
            <sz val="9"/>
            <color indexed="81"/>
            <rFont val="Tahoma"/>
            <family val="2"/>
          </rPr>
          <t>Author:</t>
        </r>
        <r>
          <rPr>
            <sz val="9"/>
            <color indexed="81"/>
            <rFont val="Tahoma"/>
            <family val="2"/>
          </rPr>
          <t xml:space="preserve">
rock and wood costs in yellow can be skipped if building in a building tile</t>
        </r>
      </text>
    </comment>
  </commentList>
</comments>
</file>

<file path=xl/sharedStrings.xml><?xml version="1.0" encoding="utf-8"?>
<sst xmlns="http://schemas.openxmlformats.org/spreadsheetml/2006/main" count="450" uniqueCount="143">
  <si>
    <t>id</t>
  </si>
  <si>
    <t>name</t>
  </si>
  <si>
    <t>number</t>
  </si>
  <si>
    <t>River</t>
  </si>
  <si>
    <t>Grass</t>
  </si>
  <si>
    <t>Buildings</t>
  </si>
  <si>
    <t>Wood</t>
  </si>
  <si>
    <t>Mountain</t>
  </si>
  <si>
    <t>Rocks</t>
  </si>
  <si>
    <t>Swamp</t>
  </si>
  <si>
    <t>water</t>
  </si>
  <si>
    <t>Lake</t>
  </si>
  <si>
    <t>Sand</t>
  </si>
  <si>
    <t>buildable</t>
  </si>
  <si>
    <t>buildable big</t>
  </si>
  <si>
    <t>food</t>
  </si>
  <si>
    <t>medicines</t>
  </si>
  <si>
    <t>rock</t>
  </si>
  <si>
    <t>wood</t>
  </si>
  <si>
    <t>tools</t>
  </si>
  <si>
    <t>weapons</t>
  </si>
  <si>
    <t>+1 to any collection dices. Breaks afterwards</t>
  </si>
  <si>
    <t>+1 to any combat dice. One breaks after each battle. Will be captured by enemy if defeated</t>
  </si>
  <si>
    <t>buildings</t>
  </si>
  <si>
    <t>each survivor consumes 1 each turn. If not enough, that turn one survivor dies.</t>
  </si>
  <si>
    <t>information</t>
  </si>
  <si>
    <t>buildings. Use 3 to see either the next event or player card, no matter if not your turn</t>
  </si>
  <si>
    <t>underground water</t>
  </si>
  <si>
    <t>traversable</t>
  </si>
  <si>
    <t>sum</t>
  </si>
  <si>
    <t>sum by number</t>
  </si>
  <si>
    <t>percentage by number</t>
  </si>
  <si>
    <t>direct water</t>
  </si>
  <si>
    <t>uses</t>
  </si>
  <si>
    <t>well</t>
  </si>
  <si>
    <t>farmacy</t>
  </si>
  <si>
    <t>workshop</t>
  </si>
  <si>
    <t>radio station</t>
  </si>
  <si>
    <t>watch tower</t>
  </si>
  <si>
    <t>farm</t>
  </si>
  <si>
    <t>hunter camp</t>
  </si>
  <si>
    <t>lumber camp</t>
  </si>
  <si>
    <t>quarry</t>
  </si>
  <si>
    <t>source1</t>
  </si>
  <si>
    <t>source2</t>
  </si>
  <si>
    <t>Created at "farmacy"</t>
  </si>
  <si>
    <t>Created at "workshop"</t>
  </si>
  <si>
    <t>User cards</t>
  </si>
  <si>
    <t>Created at "radio station" and "watch tower"</t>
  </si>
  <si>
    <t>placeable in other buildings</t>
  </si>
  <si>
    <t>construction</t>
  </si>
  <si>
    <t>Created at "well" or "water mill"</t>
  </si>
  <si>
    <t>water cleaner</t>
  </si>
  <si>
    <t>function</t>
  </si>
  <si>
    <t>survivors assigned to function</t>
  </si>
  <si>
    <t>5*</t>
  </si>
  <si>
    <t>*choose either tools or weapons</t>
  </si>
  <si>
    <t>color in google maps (RGB)</t>
  </si>
  <si>
    <t>(154,192,255)</t>
  </si>
  <si>
    <t>(166,207,216)</t>
  </si>
  <si>
    <t>(168,218,181)</t>
  </si>
  <si>
    <t>(209,229,217)</t>
  </si>
  <si>
    <t>(231,235,238)</t>
  </si>
  <si>
    <t>(252,232,231)</t>
  </si>
  <si>
    <t>R</t>
  </si>
  <si>
    <t>L</t>
  </si>
  <si>
    <t>S</t>
  </si>
  <si>
    <t>W</t>
  </si>
  <si>
    <t>G</t>
  </si>
  <si>
    <t>B</t>
  </si>
  <si>
    <t>M</t>
  </si>
  <si>
    <t>A</t>
  </si>
  <si>
    <t>letter for maps</t>
  </si>
  <si>
    <t>[154,192,255]</t>
  </si>
  <si>
    <t>[166,207,216]</t>
  </si>
  <si>
    <t>[168,218,181]</t>
  </si>
  <si>
    <t>[209,229,217]</t>
  </si>
  <si>
    <t>[231,235,238]</t>
  </si>
  <si>
    <t>[252,232,231]</t>
  </si>
  <si>
    <t>Gathering</t>
  </si>
  <si>
    <t>Nothing happens</t>
  </si>
  <si>
    <t>Sunny day</t>
  </si>
  <si>
    <t>Rainy day</t>
  </si>
  <si>
    <t>Every survivor that works consumes 2 water instead of one</t>
  </si>
  <si>
    <t>Heatwave</t>
  </si>
  <si>
    <t>All surface water freezes. You can now walk over it but cannot get water from it</t>
  </si>
  <si>
    <t>Snow storm</t>
  </si>
  <si>
    <t>Half of the survivors (rounding down) of each player get wounded</t>
  </si>
  <si>
    <t>Sickness</t>
  </si>
  <si>
    <t>Rats</t>
  </si>
  <si>
    <t>description</t>
  </si>
  <si>
    <t>rate</t>
  </si>
  <si>
    <t>Building</t>
  </si>
  <si>
    <t>Subbuilding</t>
  </si>
  <si>
    <t>You found a BRIDGE! Place it over a river</t>
  </si>
  <si>
    <t>Bridge</t>
  </si>
  <si>
    <t>1 active scavenger dies</t>
  </si>
  <si>
    <t>Fatal accident</t>
  </si>
  <si>
    <t>1 active scavenger gets wounded</t>
  </si>
  <si>
    <t>Accident</t>
  </si>
  <si>
    <t>Scavenge</t>
  </si>
  <si>
    <t>turns</t>
  </si>
  <si>
    <t>gather</t>
  </si>
  <si>
    <t>gather_mult</t>
  </si>
  <si>
    <t>scavenge</t>
  </si>
  <si>
    <t>The study is done taking into account 3 survivors just designated to either gathering, gathering with multipliers or scavenging</t>
  </si>
  <si>
    <t>Only the total of resources will be considered</t>
  </si>
  <si>
    <t>rates</t>
  </si>
  <si>
    <t>gather_hybrid</t>
  </si>
  <si>
    <t>survivors</t>
  </si>
  <si>
    <t>optimal</t>
  </si>
  <si>
    <t>It's clear that simple scavenging is better than simple gathering.</t>
  </si>
  <si>
    <t>Nevertheless, scavenging is less reliable, you cannot choose which</t>
  </si>
  <si>
    <t>resources to get and your scavengers might get hurt or killed.</t>
  </si>
  <si>
    <t>The most productive way to get resources is to gather from</t>
  </si>
  <si>
    <t>multiple tiles using a building, but that requires a building first.</t>
  </si>
  <si>
    <t>The optimal strategy is then to start either scavenging or simple</t>
  </si>
  <si>
    <t>gathering and start using buildings for gathering as soon as possible.</t>
  </si>
  <si>
    <t>Survivors</t>
  </si>
  <si>
    <t>each wounded survivor consumes 1 to be healed for the next turn. If not enough, the wounded don't heal and one of them dies.</t>
  </si>
  <si>
    <t>Every player gets 10 water</t>
  </si>
  <si>
    <t>All players loose 5 food and water and 1 from each other resource</t>
  </si>
  <si>
    <t>Gathering. You can set up to 3 survivors to each gather rock from all tiles containing and around a "quarry"</t>
  </si>
  <si>
    <t>Gathering. You can set up to 3 survivors to each gather food from all GRASS tiles containing and around a "farm" or from all WOOD tiles containing and around a "hunter camp"</t>
  </si>
  <si>
    <t>Gathering. You can set up to 3 survivors to each gather wood from all WOOD tiles containing and around a "lumber camp"</t>
  </si>
  <si>
    <t>plenty</t>
  </si>
  <si>
    <t>Attacker</t>
  </si>
  <si>
    <t>Defender</t>
  </si>
  <si>
    <t>1D6</t>
  </si>
  <si>
    <t>Imanol</t>
  </si>
  <si>
    <t>Anna</t>
  </si>
  <si>
    <t>Kaija</t>
  </si>
  <si>
    <t>Igor</t>
  </si>
  <si>
    <t>Caroline</t>
  </si>
  <si>
    <t>wounded</t>
  </si>
  <si>
    <t>idlers</t>
  </si>
  <si>
    <t>points</t>
  </si>
  <si>
    <t>3+R survivors arrive! (R=number of radio stations you possess). You can choose not to take them in and they go to the next player to you, which also has the same choice. If they aren't accepted by anyone they die.</t>
  </si>
  <si>
    <t>letter</t>
  </si>
  <si>
    <t>Water</t>
  </si>
  <si>
    <t>(0,0,0)</t>
  </si>
  <si>
    <t>(255,255,255)</t>
  </si>
  <si>
    <t>color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</si>
</sst>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7" tint="0.79998168889431442"/>
        <bgColor indexed="64"/>
      </patternFill>
    </fill>
  </fills>
  <borders count="13">
    <border>
      <left/>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60">
    <xf numFmtId="0" fontId="0" fillId="0" borderId="0" xfId="0"/>
    <xf numFmtId="0" fontId="3" fillId="0" borderId="0" xfId="0" applyFont="1"/>
    <xf numFmtId="0" fontId="0" fillId="0" borderId="0" xfId="0" applyFont="1"/>
    <xf numFmtId="0" fontId="3" fillId="0" borderId="0" xfId="0" applyFont="1" applyAlignment="1">
      <alignment textRotation="45" wrapText="1"/>
    </xf>
    <xf numFmtId="0" fontId="0" fillId="0" borderId="0" xfId="0" applyAlignment="1">
      <alignment textRotation="45" wrapText="1"/>
    </xf>
    <xf numFmtId="0" fontId="3" fillId="0" borderId="0" xfId="0" applyFont="1" applyAlignment="1">
      <alignment wrapText="1"/>
    </xf>
    <xf numFmtId="0" fontId="0" fillId="0" borderId="0" xfId="0" applyAlignment="1">
      <alignment wrapText="1"/>
    </xf>
    <xf numFmtId="0" fontId="0" fillId="0" borderId="0" xfId="0" quotePrefix="1" applyAlignment="1">
      <alignment wrapText="1"/>
    </xf>
    <xf numFmtId="0" fontId="0" fillId="0" borderId="0" xfId="0" applyAlignment="1">
      <alignment textRotation="45"/>
    </xf>
    <xf numFmtId="0" fontId="0" fillId="0" borderId="0" xfId="0" applyFont="1" applyAlignment="1">
      <alignment wrapText="1"/>
    </xf>
    <xf numFmtId="0" fontId="0" fillId="0" borderId="0" xfId="0" quotePrefix="1" applyFont="1" applyAlignment="1">
      <alignment wrapText="1"/>
    </xf>
    <xf numFmtId="0" fontId="0" fillId="0" borderId="1" xfId="0" applyBorder="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9" fontId="0" fillId="0" borderId="7" xfId="1" applyFont="1" applyBorder="1"/>
    <xf numFmtId="9" fontId="0" fillId="0" borderId="8" xfId="1" applyFont="1" applyBorder="1"/>
    <xf numFmtId="9" fontId="0" fillId="0" borderId="6" xfId="1" applyFont="1" applyBorder="1"/>
    <xf numFmtId="0" fontId="3" fillId="0" borderId="9" xfId="0" applyFont="1" applyBorder="1" applyAlignment="1">
      <alignment textRotation="45" wrapText="1"/>
    </xf>
    <xf numFmtId="0" fontId="3" fillId="0" borderId="10" xfId="0" applyFont="1" applyBorder="1" applyAlignment="1">
      <alignment textRotation="45" wrapText="1"/>
    </xf>
    <xf numFmtId="0" fontId="3" fillId="0" borderId="11" xfId="0" applyFont="1" applyBorder="1" applyAlignment="1">
      <alignment textRotation="45" wrapText="1"/>
    </xf>
    <xf numFmtId="0" fontId="0" fillId="0" borderId="0" xfId="0" applyFill="1" applyBorder="1"/>
    <xf numFmtId="0" fontId="0" fillId="2" borderId="0" xfId="0" applyFill="1" applyBorder="1"/>
    <xf numFmtId="0" fontId="3" fillId="0" borderId="7" xfId="0" applyFont="1" applyBorder="1" applyAlignment="1">
      <alignment textRotation="45" wrapText="1"/>
    </xf>
    <xf numFmtId="0" fontId="3" fillId="0" borderId="6" xfId="0" applyFont="1" applyBorder="1" applyAlignment="1">
      <alignment textRotation="45" wrapText="1"/>
    </xf>
    <xf numFmtId="0" fontId="3" fillId="0" borderId="8" xfId="0" applyFont="1" applyBorder="1" applyAlignment="1">
      <alignment textRotation="45" wrapText="1"/>
    </xf>
    <xf numFmtId="0" fontId="2" fillId="0" borderId="0" xfId="0" applyFont="1" applyAlignment="1">
      <alignment textRotation="45" wrapText="1"/>
    </xf>
    <xf numFmtId="0" fontId="0" fillId="0" borderId="0" xfId="0" applyBorder="1" applyAlignment="1">
      <alignment textRotation="45" wrapText="1"/>
    </xf>
    <xf numFmtId="9" fontId="0" fillId="0" borderId="0" xfId="0" applyNumberFormat="1"/>
    <xf numFmtId="9" fontId="0" fillId="0" borderId="0" xfId="1" applyFont="1"/>
    <xf numFmtId="0" fontId="2" fillId="0" borderId="0" xfId="0" applyFont="1"/>
    <xf numFmtId="0" fontId="3" fillId="0" borderId="0" xfId="0" applyFont="1" applyAlignment="1">
      <alignment horizontal="center"/>
    </xf>
    <xf numFmtId="0" fontId="0" fillId="0" borderId="0" xfId="0" applyFont="1" applyAlignment="1">
      <alignment horizontal="center"/>
    </xf>
    <xf numFmtId="0" fontId="0" fillId="0" borderId="0" xfId="0" applyFont="1" applyAlignment="1">
      <alignment horizontal="center" wrapText="1"/>
    </xf>
    <xf numFmtId="0" fontId="0" fillId="0" borderId="0" xfId="0" applyAlignment="1">
      <alignment horizontal="center"/>
    </xf>
    <xf numFmtId="0" fontId="3" fillId="0" borderId="4" xfId="0" applyFont="1" applyBorder="1" applyAlignment="1">
      <alignment wrapText="1"/>
    </xf>
    <xf numFmtId="0" fontId="3" fillId="0" borderId="3" xfId="0" applyFont="1" applyBorder="1" applyAlignment="1">
      <alignment wrapText="1"/>
    </xf>
    <xf numFmtId="0" fontId="3" fillId="0" borderId="5" xfId="0" applyFont="1" applyBorder="1" applyAlignment="1">
      <alignment wrapText="1"/>
    </xf>
    <xf numFmtId="0" fontId="0" fillId="0" borderId="1" xfId="0" applyBorder="1" applyAlignment="1">
      <alignment horizontal="right" wrapText="1"/>
    </xf>
    <xf numFmtId="0" fontId="0" fillId="0" borderId="0" xfId="0" applyBorder="1" applyAlignment="1">
      <alignment horizontal="right" wrapText="1"/>
    </xf>
    <xf numFmtId="0" fontId="0" fillId="0" borderId="2" xfId="0" applyBorder="1" applyAlignment="1">
      <alignment horizontal="right" wrapText="1"/>
    </xf>
    <xf numFmtId="0" fontId="0" fillId="0" borderId="2" xfId="0" applyBorder="1" applyAlignment="1">
      <alignment wrapText="1"/>
    </xf>
    <xf numFmtId="0" fontId="0" fillId="0" borderId="0" xfId="0" applyBorder="1" applyAlignment="1">
      <alignment wrapText="1"/>
    </xf>
    <xf numFmtId="0" fontId="0" fillId="0" borderId="6" xfId="0" applyBorder="1" applyAlignment="1">
      <alignment horizontal="right" wrapText="1"/>
    </xf>
    <xf numFmtId="0" fontId="0" fillId="0" borderId="8" xfId="0" applyBorder="1"/>
    <xf numFmtId="0" fontId="0" fillId="0" borderId="0" xfId="0" applyBorder="1" applyAlignment="1">
      <alignment horizontal="center" vertical="center"/>
    </xf>
    <xf numFmtId="0" fontId="0" fillId="0" borderId="12" xfId="0" applyBorder="1" applyAlignment="1">
      <alignment horizontal="center" vertical="center" wrapText="1"/>
    </xf>
    <xf numFmtId="0" fontId="0" fillId="0" borderId="9" xfId="0" applyBorder="1" applyAlignment="1">
      <alignment horizontal="center" vertical="center" wrapText="1"/>
    </xf>
    <xf numFmtId="0" fontId="3" fillId="0" borderId="9" xfId="0" applyFont="1" applyBorder="1"/>
    <xf numFmtId="0" fontId="3" fillId="0" borderId="10" xfId="0" applyFont="1" applyBorder="1"/>
    <xf numFmtId="0" fontId="3" fillId="0" borderId="11" xfId="0" applyFont="1" applyBorder="1"/>
    <xf numFmtId="0" fontId="3" fillId="0" borderId="1" xfId="0" applyFont="1" applyBorder="1" applyAlignment="1">
      <alignment horizontal="center"/>
    </xf>
    <xf numFmtId="0" fontId="3" fillId="0" borderId="0" xfId="0" applyFont="1" applyBorder="1" applyAlignment="1">
      <alignment horizontal="center"/>
    </xf>
    <xf numFmtId="0" fontId="3" fillId="0" borderId="0" xfId="0" applyFont="1" applyAlignment="1">
      <alignment horizontal="center"/>
    </xf>
    <xf numFmtId="0" fontId="0" fillId="0" borderId="0" xfId="0" applyAlignment="1"/>
    <xf numFmtId="0" fontId="3" fillId="0" borderId="0" xfId="0" applyFont="1" applyAlignme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Resource strategies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strRef>
              <c:f>s_scavenge_vs_gather!$B$1</c:f>
              <c:strCache>
                <c:ptCount val="1"/>
                <c:pt idx="0">
                  <c:v>gather</c:v>
                </c:pt>
              </c:strCache>
            </c:strRef>
          </c:tx>
          <c:spPr>
            <a:ln w="28575" cap="rnd">
              <a:solidFill>
                <a:schemeClr val="accent1"/>
              </a:solidFill>
              <a:round/>
            </a:ln>
            <a:effectLst/>
          </c:spPr>
          <c:marker>
            <c:symbol val="none"/>
          </c:marker>
          <c:val>
            <c:numRef>
              <c:f>s_scavenge_vs_gather!$B$2:$B$27</c:f>
              <c:numCache>
                <c:formatCode>General</c:formatCode>
                <c:ptCount val="26"/>
                <c:pt idx="0">
                  <c:v>0</c:v>
                </c:pt>
                <c:pt idx="1">
                  <c:v>18</c:v>
                </c:pt>
                <c:pt idx="2">
                  <c:v>36</c:v>
                </c:pt>
                <c:pt idx="3">
                  <c:v>54</c:v>
                </c:pt>
                <c:pt idx="4">
                  <c:v>72</c:v>
                </c:pt>
                <c:pt idx="5">
                  <c:v>90</c:v>
                </c:pt>
                <c:pt idx="6">
                  <c:v>108</c:v>
                </c:pt>
                <c:pt idx="7">
                  <c:v>126</c:v>
                </c:pt>
                <c:pt idx="8">
                  <c:v>144</c:v>
                </c:pt>
                <c:pt idx="9">
                  <c:v>162</c:v>
                </c:pt>
                <c:pt idx="10">
                  <c:v>180</c:v>
                </c:pt>
                <c:pt idx="11">
                  <c:v>198</c:v>
                </c:pt>
                <c:pt idx="12">
                  <c:v>216</c:v>
                </c:pt>
                <c:pt idx="13">
                  <c:v>234</c:v>
                </c:pt>
                <c:pt idx="14">
                  <c:v>252</c:v>
                </c:pt>
                <c:pt idx="15">
                  <c:v>270</c:v>
                </c:pt>
                <c:pt idx="16">
                  <c:v>288</c:v>
                </c:pt>
                <c:pt idx="17">
                  <c:v>306</c:v>
                </c:pt>
                <c:pt idx="18">
                  <c:v>324</c:v>
                </c:pt>
                <c:pt idx="19">
                  <c:v>342</c:v>
                </c:pt>
                <c:pt idx="20">
                  <c:v>360</c:v>
                </c:pt>
                <c:pt idx="21">
                  <c:v>378</c:v>
                </c:pt>
                <c:pt idx="22">
                  <c:v>396</c:v>
                </c:pt>
                <c:pt idx="23">
                  <c:v>414</c:v>
                </c:pt>
                <c:pt idx="24">
                  <c:v>432</c:v>
                </c:pt>
              </c:numCache>
            </c:numRef>
          </c:val>
          <c:smooth val="0"/>
          <c:extLst>
            <c:ext xmlns:c16="http://schemas.microsoft.com/office/drawing/2014/chart" uri="{C3380CC4-5D6E-409C-BE32-E72D297353CC}">
              <c16:uniqueId val="{00000000-22B2-4A52-9A9B-260C0495702F}"/>
            </c:ext>
          </c:extLst>
        </c:ser>
        <c:ser>
          <c:idx val="1"/>
          <c:order val="1"/>
          <c:tx>
            <c:strRef>
              <c:f>s_scavenge_vs_gather!$C$1</c:f>
              <c:strCache>
                <c:ptCount val="1"/>
                <c:pt idx="0">
                  <c:v>gather_mult</c:v>
                </c:pt>
              </c:strCache>
            </c:strRef>
          </c:tx>
          <c:spPr>
            <a:ln w="28575" cap="rnd">
              <a:solidFill>
                <a:schemeClr val="accent2"/>
              </a:solidFill>
              <a:round/>
            </a:ln>
            <a:effectLst/>
          </c:spPr>
          <c:marker>
            <c:symbol val="none"/>
          </c:marker>
          <c:val>
            <c:numRef>
              <c:f>s_scavenge_vs_gather!$C$2:$C$27</c:f>
              <c:numCache>
                <c:formatCode>General</c:formatCode>
                <c:ptCount val="26"/>
                <c:pt idx="0">
                  <c:v>0</c:v>
                </c:pt>
                <c:pt idx="1">
                  <c:v>54</c:v>
                </c:pt>
                <c:pt idx="2">
                  <c:v>108</c:v>
                </c:pt>
                <c:pt idx="3">
                  <c:v>162</c:v>
                </c:pt>
                <c:pt idx="4">
                  <c:v>216</c:v>
                </c:pt>
                <c:pt idx="5">
                  <c:v>270</c:v>
                </c:pt>
                <c:pt idx="6">
                  <c:v>324</c:v>
                </c:pt>
                <c:pt idx="7">
                  <c:v>378</c:v>
                </c:pt>
                <c:pt idx="8">
                  <c:v>432</c:v>
                </c:pt>
                <c:pt idx="9">
                  <c:v>486</c:v>
                </c:pt>
                <c:pt idx="10">
                  <c:v>540</c:v>
                </c:pt>
                <c:pt idx="11">
                  <c:v>594</c:v>
                </c:pt>
                <c:pt idx="12">
                  <c:v>648</c:v>
                </c:pt>
                <c:pt idx="13">
                  <c:v>702</c:v>
                </c:pt>
                <c:pt idx="14">
                  <c:v>756</c:v>
                </c:pt>
                <c:pt idx="15">
                  <c:v>810</c:v>
                </c:pt>
                <c:pt idx="16">
                  <c:v>864</c:v>
                </c:pt>
                <c:pt idx="17">
                  <c:v>918</c:v>
                </c:pt>
                <c:pt idx="18">
                  <c:v>972</c:v>
                </c:pt>
                <c:pt idx="19">
                  <c:v>1026</c:v>
                </c:pt>
                <c:pt idx="20">
                  <c:v>1080</c:v>
                </c:pt>
                <c:pt idx="21">
                  <c:v>1134</c:v>
                </c:pt>
                <c:pt idx="22">
                  <c:v>1188</c:v>
                </c:pt>
                <c:pt idx="23">
                  <c:v>1242</c:v>
                </c:pt>
                <c:pt idx="24">
                  <c:v>1296</c:v>
                </c:pt>
              </c:numCache>
            </c:numRef>
          </c:val>
          <c:smooth val="0"/>
          <c:extLst>
            <c:ext xmlns:c16="http://schemas.microsoft.com/office/drawing/2014/chart" uri="{C3380CC4-5D6E-409C-BE32-E72D297353CC}">
              <c16:uniqueId val="{00000001-22B2-4A52-9A9B-260C0495702F}"/>
            </c:ext>
          </c:extLst>
        </c:ser>
        <c:ser>
          <c:idx val="2"/>
          <c:order val="2"/>
          <c:tx>
            <c:strRef>
              <c:f>s_scavenge_vs_gather!$D$1</c:f>
              <c:strCache>
                <c:ptCount val="1"/>
                <c:pt idx="0">
                  <c:v>gather_hybrid</c:v>
                </c:pt>
              </c:strCache>
            </c:strRef>
          </c:tx>
          <c:spPr>
            <a:ln w="28575" cap="rnd">
              <a:solidFill>
                <a:schemeClr val="accent3"/>
              </a:solidFill>
              <a:round/>
            </a:ln>
            <a:effectLst/>
          </c:spPr>
          <c:marker>
            <c:symbol val="none"/>
          </c:marker>
          <c:val>
            <c:numRef>
              <c:f>s_scavenge_vs_gather!$D$2:$D$27</c:f>
              <c:numCache>
                <c:formatCode>General</c:formatCode>
                <c:ptCount val="26"/>
                <c:pt idx="0">
                  <c:v>0</c:v>
                </c:pt>
                <c:pt idx="1">
                  <c:v>36</c:v>
                </c:pt>
                <c:pt idx="2">
                  <c:v>72</c:v>
                </c:pt>
                <c:pt idx="3">
                  <c:v>108</c:v>
                </c:pt>
                <c:pt idx="4">
                  <c:v>144</c:v>
                </c:pt>
                <c:pt idx="5">
                  <c:v>180</c:v>
                </c:pt>
                <c:pt idx="6">
                  <c:v>216</c:v>
                </c:pt>
                <c:pt idx="7">
                  <c:v>252</c:v>
                </c:pt>
                <c:pt idx="8">
                  <c:v>288</c:v>
                </c:pt>
                <c:pt idx="9">
                  <c:v>324</c:v>
                </c:pt>
                <c:pt idx="10">
                  <c:v>360</c:v>
                </c:pt>
                <c:pt idx="11">
                  <c:v>396</c:v>
                </c:pt>
                <c:pt idx="12">
                  <c:v>432</c:v>
                </c:pt>
                <c:pt idx="13">
                  <c:v>468</c:v>
                </c:pt>
                <c:pt idx="14">
                  <c:v>504</c:v>
                </c:pt>
                <c:pt idx="15">
                  <c:v>540</c:v>
                </c:pt>
                <c:pt idx="16">
                  <c:v>576</c:v>
                </c:pt>
                <c:pt idx="17">
                  <c:v>612</c:v>
                </c:pt>
                <c:pt idx="18">
                  <c:v>648</c:v>
                </c:pt>
                <c:pt idx="19">
                  <c:v>684</c:v>
                </c:pt>
                <c:pt idx="20">
                  <c:v>720</c:v>
                </c:pt>
                <c:pt idx="21">
                  <c:v>756</c:v>
                </c:pt>
                <c:pt idx="22">
                  <c:v>792</c:v>
                </c:pt>
                <c:pt idx="23">
                  <c:v>828</c:v>
                </c:pt>
                <c:pt idx="24">
                  <c:v>864</c:v>
                </c:pt>
              </c:numCache>
            </c:numRef>
          </c:val>
          <c:smooth val="0"/>
          <c:extLst>
            <c:ext xmlns:c16="http://schemas.microsoft.com/office/drawing/2014/chart" uri="{C3380CC4-5D6E-409C-BE32-E72D297353CC}">
              <c16:uniqueId val="{00000002-22B2-4A52-9A9B-260C0495702F}"/>
            </c:ext>
          </c:extLst>
        </c:ser>
        <c:ser>
          <c:idx val="3"/>
          <c:order val="3"/>
          <c:tx>
            <c:strRef>
              <c:f>s_scavenge_vs_gather!$E$1</c:f>
              <c:strCache>
                <c:ptCount val="1"/>
                <c:pt idx="0">
                  <c:v>scavenge</c:v>
                </c:pt>
              </c:strCache>
            </c:strRef>
          </c:tx>
          <c:spPr>
            <a:ln w="28575" cap="rnd">
              <a:solidFill>
                <a:schemeClr val="accent4"/>
              </a:solidFill>
              <a:round/>
            </a:ln>
            <a:effectLst/>
          </c:spPr>
          <c:marker>
            <c:symbol val="none"/>
          </c:marker>
          <c:val>
            <c:numRef>
              <c:f>s_scavenge_vs_gather!$E$2:$E$27</c:f>
              <c:numCache>
                <c:formatCode>General</c:formatCode>
                <c:ptCount val="26"/>
                <c:pt idx="0">
                  <c:v>0</c:v>
                </c:pt>
                <c:pt idx="1">
                  <c:v>22.5</c:v>
                </c:pt>
                <c:pt idx="2">
                  <c:v>45</c:v>
                </c:pt>
                <c:pt idx="3">
                  <c:v>67.5</c:v>
                </c:pt>
                <c:pt idx="4">
                  <c:v>90</c:v>
                </c:pt>
                <c:pt idx="5">
                  <c:v>112.5</c:v>
                </c:pt>
                <c:pt idx="6">
                  <c:v>135</c:v>
                </c:pt>
                <c:pt idx="7">
                  <c:v>157.5</c:v>
                </c:pt>
                <c:pt idx="8">
                  <c:v>180</c:v>
                </c:pt>
                <c:pt idx="9">
                  <c:v>202.5</c:v>
                </c:pt>
                <c:pt idx="10">
                  <c:v>225</c:v>
                </c:pt>
                <c:pt idx="11">
                  <c:v>247.5</c:v>
                </c:pt>
                <c:pt idx="12">
                  <c:v>270</c:v>
                </c:pt>
                <c:pt idx="13">
                  <c:v>292.5</c:v>
                </c:pt>
                <c:pt idx="14">
                  <c:v>315</c:v>
                </c:pt>
                <c:pt idx="15">
                  <c:v>337.5</c:v>
                </c:pt>
                <c:pt idx="16">
                  <c:v>360</c:v>
                </c:pt>
                <c:pt idx="17">
                  <c:v>382.5</c:v>
                </c:pt>
                <c:pt idx="18">
                  <c:v>405</c:v>
                </c:pt>
                <c:pt idx="19">
                  <c:v>427.5</c:v>
                </c:pt>
                <c:pt idx="20">
                  <c:v>450</c:v>
                </c:pt>
                <c:pt idx="21">
                  <c:v>472.5</c:v>
                </c:pt>
                <c:pt idx="22">
                  <c:v>495</c:v>
                </c:pt>
                <c:pt idx="23">
                  <c:v>517.5</c:v>
                </c:pt>
                <c:pt idx="24">
                  <c:v>540</c:v>
                </c:pt>
              </c:numCache>
            </c:numRef>
          </c:val>
          <c:smooth val="0"/>
          <c:extLst>
            <c:ext xmlns:c16="http://schemas.microsoft.com/office/drawing/2014/chart" uri="{C3380CC4-5D6E-409C-BE32-E72D297353CC}">
              <c16:uniqueId val="{00000003-22B2-4A52-9A9B-260C0495702F}"/>
            </c:ext>
          </c:extLst>
        </c:ser>
        <c:dLbls>
          <c:showLegendKey val="0"/>
          <c:showVal val="0"/>
          <c:showCatName val="0"/>
          <c:showSerName val="0"/>
          <c:showPercent val="0"/>
          <c:showBubbleSize val="0"/>
        </c:dLbls>
        <c:smooth val="0"/>
        <c:axId val="1332013151"/>
        <c:axId val="1324315855"/>
      </c:lineChart>
      <c:catAx>
        <c:axId val="13320131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24315855"/>
        <c:crosses val="autoZero"/>
        <c:auto val="1"/>
        <c:lblAlgn val="ctr"/>
        <c:lblOffset val="100"/>
        <c:noMultiLvlLbl val="0"/>
      </c:catAx>
      <c:valAx>
        <c:axId val="132431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3320131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jp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15240</xdr:colOff>
      <xdr:row>14</xdr:row>
      <xdr:rowOff>0</xdr:rowOff>
    </xdr:to>
    <xdr:sp macro="" textlink="">
      <xdr:nvSpPr>
        <xdr:cNvPr id="2" name="Rectangle 1">
          <a:extLst>
            <a:ext uri="{FF2B5EF4-FFF2-40B4-BE49-F238E27FC236}">
              <a16:creationId xmlns:a16="http://schemas.microsoft.com/office/drawing/2014/main" id="{2A810329-A003-4FAE-8B95-ED86EEE67D27}"/>
            </a:ext>
          </a:extLst>
        </xdr:cNvPr>
        <xdr:cNvSpPr/>
      </xdr:nvSpPr>
      <xdr:spPr>
        <a:xfrm>
          <a:off x="0" y="0"/>
          <a:ext cx="8549640" cy="8001000"/>
        </a:xfrm>
        <a:prstGeom prst="rect">
          <a:avLst/>
        </a:prstGeom>
        <a:blipFill dpi="0" rotWithShape="1">
          <a:blip xmlns:r="http://schemas.openxmlformats.org/officeDocument/2006/relationships" r:embed="rId1">
            <a:alphaModFix amt="80000"/>
          </a:blip>
          <a:srcRect/>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editAs="oneCell">
    <xdr:from>
      <xdr:col>14</xdr:col>
      <xdr:colOff>486186</xdr:colOff>
      <xdr:row>1</xdr:row>
      <xdr:rowOff>475469</xdr:rowOff>
    </xdr:from>
    <xdr:to>
      <xdr:col>16</xdr:col>
      <xdr:colOff>107503</xdr:colOff>
      <xdr:row>2</xdr:row>
      <xdr:rowOff>552336</xdr:rowOff>
    </xdr:to>
    <xdr:pic>
      <xdr:nvPicPr>
        <xdr:cNvPr id="3" name="Picture 2">
          <a:extLst>
            <a:ext uri="{FF2B5EF4-FFF2-40B4-BE49-F238E27FC236}">
              <a16:creationId xmlns:a16="http://schemas.microsoft.com/office/drawing/2014/main" id="{AF972EA5-F8A4-457A-98F1-28C87B3A3F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753886" y="1046969"/>
          <a:ext cx="840517" cy="648367"/>
        </a:xfrm>
        <a:prstGeom prst="rect">
          <a:avLst/>
        </a:prstGeom>
      </xdr:spPr>
    </xdr:pic>
    <xdr:clientData/>
  </xdr:twoCellAnchor>
  <xdr:twoCellAnchor editAs="oneCell">
    <xdr:from>
      <xdr:col>16</xdr:col>
      <xdr:colOff>335582</xdr:colOff>
      <xdr:row>2</xdr:row>
      <xdr:rowOff>388526</xdr:rowOff>
    </xdr:from>
    <xdr:to>
      <xdr:col>16</xdr:col>
      <xdr:colOff>544102</xdr:colOff>
      <xdr:row>2</xdr:row>
      <xdr:rowOff>556166</xdr:rowOff>
    </xdr:to>
    <xdr:pic>
      <xdr:nvPicPr>
        <xdr:cNvPr id="4" name="Picture 3">
          <a:extLst>
            <a:ext uri="{FF2B5EF4-FFF2-40B4-BE49-F238E27FC236}">
              <a16:creationId xmlns:a16="http://schemas.microsoft.com/office/drawing/2014/main" id="{2C9278C5-C000-4C48-8095-CC289C2F94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822482" y="1531526"/>
          <a:ext cx="208520" cy="167640"/>
        </a:xfrm>
        <a:prstGeom prst="rect">
          <a:avLst/>
        </a:prstGeom>
      </xdr:spPr>
    </xdr:pic>
    <xdr:clientData/>
  </xdr:twoCellAnchor>
  <xdr:twoCellAnchor editAs="oneCell">
    <xdr:from>
      <xdr:col>15</xdr:col>
      <xdr:colOff>2924</xdr:colOff>
      <xdr:row>0</xdr:row>
      <xdr:rowOff>8991</xdr:rowOff>
    </xdr:from>
    <xdr:to>
      <xdr:col>16</xdr:col>
      <xdr:colOff>8643</xdr:colOff>
      <xdr:row>1</xdr:row>
      <xdr:rowOff>73761</xdr:rowOff>
    </xdr:to>
    <xdr:pic>
      <xdr:nvPicPr>
        <xdr:cNvPr id="5" name="Picture 4">
          <a:extLst>
            <a:ext uri="{FF2B5EF4-FFF2-40B4-BE49-F238E27FC236}">
              <a16:creationId xmlns:a16="http://schemas.microsoft.com/office/drawing/2014/main" id="{4FA8D42B-099B-4590-96CD-6B2D2FB8659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80224" y="8991"/>
          <a:ext cx="615319" cy="636270"/>
        </a:xfrm>
        <a:prstGeom prst="rect">
          <a:avLst/>
        </a:prstGeom>
      </xdr:spPr>
    </xdr:pic>
    <xdr:clientData/>
  </xdr:twoCellAnchor>
  <xdr:twoCellAnchor editAs="oneCell">
    <xdr:from>
      <xdr:col>17</xdr:col>
      <xdr:colOff>57084</xdr:colOff>
      <xdr:row>2</xdr:row>
      <xdr:rowOff>188161</xdr:rowOff>
    </xdr:from>
    <xdr:to>
      <xdr:col>17</xdr:col>
      <xdr:colOff>334429</xdr:colOff>
      <xdr:row>2</xdr:row>
      <xdr:rowOff>416761</xdr:rowOff>
    </xdr:to>
    <xdr:pic>
      <xdr:nvPicPr>
        <xdr:cNvPr id="6" name="Picture 5">
          <a:extLst>
            <a:ext uri="{FF2B5EF4-FFF2-40B4-BE49-F238E27FC236}">
              <a16:creationId xmlns:a16="http://schemas.microsoft.com/office/drawing/2014/main" id="{654815BC-D811-4279-A344-174000C351C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53584" y="1331161"/>
          <a:ext cx="277345" cy="228600"/>
        </a:xfrm>
        <a:prstGeom prst="rect">
          <a:avLst/>
        </a:prstGeom>
      </xdr:spPr>
    </xdr:pic>
    <xdr:clientData/>
  </xdr:twoCellAnchor>
  <xdr:twoCellAnchor editAs="oneCell">
    <xdr:from>
      <xdr:col>18</xdr:col>
      <xdr:colOff>3096</xdr:colOff>
      <xdr:row>0</xdr:row>
      <xdr:rowOff>17489</xdr:rowOff>
    </xdr:from>
    <xdr:to>
      <xdr:col>19</xdr:col>
      <xdr:colOff>26978</xdr:colOff>
      <xdr:row>1</xdr:row>
      <xdr:rowOff>72734</xdr:rowOff>
    </xdr:to>
    <xdr:pic>
      <xdr:nvPicPr>
        <xdr:cNvPr id="7" name="Picture 6">
          <a:extLst>
            <a:ext uri="{FF2B5EF4-FFF2-40B4-BE49-F238E27FC236}">
              <a16:creationId xmlns:a16="http://schemas.microsoft.com/office/drawing/2014/main" id="{438A2154-B62F-457D-A585-B84E9AE5C51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709196" y="17489"/>
          <a:ext cx="633482" cy="626745"/>
        </a:xfrm>
        <a:prstGeom prst="rect">
          <a:avLst/>
        </a:prstGeom>
      </xdr:spPr>
    </xdr:pic>
    <xdr:clientData/>
  </xdr:twoCellAnchor>
  <xdr:twoCellAnchor editAs="oneCell">
    <xdr:from>
      <xdr:col>16</xdr:col>
      <xdr:colOff>16718</xdr:colOff>
      <xdr:row>0</xdr:row>
      <xdr:rowOff>16710</xdr:rowOff>
    </xdr:from>
    <xdr:to>
      <xdr:col>17</xdr:col>
      <xdr:colOff>35159</xdr:colOff>
      <xdr:row>1</xdr:row>
      <xdr:rowOff>96720</xdr:rowOff>
    </xdr:to>
    <xdr:pic>
      <xdr:nvPicPr>
        <xdr:cNvPr id="8" name="Picture 7">
          <a:extLst>
            <a:ext uri="{FF2B5EF4-FFF2-40B4-BE49-F238E27FC236}">
              <a16:creationId xmlns:a16="http://schemas.microsoft.com/office/drawing/2014/main" id="{972BF9D7-D9D3-46E0-B295-5F0B7B9A2DCC}"/>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503618" y="16710"/>
          <a:ext cx="628041" cy="651510"/>
        </a:xfrm>
        <a:prstGeom prst="rect">
          <a:avLst/>
        </a:prstGeom>
      </xdr:spPr>
    </xdr:pic>
    <xdr:clientData/>
  </xdr:twoCellAnchor>
  <xdr:twoCellAnchor editAs="oneCell">
    <xdr:from>
      <xdr:col>17</xdr:col>
      <xdr:colOff>15126</xdr:colOff>
      <xdr:row>0</xdr:row>
      <xdr:rowOff>26795</xdr:rowOff>
    </xdr:from>
    <xdr:to>
      <xdr:col>18</xdr:col>
      <xdr:colOff>22137</xdr:colOff>
      <xdr:row>1</xdr:row>
      <xdr:rowOff>85850</xdr:rowOff>
    </xdr:to>
    <xdr:pic>
      <xdr:nvPicPr>
        <xdr:cNvPr id="9" name="Picture 8">
          <a:extLst>
            <a:ext uri="{FF2B5EF4-FFF2-40B4-BE49-F238E27FC236}">
              <a16:creationId xmlns:a16="http://schemas.microsoft.com/office/drawing/2014/main" id="{1E8631C0-6BD2-4F42-B27D-B0138F54979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111626" y="26795"/>
          <a:ext cx="616611" cy="630555"/>
        </a:xfrm>
        <a:prstGeom prst="rect">
          <a:avLst/>
        </a:prstGeom>
      </xdr:spPr>
    </xdr:pic>
    <xdr:clientData/>
  </xdr:twoCellAnchor>
  <xdr:twoCellAnchor editAs="oneCell">
    <xdr:from>
      <xdr:col>18</xdr:col>
      <xdr:colOff>72350</xdr:colOff>
      <xdr:row>2</xdr:row>
      <xdr:rowOff>10566</xdr:rowOff>
    </xdr:from>
    <xdr:to>
      <xdr:col>18</xdr:col>
      <xdr:colOff>349198</xdr:colOff>
      <xdr:row>2</xdr:row>
      <xdr:rowOff>275361</xdr:rowOff>
    </xdr:to>
    <xdr:pic>
      <xdr:nvPicPr>
        <xdr:cNvPr id="10" name="Picture 9">
          <a:extLst>
            <a:ext uri="{FF2B5EF4-FFF2-40B4-BE49-F238E27FC236}">
              <a16:creationId xmlns:a16="http://schemas.microsoft.com/office/drawing/2014/main" id="{3B477C12-0368-4CA9-85B5-71E90924B53B}"/>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78450" y="1153566"/>
          <a:ext cx="276848" cy="264795"/>
        </a:xfrm>
        <a:prstGeom prst="rect">
          <a:avLst/>
        </a:prstGeom>
      </xdr:spPr>
    </xdr:pic>
    <xdr:clientData/>
  </xdr:twoCellAnchor>
  <xdr:twoCellAnchor editAs="oneCell">
    <xdr:from>
      <xdr:col>18</xdr:col>
      <xdr:colOff>260155</xdr:colOff>
      <xdr:row>1</xdr:row>
      <xdr:rowOff>527330</xdr:rowOff>
    </xdr:from>
    <xdr:to>
      <xdr:col>18</xdr:col>
      <xdr:colOff>591461</xdr:colOff>
      <xdr:row>2</xdr:row>
      <xdr:rowOff>275870</xdr:rowOff>
    </xdr:to>
    <xdr:pic>
      <xdr:nvPicPr>
        <xdr:cNvPr id="11" name="Picture 10">
          <a:extLst>
            <a:ext uri="{FF2B5EF4-FFF2-40B4-BE49-F238E27FC236}">
              <a16:creationId xmlns:a16="http://schemas.microsoft.com/office/drawing/2014/main" id="{D2C4BA98-F4E3-46F7-9900-3637E30B5F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966255" y="1098830"/>
          <a:ext cx="331306" cy="320040"/>
        </a:xfrm>
        <a:prstGeom prst="rect">
          <a:avLst/>
        </a:prstGeom>
      </xdr:spPr>
    </xdr:pic>
    <xdr:clientData/>
  </xdr:twoCellAnchor>
  <xdr:twoCellAnchor editAs="oneCell">
    <xdr:from>
      <xdr:col>16</xdr:col>
      <xdr:colOff>11118</xdr:colOff>
      <xdr:row>2</xdr:row>
      <xdr:rowOff>329907</xdr:rowOff>
    </xdr:from>
    <xdr:to>
      <xdr:col>16</xdr:col>
      <xdr:colOff>361036</xdr:colOff>
      <xdr:row>3</xdr:row>
      <xdr:rowOff>27012</xdr:rowOff>
    </xdr:to>
    <xdr:pic>
      <xdr:nvPicPr>
        <xdr:cNvPr id="12" name="Picture 11">
          <a:extLst>
            <a:ext uri="{FF2B5EF4-FFF2-40B4-BE49-F238E27FC236}">
              <a16:creationId xmlns:a16="http://schemas.microsoft.com/office/drawing/2014/main" id="{8F3FBB41-9AF9-4D75-8120-8AC38B724BCA}"/>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498018" y="1472907"/>
          <a:ext cx="349918" cy="268605"/>
        </a:xfrm>
        <a:prstGeom prst="rect">
          <a:avLst/>
        </a:prstGeom>
      </xdr:spPr>
    </xdr:pic>
    <xdr:clientData/>
  </xdr:twoCellAnchor>
  <xdr:twoCellAnchor editAs="oneCell">
    <xdr:from>
      <xdr:col>15</xdr:col>
      <xdr:colOff>132954</xdr:colOff>
      <xdr:row>4</xdr:row>
      <xdr:rowOff>67002</xdr:rowOff>
    </xdr:from>
    <xdr:to>
      <xdr:col>15</xdr:col>
      <xdr:colOff>327419</xdr:colOff>
      <xdr:row>4</xdr:row>
      <xdr:rowOff>341322</xdr:rowOff>
    </xdr:to>
    <xdr:pic>
      <xdr:nvPicPr>
        <xdr:cNvPr id="13" name="Picture 12">
          <a:extLst>
            <a:ext uri="{FF2B5EF4-FFF2-40B4-BE49-F238E27FC236}">
              <a16:creationId xmlns:a16="http://schemas.microsoft.com/office/drawing/2014/main" id="{3B62B8FD-80CD-4E67-9EE1-D7931FF2D335}"/>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276954" y="2353002"/>
          <a:ext cx="186845" cy="274320"/>
        </a:xfrm>
        <a:prstGeom prst="rect">
          <a:avLst/>
        </a:prstGeom>
      </xdr:spPr>
    </xdr:pic>
    <xdr:clientData/>
  </xdr:twoCellAnchor>
  <xdr:twoCellAnchor editAs="oneCell">
    <xdr:from>
      <xdr:col>15</xdr:col>
      <xdr:colOff>426461</xdr:colOff>
      <xdr:row>4</xdr:row>
      <xdr:rowOff>8080</xdr:rowOff>
    </xdr:from>
    <xdr:to>
      <xdr:col>15</xdr:col>
      <xdr:colOff>608890</xdr:colOff>
      <xdr:row>4</xdr:row>
      <xdr:rowOff>190960</xdr:rowOff>
    </xdr:to>
    <xdr:pic>
      <xdr:nvPicPr>
        <xdr:cNvPr id="14" name="Picture 13">
          <a:extLst>
            <a:ext uri="{FF2B5EF4-FFF2-40B4-BE49-F238E27FC236}">
              <a16:creationId xmlns:a16="http://schemas.microsoft.com/office/drawing/2014/main" id="{E901DF41-D6DA-4D0F-8D7A-A97D2BFDDCC1}"/>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303761" y="2294080"/>
          <a:ext cx="182429" cy="182880"/>
        </a:xfrm>
        <a:prstGeom prst="rect">
          <a:avLst/>
        </a:prstGeom>
      </xdr:spPr>
    </xdr:pic>
    <xdr:clientData/>
  </xdr:twoCellAnchor>
  <xdr:twoCellAnchor editAs="oneCell">
    <xdr:from>
      <xdr:col>15</xdr:col>
      <xdr:colOff>431520</xdr:colOff>
      <xdr:row>3</xdr:row>
      <xdr:rowOff>5059</xdr:rowOff>
    </xdr:from>
    <xdr:to>
      <xdr:col>15</xdr:col>
      <xdr:colOff>608234</xdr:colOff>
      <xdr:row>3</xdr:row>
      <xdr:rowOff>187939</xdr:rowOff>
    </xdr:to>
    <xdr:pic>
      <xdr:nvPicPr>
        <xdr:cNvPr id="15" name="Picture 14">
          <a:extLst>
            <a:ext uri="{FF2B5EF4-FFF2-40B4-BE49-F238E27FC236}">
              <a16:creationId xmlns:a16="http://schemas.microsoft.com/office/drawing/2014/main" id="{3151199D-71C0-4488-8EB9-F43BDC05BF62}"/>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308820" y="1719559"/>
          <a:ext cx="176714" cy="182880"/>
        </a:xfrm>
        <a:prstGeom prst="rect">
          <a:avLst/>
        </a:prstGeom>
      </xdr:spPr>
    </xdr:pic>
    <xdr:clientData/>
  </xdr:twoCellAnchor>
  <xdr:twoCellAnchor editAs="oneCell">
    <xdr:from>
      <xdr:col>15</xdr:col>
      <xdr:colOff>150359</xdr:colOff>
      <xdr:row>3</xdr:row>
      <xdr:rowOff>43026</xdr:rowOff>
    </xdr:from>
    <xdr:to>
      <xdr:col>15</xdr:col>
      <xdr:colOff>320777</xdr:colOff>
      <xdr:row>3</xdr:row>
      <xdr:rowOff>324966</xdr:rowOff>
    </xdr:to>
    <xdr:pic>
      <xdr:nvPicPr>
        <xdr:cNvPr id="16" name="Picture 15">
          <a:extLst>
            <a:ext uri="{FF2B5EF4-FFF2-40B4-BE49-F238E27FC236}">
              <a16:creationId xmlns:a16="http://schemas.microsoft.com/office/drawing/2014/main" id="{2F08DB5E-7207-4C80-A36F-3D772456816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294359" y="1757526"/>
          <a:ext cx="170418" cy="274320"/>
        </a:xfrm>
        <a:prstGeom prst="rect">
          <a:avLst/>
        </a:prstGeom>
      </xdr:spPr>
    </xdr:pic>
    <xdr:clientData/>
  </xdr:twoCellAnchor>
  <xdr:twoCellAnchor editAs="oneCell">
    <xdr:from>
      <xdr:col>17</xdr:col>
      <xdr:colOff>280495</xdr:colOff>
      <xdr:row>2</xdr:row>
      <xdr:rowOff>164881</xdr:rowOff>
    </xdr:from>
    <xdr:to>
      <xdr:col>17</xdr:col>
      <xdr:colOff>532509</xdr:colOff>
      <xdr:row>2</xdr:row>
      <xdr:rowOff>441106</xdr:rowOff>
    </xdr:to>
    <xdr:pic>
      <xdr:nvPicPr>
        <xdr:cNvPr id="17" name="Picture 16">
          <a:extLst>
            <a:ext uri="{FF2B5EF4-FFF2-40B4-BE49-F238E27FC236}">
              <a16:creationId xmlns:a16="http://schemas.microsoft.com/office/drawing/2014/main" id="{3ABC025A-5542-4A7C-B512-964234F3931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76995" y="1307881"/>
          <a:ext cx="252014" cy="276225"/>
        </a:xfrm>
        <a:prstGeom prst="rect">
          <a:avLst/>
        </a:prstGeom>
      </xdr:spPr>
    </xdr:pic>
    <xdr:clientData/>
  </xdr:twoCellAnchor>
  <xdr:twoCellAnchor editAs="oneCell">
    <xdr:from>
      <xdr:col>15</xdr:col>
      <xdr:colOff>149047</xdr:colOff>
      <xdr:row>5</xdr:row>
      <xdr:rowOff>56622</xdr:rowOff>
    </xdr:from>
    <xdr:to>
      <xdr:col>15</xdr:col>
      <xdr:colOff>325810</xdr:colOff>
      <xdr:row>5</xdr:row>
      <xdr:rowOff>323322</xdr:rowOff>
    </xdr:to>
    <xdr:pic>
      <xdr:nvPicPr>
        <xdr:cNvPr id="18" name="Picture 17">
          <a:extLst>
            <a:ext uri="{FF2B5EF4-FFF2-40B4-BE49-F238E27FC236}">
              <a16:creationId xmlns:a16="http://schemas.microsoft.com/office/drawing/2014/main" id="{83050FF7-1DAB-468F-B92A-0E878D65374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293047" y="2914122"/>
          <a:ext cx="176763" cy="274320"/>
        </a:xfrm>
        <a:prstGeom prst="rect">
          <a:avLst/>
        </a:prstGeom>
      </xdr:spPr>
    </xdr:pic>
    <xdr:clientData/>
  </xdr:twoCellAnchor>
  <xdr:twoCellAnchor editAs="oneCell">
    <xdr:from>
      <xdr:col>15</xdr:col>
      <xdr:colOff>160279</xdr:colOff>
      <xdr:row>6</xdr:row>
      <xdr:rowOff>51105</xdr:rowOff>
    </xdr:from>
    <xdr:to>
      <xdr:col>15</xdr:col>
      <xdr:colOff>340763</xdr:colOff>
      <xdr:row>6</xdr:row>
      <xdr:rowOff>325425</xdr:rowOff>
    </xdr:to>
    <xdr:pic>
      <xdr:nvPicPr>
        <xdr:cNvPr id="19" name="Picture 18">
          <a:extLst>
            <a:ext uri="{FF2B5EF4-FFF2-40B4-BE49-F238E27FC236}">
              <a16:creationId xmlns:a16="http://schemas.microsoft.com/office/drawing/2014/main" id="{C6A5FE29-4B0A-4394-B84E-BA7D6AFA755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304279" y="3480105"/>
          <a:ext cx="180484" cy="274320"/>
        </a:xfrm>
        <a:prstGeom prst="rect">
          <a:avLst/>
        </a:prstGeom>
      </xdr:spPr>
    </xdr:pic>
    <xdr:clientData/>
  </xdr:twoCellAnchor>
  <xdr:twoCellAnchor editAs="oneCell">
    <xdr:from>
      <xdr:col>15</xdr:col>
      <xdr:colOff>161133</xdr:colOff>
      <xdr:row>7</xdr:row>
      <xdr:rowOff>62337</xdr:rowOff>
    </xdr:from>
    <xdr:to>
      <xdr:col>15</xdr:col>
      <xdr:colOff>359063</xdr:colOff>
      <xdr:row>7</xdr:row>
      <xdr:rowOff>327132</xdr:rowOff>
    </xdr:to>
    <xdr:pic>
      <xdr:nvPicPr>
        <xdr:cNvPr id="20" name="Picture 19">
          <a:extLst>
            <a:ext uri="{FF2B5EF4-FFF2-40B4-BE49-F238E27FC236}">
              <a16:creationId xmlns:a16="http://schemas.microsoft.com/office/drawing/2014/main" id="{3A4E8D84-E742-4E93-AD74-10F5C7ACA692}"/>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305133" y="4062837"/>
          <a:ext cx="188405" cy="274320"/>
        </a:xfrm>
        <a:prstGeom prst="rect">
          <a:avLst/>
        </a:prstGeom>
      </xdr:spPr>
    </xdr:pic>
    <xdr:clientData/>
  </xdr:twoCellAnchor>
  <xdr:twoCellAnchor editAs="oneCell">
    <xdr:from>
      <xdr:col>15</xdr:col>
      <xdr:colOff>179987</xdr:colOff>
      <xdr:row>8</xdr:row>
      <xdr:rowOff>67001</xdr:rowOff>
    </xdr:from>
    <xdr:to>
      <xdr:col>15</xdr:col>
      <xdr:colOff>360042</xdr:colOff>
      <xdr:row>8</xdr:row>
      <xdr:rowOff>341321</xdr:rowOff>
    </xdr:to>
    <xdr:pic>
      <xdr:nvPicPr>
        <xdr:cNvPr id="21" name="Picture 20">
          <a:extLst>
            <a:ext uri="{FF2B5EF4-FFF2-40B4-BE49-F238E27FC236}">
              <a16:creationId xmlns:a16="http://schemas.microsoft.com/office/drawing/2014/main" id="{00DCCDAF-F3EB-4B9E-BF8B-4FA5BFA3FD41}"/>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9323987" y="4639001"/>
          <a:ext cx="180055" cy="274320"/>
        </a:xfrm>
        <a:prstGeom prst="rect">
          <a:avLst/>
        </a:prstGeom>
      </xdr:spPr>
    </xdr:pic>
    <xdr:clientData/>
  </xdr:twoCellAnchor>
  <xdr:twoCellAnchor editAs="oneCell">
    <xdr:from>
      <xdr:col>15</xdr:col>
      <xdr:colOff>429613</xdr:colOff>
      <xdr:row>5</xdr:row>
      <xdr:rowOff>32187</xdr:rowOff>
    </xdr:from>
    <xdr:to>
      <xdr:col>16</xdr:col>
      <xdr:colOff>1851</xdr:colOff>
      <xdr:row>5</xdr:row>
      <xdr:rowOff>213162</xdr:rowOff>
    </xdr:to>
    <xdr:pic>
      <xdr:nvPicPr>
        <xdr:cNvPr id="22" name="Picture 21">
          <a:extLst>
            <a:ext uri="{FF2B5EF4-FFF2-40B4-BE49-F238E27FC236}">
              <a16:creationId xmlns:a16="http://schemas.microsoft.com/office/drawing/2014/main" id="{735645FD-9A67-49A3-88EB-39D50DE83B0C}"/>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306913" y="2889687"/>
          <a:ext cx="181838" cy="180975"/>
        </a:xfrm>
        <a:prstGeom prst="rect">
          <a:avLst/>
        </a:prstGeom>
      </xdr:spPr>
    </xdr:pic>
    <xdr:clientData/>
  </xdr:twoCellAnchor>
  <xdr:twoCellAnchor editAs="oneCell">
    <xdr:from>
      <xdr:col>15</xdr:col>
      <xdr:colOff>433424</xdr:colOff>
      <xdr:row>6</xdr:row>
      <xdr:rowOff>35998</xdr:rowOff>
    </xdr:from>
    <xdr:to>
      <xdr:col>16</xdr:col>
      <xdr:colOff>3757</xdr:colOff>
      <xdr:row>6</xdr:row>
      <xdr:rowOff>230308</xdr:rowOff>
    </xdr:to>
    <xdr:pic>
      <xdr:nvPicPr>
        <xdr:cNvPr id="23" name="Picture 22">
          <a:extLst>
            <a:ext uri="{FF2B5EF4-FFF2-40B4-BE49-F238E27FC236}">
              <a16:creationId xmlns:a16="http://schemas.microsoft.com/office/drawing/2014/main" id="{B71EF05C-C247-4D27-A57B-642457AD5E76}"/>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310724" y="3464998"/>
          <a:ext cx="179933" cy="194310"/>
        </a:xfrm>
        <a:prstGeom prst="rect">
          <a:avLst/>
        </a:prstGeom>
      </xdr:spPr>
    </xdr:pic>
    <xdr:clientData/>
  </xdr:twoCellAnchor>
  <xdr:twoCellAnchor editAs="oneCell">
    <xdr:from>
      <xdr:col>15</xdr:col>
      <xdr:colOff>423898</xdr:colOff>
      <xdr:row>7</xdr:row>
      <xdr:rowOff>15241</xdr:rowOff>
    </xdr:from>
    <xdr:to>
      <xdr:col>16</xdr:col>
      <xdr:colOff>1851</xdr:colOff>
      <xdr:row>7</xdr:row>
      <xdr:rowOff>192406</xdr:rowOff>
    </xdr:to>
    <xdr:pic>
      <xdr:nvPicPr>
        <xdr:cNvPr id="24" name="Picture 23">
          <a:extLst>
            <a:ext uri="{FF2B5EF4-FFF2-40B4-BE49-F238E27FC236}">
              <a16:creationId xmlns:a16="http://schemas.microsoft.com/office/drawing/2014/main" id="{18FA8C09-DEED-454A-9650-D5D8B074C275}"/>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301198" y="4015741"/>
          <a:ext cx="187553" cy="177165"/>
        </a:xfrm>
        <a:prstGeom prst="rect">
          <a:avLst/>
        </a:prstGeom>
      </xdr:spPr>
    </xdr:pic>
    <xdr:clientData/>
  </xdr:twoCellAnchor>
  <xdr:twoCellAnchor editAs="oneCell">
    <xdr:from>
      <xdr:col>15</xdr:col>
      <xdr:colOff>438941</xdr:colOff>
      <xdr:row>8</xdr:row>
      <xdr:rowOff>14386</xdr:rowOff>
    </xdr:from>
    <xdr:to>
      <xdr:col>16</xdr:col>
      <xdr:colOff>17485</xdr:colOff>
      <xdr:row>8</xdr:row>
      <xdr:rowOff>193456</xdr:rowOff>
    </xdr:to>
    <xdr:pic>
      <xdr:nvPicPr>
        <xdr:cNvPr id="25" name="Picture 24">
          <a:extLst>
            <a:ext uri="{FF2B5EF4-FFF2-40B4-BE49-F238E27FC236}">
              <a16:creationId xmlns:a16="http://schemas.microsoft.com/office/drawing/2014/main" id="{E5AF67E0-76B8-4A7B-8E90-1CE19A492400}"/>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316241" y="4586386"/>
          <a:ext cx="188144" cy="179070"/>
        </a:xfrm>
        <a:prstGeom prst="rect">
          <a:avLst/>
        </a:prstGeom>
      </xdr:spPr>
    </xdr:pic>
    <xdr:clientData/>
  </xdr:twoCellAnchor>
  <xdr:twoCellAnchor editAs="oneCell">
    <xdr:from>
      <xdr:col>19</xdr:col>
      <xdr:colOff>153057</xdr:colOff>
      <xdr:row>0</xdr:row>
      <xdr:rowOff>5584</xdr:rowOff>
    </xdr:from>
    <xdr:to>
      <xdr:col>19</xdr:col>
      <xdr:colOff>498465</xdr:colOff>
      <xdr:row>0</xdr:row>
      <xdr:rowOff>558625</xdr:rowOff>
    </xdr:to>
    <xdr:pic>
      <xdr:nvPicPr>
        <xdr:cNvPr id="26" name="Picture 25">
          <a:extLst>
            <a:ext uri="{FF2B5EF4-FFF2-40B4-BE49-F238E27FC236}">
              <a16:creationId xmlns:a16="http://schemas.microsoft.com/office/drawing/2014/main" id="{11E8E6CA-4F9E-4E88-A360-AA19C79C30F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1468757" y="5584"/>
          <a:ext cx="345408" cy="5530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533400</xdr:colOff>
      <xdr:row>5</xdr:row>
      <xdr:rowOff>22860</xdr:rowOff>
    </xdr:from>
    <xdr:to>
      <xdr:col>16</xdr:col>
      <xdr:colOff>228600</xdr:colOff>
      <xdr:row>20</xdr:row>
      <xdr:rowOff>22860</xdr:rowOff>
    </xdr:to>
    <xdr:graphicFrame macro="">
      <xdr:nvGraphicFramePr>
        <xdr:cNvPr id="2" name="Chart 1">
          <a:extLst>
            <a:ext uri="{FF2B5EF4-FFF2-40B4-BE49-F238E27FC236}">
              <a16:creationId xmlns:a16="http://schemas.microsoft.com/office/drawing/2014/main" id="{F78FC665-0E6A-450E-89AC-44752775F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0752-48DF-4D45-B912-C3CDBBD6BD64}">
  <dimension ref="A1:V20"/>
  <sheetViews>
    <sheetView zoomScaleNormal="100" workbookViewId="0">
      <selection activeCell="R5" sqref="R5"/>
    </sheetView>
  </sheetViews>
  <sheetFormatPr defaultRowHeight="14.4" x14ac:dyDescent="0.3"/>
  <cols>
    <col min="1" max="14" width="8.88671875" style="49"/>
  </cols>
  <sheetData>
    <row r="1" spans="1:22" ht="45" customHeight="1" x14ac:dyDescent="0.3">
      <c r="A1" s="50" t="s">
        <v>68</v>
      </c>
      <c r="B1" s="50" t="s">
        <v>68</v>
      </c>
      <c r="C1" s="50" t="s">
        <v>67</v>
      </c>
      <c r="D1" s="50" t="s">
        <v>67</v>
      </c>
      <c r="E1" s="50" t="s">
        <v>68</v>
      </c>
      <c r="F1" s="50" t="s">
        <v>69</v>
      </c>
      <c r="G1" s="50" t="s">
        <v>68</v>
      </c>
      <c r="H1" s="50" t="s">
        <v>69</v>
      </c>
      <c r="I1" s="50" t="s">
        <v>69</v>
      </c>
      <c r="J1" s="50" t="s">
        <v>68</v>
      </c>
      <c r="K1" s="50" t="s">
        <v>68</v>
      </c>
      <c r="L1" s="50" t="s">
        <v>69</v>
      </c>
      <c r="M1" s="50" t="s">
        <v>68</v>
      </c>
      <c r="N1" s="51" t="s">
        <v>68</v>
      </c>
      <c r="O1" s="11"/>
    </row>
    <row r="2" spans="1:22" ht="45" customHeight="1" x14ac:dyDescent="0.3">
      <c r="A2" s="50" t="s">
        <v>68</v>
      </c>
      <c r="B2" s="50" t="s">
        <v>68</v>
      </c>
      <c r="C2" s="50" t="s">
        <v>68</v>
      </c>
      <c r="D2" s="50" t="s">
        <v>68</v>
      </c>
      <c r="E2" s="50" t="s">
        <v>67</v>
      </c>
      <c r="F2" s="50" t="s">
        <v>69</v>
      </c>
      <c r="G2" s="50" t="s">
        <v>69</v>
      </c>
      <c r="H2" s="50" t="s">
        <v>68</v>
      </c>
      <c r="I2" s="50" t="s">
        <v>69</v>
      </c>
      <c r="J2" s="50" t="s">
        <v>68</v>
      </c>
      <c r="K2" s="50" t="s">
        <v>69</v>
      </c>
      <c r="L2" s="50" t="s">
        <v>68</v>
      </c>
      <c r="M2" s="50" t="s">
        <v>68</v>
      </c>
      <c r="N2" s="51" t="s">
        <v>68</v>
      </c>
      <c r="O2" s="11"/>
    </row>
    <row r="3" spans="1:22" ht="45" customHeight="1" x14ac:dyDescent="0.3">
      <c r="A3" s="50" t="s">
        <v>69</v>
      </c>
      <c r="B3" s="50" t="s">
        <v>68</v>
      </c>
      <c r="C3" s="50" t="s">
        <v>68</v>
      </c>
      <c r="D3" s="50" t="s">
        <v>68</v>
      </c>
      <c r="E3" s="50" t="s">
        <v>67</v>
      </c>
      <c r="F3" s="50" t="s">
        <v>69</v>
      </c>
      <c r="G3" s="50" t="s">
        <v>69</v>
      </c>
      <c r="H3" s="50" t="s">
        <v>69</v>
      </c>
      <c r="I3" s="50" t="s">
        <v>69</v>
      </c>
      <c r="J3" s="50" t="s">
        <v>68</v>
      </c>
      <c r="K3" s="50" t="s">
        <v>69</v>
      </c>
      <c r="L3" s="50" t="s">
        <v>69</v>
      </c>
      <c r="M3" s="50" t="s">
        <v>68</v>
      </c>
      <c r="N3" s="51" t="s">
        <v>69</v>
      </c>
      <c r="O3" s="11"/>
    </row>
    <row r="4" spans="1:22" ht="45" customHeight="1" x14ac:dyDescent="0.3">
      <c r="A4" s="50" t="s">
        <v>69</v>
      </c>
      <c r="B4" s="50" t="s">
        <v>68</v>
      </c>
      <c r="C4" s="50" t="s">
        <v>68</v>
      </c>
      <c r="D4" s="50" t="s">
        <v>69</v>
      </c>
      <c r="E4" s="50" t="s">
        <v>69</v>
      </c>
      <c r="F4" s="50" t="s">
        <v>67</v>
      </c>
      <c r="G4" s="50" t="s">
        <v>69</v>
      </c>
      <c r="H4" s="50" t="s">
        <v>69</v>
      </c>
      <c r="I4" s="50" t="s">
        <v>69</v>
      </c>
      <c r="J4" s="50" t="s">
        <v>69</v>
      </c>
      <c r="K4" s="50" t="s">
        <v>69</v>
      </c>
      <c r="L4" s="50" t="s">
        <v>69</v>
      </c>
      <c r="M4" s="50" t="s">
        <v>68</v>
      </c>
      <c r="N4" s="51" t="s">
        <v>69</v>
      </c>
      <c r="O4" s="11"/>
    </row>
    <row r="5" spans="1:22" ht="45" customHeight="1" x14ac:dyDescent="0.3">
      <c r="A5" s="50" t="s">
        <v>68</v>
      </c>
      <c r="B5" s="50" t="s">
        <v>69</v>
      </c>
      <c r="C5" s="50" t="s">
        <v>69</v>
      </c>
      <c r="D5" s="50" t="s">
        <v>69</v>
      </c>
      <c r="E5" s="50" t="s">
        <v>69</v>
      </c>
      <c r="F5" s="50" t="s">
        <v>69</v>
      </c>
      <c r="G5" s="50" t="s">
        <v>69</v>
      </c>
      <c r="H5" s="50" t="s">
        <v>69</v>
      </c>
      <c r="I5" s="50" t="s">
        <v>69</v>
      </c>
      <c r="J5" s="50" t="s">
        <v>69</v>
      </c>
      <c r="K5" s="50" t="s">
        <v>69</v>
      </c>
      <c r="L5" s="50" t="s">
        <v>69</v>
      </c>
      <c r="M5" s="50" t="s">
        <v>67</v>
      </c>
      <c r="N5" s="51" t="s">
        <v>67</v>
      </c>
      <c r="O5" s="11"/>
    </row>
    <row r="6" spans="1:22" ht="45" customHeight="1" x14ac:dyDescent="0.3">
      <c r="A6" s="50" t="s">
        <v>68</v>
      </c>
      <c r="B6" s="50" t="s">
        <v>69</v>
      </c>
      <c r="C6" s="50" t="s">
        <v>69</v>
      </c>
      <c r="D6" s="50" t="s">
        <v>69</v>
      </c>
      <c r="E6" s="50" t="s">
        <v>69</v>
      </c>
      <c r="F6" s="50" t="s">
        <v>69</v>
      </c>
      <c r="G6" s="50" t="s">
        <v>69</v>
      </c>
      <c r="H6" s="50" t="s">
        <v>69</v>
      </c>
      <c r="I6" s="50" t="s">
        <v>69</v>
      </c>
      <c r="J6" s="50" t="s">
        <v>69</v>
      </c>
      <c r="K6" s="50" t="s">
        <v>68</v>
      </c>
      <c r="L6" s="50" t="s">
        <v>68</v>
      </c>
      <c r="M6" s="50" t="s">
        <v>67</v>
      </c>
      <c r="N6" s="51" t="s">
        <v>67</v>
      </c>
      <c r="O6" s="11"/>
    </row>
    <row r="7" spans="1:22" ht="45" customHeight="1" x14ac:dyDescent="0.3">
      <c r="A7" s="50" t="s">
        <v>68</v>
      </c>
      <c r="B7" s="50" t="s">
        <v>68</v>
      </c>
      <c r="C7" s="50" t="s">
        <v>68</v>
      </c>
      <c r="D7" s="50" t="s">
        <v>69</v>
      </c>
      <c r="E7" s="50" t="s">
        <v>69</v>
      </c>
      <c r="F7" s="50" t="s">
        <v>69</v>
      </c>
      <c r="G7" s="50" t="s">
        <v>69</v>
      </c>
      <c r="H7" s="50" t="s">
        <v>69</v>
      </c>
      <c r="I7" s="50" t="s">
        <v>69</v>
      </c>
      <c r="J7" s="50" t="s">
        <v>67</v>
      </c>
      <c r="K7" s="50" t="s">
        <v>67</v>
      </c>
      <c r="L7" s="50" t="s">
        <v>68</v>
      </c>
      <c r="M7" s="50" t="s">
        <v>67</v>
      </c>
      <c r="N7" s="51" t="s">
        <v>67</v>
      </c>
      <c r="O7" s="11"/>
    </row>
    <row r="8" spans="1:22" ht="45" customHeight="1" x14ac:dyDescent="0.3">
      <c r="A8" s="50" t="s">
        <v>68</v>
      </c>
      <c r="B8" s="50" t="s">
        <v>68</v>
      </c>
      <c r="C8" s="50" t="s">
        <v>68</v>
      </c>
      <c r="D8" s="50" t="s">
        <v>68</v>
      </c>
      <c r="E8" s="50" t="s">
        <v>69</v>
      </c>
      <c r="F8" s="50" t="s">
        <v>69</v>
      </c>
      <c r="G8" s="50" t="s">
        <v>69</v>
      </c>
      <c r="H8" s="50" t="s">
        <v>69</v>
      </c>
      <c r="I8" s="50" t="s">
        <v>69</v>
      </c>
      <c r="J8" s="50" t="s">
        <v>69</v>
      </c>
      <c r="K8" s="50" t="s">
        <v>67</v>
      </c>
      <c r="L8" s="50" t="s">
        <v>68</v>
      </c>
      <c r="M8" s="50" t="s">
        <v>67</v>
      </c>
      <c r="N8" s="51" t="s">
        <v>68</v>
      </c>
      <c r="O8" s="11"/>
    </row>
    <row r="9" spans="1:22" ht="45" customHeight="1" x14ac:dyDescent="0.3">
      <c r="A9" s="50" t="s">
        <v>68</v>
      </c>
      <c r="B9" s="50" t="s">
        <v>69</v>
      </c>
      <c r="C9" s="50" t="s">
        <v>68</v>
      </c>
      <c r="D9" s="50" t="s">
        <v>69</v>
      </c>
      <c r="E9" s="50" t="s">
        <v>69</v>
      </c>
      <c r="F9" s="50" t="s">
        <v>69</v>
      </c>
      <c r="G9" s="50" t="s">
        <v>67</v>
      </c>
      <c r="H9" s="50" t="s">
        <v>69</v>
      </c>
      <c r="I9" s="50" t="s">
        <v>69</v>
      </c>
      <c r="J9" s="50" t="s">
        <v>69</v>
      </c>
      <c r="K9" s="50" t="s">
        <v>69</v>
      </c>
      <c r="L9" s="50" t="s">
        <v>67</v>
      </c>
      <c r="M9" s="50" t="s">
        <v>68</v>
      </c>
      <c r="N9" s="51" t="s">
        <v>68</v>
      </c>
      <c r="O9" s="11"/>
      <c r="R9" s="12"/>
      <c r="V9" s="12"/>
    </row>
    <row r="10" spans="1:22" ht="45" customHeight="1" x14ac:dyDescent="0.3">
      <c r="A10" s="50" t="s">
        <v>68</v>
      </c>
      <c r="B10" s="50" t="s">
        <v>69</v>
      </c>
      <c r="C10" s="50" t="s">
        <v>69</v>
      </c>
      <c r="D10" s="50" t="s">
        <v>69</v>
      </c>
      <c r="E10" s="50" t="s">
        <v>69</v>
      </c>
      <c r="F10" s="50" t="s">
        <v>69</v>
      </c>
      <c r="G10" s="50" t="s">
        <v>69</v>
      </c>
      <c r="H10" s="50" t="s">
        <v>69</v>
      </c>
      <c r="I10" s="50" t="s">
        <v>69</v>
      </c>
      <c r="J10" s="50" t="s">
        <v>69</v>
      </c>
      <c r="K10" s="50" t="s">
        <v>69</v>
      </c>
      <c r="L10" s="50" t="s">
        <v>69</v>
      </c>
      <c r="M10" s="50" t="s">
        <v>69</v>
      </c>
      <c r="N10" s="51" t="s">
        <v>68</v>
      </c>
      <c r="O10" s="11"/>
      <c r="P10" s="39" t="s">
        <v>126</v>
      </c>
      <c r="Q10" s="40" t="s">
        <v>127</v>
      </c>
      <c r="R10" s="41" t="s">
        <v>128</v>
      </c>
      <c r="V10" s="12"/>
    </row>
    <row r="11" spans="1:22" ht="45" customHeight="1" x14ac:dyDescent="0.3">
      <c r="A11" s="50" t="s">
        <v>68</v>
      </c>
      <c r="B11" s="50" t="s">
        <v>68</v>
      </c>
      <c r="C11" s="50" t="s">
        <v>69</v>
      </c>
      <c r="D11" s="50" t="s">
        <v>69</v>
      </c>
      <c r="E11" s="50" t="s">
        <v>67</v>
      </c>
      <c r="F11" s="50" t="s">
        <v>68</v>
      </c>
      <c r="G11" s="50" t="s">
        <v>67</v>
      </c>
      <c r="H11" s="50" t="s">
        <v>69</v>
      </c>
      <c r="I11" s="50" t="s">
        <v>69</v>
      </c>
      <c r="J11" s="50" t="s">
        <v>67</v>
      </c>
      <c r="K11" s="50" t="s">
        <v>67</v>
      </c>
      <c r="L11" s="50" t="s">
        <v>68</v>
      </c>
      <c r="M11" s="50" t="s">
        <v>69</v>
      </c>
      <c r="N11" s="51" t="s">
        <v>68</v>
      </c>
      <c r="O11" s="11"/>
      <c r="P11" s="42">
        <f ca="1">RANDBETWEEN(1,6)</f>
        <v>3</v>
      </c>
      <c r="Q11" s="43">
        <f t="shared" ref="Q11:Q12" ca="1" si="0">RANDBETWEEN(1,6)</f>
        <v>6</v>
      </c>
      <c r="R11" s="44">
        <f ca="1">RANDBETWEEN(1,6)</f>
        <v>4</v>
      </c>
      <c r="V11" s="12"/>
    </row>
    <row r="12" spans="1:22" ht="45" customHeight="1" x14ac:dyDescent="0.3">
      <c r="A12" s="50" t="s">
        <v>68</v>
      </c>
      <c r="B12" s="50" t="s">
        <v>68</v>
      </c>
      <c r="C12" s="50" t="s">
        <v>69</v>
      </c>
      <c r="D12" s="50" t="s">
        <v>69</v>
      </c>
      <c r="E12" s="50" t="s">
        <v>69</v>
      </c>
      <c r="F12" s="50" t="s">
        <v>68</v>
      </c>
      <c r="G12" s="50" t="s">
        <v>67</v>
      </c>
      <c r="H12" s="50" t="s">
        <v>69</v>
      </c>
      <c r="I12" s="50" t="s">
        <v>69</v>
      </c>
      <c r="J12" s="50" t="s">
        <v>68</v>
      </c>
      <c r="K12" s="50" t="s">
        <v>69</v>
      </c>
      <c r="L12" s="50" t="s">
        <v>68</v>
      </c>
      <c r="M12" s="50" t="s">
        <v>68</v>
      </c>
      <c r="N12" s="51" t="s">
        <v>68</v>
      </c>
      <c r="O12" s="11"/>
      <c r="P12" s="42">
        <f t="shared" ref="P12:P14" ca="1" si="1">RANDBETWEEN(1,6)</f>
        <v>2</v>
      </c>
      <c r="Q12" s="43">
        <f t="shared" ca="1" si="0"/>
        <v>5</v>
      </c>
      <c r="R12" s="45"/>
      <c r="V12" s="12"/>
    </row>
    <row r="13" spans="1:22" ht="45" customHeight="1" x14ac:dyDescent="0.3">
      <c r="A13" s="50" t="s">
        <v>68</v>
      </c>
      <c r="B13" s="50" t="s">
        <v>68</v>
      </c>
      <c r="C13" s="50" t="s">
        <v>69</v>
      </c>
      <c r="D13" s="50" t="s">
        <v>68</v>
      </c>
      <c r="E13" s="50" t="s">
        <v>68</v>
      </c>
      <c r="F13" s="50" t="s">
        <v>67</v>
      </c>
      <c r="G13" s="50" t="s">
        <v>69</v>
      </c>
      <c r="H13" s="50" t="s">
        <v>69</v>
      </c>
      <c r="I13" s="50" t="s">
        <v>69</v>
      </c>
      <c r="J13" s="50" t="s">
        <v>69</v>
      </c>
      <c r="K13" s="50" t="s">
        <v>68</v>
      </c>
      <c r="L13" s="50" t="s">
        <v>68</v>
      </c>
      <c r="M13" s="50" t="s">
        <v>68</v>
      </c>
      <c r="N13" s="51" t="s">
        <v>68</v>
      </c>
      <c r="O13" s="11"/>
      <c r="P13" s="42">
        <f t="shared" ca="1" si="1"/>
        <v>2</v>
      </c>
      <c r="Q13" s="46"/>
      <c r="R13" s="45"/>
      <c r="V13" s="12"/>
    </row>
    <row r="14" spans="1:22" ht="45" customHeight="1" x14ac:dyDescent="0.3">
      <c r="A14" s="50" t="s">
        <v>68</v>
      </c>
      <c r="B14" s="50" t="s">
        <v>68</v>
      </c>
      <c r="C14" s="50" t="s">
        <v>68</v>
      </c>
      <c r="D14" s="50" t="s">
        <v>68</v>
      </c>
      <c r="E14" s="50" t="s">
        <v>68</v>
      </c>
      <c r="F14" s="50" t="s">
        <v>68</v>
      </c>
      <c r="G14" s="50" t="s">
        <v>69</v>
      </c>
      <c r="H14" s="50" t="s">
        <v>68</v>
      </c>
      <c r="I14" s="50" t="s">
        <v>69</v>
      </c>
      <c r="J14" s="50" t="s">
        <v>68</v>
      </c>
      <c r="K14" s="50" t="s">
        <v>68</v>
      </c>
      <c r="L14" s="50" t="s">
        <v>69</v>
      </c>
      <c r="M14" s="50" t="s">
        <v>68</v>
      </c>
      <c r="N14" s="51" t="s">
        <v>68</v>
      </c>
      <c r="O14" s="11"/>
      <c r="P14" s="47">
        <f t="shared" ca="1" si="1"/>
        <v>6</v>
      </c>
      <c r="Q14" s="18"/>
      <c r="R14" s="48"/>
      <c r="S14" s="12"/>
      <c r="T14" s="12"/>
      <c r="U14" s="12"/>
      <c r="V14" s="12"/>
    </row>
    <row r="15" spans="1:22" x14ac:dyDescent="0.3">
      <c r="A15" s="52" t="s">
        <v>0</v>
      </c>
      <c r="B15" s="53" t="s">
        <v>1</v>
      </c>
      <c r="C15" s="54" t="s">
        <v>109</v>
      </c>
      <c r="D15" s="52" t="s">
        <v>10</v>
      </c>
      <c r="E15" s="53" t="s">
        <v>15</v>
      </c>
      <c r="F15" s="53" t="s">
        <v>16</v>
      </c>
      <c r="G15" s="53" t="s">
        <v>17</v>
      </c>
      <c r="H15" s="53" t="s">
        <v>18</v>
      </c>
      <c r="I15" s="53" t="s">
        <v>19</v>
      </c>
      <c r="J15" s="53" t="s">
        <v>20</v>
      </c>
      <c r="K15" s="53" t="s">
        <v>25</v>
      </c>
      <c r="L15" s="52" t="s">
        <v>134</v>
      </c>
      <c r="M15" s="54" t="s">
        <v>135</v>
      </c>
      <c r="N15" s="54" t="s">
        <v>136</v>
      </c>
    </row>
    <row r="16" spans="1:22" x14ac:dyDescent="0.3">
      <c r="A16" s="11">
        <v>1</v>
      </c>
      <c r="B16" s="12" t="s">
        <v>129</v>
      </c>
      <c r="C16" s="13">
        <v>3</v>
      </c>
      <c r="D16" s="11">
        <v>9</v>
      </c>
      <c r="E16" s="12">
        <v>9</v>
      </c>
      <c r="F16" s="12">
        <v>4</v>
      </c>
      <c r="G16" s="12">
        <v>4</v>
      </c>
      <c r="H16" s="12">
        <v>4</v>
      </c>
      <c r="I16" s="12">
        <v>5</v>
      </c>
      <c r="J16" s="12">
        <v>0</v>
      </c>
      <c r="K16" s="12">
        <v>5</v>
      </c>
      <c r="L16" s="11">
        <v>0</v>
      </c>
      <c r="M16" s="13">
        <v>3</v>
      </c>
      <c r="N16" s="13">
        <v>0</v>
      </c>
    </row>
    <row r="17" spans="1:14" x14ac:dyDescent="0.3">
      <c r="A17" s="11">
        <v>2</v>
      </c>
      <c r="B17" s="12" t="s">
        <v>130</v>
      </c>
      <c r="C17" s="13">
        <v>3</v>
      </c>
      <c r="D17" s="11">
        <v>9</v>
      </c>
      <c r="E17" s="12">
        <v>9</v>
      </c>
      <c r="F17" s="12">
        <v>4</v>
      </c>
      <c r="G17" s="12">
        <v>4</v>
      </c>
      <c r="H17" s="12">
        <v>4</v>
      </c>
      <c r="I17" s="12">
        <v>5</v>
      </c>
      <c r="J17" s="12">
        <v>0</v>
      </c>
      <c r="K17" s="12">
        <v>5</v>
      </c>
      <c r="L17" s="11">
        <v>0</v>
      </c>
      <c r="M17" s="13">
        <v>3</v>
      </c>
      <c r="N17" s="13">
        <v>0</v>
      </c>
    </row>
    <row r="18" spans="1:14" x14ac:dyDescent="0.3">
      <c r="A18" s="11">
        <v>3</v>
      </c>
      <c r="B18" s="12" t="s">
        <v>131</v>
      </c>
      <c r="C18" s="13">
        <v>3</v>
      </c>
      <c r="D18" s="11">
        <v>9</v>
      </c>
      <c r="E18" s="12">
        <v>9</v>
      </c>
      <c r="F18" s="12">
        <v>4</v>
      </c>
      <c r="G18" s="12">
        <v>4</v>
      </c>
      <c r="H18" s="12">
        <v>4</v>
      </c>
      <c r="I18" s="12">
        <v>5</v>
      </c>
      <c r="J18" s="12">
        <v>0</v>
      </c>
      <c r="K18" s="12">
        <v>5</v>
      </c>
      <c r="L18" s="11">
        <v>0</v>
      </c>
      <c r="M18" s="13">
        <v>3</v>
      </c>
      <c r="N18" s="13">
        <v>0</v>
      </c>
    </row>
    <row r="19" spans="1:14" x14ac:dyDescent="0.3">
      <c r="A19" s="11">
        <v>4</v>
      </c>
      <c r="B19" s="12" t="s">
        <v>132</v>
      </c>
      <c r="C19" s="13">
        <v>3</v>
      </c>
      <c r="D19" s="11">
        <v>9</v>
      </c>
      <c r="E19" s="12">
        <v>9</v>
      </c>
      <c r="F19" s="12">
        <v>4</v>
      </c>
      <c r="G19" s="12">
        <v>4</v>
      </c>
      <c r="H19" s="12">
        <v>4</v>
      </c>
      <c r="I19" s="12">
        <v>5</v>
      </c>
      <c r="J19" s="12">
        <v>0</v>
      </c>
      <c r="K19" s="12">
        <v>5</v>
      </c>
      <c r="L19" s="11">
        <v>0</v>
      </c>
      <c r="M19" s="13">
        <v>3</v>
      </c>
      <c r="N19" s="13">
        <v>0</v>
      </c>
    </row>
    <row r="20" spans="1:14" x14ac:dyDescent="0.3">
      <c r="A20" s="17">
        <v>5</v>
      </c>
      <c r="B20" s="18" t="s">
        <v>133</v>
      </c>
      <c r="C20" s="48">
        <v>3</v>
      </c>
      <c r="D20" s="17">
        <v>9</v>
      </c>
      <c r="E20" s="18">
        <v>9</v>
      </c>
      <c r="F20" s="18">
        <v>4</v>
      </c>
      <c r="G20" s="18">
        <v>4</v>
      </c>
      <c r="H20" s="18">
        <v>4</v>
      </c>
      <c r="I20" s="18">
        <v>5</v>
      </c>
      <c r="J20" s="18">
        <v>0</v>
      </c>
      <c r="K20" s="18">
        <v>5</v>
      </c>
      <c r="L20" s="17">
        <v>0</v>
      </c>
      <c r="M20" s="48">
        <v>3</v>
      </c>
      <c r="N20" s="48">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EDFAF7-3A54-4002-A96B-C2CBDBF3D89B}">
  <dimension ref="A1:V13"/>
  <sheetViews>
    <sheetView workbookViewId="0">
      <selection activeCell="P1" sqref="P1:Q10"/>
    </sheetView>
  </sheetViews>
  <sheetFormatPr defaultRowHeight="14.4" x14ac:dyDescent="0.3"/>
  <cols>
    <col min="4" max="15" width="5.6640625" customWidth="1"/>
  </cols>
  <sheetData>
    <row r="1" spans="1:22" s="4" customFormat="1" ht="84" customHeight="1" x14ac:dyDescent="0.3">
      <c r="A1" s="3" t="s">
        <v>0</v>
      </c>
      <c r="B1" s="3" t="s">
        <v>1</v>
      </c>
      <c r="C1" s="3" t="s">
        <v>2</v>
      </c>
      <c r="D1" s="22" t="s">
        <v>13</v>
      </c>
      <c r="E1" s="23" t="s">
        <v>14</v>
      </c>
      <c r="F1" s="23" t="s">
        <v>28</v>
      </c>
      <c r="G1" s="23" t="s">
        <v>32</v>
      </c>
      <c r="H1" s="24" t="s">
        <v>27</v>
      </c>
      <c r="I1" s="22" t="s">
        <v>15</v>
      </c>
      <c r="J1" s="23" t="s">
        <v>16</v>
      </c>
      <c r="K1" s="23" t="s">
        <v>17</v>
      </c>
      <c r="L1" s="23" t="s">
        <v>18</v>
      </c>
      <c r="M1" s="23" t="s">
        <v>19</v>
      </c>
      <c r="N1" s="23" t="s">
        <v>20</v>
      </c>
      <c r="O1" s="24" t="s">
        <v>25</v>
      </c>
      <c r="P1" s="4" t="s">
        <v>57</v>
      </c>
      <c r="Q1" s="4" t="s">
        <v>72</v>
      </c>
      <c r="U1" s="31"/>
    </row>
    <row r="2" spans="1:22" x14ac:dyDescent="0.3">
      <c r="A2" s="15">
        <v>1</v>
      </c>
      <c r="B2" s="14" t="s">
        <v>3</v>
      </c>
      <c r="C2" s="14">
        <v>32</v>
      </c>
      <c r="D2" s="15"/>
      <c r="E2" s="14"/>
      <c r="F2" s="14"/>
      <c r="G2" s="14">
        <v>1</v>
      </c>
      <c r="H2" s="16"/>
      <c r="I2" s="14">
        <v>3</v>
      </c>
      <c r="J2" s="14"/>
      <c r="K2" s="14">
        <v>1</v>
      </c>
      <c r="L2" s="14"/>
      <c r="M2" s="14"/>
      <c r="N2" s="14"/>
      <c r="O2" s="16"/>
      <c r="P2" t="s">
        <v>58</v>
      </c>
      <c r="Q2" t="s">
        <v>64</v>
      </c>
      <c r="T2" s="12" t="s">
        <v>3</v>
      </c>
      <c r="U2" t="s">
        <v>64</v>
      </c>
      <c r="V2" t="s">
        <v>73</v>
      </c>
    </row>
    <row r="3" spans="1:22" x14ac:dyDescent="0.3">
      <c r="A3" s="11">
        <v>3</v>
      </c>
      <c r="B3" s="12" t="s">
        <v>11</v>
      </c>
      <c r="C3" s="12">
        <v>8</v>
      </c>
      <c r="D3" s="11"/>
      <c r="E3" s="12"/>
      <c r="F3" s="12"/>
      <c r="G3" s="12">
        <v>1</v>
      </c>
      <c r="H3" s="13"/>
      <c r="I3" s="12">
        <v>3</v>
      </c>
      <c r="J3" s="12"/>
      <c r="K3" s="12">
        <v>1</v>
      </c>
      <c r="L3" s="12"/>
      <c r="M3" s="12"/>
      <c r="N3" s="12"/>
      <c r="O3" s="13"/>
      <c r="P3" t="s">
        <v>58</v>
      </c>
      <c r="Q3" t="s">
        <v>65</v>
      </c>
      <c r="T3" s="12" t="s">
        <v>11</v>
      </c>
      <c r="U3" t="s">
        <v>65</v>
      </c>
      <c r="V3" t="s">
        <v>73</v>
      </c>
    </row>
    <row r="4" spans="1:22" x14ac:dyDescent="0.3">
      <c r="A4" s="11">
        <v>4</v>
      </c>
      <c r="B4" s="12" t="s">
        <v>9</v>
      </c>
      <c r="C4" s="12">
        <v>8</v>
      </c>
      <c r="D4" s="11">
        <v>1</v>
      </c>
      <c r="E4" s="12"/>
      <c r="F4" s="12">
        <v>1</v>
      </c>
      <c r="G4" s="12">
        <v>1</v>
      </c>
      <c r="H4" s="13"/>
      <c r="I4" s="12"/>
      <c r="J4" s="12"/>
      <c r="K4" s="12"/>
      <c r="L4" s="12"/>
      <c r="M4" s="12"/>
      <c r="N4" s="12"/>
      <c r="O4" s="13"/>
      <c r="P4" t="s">
        <v>59</v>
      </c>
      <c r="Q4" t="s">
        <v>66</v>
      </c>
      <c r="T4" s="12" t="s">
        <v>9</v>
      </c>
      <c r="U4" t="s">
        <v>66</v>
      </c>
      <c r="V4" t="s">
        <v>74</v>
      </c>
    </row>
    <row r="5" spans="1:22" x14ac:dyDescent="0.3">
      <c r="A5" s="11">
        <v>5</v>
      </c>
      <c r="B5" s="12" t="s">
        <v>6</v>
      </c>
      <c r="C5" s="12">
        <v>32</v>
      </c>
      <c r="D5" s="11">
        <v>1</v>
      </c>
      <c r="E5" s="12"/>
      <c r="F5" s="12">
        <v>1</v>
      </c>
      <c r="G5" s="12"/>
      <c r="H5" s="13">
        <v>1</v>
      </c>
      <c r="I5" s="12">
        <v>3</v>
      </c>
      <c r="J5" s="12"/>
      <c r="K5" s="12"/>
      <c r="L5" s="12">
        <v>1</v>
      </c>
      <c r="M5" s="12"/>
      <c r="N5" s="12"/>
      <c r="O5" s="13"/>
      <c r="P5" t="s">
        <v>60</v>
      </c>
      <c r="Q5" t="s">
        <v>67</v>
      </c>
      <c r="T5" s="12" t="s">
        <v>6</v>
      </c>
      <c r="U5" t="s">
        <v>67</v>
      </c>
      <c r="V5" t="s">
        <v>75</v>
      </c>
    </row>
    <row r="6" spans="1:22" x14ac:dyDescent="0.3">
      <c r="A6" s="11">
        <v>6</v>
      </c>
      <c r="B6" s="12" t="s">
        <v>4</v>
      </c>
      <c r="C6" s="12">
        <v>32</v>
      </c>
      <c r="D6" s="11">
        <v>1</v>
      </c>
      <c r="E6" s="12">
        <v>1</v>
      </c>
      <c r="F6" s="12">
        <v>1</v>
      </c>
      <c r="G6" s="12"/>
      <c r="H6" s="13">
        <v>1</v>
      </c>
      <c r="I6" s="12">
        <v>3</v>
      </c>
      <c r="J6" s="12"/>
      <c r="K6" s="12"/>
      <c r="L6" s="12"/>
      <c r="M6" s="12"/>
      <c r="N6" s="12"/>
      <c r="O6" s="13"/>
      <c r="P6" t="s">
        <v>61</v>
      </c>
      <c r="Q6" t="s">
        <v>68</v>
      </c>
      <c r="T6" s="12" t="s">
        <v>4</v>
      </c>
      <c r="U6" t="s">
        <v>68</v>
      </c>
      <c r="V6" t="s">
        <v>76</v>
      </c>
    </row>
    <row r="7" spans="1:22" x14ac:dyDescent="0.3">
      <c r="A7" s="11">
        <v>7</v>
      </c>
      <c r="B7" s="12" t="s">
        <v>5</v>
      </c>
      <c r="C7" s="12">
        <v>84</v>
      </c>
      <c r="D7" s="11">
        <v>1</v>
      </c>
      <c r="E7" s="12">
        <v>1</v>
      </c>
      <c r="F7" s="12">
        <v>1</v>
      </c>
      <c r="G7" s="12"/>
      <c r="H7" s="13"/>
      <c r="I7" s="12">
        <v>1</v>
      </c>
      <c r="J7" s="12">
        <v>1</v>
      </c>
      <c r="K7" s="12">
        <v>1</v>
      </c>
      <c r="L7" s="12">
        <v>1</v>
      </c>
      <c r="M7" s="12">
        <v>1</v>
      </c>
      <c r="N7" s="12"/>
      <c r="O7" s="13"/>
      <c r="P7" t="s">
        <v>62</v>
      </c>
      <c r="Q7" t="s">
        <v>69</v>
      </c>
      <c r="T7" s="12" t="s">
        <v>5</v>
      </c>
      <c r="U7" t="s">
        <v>69</v>
      </c>
      <c r="V7" t="s">
        <v>77</v>
      </c>
    </row>
    <row r="8" spans="1:22" x14ac:dyDescent="0.3">
      <c r="A8" s="11">
        <v>8</v>
      </c>
      <c r="B8" s="12" t="s">
        <v>7</v>
      </c>
      <c r="C8" s="12">
        <v>0</v>
      </c>
      <c r="D8" s="11">
        <v>1</v>
      </c>
      <c r="E8" s="12"/>
      <c r="F8" s="12"/>
      <c r="G8" s="12"/>
      <c r="H8" s="13"/>
      <c r="I8" s="12"/>
      <c r="J8" s="12"/>
      <c r="K8" s="12"/>
      <c r="L8" s="12"/>
      <c r="M8" s="12"/>
      <c r="N8" s="12"/>
      <c r="O8" s="13"/>
      <c r="Q8" t="s">
        <v>70</v>
      </c>
      <c r="T8" s="12" t="s">
        <v>7</v>
      </c>
      <c r="U8" t="s">
        <v>70</v>
      </c>
    </row>
    <row r="9" spans="1:22" x14ac:dyDescent="0.3">
      <c r="A9" s="11">
        <v>9</v>
      </c>
      <c r="B9" s="12" t="s">
        <v>8</v>
      </c>
      <c r="C9" s="12">
        <v>0</v>
      </c>
      <c r="D9" s="11">
        <v>1</v>
      </c>
      <c r="E9" s="12">
        <v>1</v>
      </c>
      <c r="F9" s="12">
        <v>1</v>
      </c>
      <c r="G9" s="12"/>
      <c r="H9" s="13"/>
      <c r="I9" s="12"/>
      <c r="J9" s="12"/>
      <c r="K9" s="12">
        <v>3</v>
      </c>
      <c r="L9" s="12"/>
      <c r="M9" s="12"/>
      <c r="N9" s="12"/>
      <c r="O9" s="13"/>
      <c r="Q9" t="s">
        <v>64</v>
      </c>
      <c r="T9" s="12" t="s">
        <v>8</v>
      </c>
      <c r="U9" t="s">
        <v>64</v>
      </c>
    </row>
    <row r="10" spans="1:22" x14ac:dyDescent="0.3">
      <c r="A10" s="11">
        <v>10</v>
      </c>
      <c r="B10" s="12" t="s">
        <v>12</v>
      </c>
      <c r="C10" s="12">
        <v>0</v>
      </c>
      <c r="D10" s="11">
        <v>1</v>
      </c>
      <c r="E10" s="12">
        <v>1</v>
      </c>
      <c r="F10" s="12">
        <v>1</v>
      </c>
      <c r="G10" s="12"/>
      <c r="H10" s="13"/>
      <c r="I10" s="12"/>
      <c r="J10" s="12"/>
      <c r="K10" s="12"/>
      <c r="L10" s="12"/>
      <c r="M10" s="12"/>
      <c r="N10" s="12"/>
      <c r="O10" s="13"/>
      <c r="P10" t="s">
        <v>63</v>
      </c>
      <c r="Q10" t="s">
        <v>71</v>
      </c>
      <c r="T10" s="12" t="s">
        <v>12</v>
      </c>
      <c r="U10" t="s">
        <v>71</v>
      </c>
      <c r="V10" t="s">
        <v>78</v>
      </c>
    </row>
    <row r="11" spans="1:22" x14ac:dyDescent="0.3">
      <c r="A11" s="15" t="s">
        <v>29</v>
      </c>
      <c r="B11" s="14"/>
      <c r="C11" s="14">
        <f>SUM(C2:C10)</f>
        <v>196</v>
      </c>
      <c r="D11" s="15"/>
      <c r="E11" s="14"/>
      <c r="F11" s="14"/>
      <c r="G11" s="14"/>
      <c r="H11" s="16"/>
      <c r="I11" s="14"/>
      <c r="J11" s="14"/>
      <c r="K11" s="14"/>
      <c r="L11" s="14"/>
      <c r="M11" s="14"/>
      <c r="N11" s="14"/>
      <c r="O11" s="16"/>
    </row>
    <row r="12" spans="1:22" x14ac:dyDescent="0.3">
      <c r="A12" s="11" t="s">
        <v>30</v>
      </c>
      <c r="B12" s="12"/>
      <c r="C12" s="12"/>
      <c r="D12" s="11">
        <f t="shared" ref="D12:O12" si="0">SUMPRODUCT(number,D2:D10)</f>
        <v>156</v>
      </c>
      <c r="E12" s="12">
        <f t="shared" si="0"/>
        <v>116</v>
      </c>
      <c r="F12" s="12">
        <f t="shared" si="0"/>
        <v>156</v>
      </c>
      <c r="G12" s="12">
        <f t="shared" si="0"/>
        <v>48</v>
      </c>
      <c r="H12" s="13">
        <f t="shared" si="0"/>
        <v>64</v>
      </c>
      <c r="I12" s="12">
        <f t="shared" si="0"/>
        <v>396</v>
      </c>
      <c r="J12" s="12">
        <f t="shared" si="0"/>
        <v>84</v>
      </c>
      <c r="K12" s="12">
        <f t="shared" si="0"/>
        <v>124</v>
      </c>
      <c r="L12" s="12">
        <f t="shared" si="0"/>
        <v>116</v>
      </c>
      <c r="M12" s="12">
        <f t="shared" si="0"/>
        <v>84</v>
      </c>
      <c r="N12" s="12">
        <f t="shared" si="0"/>
        <v>0</v>
      </c>
      <c r="O12" s="13">
        <f t="shared" si="0"/>
        <v>0</v>
      </c>
    </row>
    <row r="13" spans="1:22" x14ac:dyDescent="0.3">
      <c r="A13" s="17" t="s">
        <v>31</v>
      </c>
      <c r="B13" s="18"/>
      <c r="C13" s="18"/>
      <c r="D13" s="21">
        <f>D12/$C$11</f>
        <v>0.79591836734693877</v>
      </c>
      <c r="E13" s="19">
        <f t="shared" ref="E13:H13" si="1">E12/$C$11</f>
        <v>0.59183673469387754</v>
      </c>
      <c r="F13" s="19">
        <f t="shared" si="1"/>
        <v>0.79591836734693877</v>
      </c>
      <c r="G13" s="19">
        <f t="shared" si="1"/>
        <v>0.24489795918367346</v>
      </c>
      <c r="H13" s="20">
        <f t="shared" si="1"/>
        <v>0.32653061224489793</v>
      </c>
      <c r="I13" s="19">
        <f t="shared" ref="I13" si="2">I12/$C$11</f>
        <v>2.0204081632653059</v>
      </c>
      <c r="J13" s="19">
        <f t="shared" ref="J13" si="3">J12/$C$11</f>
        <v>0.42857142857142855</v>
      </c>
      <c r="K13" s="19">
        <f t="shared" ref="K13" si="4">K12/$C$11</f>
        <v>0.63265306122448983</v>
      </c>
      <c r="L13" s="19">
        <f t="shared" ref="L13" si="5">L12/$C$11</f>
        <v>0.59183673469387754</v>
      </c>
      <c r="M13" s="19">
        <f t="shared" ref="M13" si="6">M12/$C$11</f>
        <v>0.42857142857142855</v>
      </c>
      <c r="N13" s="19">
        <f t="shared" ref="N13" si="7">N12/$C$11</f>
        <v>0</v>
      </c>
      <c r="O13" s="20">
        <f t="shared" ref="O13" si="8">O12/$C$11</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BAD7-0536-47B0-817F-25C9FA120D1E}">
  <dimension ref="A1:F9"/>
  <sheetViews>
    <sheetView workbookViewId="0">
      <selection activeCell="D4" sqref="D4"/>
    </sheetView>
  </sheetViews>
  <sheetFormatPr defaultRowHeight="14.4" x14ac:dyDescent="0.3"/>
  <cols>
    <col min="1" max="1" width="3.33203125" bestFit="1" customWidth="1"/>
    <col min="2" max="2" width="10.6640625" bestFit="1" customWidth="1"/>
    <col min="3" max="3" width="6.88671875" style="38" bestFit="1" customWidth="1"/>
    <col min="4" max="6" width="32.6640625" style="6" customWidth="1"/>
  </cols>
  <sheetData>
    <row r="1" spans="1:6" x14ac:dyDescent="0.3">
      <c r="A1" s="1" t="s">
        <v>0</v>
      </c>
      <c r="B1" s="1" t="s">
        <v>1</v>
      </c>
      <c r="C1" s="35" t="s">
        <v>125</v>
      </c>
      <c r="D1" s="5" t="s">
        <v>33</v>
      </c>
      <c r="E1" s="5" t="s">
        <v>43</v>
      </c>
      <c r="F1" s="5" t="s">
        <v>44</v>
      </c>
    </row>
    <row r="2" spans="1:6" ht="43.2" x14ac:dyDescent="0.3">
      <c r="A2" s="2">
        <v>1</v>
      </c>
      <c r="B2" s="2" t="s">
        <v>10</v>
      </c>
      <c r="C2" s="36">
        <v>3</v>
      </c>
      <c r="D2" s="9" t="s">
        <v>24</v>
      </c>
      <c r="E2" s="9" t="s">
        <v>79</v>
      </c>
      <c r="F2" s="9" t="s">
        <v>51</v>
      </c>
    </row>
    <row r="3" spans="1:6" s="6" customFormat="1" ht="86.4" x14ac:dyDescent="0.3">
      <c r="A3" s="9">
        <v>2</v>
      </c>
      <c r="B3" s="9" t="s">
        <v>15</v>
      </c>
      <c r="C3" s="37">
        <v>3</v>
      </c>
      <c r="D3" s="9" t="s">
        <v>24</v>
      </c>
      <c r="E3" s="9" t="s">
        <v>123</v>
      </c>
      <c r="F3" s="9"/>
    </row>
    <row r="4" spans="1:6" ht="57.6" x14ac:dyDescent="0.3">
      <c r="A4" s="2">
        <v>3</v>
      </c>
      <c r="B4" s="2" t="s">
        <v>16</v>
      </c>
      <c r="C4" s="36">
        <v>1</v>
      </c>
      <c r="D4" s="9" t="s">
        <v>119</v>
      </c>
      <c r="E4" s="9" t="s">
        <v>79</v>
      </c>
      <c r="F4" s="9" t="s">
        <v>45</v>
      </c>
    </row>
    <row r="5" spans="1:6" ht="43.2" x14ac:dyDescent="0.3">
      <c r="A5" s="2">
        <v>4</v>
      </c>
      <c r="B5" s="2" t="s">
        <v>17</v>
      </c>
      <c r="C5" s="36">
        <v>1</v>
      </c>
      <c r="D5" s="9" t="s">
        <v>23</v>
      </c>
      <c r="E5" s="9" t="s">
        <v>122</v>
      </c>
      <c r="F5" s="9"/>
    </row>
    <row r="6" spans="1:6" ht="57.6" x14ac:dyDescent="0.3">
      <c r="A6" s="2">
        <v>5</v>
      </c>
      <c r="B6" s="2" t="s">
        <v>18</v>
      </c>
      <c r="C6" s="36">
        <v>1</v>
      </c>
      <c r="D6" s="9" t="s">
        <v>23</v>
      </c>
      <c r="E6" s="9" t="s">
        <v>124</v>
      </c>
      <c r="F6" s="9"/>
    </row>
    <row r="7" spans="1:6" ht="28.8" x14ac:dyDescent="0.3">
      <c r="A7" s="2">
        <v>6</v>
      </c>
      <c r="B7" s="2" t="s">
        <v>19</v>
      </c>
      <c r="C7" s="36">
        <v>1</v>
      </c>
      <c r="D7" s="10" t="s">
        <v>21</v>
      </c>
      <c r="E7" s="9" t="s">
        <v>79</v>
      </c>
      <c r="F7" s="9" t="s">
        <v>46</v>
      </c>
    </row>
    <row r="8" spans="1:6" ht="43.2" x14ac:dyDescent="0.3">
      <c r="A8" s="2">
        <v>7</v>
      </c>
      <c r="B8" t="s">
        <v>20</v>
      </c>
      <c r="C8" s="36">
        <v>1</v>
      </c>
      <c r="D8" s="7" t="s">
        <v>22</v>
      </c>
      <c r="E8" s="6" t="s">
        <v>79</v>
      </c>
      <c r="F8" s="6" t="s">
        <v>46</v>
      </c>
    </row>
    <row r="9" spans="1:6" ht="43.2" x14ac:dyDescent="0.3">
      <c r="A9" s="2">
        <v>8</v>
      </c>
      <c r="B9" t="s">
        <v>25</v>
      </c>
      <c r="C9" s="36">
        <v>1</v>
      </c>
      <c r="D9" s="6" t="s">
        <v>26</v>
      </c>
      <c r="E9" s="6" t="s">
        <v>47</v>
      </c>
      <c r="F9" s="6" t="s">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1790B-02F5-4EEF-93DC-68D09484BB8E}">
  <dimension ref="A1:U20"/>
  <sheetViews>
    <sheetView topLeftCell="E1" workbookViewId="0">
      <selection activeCell="G11" sqref="G11"/>
    </sheetView>
  </sheetViews>
  <sheetFormatPr defaultRowHeight="14.4" x14ac:dyDescent="0.3"/>
  <sheetData>
    <row r="1" spans="1:21" x14ac:dyDescent="0.3">
      <c r="D1" s="55" t="s">
        <v>50</v>
      </c>
      <c r="E1" s="56"/>
      <c r="F1" s="56"/>
      <c r="G1" s="56"/>
      <c r="H1" s="56"/>
      <c r="I1" s="56"/>
      <c r="J1" s="12"/>
      <c r="K1" s="55" t="s">
        <v>53</v>
      </c>
      <c r="L1" s="56"/>
      <c r="M1" s="56"/>
      <c r="N1" s="56"/>
      <c r="O1" s="56"/>
      <c r="P1" s="56"/>
      <c r="Q1" s="56"/>
      <c r="R1" s="56"/>
    </row>
    <row r="2" spans="1:21" s="8" customFormat="1" ht="84" customHeight="1" x14ac:dyDescent="0.3">
      <c r="A2" s="27" t="s">
        <v>0</v>
      </c>
      <c r="B2" s="27" t="s">
        <v>1</v>
      </c>
      <c r="C2" s="27" t="s">
        <v>49</v>
      </c>
      <c r="D2" s="28" t="s">
        <v>15</v>
      </c>
      <c r="E2" s="27" t="s">
        <v>16</v>
      </c>
      <c r="F2" s="27" t="s">
        <v>17</v>
      </c>
      <c r="G2" s="27" t="s">
        <v>18</v>
      </c>
      <c r="H2" s="27" t="s">
        <v>19</v>
      </c>
      <c r="I2" s="27" t="s">
        <v>20</v>
      </c>
      <c r="J2" s="27" t="s">
        <v>25</v>
      </c>
      <c r="K2" s="28" t="s">
        <v>10</v>
      </c>
      <c r="L2" s="27" t="s">
        <v>15</v>
      </c>
      <c r="M2" s="27" t="s">
        <v>16</v>
      </c>
      <c r="N2" s="27" t="s">
        <v>17</v>
      </c>
      <c r="O2" s="27" t="s">
        <v>18</v>
      </c>
      <c r="P2" s="27" t="s">
        <v>19</v>
      </c>
      <c r="Q2" s="27" t="s">
        <v>20</v>
      </c>
      <c r="R2" s="29" t="s">
        <v>25</v>
      </c>
      <c r="S2" s="30" t="s">
        <v>54</v>
      </c>
    </row>
    <row r="3" spans="1:21" x14ac:dyDescent="0.3">
      <c r="A3">
        <v>1</v>
      </c>
      <c r="B3" t="s">
        <v>34</v>
      </c>
      <c r="C3">
        <v>1</v>
      </c>
      <c r="D3" s="11"/>
      <c r="E3" s="12"/>
      <c r="F3" s="12">
        <v>3</v>
      </c>
      <c r="G3" s="12">
        <v>3</v>
      </c>
      <c r="H3" s="25">
        <v>2</v>
      </c>
      <c r="I3" s="12"/>
      <c r="J3" s="12"/>
      <c r="K3" s="11">
        <v>15</v>
      </c>
      <c r="L3" s="12"/>
      <c r="M3" s="12"/>
      <c r="N3" s="12"/>
      <c r="O3" s="12"/>
      <c r="P3" s="12"/>
      <c r="Q3" s="12"/>
      <c r="R3" s="16"/>
    </row>
    <row r="4" spans="1:21" x14ac:dyDescent="0.3">
      <c r="A4">
        <v>2</v>
      </c>
      <c r="B4" t="s">
        <v>52</v>
      </c>
      <c r="C4">
        <v>1</v>
      </c>
      <c r="D4" s="11"/>
      <c r="E4" s="12"/>
      <c r="F4" s="12">
        <v>1</v>
      </c>
      <c r="G4" s="12">
        <v>1</v>
      </c>
      <c r="H4" s="25">
        <v>1</v>
      </c>
      <c r="I4" s="12"/>
      <c r="J4" s="25">
        <v>1</v>
      </c>
      <c r="K4" s="11">
        <v>5</v>
      </c>
      <c r="L4" s="12"/>
      <c r="M4" s="12"/>
      <c r="N4" s="12"/>
      <c r="O4" s="12"/>
      <c r="P4" s="12"/>
      <c r="Q4" s="12"/>
      <c r="R4" s="13"/>
    </row>
    <row r="5" spans="1:21" x14ac:dyDescent="0.3">
      <c r="A5">
        <v>3</v>
      </c>
      <c r="B5" t="s">
        <v>35</v>
      </c>
      <c r="C5">
        <v>1</v>
      </c>
      <c r="D5" s="11"/>
      <c r="E5" s="12">
        <v>6</v>
      </c>
      <c r="F5" s="26">
        <v>2</v>
      </c>
      <c r="G5" s="26">
        <v>2</v>
      </c>
      <c r="H5" s="25">
        <v>1</v>
      </c>
      <c r="I5" s="12"/>
      <c r="J5" s="25">
        <v>6</v>
      </c>
      <c r="K5" s="11"/>
      <c r="L5" s="12"/>
      <c r="M5" s="12">
        <v>3</v>
      </c>
      <c r="N5" s="12"/>
      <c r="O5" s="12"/>
      <c r="P5" s="12"/>
      <c r="Q5" s="12"/>
      <c r="R5" s="13">
        <v>1</v>
      </c>
      <c r="S5">
        <v>1</v>
      </c>
    </row>
    <row r="6" spans="1:21" x14ac:dyDescent="0.3">
      <c r="A6">
        <v>4</v>
      </c>
      <c r="B6" t="s">
        <v>36</v>
      </c>
      <c r="C6">
        <v>1</v>
      </c>
      <c r="D6" s="11"/>
      <c r="E6" s="12"/>
      <c r="F6" s="26">
        <v>2</v>
      </c>
      <c r="G6" s="26">
        <v>2</v>
      </c>
      <c r="H6" s="25">
        <v>3</v>
      </c>
      <c r="I6" s="12"/>
      <c r="J6" s="25">
        <v>4</v>
      </c>
      <c r="K6" s="11"/>
      <c r="L6" s="12"/>
      <c r="M6" s="12"/>
      <c r="N6" s="12">
        <v>-1</v>
      </c>
      <c r="O6" s="12">
        <v>-1</v>
      </c>
      <c r="P6" s="12" t="s">
        <v>55</v>
      </c>
      <c r="Q6" s="25" t="s">
        <v>55</v>
      </c>
      <c r="R6" s="13"/>
      <c r="S6">
        <v>1</v>
      </c>
      <c r="U6" t="s">
        <v>56</v>
      </c>
    </row>
    <row r="7" spans="1:21" x14ac:dyDescent="0.3">
      <c r="A7">
        <v>5</v>
      </c>
      <c r="B7" t="s">
        <v>37</v>
      </c>
      <c r="C7">
        <v>1</v>
      </c>
      <c r="D7" s="11"/>
      <c r="E7" s="12"/>
      <c r="F7" s="26">
        <v>2</v>
      </c>
      <c r="G7" s="26">
        <v>2</v>
      </c>
      <c r="H7" s="25">
        <v>15</v>
      </c>
      <c r="I7" s="12"/>
      <c r="J7" s="25">
        <v>4</v>
      </c>
      <c r="K7" s="11"/>
      <c r="L7" s="12"/>
      <c r="M7" s="12"/>
      <c r="N7" s="12"/>
      <c r="O7" s="12"/>
      <c r="P7" s="12"/>
      <c r="Q7" s="12"/>
      <c r="R7" s="13">
        <v>1</v>
      </c>
      <c r="S7">
        <v>1</v>
      </c>
    </row>
    <row r="8" spans="1:21" x14ac:dyDescent="0.3">
      <c r="A8">
        <v>6</v>
      </c>
      <c r="B8" t="s">
        <v>38</v>
      </c>
      <c r="C8">
        <v>1</v>
      </c>
      <c r="D8" s="11"/>
      <c r="E8" s="12"/>
      <c r="F8" s="26">
        <v>2</v>
      </c>
      <c r="G8" s="26">
        <v>2</v>
      </c>
      <c r="H8" s="25">
        <v>10</v>
      </c>
      <c r="I8" s="25">
        <v>5</v>
      </c>
      <c r="J8" s="12"/>
      <c r="K8" s="11"/>
      <c r="L8" s="12"/>
      <c r="M8" s="12"/>
      <c r="N8" s="12"/>
      <c r="O8" s="12"/>
      <c r="P8" s="12"/>
      <c r="Q8" s="12"/>
      <c r="R8" s="13">
        <v>1</v>
      </c>
      <c r="S8">
        <v>1</v>
      </c>
    </row>
    <row r="9" spans="1:21" x14ac:dyDescent="0.3">
      <c r="A9">
        <v>7</v>
      </c>
      <c r="B9" t="s">
        <v>39</v>
      </c>
      <c r="D9" s="11"/>
      <c r="E9" s="12"/>
      <c r="F9" s="26">
        <v>2</v>
      </c>
      <c r="G9" s="26">
        <v>2</v>
      </c>
      <c r="H9" s="25">
        <v>5</v>
      </c>
      <c r="I9" s="12"/>
      <c r="J9" s="25">
        <v>2</v>
      </c>
      <c r="K9" s="11"/>
      <c r="L9" s="25"/>
      <c r="M9" s="12"/>
      <c r="N9" s="12"/>
      <c r="O9" s="12"/>
      <c r="P9" s="12"/>
      <c r="Q9" s="12"/>
      <c r="R9" s="13"/>
    </row>
    <row r="10" spans="1:21" x14ac:dyDescent="0.3">
      <c r="A10">
        <v>8</v>
      </c>
      <c r="B10" t="s">
        <v>40</v>
      </c>
      <c r="D10" s="11"/>
      <c r="E10" s="12"/>
      <c r="F10" s="26">
        <v>2</v>
      </c>
      <c r="G10" s="26">
        <v>2</v>
      </c>
      <c r="H10" s="25">
        <v>5</v>
      </c>
      <c r="I10" s="25">
        <v>3</v>
      </c>
      <c r="J10" s="25">
        <v>2</v>
      </c>
      <c r="K10" s="11"/>
      <c r="L10" s="25"/>
      <c r="M10" s="12"/>
      <c r="N10" s="12"/>
      <c r="O10" s="12"/>
      <c r="P10" s="12"/>
      <c r="Q10" s="12"/>
      <c r="R10" s="13"/>
    </row>
    <row r="11" spans="1:21" x14ac:dyDescent="0.3">
      <c r="A11">
        <v>9</v>
      </c>
      <c r="B11" t="s">
        <v>41</v>
      </c>
      <c r="D11" s="11"/>
      <c r="E11" s="12"/>
      <c r="F11" s="26">
        <v>2</v>
      </c>
      <c r="G11" s="26">
        <v>2</v>
      </c>
      <c r="H11" s="25">
        <v>5</v>
      </c>
      <c r="I11" s="12"/>
      <c r="J11" s="25">
        <v>2</v>
      </c>
      <c r="K11" s="11"/>
      <c r="L11" s="12"/>
      <c r="M11" s="12"/>
      <c r="N11" s="12"/>
      <c r="O11" s="12"/>
      <c r="P11" s="12"/>
      <c r="Q11" s="12"/>
      <c r="R11" s="13"/>
    </row>
    <row r="12" spans="1:21" x14ac:dyDescent="0.3">
      <c r="A12">
        <v>10</v>
      </c>
      <c r="B12" t="s">
        <v>42</v>
      </c>
      <c r="D12" s="11"/>
      <c r="E12" s="12"/>
      <c r="F12" s="26">
        <v>2</v>
      </c>
      <c r="G12" s="26">
        <v>2</v>
      </c>
      <c r="H12" s="12">
        <v>5</v>
      </c>
      <c r="I12" s="12"/>
      <c r="J12" s="25">
        <v>2</v>
      </c>
      <c r="K12" s="11"/>
      <c r="L12" s="12"/>
      <c r="M12" s="12"/>
      <c r="N12" s="12"/>
      <c r="O12" s="12"/>
      <c r="P12" s="12"/>
      <c r="Q12" s="12"/>
      <c r="R12" s="13"/>
    </row>
    <row r="13" spans="1:21" x14ac:dyDescent="0.3">
      <c r="D13" s="11"/>
      <c r="E13" s="12"/>
      <c r="F13" s="12"/>
      <c r="G13" s="12"/>
      <c r="H13" s="12"/>
      <c r="I13" s="12"/>
      <c r="J13" s="12"/>
      <c r="K13" s="11"/>
      <c r="L13" s="12"/>
      <c r="M13" s="12"/>
      <c r="N13" s="12"/>
      <c r="O13" s="12"/>
      <c r="P13" s="12"/>
      <c r="Q13" s="12"/>
      <c r="R13" s="13"/>
    </row>
    <row r="14" spans="1:21" x14ac:dyDescent="0.3">
      <c r="D14" s="11"/>
      <c r="E14" s="12"/>
      <c r="F14" s="12"/>
      <c r="G14" s="12"/>
      <c r="H14" s="12"/>
      <c r="I14" s="12"/>
      <c r="J14" s="12"/>
      <c r="K14" s="11"/>
      <c r="L14" s="12"/>
      <c r="M14" s="12"/>
      <c r="N14" s="12"/>
      <c r="O14" s="12"/>
      <c r="P14" s="12"/>
      <c r="Q14" s="12"/>
      <c r="R14" s="13"/>
    </row>
    <row r="15" spans="1:21" x14ac:dyDescent="0.3">
      <c r="D15" s="11"/>
      <c r="E15" s="12"/>
      <c r="F15" s="12"/>
      <c r="G15" s="12"/>
      <c r="H15" s="12"/>
      <c r="I15" s="12"/>
      <c r="J15" s="12"/>
      <c r="K15" s="11"/>
      <c r="L15" s="12"/>
      <c r="M15" s="12"/>
      <c r="N15" s="12"/>
      <c r="O15" s="12"/>
      <c r="P15" s="12"/>
      <c r="Q15" s="12"/>
      <c r="R15" s="13"/>
    </row>
    <row r="16" spans="1:21" x14ac:dyDescent="0.3">
      <c r="D16" s="11"/>
      <c r="E16" s="12"/>
      <c r="F16" s="12"/>
      <c r="G16" s="12"/>
      <c r="H16" s="12"/>
      <c r="I16" s="12"/>
      <c r="J16" s="12"/>
      <c r="K16" s="11"/>
      <c r="L16" s="12"/>
      <c r="M16" s="12"/>
      <c r="N16" s="12"/>
      <c r="O16" s="12"/>
      <c r="P16" s="12"/>
      <c r="Q16" s="12"/>
      <c r="R16" s="13"/>
    </row>
    <row r="17" spans="4:18" x14ac:dyDescent="0.3">
      <c r="D17" s="11"/>
      <c r="E17" s="12"/>
      <c r="F17" s="12"/>
      <c r="G17" s="12"/>
      <c r="H17" s="12"/>
      <c r="I17" s="12"/>
      <c r="J17" s="12"/>
      <c r="K17" s="11"/>
      <c r="L17" s="12"/>
      <c r="M17" s="12"/>
      <c r="N17" s="12"/>
      <c r="O17" s="12"/>
      <c r="P17" s="12"/>
      <c r="Q17" s="12"/>
      <c r="R17" s="13"/>
    </row>
    <row r="18" spans="4:18" x14ac:dyDescent="0.3">
      <c r="D18" s="11"/>
      <c r="E18" s="12"/>
      <c r="F18" s="12"/>
      <c r="G18" s="12"/>
      <c r="H18" s="12"/>
      <c r="I18" s="12"/>
      <c r="J18" s="12"/>
      <c r="K18" s="11"/>
      <c r="L18" s="12"/>
      <c r="M18" s="12"/>
      <c r="N18" s="12"/>
      <c r="O18" s="12"/>
      <c r="P18" s="12"/>
      <c r="Q18" s="12"/>
      <c r="R18" s="13"/>
    </row>
    <row r="19" spans="4:18" x14ac:dyDescent="0.3">
      <c r="D19" s="11"/>
      <c r="E19" s="12"/>
      <c r="F19" s="12"/>
      <c r="G19" s="12"/>
      <c r="H19" s="12"/>
      <c r="I19" s="12"/>
      <c r="J19" s="12"/>
      <c r="K19" s="11"/>
      <c r="L19" s="12"/>
      <c r="M19" s="12"/>
      <c r="N19" s="12"/>
      <c r="O19" s="12"/>
      <c r="P19" s="12"/>
      <c r="Q19" s="12"/>
      <c r="R19" s="13"/>
    </row>
    <row r="20" spans="4:18" x14ac:dyDescent="0.3">
      <c r="D20" s="11"/>
      <c r="E20" s="12"/>
      <c r="F20" s="12"/>
      <c r="G20" s="12"/>
      <c r="H20" s="12"/>
      <c r="I20" s="12"/>
      <c r="J20" s="12"/>
      <c r="K20" s="11"/>
      <c r="L20" s="12"/>
      <c r="M20" s="12"/>
      <c r="N20" s="12"/>
      <c r="O20" s="12"/>
      <c r="P20" s="12"/>
      <c r="Q20" s="12"/>
      <c r="R20" s="13"/>
    </row>
  </sheetData>
  <mergeCells count="2">
    <mergeCell ref="D1:I1"/>
    <mergeCell ref="K1:R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47270D-D196-4519-8625-107456740C86}">
  <dimension ref="A1:E9"/>
  <sheetViews>
    <sheetView workbookViewId="0">
      <selection activeCell="I16" sqref="I16"/>
    </sheetView>
  </sheetViews>
  <sheetFormatPr defaultRowHeight="14.4" x14ac:dyDescent="0.3"/>
  <sheetData>
    <row r="1" spans="1:5" x14ac:dyDescent="0.3">
      <c r="A1" s="1" t="s">
        <v>0</v>
      </c>
      <c r="B1" s="1" t="s">
        <v>2</v>
      </c>
      <c r="C1" s="1" t="s">
        <v>1</v>
      </c>
      <c r="D1" s="1" t="s">
        <v>91</v>
      </c>
      <c r="E1" s="1" t="s">
        <v>90</v>
      </c>
    </row>
    <row r="2" spans="1:5" x14ac:dyDescent="0.3">
      <c r="A2" s="34">
        <v>1</v>
      </c>
      <c r="B2">
        <v>5</v>
      </c>
      <c r="C2" t="s">
        <v>89</v>
      </c>
      <c r="D2" s="33">
        <f t="shared" ref="D2:D7" si="0">B2/SUM(B:B)</f>
        <v>0.16666666666666666</v>
      </c>
      <c r="E2" t="s">
        <v>121</v>
      </c>
    </row>
    <row r="3" spans="1:5" x14ac:dyDescent="0.3">
      <c r="A3" s="34">
        <v>2</v>
      </c>
      <c r="B3">
        <v>3</v>
      </c>
      <c r="C3" t="s">
        <v>88</v>
      </c>
      <c r="D3" s="33">
        <f t="shared" si="0"/>
        <v>0.1</v>
      </c>
      <c r="E3" t="s">
        <v>87</v>
      </c>
    </row>
    <row r="4" spans="1:5" x14ac:dyDescent="0.3">
      <c r="A4" s="34">
        <v>3</v>
      </c>
      <c r="B4">
        <v>3</v>
      </c>
      <c r="C4" t="s">
        <v>86</v>
      </c>
      <c r="D4" s="33">
        <f t="shared" si="0"/>
        <v>0.1</v>
      </c>
      <c r="E4" t="s">
        <v>85</v>
      </c>
    </row>
    <row r="5" spans="1:5" x14ac:dyDescent="0.3">
      <c r="A5" s="34">
        <v>4</v>
      </c>
      <c r="B5">
        <v>3</v>
      </c>
      <c r="C5" t="s">
        <v>84</v>
      </c>
      <c r="D5" s="33">
        <f t="shared" si="0"/>
        <v>0.1</v>
      </c>
      <c r="E5" t="s">
        <v>83</v>
      </c>
    </row>
    <row r="6" spans="1:5" x14ac:dyDescent="0.3">
      <c r="A6" s="34">
        <v>5</v>
      </c>
      <c r="B6">
        <v>6</v>
      </c>
      <c r="C6" t="s">
        <v>82</v>
      </c>
      <c r="D6" s="33">
        <f t="shared" si="0"/>
        <v>0.2</v>
      </c>
      <c r="E6" t="s">
        <v>120</v>
      </c>
    </row>
    <row r="7" spans="1:5" x14ac:dyDescent="0.3">
      <c r="A7" s="34">
        <v>6</v>
      </c>
      <c r="B7">
        <v>10</v>
      </c>
      <c r="C7" t="s">
        <v>81</v>
      </c>
      <c r="D7" s="33">
        <f t="shared" si="0"/>
        <v>0.33333333333333331</v>
      </c>
      <c r="E7" t="s">
        <v>80</v>
      </c>
    </row>
    <row r="9" spans="1:5" x14ac:dyDescent="0.3">
      <c r="E9" s="3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5004-92D0-4869-98E3-E69FBF91F6CE}">
  <dimension ref="A1:P25"/>
  <sheetViews>
    <sheetView workbookViewId="0">
      <selection activeCell="K12" sqref="K12"/>
    </sheetView>
  </sheetViews>
  <sheetFormatPr defaultRowHeight="14.4" x14ac:dyDescent="0.3"/>
  <sheetData>
    <row r="1" spans="1:5" x14ac:dyDescent="0.3">
      <c r="A1" s="1" t="s">
        <v>0</v>
      </c>
      <c r="B1" s="1" t="s">
        <v>2</v>
      </c>
      <c r="C1" s="1" t="s">
        <v>1</v>
      </c>
      <c r="D1" s="1" t="s">
        <v>91</v>
      </c>
      <c r="E1" s="1" t="s">
        <v>90</v>
      </c>
    </row>
    <row r="2" spans="1:5" x14ac:dyDescent="0.3">
      <c r="A2" s="34">
        <v>1</v>
      </c>
      <c r="B2">
        <v>7</v>
      </c>
      <c r="C2" t="s">
        <v>100</v>
      </c>
      <c r="D2" s="33">
        <f t="shared" ref="D2:D23" si="0">B2/SUM(B:B)</f>
        <v>6.4220183486238536E-2</v>
      </c>
      <c r="E2" t="str">
        <f>_xlfn.CONCAT("You find ",UPPER(resources!B2),"! You get ",15/3*resources!C2,"+",FLOOR(10/3*resources!C2,1),"S, where S is the number of scavengers, if you have at least one active scavenger")</f>
        <v>You find WATER! You get 15+10S, where S is the number of scavengers, if you have at least one active scavenger</v>
      </c>
    </row>
    <row r="3" spans="1:5" x14ac:dyDescent="0.3">
      <c r="A3" s="34">
        <v>2</v>
      </c>
      <c r="B3">
        <v>7</v>
      </c>
      <c r="C3" t="s">
        <v>100</v>
      </c>
      <c r="D3" s="33">
        <f t="shared" si="0"/>
        <v>6.4220183486238536E-2</v>
      </c>
      <c r="E3" t="str">
        <f>_xlfn.CONCAT("You find ",UPPER(resources!B3),"! You get ",15/3*resources!C3,"+",FLOOR(10/3*resources!C3,1),"S, where S is the number of scavengers, if you have at least one active scavenger")</f>
        <v>You find FOOD! You get 15+10S, where S is the number of scavengers, if you have at least one active scavenger</v>
      </c>
    </row>
    <row r="4" spans="1:5" x14ac:dyDescent="0.3">
      <c r="A4" s="34">
        <v>3</v>
      </c>
      <c r="B4">
        <v>7</v>
      </c>
      <c r="C4" t="s">
        <v>100</v>
      </c>
      <c r="D4" s="33">
        <f t="shared" si="0"/>
        <v>6.4220183486238536E-2</v>
      </c>
      <c r="E4" t="str">
        <f>_xlfn.CONCAT("You find ",UPPER(resources!B4),"! You get ",15/3*resources!C4,"+",FLOOR(10/3*resources!C4,1),"S, where S is the number of scavengers, if you have at least one active scavenger")</f>
        <v>You find MEDICINES! You get 5+3S, where S is the number of scavengers, if you have at least one active scavenger</v>
      </c>
    </row>
    <row r="5" spans="1:5" x14ac:dyDescent="0.3">
      <c r="A5" s="34">
        <v>4</v>
      </c>
      <c r="B5">
        <v>7</v>
      </c>
      <c r="C5" t="s">
        <v>100</v>
      </c>
      <c r="D5" s="33">
        <f t="shared" si="0"/>
        <v>6.4220183486238536E-2</v>
      </c>
      <c r="E5" t="str">
        <f>_xlfn.CONCAT("You find ",UPPER(resources!B5),"! You get ",15/3*resources!C5,"+",FLOOR(10/3*resources!C5,1),"S, where S is the number of scavengers, if you have at least one active scavenger")</f>
        <v>You find ROCK! You get 5+3S, where S is the number of scavengers, if you have at least one active scavenger</v>
      </c>
    </row>
    <row r="6" spans="1:5" x14ac:dyDescent="0.3">
      <c r="A6" s="34">
        <v>5</v>
      </c>
      <c r="B6">
        <v>7</v>
      </c>
      <c r="C6" t="s">
        <v>100</v>
      </c>
      <c r="D6" s="33">
        <f t="shared" si="0"/>
        <v>6.4220183486238536E-2</v>
      </c>
      <c r="E6" t="str">
        <f>_xlfn.CONCAT("You find ",UPPER(resources!B6),"! You get ",15/3*resources!C6,"+",FLOOR(10/3*resources!C6,1),"S, where S is the number of scavengers, if you have at least one active scavenger")</f>
        <v>You find WOOD! You get 5+3S, where S is the number of scavengers, if you have at least one active scavenger</v>
      </c>
    </row>
    <row r="7" spans="1:5" x14ac:dyDescent="0.3">
      <c r="A7" s="34">
        <v>6</v>
      </c>
      <c r="B7">
        <v>7</v>
      </c>
      <c r="C7" t="s">
        <v>100</v>
      </c>
      <c r="D7" s="33">
        <f t="shared" si="0"/>
        <v>6.4220183486238536E-2</v>
      </c>
      <c r="E7" t="str">
        <f>_xlfn.CONCAT("You find ",UPPER(resources!B7),"! You get ",15/3*resources!C7,"+",FLOOR(10/3*resources!C7,1),"S, where S is the number of scavengers, if you have at least one active scavenger")</f>
        <v>You find TOOLS! You get 5+3S, where S is the number of scavengers, if you have at least one active scavenger</v>
      </c>
    </row>
    <row r="8" spans="1:5" x14ac:dyDescent="0.3">
      <c r="A8" s="34">
        <v>7</v>
      </c>
      <c r="B8">
        <v>7</v>
      </c>
      <c r="C8" t="s">
        <v>100</v>
      </c>
      <c r="D8" s="33">
        <f t="shared" si="0"/>
        <v>6.4220183486238536E-2</v>
      </c>
      <c r="E8" t="str">
        <f>_xlfn.CONCAT("You find ",UPPER(resources!B8),"! You get ",15/3*resources!C8,"+",FLOOR(10/3*resources!C8,1),"S, where S is the number of scavengers, if you have at least one active scavenger")</f>
        <v>You find WEAPONS! You get 5+3S, where S is the number of scavengers, if you have at least one active scavenger</v>
      </c>
    </row>
    <row r="9" spans="1:5" x14ac:dyDescent="0.3">
      <c r="A9" s="34">
        <v>8</v>
      </c>
      <c r="B9">
        <v>7</v>
      </c>
      <c r="C9" t="s">
        <v>100</v>
      </c>
      <c r="D9" s="33">
        <f t="shared" si="0"/>
        <v>6.4220183486238536E-2</v>
      </c>
      <c r="E9" t="str">
        <f>_xlfn.CONCAT("You find ",UPPER(resources!B9),"! You get ",15/3*resources!C9,"+",FLOOR(10/3*resources!C9,1),"S, where S is the number of scavengers, if you have at least one active scavenger")</f>
        <v>You find INFORMATION! You get 5+3S, where S is the number of scavengers, if you have at least one active scavenger</v>
      </c>
    </row>
    <row r="10" spans="1:5" x14ac:dyDescent="0.3">
      <c r="A10" s="34">
        <v>9</v>
      </c>
      <c r="B10">
        <v>7</v>
      </c>
      <c r="C10" t="s">
        <v>99</v>
      </c>
      <c r="D10" s="33">
        <f t="shared" si="0"/>
        <v>6.4220183486238536E-2</v>
      </c>
      <c r="E10" t="s">
        <v>98</v>
      </c>
    </row>
    <row r="11" spans="1:5" x14ac:dyDescent="0.3">
      <c r="A11" s="34">
        <v>10</v>
      </c>
      <c r="B11">
        <v>3</v>
      </c>
      <c r="C11" t="s">
        <v>97</v>
      </c>
      <c r="D11" s="33">
        <f t="shared" si="0"/>
        <v>2.7522935779816515E-2</v>
      </c>
      <c r="E11" t="s">
        <v>96</v>
      </c>
    </row>
    <row r="12" spans="1:5" x14ac:dyDescent="0.3">
      <c r="A12" s="34">
        <v>11</v>
      </c>
      <c r="B12">
        <v>15</v>
      </c>
      <c r="C12" t="s">
        <v>118</v>
      </c>
      <c r="D12" s="33">
        <f t="shared" si="0"/>
        <v>0.13761467889908258</v>
      </c>
      <c r="E12" t="s">
        <v>137</v>
      </c>
    </row>
    <row r="13" spans="1:5" x14ac:dyDescent="0.3">
      <c r="A13" s="34">
        <v>12</v>
      </c>
      <c r="B13">
        <v>12</v>
      </c>
      <c r="C13" t="s">
        <v>95</v>
      </c>
      <c r="D13" s="33">
        <f t="shared" si="0"/>
        <v>0.11009174311926606</v>
      </c>
      <c r="E13" t="s">
        <v>94</v>
      </c>
    </row>
    <row r="14" spans="1:5" x14ac:dyDescent="0.3">
      <c r="A14" s="34">
        <v>13</v>
      </c>
      <c r="B14">
        <v>2</v>
      </c>
      <c r="C14" t="s">
        <v>93</v>
      </c>
      <c r="D14" s="33">
        <f t="shared" si="0"/>
        <v>1.834862385321101E-2</v>
      </c>
      <c r="E14" t="str">
        <f>_xlfn.CONCAT("You found a ", UPPER(buildings!B3),"! Place it in whichever building (not necessarily yours) or tile you want")</f>
        <v>You found a WELL! Place it in whichever building (not necessarily yours) or tile you want</v>
      </c>
    </row>
    <row r="15" spans="1:5" x14ac:dyDescent="0.3">
      <c r="A15" s="34">
        <v>14</v>
      </c>
      <c r="B15">
        <v>2</v>
      </c>
      <c r="C15" t="s">
        <v>93</v>
      </c>
      <c r="D15" s="33">
        <f t="shared" si="0"/>
        <v>1.834862385321101E-2</v>
      </c>
      <c r="E15" t="str">
        <f>_xlfn.CONCAT("You found a ", UPPER(buildings!B4),"! Place it in whichever building (not necessarily yours) or tile you want")</f>
        <v>You found a WATER CLEANER! Place it in whichever building (not necessarily yours) or tile you want</v>
      </c>
    </row>
    <row r="16" spans="1:5" x14ac:dyDescent="0.3">
      <c r="A16" s="34">
        <v>15</v>
      </c>
      <c r="B16">
        <v>2</v>
      </c>
      <c r="C16" t="s">
        <v>93</v>
      </c>
      <c r="D16" s="33">
        <f t="shared" si="0"/>
        <v>1.834862385321101E-2</v>
      </c>
      <c r="E16" t="str">
        <f>_xlfn.CONCAT("You found a ", UPPER(buildings!B5),"! Place it in whichever building (not necessarily yours) or tile you want")</f>
        <v>You found a FARMACY! Place it in whichever building (not necessarily yours) or tile you want</v>
      </c>
    </row>
    <row r="17" spans="1:16" x14ac:dyDescent="0.3">
      <c r="A17" s="34">
        <v>16</v>
      </c>
      <c r="B17">
        <v>2</v>
      </c>
      <c r="C17" t="s">
        <v>93</v>
      </c>
      <c r="D17" s="33">
        <f t="shared" si="0"/>
        <v>1.834862385321101E-2</v>
      </c>
      <c r="E17" t="str">
        <f>_xlfn.CONCAT("You found a ", UPPER(buildings!B6),"! Place it in whichever building (not necessarily yours) or tile you want")</f>
        <v>You found a WORKSHOP! Place it in whichever building (not necessarily yours) or tile you want</v>
      </c>
    </row>
    <row r="18" spans="1:16" x14ac:dyDescent="0.3">
      <c r="A18" s="34">
        <v>17</v>
      </c>
      <c r="B18">
        <v>2</v>
      </c>
      <c r="C18" t="s">
        <v>93</v>
      </c>
      <c r="D18" s="33">
        <f t="shared" si="0"/>
        <v>1.834862385321101E-2</v>
      </c>
      <c r="E18" t="str">
        <f>_xlfn.CONCAT("You found a ", UPPER(buildings!B7),"! Place it in whichever building (not necessarily yours) or tile you want")</f>
        <v>You found a RADIO STATION! Place it in whichever building (not necessarily yours) or tile you want</v>
      </c>
    </row>
    <row r="19" spans="1:16" x14ac:dyDescent="0.3">
      <c r="A19" s="34">
        <v>18</v>
      </c>
      <c r="B19">
        <v>2</v>
      </c>
      <c r="C19" t="s">
        <v>93</v>
      </c>
      <c r="D19" s="33">
        <f t="shared" si="0"/>
        <v>1.834862385321101E-2</v>
      </c>
      <c r="E19" t="str">
        <f>_xlfn.CONCAT("You found a ", UPPER(buildings!B8),"! Place it in whichever building (not necessarily yours) or tile you want")</f>
        <v>You found a WATCH TOWER! Place it in whichever building (not necessarily yours) or tile you want</v>
      </c>
      <c r="P19" s="33"/>
    </row>
    <row r="20" spans="1:16" x14ac:dyDescent="0.3">
      <c r="A20" s="34">
        <v>19</v>
      </c>
      <c r="B20">
        <v>1</v>
      </c>
      <c r="C20" t="s">
        <v>92</v>
      </c>
      <c r="D20" s="33">
        <f t="shared" si="0"/>
        <v>9.1743119266055051E-3</v>
      </c>
      <c r="E20" t="str">
        <f>_xlfn.CONCAT("You found a ", UPPER(buildings!B9),"! Place it in whichever building (not necessarily yours) or tile you want")</f>
        <v>You found a FARM! Place it in whichever building (not necessarily yours) or tile you want</v>
      </c>
    </row>
    <row r="21" spans="1:16" x14ac:dyDescent="0.3">
      <c r="A21" s="34">
        <v>20</v>
      </c>
      <c r="B21">
        <v>1</v>
      </c>
      <c r="C21" t="s">
        <v>92</v>
      </c>
      <c r="D21" s="33">
        <f t="shared" si="0"/>
        <v>9.1743119266055051E-3</v>
      </c>
      <c r="E21" t="str">
        <f>_xlfn.CONCAT("You found a ", UPPER(buildings!B10),"! Place it in whichever building (not necessarily yours) or tile you want")</f>
        <v>You found a HUNTER CAMP! Place it in whichever building (not necessarily yours) or tile you want</v>
      </c>
    </row>
    <row r="22" spans="1:16" x14ac:dyDescent="0.3">
      <c r="A22" s="34">
        <v>21</v>
      </c>
      <c r="B22">
        <v>1</v>
      </c>
      <c r="C22" t="s">
        <v>92</v>
      </c>
      <c r="D22" s="33">
        <f t="shared" si="0"/>
        <v>9.1743119266055051E-3</v>
      </c>
      <c r="E22" t="str">
        <f>_xlfn.CONCAT("You found a ", UPPER(buildings!B11),"! Place it in whichever building (not necessarily yours) or tile you want")</f>
        <v>You found a LUMBER CAMP! Place it in whichever building (not necessarily yours) or tile you want</v>
      </c>
    </row>
    <row r="23" spans="1:16" x14ac:dyDescent="0.3">
      <c r="A23" s="34">
        <v>22</v>
      </c>
      <c r="B23">
        <v>1</v>
      </c>
      <c r="C23" t="s">
        <v>92</v>
      </c>
      <c r="D23" s="33">
        <f t="shared" si="0"/>
        <v>9.1743119266055051E-3</v>
      </c>
      <c r="E23" t="str">
        <f>_xlfn.CONCAT("You found a ", UPPER(buildings!B12),"! Place it in whichever building (not necessarily yours) or tile you want")</f>
        <v>You found a QUARRY! Place it in whichever building (not necessarily yours) or tile you want</v>
      </c>
    </row>
    <row r="24" spans="1:16" x14ac:dyDescent="0.3">
      <c r="A24" s="34"/>
      <c r="D24" s="33"/>
    </row>
    <row r="25" spans="1:16" x14ac:dyDescent="0.3">
      <c r="A25" s="34"/>
      <c r="D25" s="3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A5479-08DC-4BDE-863C-D0D511EB4A48}">
  <dimension ref="A1:D9"/>
  <sheetViews>
    <sheetView tabSelected="1" workbookViewId="0">
      <selection activeCell="D1" sqref="D1"/>
    </sheetView>
  </sheetViews>
  <sheetFormatPr defaultRowHeight="14.4" x14ac:dyDescent="0.3"/>
  <sheetData>
    <row r="1" spans="1:4" x14ac:dyDescent="0.3">
      <c r="A1" s="1" t="s">
        <v>0</v>
      </c>
      <c r="B1" s="1" t="s">
        <v>1</v>
      </c>
      <c r="C1" s="59" t="s">
        <v>138</v>
      </c>
      <c r="D1" s="59" t="s">
        <v>142</v>
      </c>
    </row>
    <row r="2" spans="1:4" x14ac:dyDescent="0.3">
      <c r="A2">
        <v>1</v>
      </c>
      <c r="B2" t="s">
        <v>139</v>
      </c>
      <c r="C2" s="58" t="s">
        <v>65</v>
      </c>
      <c r="D2" s="58" t="s">
        <v>58</v>
      </c>
    </row>
    <row r="3" spans="1:4" x14ac:dyDescent="0.3">
      <c r="A3">
        <v>2</v>
      </c>
      <c r="B3" t="s">
        <v>9</v>
      </c>
      <c r="C3" s="58" t="s">
        <v>66</v>
      </c>
      <c r="D3" s="58" t="s">
        <v>59</v>
      </c>
    </row>
    <row r="4" spans="1:4" x14ac:dyDescent="0.3">
      <c r="A4">
        <v>3</v>
      </c>
      <c r="B4" t="s">
        <v>6</v>
      </c>
      <c r="C4" s="58" t="s">
        <v>67</v>
      </c>
      <c r="D4" s="58" t="s">
        <v>60</v>
      </c>
    </row>
    <row r="5" spans="1:4" x14ac:dyDescent="0.3">
      <c r="A5">
        <v>4</v>
      </c>
      <c r="B5" t="s">
        <v>4</v>
      </c>
      <c r="C5" s="58" t="s">
        <v>68</v>
      </c>
      <c r="D5" s="58" t="s">
        <v>61</v>
      </c>
    </row>
    <row r="6" spans="1:4" x14ac:dyDescent="0.3">
      <c r="A6">
        <v>5</v>
      </c>
      <c r="B6" t="s">
        <v>5</v>
      </c>
      <c r="C6" s="58" t="s">
        <v>69</v>
      </c>
      <c r="D6" s="58" t="s">
        <v>62</v>
      </c>
    </row>
    <row r="7" spans="1:4" x14ac:dyDescent="0.3">
      <c r="A7">
        <v>6</v>
      </c>
      <c r="B7" t="s">
        <v>7</v>
      </c>
      <c r="C7" s="58" t="s">
        <v>70</v>
      </c>
      <c r="D7" s="58" t="s">
        <v>140</v>
      </c>
    </row>
    <row r="8" spans="1:4" x14ac:dyDescent="0.3">
      <c r="A8">
        <v>7</v>
      </c>
      <c r="B8" t="s">
        <v>8</v>
      </c>
      <c r="C8" s="58" t="s">
        <v>64</v>
      </c>
      <c r="D8" s="58" t="s">
        <v>141</v>
      </c>
    </row>
    <row r="9" spans="1:4" x14ac:dyDescent="0.3">
      <c r="A9">
        <v>8</v>
      </c>
      <c r="B9" t="s">
        <v>12</v>
      </c>
      <c r="C9" s="58" t="s">
        <v>71</v>
      </c>
      <c r="D9" s="58" t="s">
        <v>63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8704-8EA0-4F61-A644-20F07D719928}">
  <dimension ref="A1:R27"/>
  <sheetViews>
    <sheetView workbookViewId="0">
      <selection activeCell="I15" sqref="I15"/>
    </sheetView>
  </sheetViews>
  <sheetFormatPr defaultRowHeight="14.4" x14ac:dyDescent="0.3"/>
  <sheetData>
    <row r="1" spans="1:18" x14ac:dyDescent="0.3">
      <c r="A1" s="1" t="s">
        <v>101</v>
      </c>
      <c r="B1" s="1" t="s">
        <v>102</v>
      </c>
      <c r="C1" s="1" t="s">
        <v>103</v>
      </c>
      <c r="D1" s="1" t="s">
        <v>108</v>
      </c>
      <c r="E1" s="1" t="s">
        <v>104</v>
      </c>
      <c r="F1" s="1" t="s">
        <v>110</v>
      </c>
      <c r="G1" s="57" t="s">
        <v>107</v>
      </c>
      <c r="H1" s="57"/>
      <c r="I1" s="57"/>
      <c r="J1" s="57"/>
      <c r="K1" s="1" t="s">
        <v>109</v>
      </c>
    </row>
    <row r="2" spans="1:18" x14ac:dyDescent="0.3">
      <c r="A2" s="34">
        <v>1</v>
      </c>
      <c r="B2">
        <v>0</v>
      </c>
      <c r="C2">
        <v>0</v>
      </c>
      <c r="D2">
        <v>0</v>
      </c>
      <c r="E2">
        <v>0</v>
      </c>
      <c r="F2">
        <v>0</v>
      </c>
      <c r="G2">
        <v>6</v>
      </c>
      <c r="H2">
        <f>6*3</f>
        <v>18</v>
      </c>
      <c r="I2">
        <f>(G2+H2)/2</f>
        <v>12</v>
      </c>
      <c r="J2">
        <f>(15+3*10)/3*0.5</f>
        <v>7.5</v>
      </c>
      <c r="K2">
        <v>3</v>
      </c>
      <c r="M2" t="s">
        <v>105</v>
      </c>
    </row>
    <row r="3" spans="1:18" x14ac:dyDescent="0.3">
      <c r="A3" s="34">
        <v>2</v>
      </c>
      <c r="B3">
        <f t="shared" ref="B3:B26" si="0">B2+G$2*$K$2</f>
        <v>18</v>
      </c>
      <c r="C3">
        <f t="shared" ref="C3:C26" si="1">C2+H$2*$K$2</f>
        <v>54</v>
      </c>
      <c r="D3">
        <f t="shared" ref="D3:D26" si="2">D2+I$2*$K$2</f>
        <v>36</v>
      </c>
      <c r="E3">
        <f t="shared" ref="E3:E26" si="3">E2+J$2*$K$2</f>
        <v>22.5</v>
      </c>
      <c r="F3">
        <f>F2+$K$2*$J$2</f>
        <v>22.5</v>
      </c>
      <c r="G3">
        <v>1</v>
      </c>
      <c r="M3" t="s">
        <v>106</v>
      </c>
    </row>
    <row r="4" spans="1:18" x14ac:dyDescent="0.3">
      <c r="A4" s="34">
        <v>3</v>
      </c>
      <c r="B4">
        <f t="shared" si="0"/>
        <v>36</v>
      </c>
      <c r="C4">
        <f t="shared" si="1"/>
        <v>108</v>
      </c>
      <c r="D4">
        <f t="shared" si="2"/>
        <v>72</v>
      </c>
      <c r="E4">
        <f t="shared" si="3"/>
        <v>45</v>
      </c>
      <c r="F4">
        <f t="shared" ref="F4:F7" si="4">F3+$K$2*$J$2</f>
        <v>45</v>
      </c>
      <c r="G4">
        <v>1</v>
      </c>
    </row>
    <row r="5" spans="1:18" x14ac:dyDescent="0.3">
      <c r="A5" s="34">
        <v>4</v>
      </c>
      <c r="B5">
        <f t="shared" si="0"/>
        <v>54</v>
      </c>
      <c r="C5">
        <f t="shared" si="1"/>
        <v>162</v>
      </c>
      <c r="D5">
        <f t="shared" si="2"/>
        <v>108</v>
      </c>
      <c r="E5">
        <f t="shared" si="3"/>
        <v>67.5</v>
      </c>
      <c r="F5">
        <f t="shared" si="4"/>
        <v>67.5</v>
      </c>
      <c r="G5">
        <v>1</v>
      </c>
    </row>
    <row r="6" spans="1:18" x14ac:dyDescent="0.3">
      <c r="A6" s="34">
        <v>5</v>
      </c>
      <c r="B6">
        <f t="shared" si="0"/>
        <v>72</v>
      </c>
      <c r="C6">
        <f t="shared" si="1"/>
        <v>216</v>
      </c>
      <c r="D6">
        <f t="shared" si="2"/>
        <v>144</v>
      </c>
      <c r="E6">
        <f t="shared" si="3"/>
        <v>90</v>
      </c>
      <c r="F6">
        <f t="shared" si="4"/>
        <v>90</v>
      </c>
      <c r="G6">
        <v>1</v>
      </c>
    </row>
    <row r="7" spans="1:18" x14ac:dyDescent="0.3">
      <c r="A7" s="34">
        <v>6</v>
      </c>
      <c r="B7">
        <f t="shared" si="0"/>
        <v>90</v>
      </c>
      <c r="C7">
        <f t="shared" si="1"/>
        <v>270</v>
      </c>
      <c r="D7">
        <f t="shared" si="2"/>
        <v>180</v>
      </c>
      <c r="E7">
        <f t="shared" si="3"/>
        <v>112.5</v>
      </c>
      <c r="F7">
        <f t="shared" si="4"/>
        <v>112.5</v>
      </c>
      <c r="G7">
        <v>1</v>
      </c>
      <c r="R7" t="s">
        <v>111</v>
      </c>
    </row>
    <row r="8" spans="1:18" x14ac:dyDescent="0.3">
      <c r="A8" s="34">
        <v>7</v>
      </c>
      <c r="B8">
        <f t="shared" si="0"/>
        <v>108</v>
      </c>
      <c r="C8">
        <f t="shared" si="1"/>
        <v>324</v>
      </c>
      <c r="D8">
        <f t="shared" si="2"/>
        <v>216</v>
      </c>
      <c r="E8">
        <f t="shared" si="3"/>
        <v>135</v>
      </c>
      <c r="F8">
        <f>F7+15*0.5+2*6*G8*$K$2</f>
        <v>228</v>
      </c>
      <c r="G8">
        <v>3</v>
      </c>
      <c r="R8" t="s">
        <v>112</v>
      </c>
    </row>
    <row r="9" spans="1:18" x14ac:dyDescent="0.3">
      <c r="A9" s="34">
        <v>8</v>
      </c>
      <c r="B9">
        <f t="shared" si="0"/>
        <v>126</v>
      </c>
      <c r="C9">
        <f t="shared" si="1"/>
        <v>378</v>
      </c>
      <c r="D9">
        <f t="shared" si="2"/>
        <v>252</v>
      </c>
      <c r="E9">
        <f t="shared" si="3"/>
        <v>157.5</v>
      </c>
      <c r="F9">
        <f t="shared" ref="F9:F26" si="5">F8+15*0.5+2*6*G9*$K$2</f>
        <v>343.5</v>
      </c>
      <c r="G9">
        <v>3</v>
      </c>
      <c r="R9" t="s">
        <v>113</v>
      </c>
    </row>
    <row r="10" spans="1:18" x14ac:dyDescent="0.3">
      <c r="A10" s="34">
        <v>9</v>
      </c>
      <c r="B10">
        <f t="shared" si="0"/>
        <v>144</v>
      </c>
      <c r="C10">
        <f t="shared" si="1"/>
        <v>432</v>
      </c>
      <c r="D10">
        <f t="shared" si="2"/>
        <v>288</v>
      </c>
      <c r="E10">
        <f t="shared" si="3"/>
        <v>180</v>
      </c>
      <c r="F10">
        <f t="shared" si="5"/>
        <v>459</v>
      </c>
      <c r="G10">
        <v>3</v>
      </c>
      <c r="R10" t="s">
        <v>114</v>
      </c>
    </row>
    <row r="11" spans="1:18" x14ac:dyDescent="0.3">
      <c r="A11" s="34">
        <v>10</v>
      </c>
      <c r="B11">
        <f t="shared" si="0"/>
        <v>162</v>
      </c>
      <c r="C11">
        <f t="shared" si="1"/>
        <v>486</v>
      </c>
      <c r="D11">
        <f t="shared" si="2"/>
        <v>324</v>
      </c>
      <c r="E11">
        <f t="shared" si="3"/>
        <v>202.5</v>
      </c>
      <c r="F11">
        <f t="shared" si="5"/>
        <v>574.5</v>
      </c>
      <c r="G11">
        <v>3</v>
      </c>
      <c r="R11" t="s">
        <v>115</v>
      </c>
    </row>
    <row r="12" spans="1:18" x14ac:dyDescent="0.3">
      <c r="A12" s="34">
        <v>11</v>
      </c>
      <c r="B12">
        <f t="shared" si="0"/>
        <v>180</v>
      </c>
      <c r="C12">
        <f t="shared" si="1"/>
        <v>540</v>
      </c>
      <c r="D12">
        <f t="shared" si="2"/>
        <v>360</v>
      </c>
      <c r="E12">
        <f t="shared" si="3"/>
        <v>225</v>
      </c>
      <c r="F12">
        <f t="shared" si="5"/>
        <v>690</v>
      </c>
      <c r="G12">
        <v>3</v>
      </c>
      <c r="R12" t="s">
        <v>116</v>
      </c>
    </row>
    <row r="13" spans="1:18" x14ac:dyDescent="0.3">
      <c r="A13" s="34">
        <v>12</v>
      </c>
      <c r="B13">
        <f t="shared" si="0"/>
        <v>198</v>
      </c>
      <c r="C13">
        <f t="shared" si="1"/>
        <v>594</v>
      </c>
      <c r="D13">
        <f t="shared" si="2"/>
        <v>396</v>
      </c>
      <c r="E13">
        <f t="shared" si="3"/>
        <v>247.5</v>
      </c>
      <c r="F13">
        <f t="shared" si="5"/>
        <v>805.5</v>
      </c>
      <c r="G13">
        <v>3</v>
      </c>
      <c r="R13" t="s">
        <v>117</v>
      </c>
    </row>
    <row r="14" spans="1:18" x14ac:dyDescent="0.3">
      <c r="A14" s="34">
        <v>13</v>
      </c>
      <c r="B14">
        <f t="shared" si="0"/>
        <v>216</v>
      </c>
      <c r="C14">
        <f t="shared" si="1"/>
        <v>648</v>
      </c>
      <c r="D14">
        <f t="shared" si="2"/>
        <v>432</v>
      </c>
      <c r="E14">
        <f t="shared" si="3"/>
        <v>270</v>
      </c>
      <c r="F14">
        <f t="shared" si="5"/>
        <v>921</v>
      </c>
      <c r="G14">
        <v>3</v>
      </c>
    </row>
    <row r="15" spans="1:18" x14ac:dyDescent="0.3">
      <c r="A15" s="34">
        <v>14</v>
      </c>
      <c r="B15">
        <f t="shared" si="0"/>
        <v>234</v>
      </c>
      <c r="C15">
        <f t="shared" si="1"/>
        <v>702</v>
      </c>
      <c r="D15">
        <f t="shared" si="2"/>
        <v>468</v>
      </c>
      <c r="E15">
        <f t="shared" si="3"/>
        <v>292.5</v>
      </c>
      <c r="F15">
        <f t="shared" si="5"/>
        <v>1036.5</v>
      </c>
      <c r="G15">
        <v>3</v>
      </c>
    </row>
    <row r="16" spans="1:18" x14ac:dyDescent="0.3">
      <c r="A16" s="34">
        <v>15</v>
      </c>
      <c r="B16">
        <f t="shared" si="0"/>
        <v>252</v>
      </c>
      <c r="C16">
        <f t="shared" si="1"/>
        <v>756</v>
      </c>
      <c r="D16">
        <f t="shared" si="2"/>
        <v>504</v>
      </c>
      <c r="E16">
        <f t="shared" si="3"/>
        <v>315</v>
      </c>
      <c r="F16">
        <f t="shared" si="5"/>
        <v>1152</v>
      </c>
      <c r="G16">
        <v>3</v>
      </c>
    </row>
    <row r="17" spans="1:7" x14ac:dyDescent="0.3">
      <c r="A17" s="34">
        <v>16</v>
      </c>
      <c r="B17">
        <f t="shared" si="0"/>
        <v>270</v>
      </c>
      <c r="C17">
        <f t="shared" si="1"/>
        <v>810</v>
      </c>
      <c r="D17">
        <f t="shared" si="2"/>
        <v>540</v>
      </c>
      <c r="E17">
        <f t="shared" si="3"/>
        <v>337.5</v>
      </c>
      <c r="F17">
        <f t="shared" si="5"/>
        <v>1267.5</v>
      </c>
      <c r="G17">
        <v>3</v>
      </c>
    </row>
    <row r="18" spans="1:7" x14ac:dyDescent="0.3">
      <c r="A18" s="34">
        <v>17</v>
      </c>
      <c r="B18">
        <f t="shared" si="0"/>
        <v>288</v>
      </c>
      <c r="C18">
        <f t="shared" si="1"/>
        <v>864</v>
      </c>
      <c r="D18">
        <f t="shared" si="2"/>
        <v>576</v>
      </c>
      <c r="E18">
        <f t="shared" si="3"/>
        <v>360</v>
      </c>
      <c r="F18">
        <f t="shared" si="5"/>
        <v>1383</v>
      </c>
      <c r="G18">
        <v>3</v>
      </c>
    </row>
    <row r="19" spans="1:7" x14ac:dyDescent="0.3">
      <c r="A19" s="34">
        <v>18</v>
      </c>
      <c r="B19">
        <f t="shared" si="0"/>
        <v>306</v>
      </c>
      <c r="C19">
        <f t="shared" si="1"/>
        <v>918</v>
      </c>
      <c r="D19">
        <f t="shared" si="2"/>
        <v>612</v>
      </c>
      <c r="E19">
        <f t="shared" si="3"/>
        <v>382.5</v>
      </c>
      <c r="F19">
        <f t="shared" si="5"/>
        <v>1498.5</v>
      </c>
      <c r="G19">
        <v>3</v>
      </c>
    </row>
    <row r="20" spans="1:7" x14ac:dyDescent="0.3">
      <c r="A20" s="34">
        <v>19</v>
      </c>
      <c r="B20">
        <f t="shared" si="0"/>
        <v>324</v>
      </c>
      <c r="C20">
        <f t="shared" si="1"/>
        <v>972</v>
      </c>
      <c r="D20">
        <f t="shared" si="2"/>
        <v>648</v>
      </c>
      <c r="E20">
        <f t="shared" si="3"/>
        <v>405</v>
      </c>
      <c r="F20">
        <f t="shared" si="5"/>
        <v>1614</v>
      </c>
      <c r="G20">
        <v>3</v>
      </c>
    </row>
    <row r="21" spans="1:7" x14ac:dyDescent="0.3">
      <c r="A21" s="34">
        <v>20</v>
      </c>
      <c r="B21">
        <f t="shared" si="0"/>
        <v>342</v>
      </c>
      <c r="C21">
        <f t="shared" si="1"/>
        <v>1026</v>
      </c>
      <c r="D21">
        <f t="shared" si="2"/>
        <v>684</v>
      </c>
      <c r="E21">
        <f t="shared" si="3"/>
        <v>427.5</v>
      </c>
      <c r="F21">
        <f t="shared" si="5"/>
        <v>1729.5</v>
      </c>
      <c r="G21">
        <v>3</v>
      </c>
    </row>
    <row r="22" spans="1:7" x14ac:dyDescent="0.3">
      <c r="A22" s="34">
        <v>21</v>
      </c>
      <c r="B22">
        <f t="shared" si="0"/>
        <v>360</v>
      </c>
      <c r="C22">
        <f t="shared" si="1"/>
        <v>1080</v>
      </c>
      <c r="D22">
        <f t="shared" si="2"/>
        <v>720</v>
      </c>
      <c r="E22">
        <f t="shared" si="3"/>
        <v>450</v>
      </c>
      <c r="F22">
        <f t="shared" si="5"/>
        <v>1845</v>
      </c>
      <c r="G22">
        <v>3</v>
      </c>
    </row>
    <row r="23" spans="1:7" x14ac:dyDescent="0.3">
      <c r="A23" s="34">
        <v>22</v>
      </c>
      <c r="B23">
        <f t="shared" si="0"/>
        <v>378</v>
      </c>
      <c r="C23">
        <f t="shared" si="1"/>
        <v>1134</v>
      </c>
      <c r="D23">
        <f t="shared" si="2"/>
        <v>756</v>
      </c>
      <c r="E23">
        <f t="shared" si="3"/>
        <v>472.5</v>
      </c>
      <c r="F23">
        <f t="shared" si="5"/>
        <v>1960.5</v>
      </c>
      <c r="G23">
        <v>3</v>
      </c>
    </row>
    <row r="24" spans="1:7" x14ac:dyDescent="0.3">
      <c r="A24" s="34">
        <v>23</v>
      </c>
      <c r="B24">
        <f t="shared" si="0"/>
        <v>396</v>
      </c>
      <c r="C24">
        <f t="shared" si="1"/>
        <v>1188</v>
      </c>
      <c r="D24">
        <f t="shared" si="2"/>
        <v>792</v>
      </c>
      <c r="E24">
        <f t="shared" si="3"/>
        <v>495</v>
      </c>
      <c r="F24">
        <f t="shared" si="5"/>
        <v>2076</v>
      </c>
      <c r="G24">
        <v>3</v>
      </c>
    </row>
    <row r="25" spans="1:7" x14ac:dyDescent="0.3">
      <c r="A25" s="34">
        <v>24</v>
      </c>
      <c r="B25">
        <f t="shared" si="0"/>
        <v>414</v>
      </c>
      <c r="C25">
        <f t="shared" si="1"/>
        <v>1242</v>
      </c>
      <c r="D25">
        <f t="shared" si="2"/>
        <v>828</v>
      </c>
      <c r="E25">
        <f t="shared" si="3"/>
        <v>517.5</v>
      </c>
      <c r="F25">
        <f t="shared" si="5"/>
        <v>2191.5</v>
      </c>
      <c r="G25">
        <v>3</v>
      </c>
    </row>
    <row r="26" spans="1:7" x14ac:dyDescent="0.3">
      <c r="A26" s="34">
        <v>25</v>
      </c>
      <c r="B26">
        <f t="shared" si="0"/>
        <v>432</v>
      </c>
      <c r="C26">
        <f t="shared" si="1"/>
        <v>1296</v>
      </c>
      <c r="D26">
        <f t="shared" si="2"/>
        <v>864</v>
      </c>
      <c r="E26">
        <f t="shared" si="3"/>
        <v>540</v>
      </c>
      <c r="F26">
        <f t="shared" si="5"/>
        <v>2307</v>
      </c>
      <c r="G26">
        <v>3</v>
      </c>
    </row>
    <row r="27" spans="1:7" x14ac:dyDescent="0.3">
      <c r="A27" s="34"/>
    </row>
  </sheetData>
  <mergeCells count="1">
    <mergeCell ref="G1:J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ui</vt:lpstr>
      <vt:lpstr>map_tiles</vt:lpstr>
      <vt:lpstr>resources</vt:lpstr>
      <vt:lpstr>buildings</vt:lpstr>
      <vt:lpstr>event_cards</vt:lpstr>
      <vt:lpstr>player_cards</vt:lpstr>
      <vt:lpstr>tile_info</vt:lpstr>
      <vt:lpstr>s_scavenge_vs_gather</vt:lpstr>
      <vt:lpstr>buildable</vt:lpstr>
      <vt:lpstr>buildable_big</vt:lpstr>
      <vt:lpstr>direct_water_source</vt:lpstr>
      <vt:lpstr>names</vt:lpstr>
      <vt:lpstr>number</vt:lpstr>
      <vt:lpstr>traversable</vt:lpstr>
      <vt:lpstr>underground_water_source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2022-10-14T07:18:24Z</dcterms:modified>
</cp:coreProperties>
</file>