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51819D3C-45F3-4BFD-95CB-27A59075F57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info" sheetId="1" r:id="rId1"/>
    <sheet name="map_tiles" sheetId="2" r:id="rId2"/>
    <sheet name="resources" sheetId="5" r:id="rId3"/>
    <sheet name="buildings" sheetId="6" r:id="rId4"/>
    <sheet name="event_cards" sheetId="3" r:id="rId5"/>
    <sheet name="player_cards" sheetId="7" r:id="rId6"/>
  </sheets>
  <definedNames>
    <definedName name="buildable">map_tiles!$D$2:$D$10</definedName>
    <definedName name="buildable_big">map_tiles!$E$2:$E$10</definedName>
    <definedName name="direct_water_source">map_tiles!$G$2:$G$10</definedName>
    <definedName name="names">map_tiles!$B$2:$B$10</definedName>
    <definedName name="number">map_tiles!$C$2:$C$10</definedName>
    <definedName name="traversable">map_tiles!$F$2:$F$10</definedName>
    <definedName name="underground_water_source">map_tiles!$H$2:$H$10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7" l="1"/>
  <c r="E15" i="7"/>
  <c r="E16" i="7"/>
  <c r="E17" i="7"/>
  <c r="E18" i="7"/>
  <c r="E19" i="7"/>
  <c r="E20" i="7"/>
  <c r="E21" i="7"/>
  <c r="E22" i="7"/>
  <c r="E13" i="7"/>
  <c r="E3" i="7"/>
  <c r="E4" i="7"/>
  <c r="E5" i="7"/>
  <c r="E6" i="7"/>
  <c r="E7" i="7"/>
  <c r="E8" i="7"/>
  <c r="E9" i="7"/>
  <c r="E2" i="7"/>
  <c r="D21" i="7"/>
  <c r="D22" i="7"/>
  <c r="D15" i="7"/>
  <c r="D16" i="7"/>
  <c r="D17" i="7"/>
  <c r="D18" i="7"/>
  <c r="D19" i="7"/>
  <c r="D20" i="7"/>
  <c r="D14" i="7"/>
  <c r="D4" i="7"/>
  <c r="D5" i="7"/>
  <c r="D6" i="7"/>
  <c r="D7" i="7"/>
  <c r="D8" i="7"/>
  <c r="D9" i="7"/>
  <c r="D3" i="7"/>
  <c r="D10" i="7" l="1"/>
  <c r="D11" i="7"/>
  <c r="D12" i="7"/>
  <c r="D13" i="7"/>
  <c r="D2" i="7"/>
  <c r="D3" i="3"/>
  <c r="D4" i="3"/>
  <c r="D5" i="3"/>
  <c r="D6" i="3"/>
  <c r="D7" i="3"/>
  <c r="D2" i="3"/>
  <c r="I12" i="2" l="1"/>
  <c r="J12" i="2"/>
  <c r="K12" i="2"/>
  <c r="L12" i="2"/>
  <c r="M12" i="2"/>
  <c r="N12" i="2"/>
  <c r="O12" i="2"/>
  <c r="E12" i="2"/>
  <c r="F12" i="2"/>
  <c r="G12" i="2"/>
  <c r="H12" i="2"/>
  <c r="D12" i="2"/>
  <c r="C11" i="2"/>
  <c r="O13" i="2" l="1"/>
  <c r="K13" i="2"/>
  <c r="J13" i="2"/>
  <c r="M13" i="2"/>
  <c r="G13" i="2"/>
  <c r="E13" i="2"/>
  <c r="N13" i="2"/>
  <c r="D13" i="2"/>
  <c r="H13" i="2"/>
  <c r="L13" i="2"/>
  <c r="I13" i="2"/>
  <c r="F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2B83F0AC-8CC5-4011-B4B0-1F5BE2D93E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rock and wood costs in yellow can be skipped if building in a building tile</t>
        </r>
      </text>
    </comment>
  </commentList>
</comments>
</file>

<file path=xl/sharedStrings.xml><?xml version="1.0" encoding="utf-8"?>
<sst xmlns="http://schemas.openxmlformats.org/spreadsheetml/2006/main" count="191" uniqueCount="114">
  <si>
    <t>Map tiles</t>
  </si>
  <si>
    <t>Bases and attacking parties miniatures</t>
  </si>
  <si>
    <t>Event card</t>
  </si>
  <si>
    <t>Wasteland has different kind of cards and other elements</t>
  </si>
  <si>
    <t>Resource tokens</t>
  </si>
  <si>
    <t>Building miniatures</t>
  </si>
  <si>
    <t>id</t>
  </si>
  <si>
    <t>name</t>
  </si>
  <si>
    <t>description</t>
  </si>
  <si>
    <t>number</t>
  </si>
  <si>
    <t>Player cards</t>
  </si>
  <si>
    <t>River</t>
  </si>
  <si>
    <t>Grass</t>
  </si>
  <si>
    <t>Buildings</t>
  </si>
  <si>
    <t>Wood</t>
  </si>
  <si>
    <t>Mountain</t>
  </si>
  <si>
    <t>Rocks</t>
  </si>
  <si>
    <t>Swamp</t>
  </si>
  <si>
    <t>water</t>
  </si>
  <si>
    <t>Lake</t>
  </si>
  <si>
    <t>Sand</t>
  </si>
  <si>
    <t>buildable</t>
  </si>
  <si>
    <t>buildable big</t>
  </si>
  <si>
    <t>food</t>
  </si>
  <si>
    <t>medicines</t>
  </si>
  <si>
    <t>rock</t>
  </si>
  <si>
    <t>wood</t>
  </si>
  <si>
    <t>tools</t>
  </si>
  <si>
    <t>weapons</t>
  </si>
  <si>
    <t>+1 to any collection dices. Breaks afterwards</t>
  </si>
  <si>
    <t>+1 to any combat dice. One breaks after each battle. Will be captured by enemy if defeated</t>
  </si>
  <si>
    <t>buildings</t>
  </si>
  <si>
    <t>each survivor consumes 1 each turn. If not enough, that turn one survivor dies.</t>
  </si>
  <si>
    <t>information</t>
  </si>
  <si>
    <t>buildings. Use 3 to see either the next event or player card, no matter if not your turn</t>
  </si>
  <si>
    <t>underground water</t>
  </si>
  <si>
    <t>traversable</t>
  </si>
  <si>
    <t>sum</t>
  </si>
  <si>
    <t>sum by number</t>
  </si>
  <si>
    <t>percentage by number</t>
  </si>
  <si>
    <t>direct water</t>
  </si>
  <si>
    <t>uses</t>
  </si>
  <si>
    <t>Looting. Multiplied by "quarry" + tools</t>
  </si>
  <si>
    <t>well</t>
  </si>
  <si>
    <t>farmacy</t>
  </si>
  <si>
    <t>workshop</t>
  </si>
  <si>
    <t>radio station</t>
  </si>
  <si>
    <t>watch tower</t>
  </si>
  <si>
    <t>farm</t>
  </si>
  <si>
    <t>hunter camp</t>
  </si>
  <si>
    <t>lumber camp</t>
  </si>
  <si>
    <t>quarry</t>
  </si>
  <si>
    <t>Looting. Multiplied by "lumber camp" + tools</t>
  </si>
  <si>
    <t>source1</t>
  </si>
  <si>
    <t>source2</t>
  </si>
  <si>
    <t>Looting</t>
  </si>
  <si>
    <t>Created at "farmacy"</t>
  </si>
  <si>
    <t>Created at "workshop"</t>
  </si>
  <si>
    <t>User cards</t>
  </si>
  <si>
    <t>Created at "radio station" and "watch tower"</t>
  </si>
  <si>
    <t>each wounded survivor consumes 3 to be healed for the next turn. If not enough, the wounded don't heal and one of them dies.</t>
  </si>
  <si>
    <t>Looting. Multiplied by "farm" + grass + tools or "hunter camp" + woods + weapons</t>
  </si>
  <si>
    <t>placeable in other buildings</t>
  </si>
  <si>
    <t>construction</t>
  </si>
  <si>
    <t>Created at "well" or "water mill"</t>
  </si>
  <si>
    <t>water cleaner</t>
  </si>
  <si>
    <t>function</t>
  </si>
  <si>
    <t>survivors assigned to function</t>
  </si>
  <si>
    <t>5*</t>
  </si>
  <si>
    <t>*choose either tools or weapons</t>
  </si>
  <si>
    <t>color in google maps (RGB)</t>
  </si>
  <si>
    <t>(154,192,255)</t>
  </si>
  <si>
    <t>(166,207,216)</t>
  </si>
  <si>
    <t>(168,218,181)</t>
  </si>
  <si>
    <t>(209,229,217)</t>
  </si>
  <si>
    <t>(231,235,238)</t>
  </si>
  <si>
    <t>(252,232,231)</t>
  </si>
  <si>
    <t>R</t>
  </si>
  <si>
    <t>L</t>
  </si>
  <si>
    <t>S</t>
  </si>
  <si>
    <t>W</t>
  </si>
  <si>
    <t>G</t>
  </si>
  <si>
    <t>B</t>
  </si>
  <si>
    <t>M</t>
  </si>
  <si>
    <t>A</t>
  </si>
  <si>
    <t>letter for maps</t>
  </si>
  <si>
    <t>[154,192,255]</t>
  </si>
  <si>
    <t>[166,207,216]</t>
  </si>
  <si>
    <t>[168,218,181]</t>
  </si>
  <si>
    <t>[209,229,217]</t>
  </si>
  <si>
    <t>[231,235,238]</t>
  </si>
  <si>
    <t>[252,232,231]</t>
  </si>
  <si>
    <t>Scavenge</t>
  </si>
  <si>
    <t>Accident</t>
  </si>
  <si>
    <t>Fatal accident</t>
  </si>
  <si>
    <t>Rats</t>
  </si>
  <si>
    <t>All players loose 1 from each resource</t>
  </si>
  <si>
    <t>Sickness</t>
  </si>
  <si>
    <t>Half of the survivors (rounding down) of each player get wounded</t>
  </si>
  <si>
    <t>1 active scavenger gets wounded</t>
  </si>
  <si>
    <t>1 active scavenger dies</t>
  </si>
  <si>
    <t>Snow storm</t>
  </si>
  <si>
    <t>Sunny day</t>
  </si>
  <si>
    <t>Nothing happens</t>
  </si>
  <si>
    <t>All surface water freezes. You can now walk over it but cannot get water from it</t>
  </si>
  <si>
    <t>Heatwave</t>
  </si>
  <si>
    <t>Every survivor that works consumes 2 water instead of one</t>
  </si>
  <si>
    <t>Bridge</t>
  </si>
  <si>
    <t>Subbuilding</t>
  </si>
  <si>
    <t>Building</t>
  </si>
  <si>
    <t>rate</t>
  </si>
  <si>
    <t>Rainy day</t>
  </si>
  <si>
    <t>Every player gets 3 water</t>
  </si>
  <si>
    <t>You found a BRIDGE! Place it over a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</si>
</sst>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0" fillId="0" borderId="0" xfId="0" applyFont="1"/>
    <xf numFmtId="0" fontId="3" fillId="0" borderId="0" xfId="0" applyFont="1" applyAlignment="1">
      <alignment textRotation="45" wrapText="1"/>
    </xf>
    <xf numFmtId="0" fontId="0" fillId="0" borderId="0" xfId="0" applyAlignment="1">
      <alignment textRotation="45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textRotation="45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9" fontId="0" fillId="0" borderId="8" xfId="1" applyFont="1" applyBorder="1"/>
    <xf numFmtId="9" fontId="0" fillId="0" borderId="6" xfId="1" applyFont="1" applyBorder="1"/>
    <xf numFmtId="0" fontId="3" fillId="0" borderId="9" xfId="0" applyFont="1" applyBorder="1" applyAlignment="1">
      <alignment textRotation="45" wrapText="1"/>
    </xf>
    <xf numFmtId="0" fontId="3" fillId="0" borderId="10" xfId="0" applyFont="1" applyBorder="1" applyAlignment="1">
      <alignment textRotation="45" wrapText="1"/>
    </xf>
    <xf numFmtId="0" fontId="3" fillId="0" borderId="11" xfId="0" applyFont="1" applyBorder="1" applyAlignment="1">
      <alignment textRotation="45" wrapText="1"/>
    </xf>
    <xf numFmtId="0" fontId="0" fillId="0" borderId="0" xfId="0" applyFill="1" applyBorder="1"/>
    <xf numFmtId="0" fontId="0" fillId="2" borderId="0" xfId="0" applyFill="1" applyBorder="1"/>
    <xf numFmtId="0" fontId="3" fillId="0" borderId="7" xfId="0" applyFont="1" applyBorder="1" applyAlignment="1">
      <alignment textRotation="45" wrapText="1"/>
    </xf>
    <xf numFmtId="0" fontId="3" fillId="0" borderId="6" xfId="0" applyFont="1" applyBorder="1" applyAlignment="1">
      <alignment textRotation="45" wrapText="1"/>
    </xf>
    <xf numFmtId="0" fontId="3" fillId="0" borderId="8" xfId="0" applyFont="1" applyBorder="1" applyAlignment="1">
      <alignment textRotation="45" wrapText="1"/>
    </xf>
    <xf numFmtId="0" fontId="2" fillId="0" borderId="0" xfId="0" applyFont="1" applyAlignment="1">
      <alignment textRotation="45" wrapText="1"/>
    </xf>
    <xf numFmtId="0" fontId="0" fillId="0" borderId="0" xfId="0" applyBorder="1" applyAlignment="1">
      <alignment textRotation="45" wrapText="1"/>
    </xf>
    <xf numFmtId="9" fontId="0" fillId="0" borderId="0" xfId="1" applyFont="1"/>
    <xf numFmtId="0" fontId="2" fillId="0" borderId="0" xfId="0" applyFont="1"/>
    <xf numFmtId="9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9"/>
  <sheetViews>
    <sheetView tabSelected="1" workbookViewId="0">
      <selection activeCell="B20" sqref="B20"/>
    </sheetView>
  </sheetViews>
  <sheetFormatPr defaultRowHeight="14.4" x14ac:dyDescent="0.3"/>
  <sheetData>
    <row r="2" spans="2:2" x14ac:dyDescent="0.3">
      <c r="B2" t="s">
        <v>3</v>
      </c>
    </row>
    <row r="4" spans="2:2" x14ac:dyDescent="0.3">
      <c r="B4" t="s">
        <v>0</v>
      </c>
    </row>
    <row r="5" spans="2:2" x14ac:dyDescent="0.3">
      <c r="B5" t="s">
        <v>1</v>
      </c>
    </row>
    <row r="6" spans="2:2" x14ac:dyDescent="0.3">
      <c r="B6" t="s">
        <v>2</v>
      </c>
    </row>
    <row r="7" spans="2:2" x14ac:dyDescent="0.3">
      <c r="B7" t="s">
        <v>10</v>
      </c>
    </row>
    <row r="8" spans="2:2" x14ac:dyDescent="0.3">
      <c r="B8" t="s">
        <v>4</v>
      </c>
    </row>
    <row r="9" spans="2:2" x14ac:dyDescent="0.3">
      <c r="B9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DFAF7-3A54-4002-A96B-C2CBDBF3D89B}">
  <dimension ref="A1:V13"/>
  <sheetViews>
    <sheetView workbookViewId="0">
      <selection activeCell="E18" sqref="E18"/>
    </sheetView>
  </sheetViews>
  <sheetFormatPr defaultRowHeight="14.4" x14ac:dyDescent="0.3"/>
  <cols>
    <col min="4" max="15" width="5.77734375" customWidth="1"/>
  </cols>
  <sheetData>
    <row r="1" spans="1:22" s="4" customFormat="1" ht="84" customHeight="1" x14ac:dyDescent="0.3">
      <c r="A1" s="3" t="s">
        <v>6</v>
      </c>
      <c r="B1" s="3" t="s">
        <v>7</v>
      </c>
      <c r="C1" s="3" t="s">
        <v>9</v>
      </c>
      <c r="D1" s="22" t="s">
        <v>21</v>
      </c>
      <c r="E1" s="23" t="s">
        <v>22</v>
      </c>
      <c r="F1" s="23" t="s">
        <v>36</v>
      </c>
      <c r="G1" s="23" t="s">
        <v>40</v>
      </c>
      <c r="H1" s="24" t="s">
        <v>35</v>
      </c>
      <c r="I1" s="22" t="s">
        <v>23</v>
      </c>
      <c r="J1" s="23" t="s">
        <v>24</v>
      </c>
      <c r="K1" s="23" t="s">
        <v>25</v>
      </c>
      <c r="L1" s="23" t="s">
        <v>26</v>
      </c>
      <c r="M1" s="23" t="s">
        <v>27</v>
      </c>
      <c r="N1" s="23" t="s">
        <v>28</v>
      </c>
      <c r="O1" s="24" t="s">
        <v>33</v>
      </c>
      <c r="P1" s="4" t="s">
        <v>70</v>
      </c>
      <c r="Q1" s="4" t="s">
        <v>85</v>
      </c>
      <c r="U1" s="31"/>
    </row>
    <row r="2" spans="1:22" x14ac:dyDescent="0.3">
      <c r="A2" s="15">
        <v>1</v>
      </c>
      <c r="B2" s="14" t="s">
        <v>11</v>
      </c>
      <c r="C2" s="14">
        <v>32</v>
      </c>
      <c r="D2" s="15"/>
      <c r="E2" s="14"/>
      <c r="F2" s="14"/>
      <c r="G2" s="14">
        <v>1</v>
      </c>
      <c r="H2" s="16"/>
      <c r="I2" s="14">
        <v>3</v>
      </c>
      <c r="J2" s="14"/>
      <c r="K2" s="14">
        <v>1</v>
      </c>
      <c r="L2" s="14"/>
      <c r="M2" s="14"/>
      <c r="N2" s="14"/>
      <c r="O2" s="16"/>
      <c r="P2" t="s">
        <v>71</v>
      </c>
      <c r="Q2" t="s">
        <v>77</v>
      </c>
      <c r="T2" s="12" t="s">
        <v>11</v>
      </c>
      <c r="U2" t="s">
        <v>77</v>
      </c>
      <c r="V2" t="s">
        <v>86</v>
      </c>
    </row>
    <row r="3" spans="1:22" x14ac:dyDescent="0.3">
      <c r="A3" s="11">
        <v>3</v>
      </c>
      <c r="B3" s="12" t="s">
        <v>19</v>
      </c>
      <c r="C3" s="12">
        <v>8</v>
      </c>
      <c r="D3" s="11"/>
      <c r="E3" s="12"/>
      <c r="F3" s="12"/>
      <c r="G3" s="12">
        <v>1</v>
      </c>
      <c r="H3" s="13"/>
      <c r="I3" s="12">
        <v>3</v>
      </c>
      <c r="J3" s="12"/>
      <c r="K3" s="12">
        <v>1</v>
      </c>
      <c r="L3" s="12"/>
      <c r="M3" s="12"/>
      <c r="N3" s="12"/>
      <c r="O3" s="13"/>
      <c r="P3" t="s">
        <v>71</v>
      </c>
      <c r="Q3" t="s">
        <v>78</v>
      </c>
      <c r="T3" s="12" t="s">
        <v>19</v>
      </c>
      <c r="U3" t="s">
        <v>78</v>
      </c>
      <c r="V3" t="s">
        <v>86</v>
      </c>
    </row>
    <row r="4" spans="1:22" x14ac:dyDescent="0.3">
      <c r="A4" s="11">
        <v>4</v>
      </c>
      <c r="B4" s="12" t="s">
        <v>17</v>
      </c>
      <c r="C4" s="12">
        <v>8</v>
      </c>
      <c r="D4" s="11">
        <v>1</v>
      </c>
      <c r="E4" s="12"/>
      <c r="F4" s="12">
        <v>1</v>
      </c>
      <c r="G4" s="12">
        <v>1</v>
      </c>
      <c r="H4" s="13"/>
      <c r="I4" s="12"/>
      <c r="J4" s="12"/>
      <c r="K4" s="12"/>
      <c r="L4" s="12"/>
      <c r="M4" s="12"/>
      <c r="N4" s="12"/>
      <c r="O4" s="13"/>
      <c r="P4" t="s">
        <v>72</v>
      </c>
      <c r="Q4" t="s">
        <v>79</v>
      </c>
      <c r="T4" s="12" t="s">
        <v>17</v>
      </c>
      <c r="U4" t="s">
        <v>79</v>
      </c>
      <c r="V4" t="s">
        <v>87</v>
      </c>
    </row>
    <row r="5" spans="1:22" x14ac:dyDescent="0.3">
      <c r="A5" s="11">
        <v>5</v>
      </c>
      <c r="B5" s="12" t="s">
        <v>14</v>
      </c>
      <c r="C5" s="12">
        <v>32</v>
      </c>
      <c r="D5" s="11">
        <v>1</v>
      </c>
      <c r="E5" s="12"/>
      <c r="F5" s="12">
        <v>1</v>
      </c>
      <c r="G5" s="12"/>
      <c r="H5" s="13">
        <v>1</v>
      </c>
      <c r="I5" s="12">
        <v>3</v>
      </c>
      <c r="J5" s="12"/>
      <c r="K5" s="12"/>
      <c r="L5" s="12">
        <v>1</v>
      </c>
      <c r="M5" s="12"/>
      <c r="N5" s="12"/>
      <c r="O5" s="13"/>
      <c r="P5" t="s">
        <v>73</v>
      </c>
      <c r="Q5" t="s">
        <v>80</v>
      </c>
      <c r="T5" s="12" t="s">
        <v>14</v>
      </c>
      <c r="U5" t="s">
        <v>80</v>
      </c>
      <c r="V5" t="s">
        <v>88</v>
      </c>
    </row>
    <row r="6" spans="1:22" x14ac:dyDescent="0.3">
      <c r="A6" s="11">
        <v>6</v>
      </c>
      <c r="B6" s="12" t="s">
        <v>12</v>
      </c>
      <c r="C6" s="12">
        <v>32</v>
      </c>
      <c r="D6" s="11">
        <v>1</v>
      </c>
      <c r="E6" s="12">
        <v>1</v>
      </c>
      <c r="F6" s="12">
        <v>1</v>
      </c>
      <c r="G6" s="12"/>
      <c r="H6" s="13">
        <v>1</v>
      </c>
      <c r="I6" s="12">
        <v>3</v>
      </c>
      <c r="J6" s="12"/>
      <c r="K6" s="12"/>
      <c r="L6" s="12"/>
      <c r="M6" s="12"/>
      <c r="N6" s="12"/>
      <c r="O6" s="13"/>
      <c r="P6" t="s">
        <v>74</v>
      </c>
      <c r="Q6" t="s">
        <v>81</v>
      </c>
      <c r="T6" s="12" t="s">
        <v>12</v>
      </c>
      <c r="U6" t="s">
        <v>81</v>
      </c>
      <c r="V6" t="s">
        <v>89</v>
      </c>
    </row>
    <row r="7" spans="1:22" x14ac:dyDescent="0.3">
      <c r="A7" s="11">
        <v>7</v>
      </c>
      <c r="B7" s="12" t="s">
        <v>13</v>
      </c>
      <c r="C7" s="12">
        <v>84</v>
      </c>
      <c r="D7" s="11">
        <v>1</v>
      </c>
      <c r="E7" s="12">
        <v>1</v>
      </c>
      <c r="F7" s="12">
        <v>1</v>
      </c>
      <c r="G7" s="12"/>
      <c r="H7" s="13"/>
      <c r="I7" s="12">
        <v>1</v>
      </c>
      <c r="J7" s="12">
        <v>1</v>
      </c>
      <c r="K7" s="12">
        <v>1</v>
      </c>
      <c r="L7" s="12">
        <v>1</v>
      </c>
      <c r="M7" s="12">
        <v>1</v>
      </c>
      <c r="N7" s="12">
        <v>1</v>
      </c>
      <c r="O7" s="13"/>
      <c r="P7" t="s">
        <v>75</v>
      </c>
      <c r="Q7" t="s">
        <v>82</v>
      </c>
      <c r="T7" s="12" t="s">
        <v>13</v>
      </c>
      <c r="U7" t="s">
        <v>82</v>
      </c>
      <c r="V7" t="s">
        <v>90</v>
      </c>
    </row>
    <row r="8" spans="1:22" x14ac:dyDescent="0.3">
      <c r="A8" s="11">
        <v>8</v>
      </c>
      <c r="B8" s="12" t="s">
        <v>15</v>
      </c>
      <c r="C8" s="12">
        <v>0</v>
      </c>
      <c r="D8" s="11">
        <v>1</v>
      </c>
      <c r="E8" s="12"/>
      <c r="F8" s="12"/>
      <c r="G8" s="12"/>
      <c r="H8" s="13"/>
      <c r="I8" s="12"/>
      <c r="J8" s="12"/>
      <c r="K8" s="12"/>
      <c r="L8" s="12"/>
      <c r="M8" s="12"/>
      <c r="N8" s="12"/>
      <c r="O8" s="13"/>
      <c r="Q8" t="s">
        <v>83</v>
      </c>
      <c r="T8" s="12" t="s">
        <v>15</v>
      </c>
      <c r="U8" t="s">
        <v>83</v>
      </c>
    </row>
    <row r="9" spans="1:22" x14ac:dyDescent="0.3">
      <c r="A9" s="11">
        <v>9</v>
      </c>
      <c r="B9" s="12" t="s">
        <v>16</v>
      </c>
      <c r="C9" s="12">
        <v>0</v>
      </c>
      <c r="D9" s="11">
        <v>1</v>
      </c>
      <c r="E9" s="12">
        <v>1</v>
      </c>
      <c r="F9" s="12">
        <v>1</v>
      </c>
      <c r="G9" s="12"/>
      <c r="H9" s="13"/>
      <c r="I9" s="12"/>
      <c r="J9" s="12"/>
      <c r="K9" s="12">
        <v>3</v>
      </c>
      <c r="L9" s="12"/>
      <c r="M9" s="12"/>
      <c r="N9" s="12"/>
      <c r="O9" s="13"/>
      <c r="Q9" t="s">
        <v>77</v>
      </c>
      <c r="T9" s="12" t="s">
        <v>16</v>
      </c>
      <c r="U9" t="s">
        <v>77</v>
      </c>
    </row>
    <row r="10" spans="1:22" x14ac:dyDescent="0.3">
      <c r="A10" s="11">
        <v>10</v>
      </c>
      <c r="B10" s="12" t="s">
        <v>20</v>
      </c>
      <c r="C10" s="12">
        <v>0</v>
      </c>
      <c r="D10" s="11">
        <v>1</v>
      </c>
      <c r="E10" s="12">
        <v>1</v>
      </c>
      <c r="F10" s="12">
        <v>1</v>
      </c>
      <c r="G10" s="12"/>
      <c r="H10" s="13"/>
      <c r="I10" s="12"/>
      <c r="J10" s="12"/>
      <c r="K10" s="12"/>
      <c r="L10" s="12"/>
      <c r="M10" s="12"/>
      <c r="N10" s="12"/>
      <c r="O10" s="13"/>
      <c r="P10" t="s">
        <v>76</v>
      </c>
      <c r="Q10" t="s">
        <v>84</v>
      </c>
      <c r="T10" s="12" t="s">
        <v>20</v>
      </c>
      <c r="U10" t="s">
        <v>84</v>
      </c>
      <c r="V10" t="s">
        <v>91</v>
      </c>
    </row>
    <row r="11" spans="1:22" x14ac:dyDescent="0.3">
      <c r="A11" s="15" t="s">
        <v>37</v>
      </c>
      <c r="B11" s="14"/>
      <c r="C11" s="14">
        <f>SUM(C2:C10)</f>
        <v>196</v>
      </c>
      <c r="D11" s="15"/>
      <c r="E11" s="14"/>
      <c r="F11" s="14"/>
      <c r="G11" s="14"/>
      <c r="H11" s="16"/>
      <c r="I11" s="14"/>
      <c r="J11" s="14"/>
      <c r="K11" s="14"/>
      <c r="L11" s="14"/>
      <c r="M11" s="14"/>
      <c r="N11" s="14"/>
      <c r="O11" s="16"/>
    </row>
    <row r="12" spans="1:22" x14ac:dyDescent="0.3">
      <c r="A12" s="11" t="s">
        <v>38</v>
      </c>
      <c r="B12" s="12"/>
      <c r="C12" s="12"/>
      <c r="D12" s="11">
        <f t="shared" ref="D12:O12" si="0">SUMPRODUCT(number,D2:D10)</f>
        <v>156</v>
      </c>
      <c r="E12" s="12">
        <f t="shared" si="0"/>
        <v>116</v>
      </c>
      <c r="F12" s="12">
        <f t="shared" si="0"/>
        <v>156</v>
      </c>
      <c r="G12" s="12">
        <f t="shared" si="0"/>
        <v>48</v>
      </c>
      <c r="H12" s="13">
        <f t="shared" si="0"/>
        <v>64</v>
      </c>
      <c r="I12" s="12">
        <f t="shared" si="0"/>
        <v>396</v>
      </c>
      <c r="J12" s="12">
        <f t="shared" si="0"/>
        <v>84</v>
      </c>
      <c r="K12" s="12">
        <f t="shared" si="0"/>
        <v>124</v>
      </c>
      <c r="L12" s="12">
        <f t="shared" si="0"/>
        <v>116</v>
      </c>
      <c r="M12" s="12">
        <f t="shared" si="0"/>
        <v>84</v>
      </c>
      <c r="N12" s="12">
        <f t="shared" si="0"/>
        <v>84</v>
      </c>
      <c r="O12" s="13">
        <f t="shared" si="0"/>
        <v>0</v>
      </c>
    </row>
    <row r="13" spans="1:22" x14ac:dyDescent="0.3">
      <c r="A13" s="17" t="s">
        <v>39</v>
      </c>
      <c r="B13" s="18"/>
      <c r="C13" s="18"/>
      <c r="D13" s="21">
        <f>D12/$C$11</f>
        <v>0.79591836734693877</v>
      </c>
      <c r="E13" s="19">
        <f t="shared" ref="E13:H13" si="1">E12/$C$11</f>
        <v>0.59183673469387754</v>
      </c>
      <c r="F13" s="19">
        <f t="shared" si="1"/>
        <v>0.79591836734693877</v>
      </c>
      <c r="G13" s="19">
        <f t="shared" si="1"/>
        <v>0.24489795918367346</v>
      </c>
      <c r="H13" s="20">
        <f t="shared" si="1"/>
        <v>0.32653061224489793</v>
      </c>
      <c r="I13" s="19">
        <f t="shared" ref="I13" si="2">I12/$C$11</f>
        <v>2.0204081632653059</v>
      </c>
      <c r="J13" s="19">
        <f t="shared" ref="J13" si="3">J12/$C$11</f>
        <v>0.42857142857142855</v>
      </c>
      <c r="K13" s="19">
        <f t="shared" ref="K13" si="4">K12/$C$11</f>
        <v>0.63265306122448983</v>
      </c>
      <c r="L13" s="19">
        <f t="shared" ref="L13" si="5">L12/$C$11</f>
        <v>0.59183673469387754</v>
      </c>
      <c r="M13" s="19">
        <f t="shared" ref="M13" si="6">M12/$C$11</f>
        <v>0.42857142857142855</v>
      </c>
      <c r="N13" s="19">
        <f t="shared" ref="N13" si="7">N12/$C$11</f>
        <v>0.42857142857142855</v>
      </c>
      <c r="O13" s="20">
        <f t="shared" ref="O13" si="8">O12/$C$11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BAD7-0536-47B0-817F-25C9FA120D1E}">
  <dimension ref="A1:E9"/>
  <sheetViews>
    <sheetView workbookViewId="0">
      <selection activeCell="D11" sqref="D11"/>
    </sheetView>
  </sheetViews>
  <sheetFormatPr defaultRowHeight="14.4" x14ac:dyDescent="0.3"/>
  <cols>
    <col min="1" max="1" width="3.21875" bestFit="1" customWidth="1"/>
    <col min="2" max="2" width="10.6640625" bestFit="1" customWidth="1"/>
    <col min="3" max="5" width="32.77734375" style="6" customWidth="1"/>
  </cols>
  <sheetData>
    <row r="1" spans="1:5" x14ac:dyDescent="0.3">
      <c r="A1" s="1" t="s">
        <v>6</v>
      </c>
      <c r="B1" s="1" t="s">
        <v>7</v>
      </c>
      <c r="C1" s="5" t="s">
        <v>41</v>
      </c>
      <c r="D1" s="5" t="s">
        <v>53</v>
      </c>
      <c r="E1" s="5" t="s">
        <v>54</v>
      </c>
    </row>
    <row r="2" spans="1:5" ht="43.2" x14ac:dyDescent="0.3">
      <c r="A2" s="2">
        <v>1</v>
      </c>
      <c r="B2" s="2" t="s">
        <v>18</v>
      </c>
      <c r="C2" s="9" t="s">
        <v>32</v>
      </c>
      <c r="D2" s="9" t="s">
        <v>55</v>
      </c>
      <c r="E2" s="9" t="s">
        <v>64</v>
      </c>
    </row>
    <row r="3" spans="1:5" ht="43.2" x14ac:dyDescent="0.3">
      <c r="A3" s="2">
        <v>2</v>
      </c>
      <c r="B3" s="2" t="s">
        <v>23</v>
      </c>
      <c r="C3" s="9" t="s">
        <v>32</v>
      </c>
      <c r="D3" s="9" t="s">
        <v>61</v>
      </c>
      <c r="E3" s="9"/>
    </row>
    <row r="4" spans="1:5" ht="57.6" x14ac:dyDescent="0.3">
      <c r="A4" s="2">
        <v>3</v>
      </c>
      <c r="B4" s="2" t="s">
        <v>24</v>
      </c>
      <c r="C4" s="9" t="s">
        <v>60</v>
      </c>
      <c r="D4" s="9" t="s">
        <v>55</v>
      </c>
      <c r="E4" s="9" t="s">
        <v>56</v>
      </c>
    </row>
    <row r="5" spans="1:5" x14ac:dyDescent="0.3">
      <c r="A5" s="2">
        <v>4</v>
      </c>
      <c r="B5" s="2" t="s">
        <v>25</v>
      </c>
      <c r="C5" s="9" t="s">
        <v>31</v>
      </c>
      <c r="D5" s="9" t="s">
        <v>42</v>
      </c>
      <c r="E5" s="9"/>
    </row>
    <row r="6" spans="1:5" ht="28.8" x14ac:dyDescent="0.3">
      <c r="A6" s="2">
        <v>5</v>
      </c>
      <c r="B6" s="2" t="s">
        <v>26</v>
      </c>
      <c r="C6" s="9" t="s">
        <v>31</v>
      </c>
      <c r="D6" s="9" t="s">
        <v>52</v>
      </c>
      <c r="E6" s="9"/>
    </row>
    <row r="7" spans="1:5" ht="28.8" x14ac:dyDescent="0.3">
      <c r="A7" s="2">
        <v>6</v>
      </c>
      <c r="B7" s="2" t="s">
        <v>27</v>
      </c>
      <c r="C7" s="10" t="s">
        <v>29</v>
      </c>
      <c r="D7" s="9" t="s">
        <v>55</v>
      </c>
      <c r="E7" s="9" t="s">
        <v>57</v>
      </c>
    </row>
    <row r="8" spans="1:5" ht="43.2" x14ac:dyDescent="0.3">
      <c r="A8" s="2">
        <v>7</v>
      </c>
      <c r="B8" t="s">
        <v>28</v>
      </c>
      <c r="C8" s="7" t="s">
        <v>30</v>
      </c>
      <c r="D8" s="6" t="s">
        <v>55</v>
      </c>
      <c r="E8" s="6" t="s">
        <v>57</v>
      </c>
    </row>
    <row r="9" spans="1:5" ht="43.2" x14ac:dyDescent="0.3">
      <c r="A9" s="2">
        <v>8</v>
      </c>
      <c r="B9" t="s">
        <v>33</v>
      </c>
      <c r="C9" s="6" t="s">
        <v>34</v>
      </c>
      <c r="D9" s="6" t="s">
        <v>58</v>
      </c>
      <c r="E9" s="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1790B-02F5-4EEF-93DC-68D09484BB8E}">
  <dimension ref="A1:U20"/>
  <sheetViews>
    <sheetView workbookViewId="0">
      <selection activeCell="G16" sqref="G16"/>
    </sheetView>
  </sheetViews>
  <sheetFormatPr defaultRowHeight="14.4" x14ac:dyDescent="0.3"/>
  <sheetData>
    <row r="1" spans="1:21" x14ac:dyDescent="0.3">
      <c r="D1" s="35" t="s">
        <v>63</v>
      </c>
      <c r="E1" s="36"/>
      <c r="F1" s="36"/>
      <c r="G1" s="36"/>
      <c r="H1" s="36"/>
      <c r="I1" s="36"/>
      <c r="J1" s="12"/>
      <c r="K1" s="35" t="s">
        <v>66</v>
      </c>
      <c r="L1" s="36"/>
      <c r="M1" s="36"/>
      <c r="N1" s="36"/>
      <c r="O1" s="36"/>
      <c r="P1" s="36"/>
      <c r="Q1" s="36"/>
      <c r="R1" s="36"/>
    </row>
    <row r="2" spans="1:21" s="8" customFormat="1" ht="84" customHeight="1" x14ac:dyDescent="0.3">
      <c r="A2" s="27" t="s">
        <v>6</v>
      </c>
      <c r="B2" s="27" t="s">
        <v>7</v>
      </c>
      <c r="C2" s="27" t="s">
        <v>62</v>
      </c>
      <c r="D2" s="28" t="s">
        <v>23</v>
      </c>
      <c r="E2" s="27" t="s">
        <v>24</v>
      </c>
      <c r="F2" s="27" t="s">
        <v>25</v>
      </c>
      <c r="G2" s="27" t="s">
        <v>26</v>
      </c>
      <c r="H2" s="27" t="s">
        <v>27</v>
      </c>
      <c r="I2" s="27" t="s">
        <v>28</v>
      </c>
      <c r="J2" s="27" t="s">
        <v>33</v>
      </c>
      <c r="K2" s="28" t="s">
        <v>18</v>
      </c>
      <c r="L2" s="27" t="s">
        <v>23</v>
      </c>
      <c r="M2" s="27" t="s">
        <v>24</v>
      </c>
      <c r="N2" s="27" t="s">
        <v>25</v>
      </c>
      <c r="O2" s="27" t="s">
        <v>26</v>
      </c>
      <c r="P2" s="27" t="s">
        <v>27</v>
      </c>
      <c r="Q2" s="27" t="s">
        <v>28</v>
      </c>
      <c r="R2" s="29" t="s">
        <v>33</v>
      </c>
      <c r="S2" s="30" t="s">
        <v>67</v>
      </c>
    </row>
    <row r="3" spans="1:21" x14ac:dyDescent="0.3">
      <c r="A3">
        <v>1</v>
      </c>
      <c r="B3" t="s">
        <v>43</v>
      </c>
      <c r="C3">
        <v>1</v>
      </c>
      <c r="D3" s="11"/>
      <c r="E3" s="12"/>
      <c r="F3" s="12">
        <v>3</v>
      </c>
      <c r="G3" s="12">
        <v>3</v>
      </c>
      <c r="H3" s="25">
        <v>2</v>
      </c>
      <c r="I3" s="12"/>
      <c r="J3" s="12"/>
      <c r="K3" s="11">
        <v>15</v>
      </c>
      <c r="L3" s="12"/>
      <c r="M3" s="12"/>
      <c r="N3" s="12"/>
      <c r="O3" s="12"/>
      <c r="P3" s="12"/>
      <c r="Q3" s="12"/>
      <c r="R3" s="16"/>
    </row>
    <row r="4" spans="1:21" x14ac:dyDescent="0.3">
      <c r="A4">
        <v>2</v>
      </c>
      <c r="B4" t="s">
        <v>65</v>
      </c>
      <c r="C4">
        <v>1</v>
      </c>
      <c r="D4" s="11"/>
      <c r="E4" s="12"/>
      <c r="F4" s="12">
        <v>1</v>
      </c>
      <c r="G4" s="12">
        <v>1</v>
      </c>
      <c r="H4" s="25">
        <v>1</v>
      </c>
      <c r="I4" s="12"/>
      <c r="J4" s="25">
        <v>1</v>
      </c>
      <c r="K4" s="11">
        <v>5</v>
      </c>
      <c r="L4" s="12"/>
      <c r="M4" s="12"/>
      <c r="N4" s="12"/>
      <c r="O4" s="12"/>
      <c r="P4" s="12"/>
      <c r="Q4" s="12"/>
      <c r="R4" s="13"/>
    </row>
    <row r="5" spans="1:21" x14ac:dyDescent="0.3">
      <c r="A5">
        <v>3</v>
      </c>
      <c r="B5" t="s">
        <v>44</v>
      </c>
      <c r="C5">
        <v>1</v>
      </c>
      <c r="D5" s="11"/>
      <c r="E5" s="12">
        <v>6</v>
      </c>
      <c r="F5" s="26">
        <v>2</v>
      </c>
      <c r="G5" s="26">
        <v>2</v>
      </c>
      <c r="H5" s="25">
        <v>1</v>
      </c>
      <c r="I5" s="12"/>
      <c r="J5" s="25">
        <v>6</v>
      </c>
      <c r="K5" s="11"/>
      <c r="L5" s="12"/>
      <c r="M5" s="12">
        <v>2</v>
      </c>
      <c r="N5" s="12"/>
      <c r="O5" s="12"/>
      <c r="P5" s="12"/>
      <c r="Q5" s="12"/>
      <c r="R5" s="13">
        <v>1</v>
      </c>
      <c r="S5">
        <v>1</v>
      </c>
    </row>
    <row r="6" spans="1:21" x14ac:dyDescent="0.3">
      <c r="A6">
        <v>4</v>
      </c>
      <c r="B6" t="s">
        <v>45</v>
      </c>
      <c r="C6">
        <v>1</v>
      </c>
      <c r="D6" s="11"/>
      <c r="E6" s="12"/>
      <c r="F6" s="26">
        <v>2</v>
      </c>
      <c r="G6" s="26">
        <v>2</v>
      </c>
      <c r="H6" s="25">
        <v>3</v>
      </c>
      <c r="I6" s="12">
        <v>3</v>
      </c>
      <c r="J6" s="25">
        <v>4</v>
      </c>
      <c r="K6" s="11"/>
      <c r="L6" s="12"/>
      <c r="M6" s="12"/>
      <c r="N6" s="12">
        <v>-1</v>
      </c>
      <c r="O6" s="12">
        <v>-1</v>
      </c>
      <c r="P6" s="12" t="s">
        <v>68</v>
      </c>
      <c r="Q6" s="25" t="s">
        <v>68</v>
      </c>
      <c r="R6" s="13"/>
      <c r="S6">
        <v>1</v>
      </c>
      <c r="U6" t="s">
        <v>69</v>
      </c>
    </row>
    <row r="7" spans="1:21" x14ac:dyDescent="0.3">
      <c r="A7">
        <v>5</v>
      </c>
      <c r="B7" t="s">
        <v>46</v>
      </c>
      <c r="C7">
        <v>1</v>
      </c>
      <c r="D7" s="11"/>
      <c r="E7" s="12"/>
      <c r="F7" s="26">
        <v>2</v>
      </c>
      <c r="G7" s="26">
        <v>2</v>
      </c>
      <c r="H7" s="25">
        <v>15</v>
      </c>
      <c r="I7" s="12"/>
      <c r="J7" s="25">
        <v>4</v>
      </c>
      <c r="K7" s="11"/>
      <c r="L7" s="12"/>
      <c r="M7" s="12"/>
      <c r="N7" s="12"/>
      <c r="O7" s="12"/>
      <c r="P7" s="12"/>
      <c r="Q7" s="12"/>
      <c r="R7" s="13">
        <v>1</v>
      </c>
      <c r="S7">
        <v>1</v>
      </c>
    </row>
    <row r="8" spans="1:21" x14ac:dyDescent="0.3">
      <c r="A8">
        <v>6</v>
      </c>
      <c r="B8" t="s">
        <v>47</v>
      </c>
      <c r="C8">
        <v>1</v>
      </c>
      <c r="D8" s="11"/>
      <c r="E8" s="12"/>
      <c r="F8" s="26">
        <v>2</v>
      </c>
      <c r="G8" s="26">
        <v>2</v>
      </c>
      <c r="H8" s="25">
        <v>15</v>
      </c>
      <c r="I8" s="12"/>
      <c r="J8" s="12"/>
      <c r="K8" s="11"/>
      <c r="L8" s="12"/>
      <c r="M8" s="12"/>
      <c r="N8" s="12"/>
      <c r="O8" s="12"/>
      <c r="P8" s="12"/>
      <c r="Q8" s="12"/>
      <c r="R8" s="13">
        <v>1</v>
      </c>
      <c r="S8">
        <v>1</v>
      </c>
    </row>
    <row r="9" spans="1:21" x14ac:dyDescent="0.3">
      <c r="A9">
        <v>7</v>
      </c>
      <c r="B9" t="s">
        <v>48</v>
      </c>
      <c r="D9" s="11"/>
      <c r="E9" s="12"/>
      <c r="F9" s="26">
        <v>2</v>
      </c>
      <c r="G9" s="26">
        <v>2</v>
      </c>
      <c r="H9" s="25">
        <v>5</v>
      </c>
      <c r="I9" s="12"/>
      <c r="J9" s="25">
        <v>2</v>
      </c>
      <c r="K9" s="11"/>
      <c r="L9" s="25"/>
      <c r="M9" s="12"/>
      <c r="N9" s="12"/>
      <c r="O9" s="12"/>
      <c r="P9" s="12"/>
      <c r="Q9" s="12"/>
      <c r="R9" s="13"/>
    </row>
    <row r="10" spans="1:21" x14ac:dyDescent="0.3">
      <c r="A10">
        <v>8</v>
      </c>
      <c r="B10" t="s">
        <v>49</v>
      </c>
      <c r="D10" s="11"/>
      <c r="E10" s="12"/>
      <c r="F10" s="26">
        <v>2</v>
      </c>
      <c r="G10" s="26">
        <v>2</v>
      </c>
      <c r="H10" s="25">
        <v>5</v>
      </c>
      <c r="I10" s="12"/>
      <c r="J10" s="25">
        <v>2</v>
      </c>
      <c r="K10" s="11"/>
      <c r="L10" s="25"/>
      <c r="M10" s="12"/>
      <c r="N10" s="12"/>
      <c r="O10" s="12"/>
      <c r="P10" s="12"/>
      <c r="Q10" s="12"/>
      <c r="R10" s="13"/>
    </row>
    <row r="11" spans="1:21" x14ac:dyDescent="0.3">
      <c r="A11">
        <v>9</v>
      </c>
      <c r="B11" t="s">
        <v>50</v>
      </c>
      <c r="D11" s="11"/>
      <c r="E11" s="12"/>
      <c r="F11" s="26">
        <v>2</v>
      </c>
      <c r="G11" s="26">
        <v>2</v>
      </c>
      <c r="H11" s="25">
        <v>5</v>
      </c>
      <c r="I11" s="12"/>
      <c r="J11" s="25">
        <v>2</v>
      </c>
      <c r="K11" s="11"/>
      <c r="L11" s="12"/>
      <c r="M11" s="12"/>
      <c r="N11" s="12"/>
      <c r="O11" s="12"/>
      <c r="P11" s="12"/>
      <c r="Q11" s="12"/>
      <c r="R11" s="13"/>
    </row>
    <row r="12" spans="1:21" x14ac:dyDescent="0.3">
      <c r="A12">
        <v>10</v>
      </c>
      <c r="B12" t="s">
        <v>51</v>
      </c>
      <c r="D12" s="11"/>
      <c r="E12" s="12"/>
      <c r="F12" s="26">
        <v>2</v>
      </c>
      <c r="G12" s="26">
        <v>2</v>
      </c>
      <c r="H12" s="12">
        <v>5</v>
      </c>
      <c r="I12" s="12"/>
      <c r="J12" s="25">
        <v>2</v>
      </c>
      <c r="K12" s="11"/>
      <c r="L12" s="12"/>
      <c r="M12" s="12"/>
      <c r="N12" s="12"/>
      <c r="O12" s="12"/>
      <c r="P12" s="12"/>
      <c r="Q12" s="12"/>
      <c r="R12" s="13"/>
    </row>
    <row r="13" spans="1:21" x14ac:dyDescent="0.3">
      <c r="D13" s="11"/>
      <c r="E13" s="12"/>
      <c r="F13" s="12"/>
      <c r="G13" s="12"/>
      <c r="H13" s="12"/>
      <c r="I13" s="12"/>
      <c r="J13" s="12"/>
      <c r="K13" s="11"/>
      <c r="L13" s="12"/>
      <c r="M13" s="12"/>
      <c r="N13" s="12"/>
      <c r="O13" s="12"/>
      <c r="P13" s="12"/>
      <c r="Q13" s="12"/>
      <c r="R13" s="13"/>
    </row>
    <row r="14" spans="1:21" x14ac:dyDescent="0.3">
      <c r="D14" s="11"/>
      <c r="E14" s="12"/>
      <c r="F14" s="12"/>
      <c r="G14" s="12"/>
      <c r="H14" s="12"/>
      <c r="I14" s="12"/>
      <c r="J14" s="12"/>
      <c r="K14" s="11"/>
      <c r="L14" s="12"/>
      <c r="M14" s="12"/>
      <c r="N14" s="12"/>
      <c r="O14" s="12"/>
      <c r="P14" s="12"/>
      <c r="Q14" s="12"/>
      <c r="R14" s="13"/>
    </row>
    <row r="15" spans="1:21" x14ac:dyDescent="0.3">
      <c r="D15" s="11"/>
      <c r="E15" s="12"/>
      <c r="F15" s="12"/>
      <c r="G15" s="12"/>
      <c r="H15" s="12"/>
      <c r="I15" s="12"/>
      <c r="J15" s="12"/>
      <c r="K15" s="11"/>
      <c r="L15" s="12"/>
      <c r="M15" s="12"/>
      <c r="N15" s="12"/>
      <c r="O15" s="12"/>
      <c r="P15" s="12"/>
      <c r="Q15" s="12"/>
      <c r="R15" s="13"/>
    </row>
    <row r="16" spans="1:21" x14ac:dyDescent="0.3">
      <c r="D16" s="11"/>
      <c r="E16" s="12"/>
      <c r="F16" s="12"/>
      <c r="G16" s="12"/>
      <c r="H16" s="12"/>
      <c r="I16" s="12"/>
      <c r="J16" s="12"/>
      <c r="K16" s="11"/>
      <c r="L16" s="12"/>
      <c r="M16" s="12"/>
      <c r="N16" s="12"/>
      <c r="O16" s="12"/>
      <c r="P16" s="12"/>
      <c r="Q16" s="12"/>
      <c r="R16" s="13"/>
    </row>
    <row r="17" spans="4:18" x14ac:dyDescent="0.3">
      <c r="D17" s="11"/>
      <c r="E17" s="12"/>
      <c r="F17" s="12"/>
      <c r="G17" s="12"/>
      <c r="H17" s="12"/>
      <c r="I17" s="12"/>
      <c r="J17" s="12"/>
      <c r="K17" s="11"/>
      <c r="L17" s="12"/>
      <c r="M17" s="12"/>
      <c r="N17" s="12"/>
      <c r="O17" s="12"/>
      <c r="P17" s="12"/>
      <c r="Q17" s="12"/>
      <c r="R17" s="13"/>
    </row>
    <row r="18" spans="4:18" x14ac:dyDescent="0.3">
      <c r="D18" s="11"/>
      <c r="E18" s="12"/>
      <c r="F18" s="12"/>
      <c r="G18" s="12"/>
      <c r="H18" s="12"/>
      <c r="I18" s="12"/>
      <c r="J18" s="12"/>
      <c r="K18" s="11"/>
      <c r="L18" s="12"/>
      <c r="M18" s="12"/>
      <c r="N18" s="12"/>
      <c r="O18" s="12"/>
      <c r="P18" s="12"/>
      <c r="Q18" s="12"/>
      <c r="R18" s="13"/>
    </row>
    <row r="19" spans="4:18" x14ac:dyDescent="0.3">
      <c r="D19" s="11"/>
      <c r="E19" s="12"/>
      <c r="F19" s="12"/>
      <c r="G19" s="12"/>
      <c r="H19" s="12"/>
      <c r="I19" s="12"/>
      <c r="J19" s="12"/>
      <c r="K19" s="11"/>
      <c r="L19" s="12"/>
      <c r="M19" s="12"/>
      <c r="N19" s="12"/>
      <c r="O19" s="12"/>
      <c r="P19" s="12"/>
      <c r="Q19" s="12"/>
      <c r="R19" s="13"/>
    </row>
    <row r="20" spans="4:18" x14ac:dyDescent="0.3">
      <c r="D20" s="11"/>
      <c r="E20" s="12"/>
      <c r="F20" s="12"/>
      <c r="G20" s="12"/>
      <c r="H20" s="12"/>
      <c r="I20" s="12"/>
      <c r="J20" s="12"/>
      <c r="K20" s="11"/>
      <c r="L20" s="12"/>
      <c r="M20" s="12"/>
      <c r="N20" s="12"/>
      <c r="O20" s="12"/>
      <c r="P20" s="12"/>
      <c r="Q20" s="12"/>
      <c r="R20" s="13"/>
    </row>
  </sheetData>
  <mergeCells count="2">
    <mergeCell ref="D1:I1"/>
    <mergeCell ref="K1:R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59AE-7359-438F-B220-0AFA0110BC27}">
  <dimension ref="A1:E9"/>
  <sheetViews>
    <sheetView workbookViewId="0">
      <selection activeCell="C13" sqref="C13"/>
    </sheetView>
  </sheetViews>
  <sheetFormatPr defaultRowHeight="14.4" x14ac:dyDescent="0.3"/>
  <sheetData>
    <row r="1" spans="1:5" x14ac:dyDescent="0.3">
      <c r="A1" s="1" t="s">
        <v>6</v>
      </c>
      <c r="B1" s="1" t="s">
        <v>9</v>
      </c>
      <c r="C1" s="1" t="s">
        <v>7</v>
      </c>
      <c r="D1" s="1" t="s">
        <v>110</v>
      </c>
      <c r="E1" s="1" t="s">
        <v>8</v>
      </c>
    </row>
    <row r="2" spans="1:5" x14ac:dyDescent="0.3">
      <c r="A2" s="33">
        <v>1</v>
      </c>
      <c r="B2">
        <v>5</v>
      </c>
      <c r="C2" t="s">
        <v>95</v>
      </c>
      <c r="D2" s="32">
        <f>B2/SUM(B:B)</f>
        <v>0.16666666666666666</v>
      </c>
      <c r="E2" t="s">
        <v>96</v>
      </c>
    </row>
    <row r="3" spans="1:5" x14ac:dyDescent="0.3">
      <c r="A3" s="33">
        <v>2</v>
      </c>
      <c r="B3">
        <v>3</v>
      </c>
      <c r="C3" t="s">
        <v>97</v>
      </c>
      <c r="D3" s="32">
        <f t="shared" ref="D3:D7" si="0">B3/SUM(B:B)</f>
        <v>0.1</v>
      </c>
      <c r="E3" t="s">
        <v>98</v>
      </c>
    </row>
    <row r="4" spans="1:5" x14ac:dyDescent="0.3">
      <c r="A4" s="33">
        <v>3</v>
      </c>
      <c r="B4">
        <v>3</v>
      </c>
      <c r="C4" t="s">
        <v>101</v>
      </c>
      <c r="D4" s="32">
        <f t="shared" si="0"/>
        <v>0.1</v>
      </c>
      <c r="E4" t="s">
        <v>104</v>
      </c>
    </row>
    <row r="5" spans="1:5" x14ac:dyDescent="0.3">
      <c r="A5" s="33">
        <v>4</v>
      </c>
      <c r="B5">
        <v>3</v>
      </c>
      <c r="C5" t="s">
        <v>105</v>
      </c>
      <c r="D5" s="32">
        <f t="shared" si="0"/>
        <v>0.1</v>
      </c>
      <c r="E5" t="s">
        <v>106</v>
      </c>
    </row>
    <row r="6" spans="1:5" x14ac:dyDescent="0.3">
      <c r="A6" s="33">
        <v>5</v>
      </c>
      <c r="B6">
        <v>6</v>
      </c>
      <c r="C6" t="s">
        <v>111</v>
      </c>
      <c r="D6" s="32">
        <f t="shared" si="0"/>
        <v>0.2</v>
      </c>
      <c r="E6" t="s">
        <v>112</v>
      </c>
    </row>
    <row r="7" spans="1:5" x14ac:dyDescent="0.3">
      <c r="A7" s="33">
        <v>6</v>
      </c>
      <c r="B7">
        <v>10</v>
      </c>
      <c r="C7" t="s">
        <v>102</v>
      </c>
      <c r="D7" s="32">
        <f t="shared" si="0"/>
        <v>0.33333333333333331</v>
      </c>
      <c r="E7" t="s">
        <v>103</v>
      </c>
    </row>
    <row r="9" spans="1:5" x14ac:dyDescent="0.3">
      <c r="E9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DA5A-4821-472E-9CD2-9892448B123E}">
  <dimension ref="A1:P24"/>
  <sheetViews>
    <sheetView workbookViewId="0">
      <selection activeCell="K11" sqref="K11"/>
    </sheetView>
  </sheetViews>
  <sheetFormatPr defaultRowHeight="14.4" x14ac:dyDescent="0.3"/>
  <sheetData>
    <row r="1" spans="1:5" x14ac:dyDescent="0.3">
      <c r="A1" s="1" t="s">
        <v>6</v>
      </c>
      <c r="B1" s="1" t="s">
        <v>9</v>
      </c>
      <c r="C1" s="1" t="s">
        <v>7</v>
      </c>
      <c r="D1" s="1" t="s">
        <v>110</v>
      </c>
      <c r="E1" s="1" t="s">
        <v>8</v>
      </c>
    </row>
    <row r="2" spans="1:5" x14ac:dyDescent="0.3">
      <c r="A2" s="33">
        <v>1</v>
      </c>
      <c r="B2">
        <v>5</v>
      </c>
      <c r="C2" t="s">
        <v>92</v>
      </c>
      <c r="D2" s="32">
        <f>B2/SUM(B:B)</f>
        <v>6.5789473684210523E-2</v>
      </c>
      <c r="E2" t="str">
        <f>_xlfn.CONCAT("You find ",UPPER(resources!B2),"! You get 3+2S, where S is the number of scavengers, if you have at least one active scavenger")</f>
        <v>You find WATER! You get 3+2S, where S is the number of scavengers, if you have at least one active scavenger</v>
      </c>
    </row>
    <row r="3" spans="1:5" x14ac:dyDescent="0.3">
      <c r="A3" s="33">
        <v>2</v>
      </c>
      <c r="B3">
        <v>5</v>
      </c>
      <c r="C3" t="s">
        <v>92</v>
      </c>
      <c r="D3" s="32">
        <f>B3/SUM(B:B)</f>
        <v>6.5789473684210523E-2</v>
      </c>
      <c r="E3" t="str">
        <f>_xlfn.CONCAT("You find ",UPPER(resources!B3),"! You get 3+2S, where S is the number of scavengers, if you have at least one active scavenger")</f>
        <v>You find FOOD! You get 3+2S, where S is the number of scavengers, if you have at least one active scavenger</v>
      </c>
    </row>
    <row r="4" spans="1:5" x14ac:dyDescent="0.3">
      <c r="A4" s="33">
        <v>3</v>
      </c>
      <c r="B4">
        <v>5</v>
      </c>
      <c r="C4" t="s">
        <v>92</v>
      </c>
      <c r="D4" s="32">
        <f t="shared" ref="D4:D9" si="0">B4/SUM(B:B)</f>
        <v>6.5789473684210523E-2</v>
      </c>
      <c r="E4" t="str">
        <f>_xlfn.CONCAT("You find ",UPPER(resources!B4),"! You get 3+2S, where S is the number of scavengers, if you have at least one active scavenger")</f>
        <v>You find MEDICINES! You get 3+2S, where S is the number of scavengers, if you have at least one active scavenger</v>
      </c>
    </row>
    <row r="5" spans="1:5" x14ac:dyDescent="0.3">
      <c r="A5" s="33">
        <v>4</v>
      </c>
      <c r="B5">
        <v>5</v>
      </c>
      <c r="C5" t="s">
        <v>92</v>
      </c>
      <c r="D5" s="32">
        <f t="shared" si="0"/>
        <v>6.5789473684210523E-2</v>
      </c>
      <c r="E5" t="str">
        <f>_xlfn.CONCAT("You find ",UPPER(resources!B5),"! You get 3+2S, where S is the number of scavengers, if you have at least one active scavenger")</f>
        <v>You find ROCK! You get 3+2S, where S is the number of scavengers, if you have at least one active scavenger</v>
      </c>
    </row>
    <row r="6" spans="1:5" x14ac:dyDescent="0.3">
      <c r="A6" s="33">
        <v>5</v>
      </c>
      <c r="B6">
        <v>5</v>
      </c>
      <c r="C6" t="s">
        <v>92</v>
      </c>
      <c r="D6" s="32">
        <f t="shared" si="0"/>
        <v>6.5789473684210523E-2</v>
      </c>
      <c r="E6" t="str">
        <f>_xlfn.CONCAT("You find ",UPPER(resources!B6),"! You get 3+2S, where S is the number of scavengers, if you have at least one active scavenger")</f>
        <v>You find WOOD! You get 3+2S, where S is the number of scavengers, if you have at least one active scavenger</v>
      </c>
    </row>
    <row r="7" spans="1:5" x14ac:dyDescent="0.3">
      <c r="A7" s="33">
        <v>6</v>
      </c>
      <c r="B7">
        <v>5</v>
      </c>
      <c r="C7" t="s">
        <v>92</v>
      </c>
      <c r="D7" s="32">
        <f t="shared" si="0"/>
        <v>6.5789473684210523E-2</v>
      </c>
      <c r="E7" t="str">
        <f>_xlfn.CONCAT("You find ",UPPER(resources!B7),"! You get 3+2S, where S is the number of scavengers, if you have at least one active scavenger")</f>
        <v>You find TOOLS! You get 3+2S, where S is the number of scavengers, if you have at least one active scavenger</v>
      </c>
    </row>
    <row r="8" spans="1:5" x14ac:dyDescent="0.3">
      <c r="A8" s="33">
        <v>7</v>
      </c>
      <c r="B8">
        <v>5</v>
      </c>
      <c r="C8" t="s">
        <v>92</v>
      </c>
      <c r="D8" s="32">
        <f t="shared" si="0"/>
        <v>6.5789473684210523E-2</v>
      </c>
      <c r="E8" t="str">
        <f>_xlfn.CONCAT("You find ",UPPER(resources!B8),"! You get 3+2S, where S is the number of scavengers, if you have at least one active scavenger")</f>
        <v>You find WEAPONS! You get 3+2S, where S is the number of scavengers, if you have at least one active scavenger</v>
      </c>
    </row>
    <row r="9" spans="1:5" x14ac:dyDescent="0.3">
      <c r="A9" s="33">
        <v>8</v>
      </c>
      <c r="B9">
        <v>5</v>
      </c>
      <c r="C9" t="s">
        <v>92</v>
      </c>
      <c r="D9" s="32">
        <f t="shared" si="0"/>
        <v>6.5789473684210523E-2</v>
      </c>
      <c r="E9" t="str">
        <f>_xlfn.CONCAT("You find ",UPPER(resources!B9),"! You get 3+2S, where S is the number of scavengers, if you have at least one active scavenger")</f>
        <v>You find INFORMATION! You get 3+2S, where S is the number of scavengers, if you have at least one active scavenger</v>
      </c>
    </row>
    <row r="10" spans="1:5" x14ac:dyDescent="0.3">
      <c r="A10" s="33">
        <v>9</v>
      </c>
      <c r="B10">
        <v>5</v>
      </c>
      <c r="C10" t="s">
        <v>93</v>
      </c>
      <c r="D10" s="32">
        <f>B10/SUM(B:B)</f>
        <v>6.5789473684210523E-2</v>
      </c>
      <c r="E10" t="s">
        <v>99</v>
      </c>
    </row>
    <row r="11" spans="1:5" x14ac:dyDescent="0.3">
      <c r="A11" s="33">
        <v>10</v>
      </c>
      <c r="B11">
        <v>3</v>
      </c>
      <c r="C11" t="s">
        <v>94</v>
      </c>
      <c r="D11" s="32">
        <f>B11/SUM(B:B)</f>
        <v>3.9473684210526314E-2</v>
      </c>
      <c r="E11" t="s">
        <v>100</v>
      </c>
    </row>
    <row r="12" spans="1:5" x14ac:dyDescent="0.3">
      <c r="A12" s="33">
        <v>11</v>
      </c>
      <c r="B12">
        <v>12</v>
      </c>
      <c r="C12" t="s">
        <v>107</v>
      </c>
      <c r="D12" s="32">
        <f>B12/SUM(B:B)</f>
        <v>0.15789473684210525</v>
      </c>
      <c r="E12" t="s">
        <v>113</v>
      </c>
    </row>
    <row r="13" spans="1:5" x14ac:dyDescent="0.3">
      <c r="A13" s="33">
        <v>12</v>
      </c>
      <c r="B13">
        <v>2</v>
      </c>
      <c r="C13" t="s">
        <v>108</v>
      </c>
      <c r="D13" s="32">
        <f>B13/SUM(B:B)</f>
        <v>2.6315789473684209E-2</v>
      </c>
      <c r="E13" t="str">
        <f>_xlfn.CONCAT("You found a ", UPPER(buildings!B3),"! Place it in whichever building (not necessarily yours) or tile you want")</f>
        <v>You found a WELL! Place it in whichever building (not necessarily yours) or tile you want</v>
      </c>
    </row>
    <row r="14" spans="1:5" x14ac:dyDescent="0.3">
      <c r="A14" s="33">
        <v>13</v>
      </c>
      <c r="B14">
        <v>2</v>
      </c>
      <c r="C14" t="s">
        <v>108</v>
      </c>
      <c r="D14" s="32">
        <f>B14/SUM(B:B)</f>
        <v>2.6315789473684209E-2</v>
      </c>
      <c r="E14" t="str">
        <f>_xlfn.CONCAT("You found a ", UPPER(buildings!B4),"! Place it in whichever building (not necessarily yours) or tile you want")</f>
        <v>You found a WATER CLEANER! Place it in whichever building (not necessarily yours) or tile you want</v>
      </c>
    </row>
    <row r="15" spans="1:5" x14ac:dyDescent="0.3">
      <c r="A15" s="33">
        <v>14</v>
      </c>
      <c r="B15">
        <v>2</v>
      </c>
      <c r="C15" t="s">
        <v>108</v>
      </c>
      <c r="D15" s="32">
        <f t="shared" ref="D15:D20" si="1">B15/SUM(B:B)</f>
        <v>2.6315789473684209E-2</v>
      </c>
      <c r="E15" t="str">
        <f>_xlfn.CONCAT("You found a ", UPPER(buildings!B5),"! Place it in whichever building (not necessarily yours) or tile you want")</f>
        <v>You found a FARMACY! Place it in whichever building (not necessarily yours) or tile you want</v>
      </c>
    </row>
    <row r="16" spans="1:5" x14ac:dyDescent="0.3">
      <c r="A16" s="33">
        <v>15</v>
      </c>
      <c r="B16">
        <v>2</v>
      </c>
      <c r="C16" t="s">
        <v>108</v>
      </c>
      <c r="D16" s="32">
        <f t="shared" si="1"/>
        <v>2.6315789473684209E-2</v>
      </c>
      <c r="E16" t="str">
        <f>_xlfn.CONCAT("You found a ", UPPER(buildings!B6),"! Place it in whichever building (not necessarily yours) or tile you want")</f>
        <v>You found a WORKSHOP! Place it in whichever building (not necessarily yours) or tile you want</v>
      </c>
    </row>
    <row r="17" spans="1:16" x14ac:dyDescent="0.3">
      <c r="A17" s="33">
        <v>16</v>
      </c>
      <c r="B17">
        <v>2</v>
      </c>
      <c r="C17" t="s">
        <v>108</v>
      </c>
      <c r="D17" s="32">
        <f t="shared" si="1"/>
        <v>2.6315789473684209E-2</v>
      </c>
      <c r="E17" t="str">
        <f>_xlfn.CONCAT("You found a ", UPPER(buildings!B7),"! Place it in whichever building (not necessarily yours) or tile you want")</f>
        <v>You found a RADIO STATION! Place it in whichever building (not necessarily yours) or tile you want</v>
      </c>
    </row>
    <row r="18" spans="1:16" x14ac:dyDescent="0.3">
      <c r="A18" s="33">
        <v>17</v>
      </c>
      <c r="B18">
        <v>2</v>
      </c>
      <c r="C18" t="s">
        <v>108</v>
      </c>
      <c r="D18" s="32">
        <f t="shared" si="1"/>
        <v>2.6315789473684209E-2</v>
      </c>
      <c r="E18" t="str">
        <f>_xlfn.CONCAT("You found a ", UPPER(buildings!B8),"! Place it in whichever building (not necessarily yours) or tile you want")</f>
        <v>You found a WATCH TOWER! Place it in whichever building (not necessarily yours) or tile you want</v>
      </c>
      <c r="P18" s="32"/>
    </row>
    <row r="19" spans="1:16" x14ac:dyDescent="0.3">
      <c r="A19" s="33">
        <v>18</v>
      </c>
      <c r="B19">
        <v>1</v>
      </c>
      <c r="C19" t="s">
        <v>109</v>
      </c>
      <c r="D19" s="32">
        <f t="shared" si="1"/>
        <v>1.3157894736842105E-2</v>
      </c>
      <c r="E19" t="str">
        <f>_xlfn.CONCAT("You found a ", UPPER(buildings!B9),"! Place it in whichever building (not necessarily yours) or tile you want")</f>
        <v>You found a FARM! Place it in whichever building (not necessarily yours) or tile you want</v>
      </c>
    </row>
    <row r="20" spans="1:16" x14ac:dyDescent="0.3">
      <c r="A20" s="33">
        <v>19</v>
      </c>
      <c r="B20">
        <v>1</v>
      </c>
      <c r="C20" t="s">
        <v>109</v>
      </c>
      <c r="D20" s="32">
        <f t="shared" si="1"/>
        <v>1.3157894736842105E-2</v>
      </c>
      <c r="E20" t="str">
        <f>_xlfn.CONCAT("You found a ", UPPER(buildings!B10),"! Place it in whichever building (not necessarily yours) or tile you want")</f>
        <v>You found a HUNTER CAMP! Place it in whichever building (not necessarily yours) or tile you want</v>
      </c>
    </row>
    <row r="21" spans="1:16" x14ac:dyDescent="0.3">
      <c r="A21" s="33">
        <v>20</v>
      </c>
      <c r="B21">
        <v>1</v>
      </c>
      <c r="C21" t="s">
        <v>109</v>
      </c>
      <c r="D21" s="32">
        <f t="shared" ref="D21:D24" si="2">B21/SUM(B:B)</f>
        <v>1.3157894736842105E-2</v>
      </c>
      <c r="E21" t="str">
        <f>_xlfn.CONCAT("You found a ", UPPER(buildings!B11),"! Place it in whichever building (not necessarily yours) or tile you want")</f>
        <v>You found a LUMBER CAMP! Place it in whichever building (not necessarily yours) or tile you want</v>
      </c>
    </row>
    <row r="22" spans="1:16" x14ac:dyDescent="0.3">
      <c r="A22" s="33">
        <v>21</v>
      </c>
      <c r="B22">
        <v>1</v>
      </c>
      <c r="C22" t="s">
        <v>109</v>
      </c>
      <c r="D22" s="32">
        <f t="shared" si="2"/>
        <v>1.3157894736842105E-2</v>
      </c>
      <c r="E22" t="str">
        <f>_xlfn.CONCAT("You found a ", UPPER(buildings!B12),"! Place it in whichever building (not necessarily yours) or tile you want")</f>
        <v>You found a QUARRY! Place it in whichever building (not necessarily yours) or tile you want</v>
      </c>
    </row>
    <row r="23" spans="1:16" x14ac:dyDescent="0.3">
      <c r="A23" s="33"/>
      <c r="D23" s="32"/>
    </row>
    <row r="24" spans="1:16" x14ac:dyDescent="0.3">
      <c r="A24" s="33"/>
      <c r="D2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info</vt:lpstr>
      <vt:lpstr>map_tiles</vt:lpstr>
      <vt:lpstr>resources</vt:lpstr>
      <vt:lpstr>buildings</vt:lpstr>
      <vt:lpstr>event_cards</vt:lpstr>
      <vt:lpstr>player_cards</vt:lpstr>
      <vt:lpstr>buildable</vt:lpstr>
      <vt:lpstr>buildable_big</vt:lpstr>
      <vt:lpstr>direct_water_source</vt:lpstr>
      <vt:lpstr>names</vt:lpstr>
      <vt:lpstr>number</vt:lpstr>
      <vt:lpstr>traversable</vt:lpstr>
      <vt:lpstr>underground_water_source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2022-10-07T14:41:58Z</dcterms:modified>
</cp:coreProperties>
</file>