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iman/Desktop/DISSERTATION/"/>
    </mc:Choice>
  </mc:AlternateContent>
  <xr:revisionPtr revIDLastSave="0" documentId="13_ncr:1_{B9909C10-83D3-9043-A605-1AE43AFE4C42}" xr6:coauthVersionLast="47" xr6:coauthVersionMax="47" xr10:uidLastSave="{00000000-0000-0000-0000-000000000000}"/>
  <bookViews>
    <workbookView xWindow="1180" yWindow="500" windowWidth="26500" windowHeight="15400" xr2:uid="{58C62ABF-DB7C-1B47-90CA-32DDE3C8EBAA}"/>
  </bookViews>
  <sheets>
    <sheet name="Cadence ST" sheetId="3" r:id="rId1"/>
    <sheet name="Cadence LT" sheetId="1" r:id="rId2"/>
    <sheet name="Verisity ST" sheetId="2" r:id="rId3"/>
    <sheet name="Data Tables" sheetId="5" r:id="rId4"/>
  </sheets>
  <definedNames>
    <definedName name="solver_eng" localSheetId="2" hidden="1">1</definedName>
    <definedName name="solver_lin" localSheetId="2" hidden="1">2</definedName>
    <definedName name="solver_neg" localSheetId="2" hidden="1">1</definedName>
    <definedName name="solver_num" localSheetId="2" hidden="1">0</definedName>
    <definedName name="solver_opt" localSheetId="2" hidden="1">'Verisity ST'!$J$258</definedName>
    <definedName name="solver_typ" localSheetId="2" hidden="1">1</definedName>
    <definedName name="solver_val" localSheetId="2" hidden="1">0</definedName>
    <definedName name="solver_ver" localSheetId="2"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6" i="3" l="1"/>
  <c r="I256" i="3" s="1"/>
  <c r="I257" i="3"/>
  <c r="I260" i="3"/>
  <c r="I259" i="3"/>
  <c r="G259" i="2"/>
  <c r="G271" i="3"/>
  <c r="G272" i="3"/>
  <c r="G267" i="3"/>
  <c r="H25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 i="3"/>
  <c r="F256" i="2"/>
  <c r="G256" i="2" s="1"/>
  <c r="F255" i="2"/>
  <c r="G255" i="2" s="1"/>
  <c r="F256" i="3"/>
  <c r="G256" i="3" s="1"/>
  <c r="F257" i="3"/>
  <c r="G257" i="3" s="1"/>
  <c r="F259" i="3"/>
  <c r="G259" i="3" s="1"/>
  <c r="F260" i="3"/>
  <c r="G260" i="3" s="1"/>
  <c r="H257" i="3" l="1"/>
  <c r="H260" i="3"/>
  <c r="G262" i="3"/>
  <c r="G263" i="3" s="1"/>
  <c r="H256" i="2"/>
  <c r="I256" i="2" s="1"/>
  <c r="H255" i="2"/>
  <c r="I255" i="2" s="1"/>
  <c r="G258" i="2"/>
  <c r="J256" i="3"/>
  <c r="K256" i="3" s="1"/>
  <c r="G264" i="3" s="1"/>
  <c r="H259" i="3"/>
  <c r="G270" i="3"/>
  <c r="G266" i="3"/>
  <c r="G268" i="3" l="1"/>
  <c r="G260" i="2"/>
</calcChain>
</file>

<file path=xl/sharedStrings.xml><?xml version="1.0" encoding="utf-8"?>
<sst xmlns="http://schemas.openxmlformats.org/spreadsheetml/2006/main" count="789" uniqueCount="128">
  <si>
    <t>Returns</t>
  </si>
  <si>
    <t>Return on the S&amp;P 500 Index</t>
  </si>
  <si>
    <t>-</t>
  </si>
  <si>
    <t>CDN_rf</t>
  </si>
  <si>
    <t>Excess Return on the Market</t>
  </si>
  <si>
    <t>Small-Minus-Big Return</t>
  </si>
  <si>
    <t>High-Minus-Low Return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</si>
  <si>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</si>
  <si>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</si>
  <si>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</si>
  <si>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</si>
  <si>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</si>
  <si>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</si>
  <si>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</si>
  <si>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</si>
  <si>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</si>
  <si>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</si>
  <si>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</si>
  <si>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</si>
  <si>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</si>
  <si>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</si>
  <si>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</si>
  <si>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</si>
  <si>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</si>
  <si>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</si>
  <si>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</si>
  <si>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</si>
  <si>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</si>
  <si>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</si>
  <si>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</si>
  <si>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</si>
  <si>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</si>
  <si>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MARKET MODEL - CADENCE SHORT-TERM STUDY</t>
  </si>
  <si>
    <t>Expected Returns</t>
  </si>
  <si>
    <t>Abnormal Returns</t>
  </si>
  <si>
    <t>X Variable 2</t>
  </si>
  <si>
    <t>X Variable 3</t>
  </si>
  <si>
    <t>FF3 MODEL - CADENCE 3YR LONG-TERM STUDY</t>
  </si>
  <si>
    <t>FF3 MODEL - CADENCE 5YR LONG-TERM STUDY</t>
  </si>
  <si>
    <t>MARKET MODEL - VERISITY SHORT-TERM STUDY</t>
  </si>
  <si>
    <t>CAR</t>
  </si>
  <si>
    <t>Standard t-statistic</t>
  </si>
  <si>
    <t>Patell t-statistic</t>
  </si>
  <si>
    <t>CAR, TP1</t>
  </si>
  <si>
    <t>Standard t-statistic, TP1</t>
  </si>
  <si>
    <t>Patell t-statistic, TP1</t>
  </si>
  <si>
    <t>CAR, TP2</t>
  </si>
  <si>
    <t>Standard t-statistic, TP2</t>
  </si>
  <si>
    <t>Period</t>
  </si>
  <si>
    <t>EP</t>
  </si>
  <si>
    <t>TP1</t>
  </si>
  <si>
    <t>TP2</t>
  </si>
  <si>
    <t>TP</t>
  </si>
  <si>
    <t>AR, TP1 (day 0)</t>
  </si>
  <si>
    <t>Standard t-statistic, TP1 (day 0)</t>
  </si>
  <si>
    <t>Patell t-statistic, TP1 (day 0)</t>
  </si>
  <si>
    <t>C_it</t>
  </si>
  <si>
    <t>r_mt - average(r_mt) sq</t>
  </si>
  <si>
    <t>V_it</t>
  </si>
  <si>
    <t>C_it (day 0)</t>
  </si>
  <si>
    <t>V_it (day 0)</t>
  </si>
  <si>
    <t>sp - mean_sp sq</t>
  </si>
  <si>
    <t>Model Standard Error</t>
  </si>
  <si>
    <t>Multiple R-squared</t>
  </si>
  <si>
    <t>df infinity</t>
  </si>
  <si>
    <t>df 100</t>
  </si>
  <si>
    <t>df 1000</t>
  </si>
  <si>
    <t>df 250 R</t>
  </si>
  <si>
    <t>critical values (one-tailed)</t>
  </si>
  <si>
    <t>1.165***</t>
  </si>
  <si>
    <t>0.789***</t>
  </si>
  <si>
    <t>Hypothesis 1</t>
  </si>
  <si>
    <t>Hypothesis 4</t>
  </si>
  <si>
    <t>Hypothesis 3</t>
  </si>
  <si>
    <t>Patell t-statistic, TP2</t>
  </si>
  <si>
    <t>0.5514***</t>
  </si>
  <si>
    <t>Level of Significance</t>
  </si>
  <si>
    <t>(0.001)</t>
  </si>
  <si>
    <t>(0.213)</t>
  </si>
  <si>
    <t>(0.450)</t>
  </si>
  <si>
    <t>(0.000)</t>
  </si>
  <si>
    <t>(0.006)</t>
  </si>
  <si>
    <t xml:space="preserve"> </t>
  </si>
  <si>
    <t>SMB Return</t>
  </si>
  <si>
    <t>HML Return</t>
  </si>
  <si>
    <t>3-YEAR TP</t>
  </si>
  <si>
    <t>5-YEAR TP</t>
  </si>
  <si>
    <t>(0.357)</t>
  </si>
  <si>
    <t>(0.932)</t>
  </si>
  <si>
    <t>(0.513)</t>
  </si>
  <si>
    <t>(0.444)</t>
  </si>
  <si>
    <t>(0.093)</t>
  </si>
  <si>
    <t>(0.007)</t>
  </si>
  <si>
    <t>2.142***</t>
  </si>
  <si>
    <t>1.529***</t>
  </si>
  <si>
    <t>0.863*</t>
  </si>
  <si>
    <t>-1.084*</t>
  </si>
  <si>
    <t>S&amp;P 500 Return</t>
  </si>
  <si>
    <t>CADENCE</t>
  </si>
  <si>
    <t>VERISITY</t>
  </si>
  <si>
    <t>Date</t>
  </si>
  <si>
    <t>Trading Volume</t>
  </si>
  <si>
    <t>Critical Value</t>
  </si>
  <si>
    <t>[0]</t>
  </si>
  <si>
    <t>[0, 1]</t>
  </si>
  <si>
    <r>
      <rPr>
        <b/>
        <sz val="12"/>
        <color theme="1"/>
        <rFont val="Times New Roman"/>
        <family val="1"/>
      </rPr>
      <t>Table 2</t>
    </r>
    <r>
      <rPr>
        <sz val="12"/>
        <color theme="1"/>
        <rFont val="Times New Roman"/>
        <family val="1"/>
      </rPr>
      <t xml:space="preserve">
This table reports OLS regression coefficients from the estimations of the market model,
where     represents the return on the stock for which the regression is run, and        represents the return on the market index, S&amp;P 500. Regressions for both stocks, Cadence and Verisity, are run independent of each other. P-values for each estimate are reported in parentheses under the respective figure, and parameters significantly different from zero at the 10%, 5%, and 1% significance levels are marked with one, two, or three asteriskes respectively. Descriptive figures for each model are included at the end of the table. All figures are reported to three decimal places. </t>
    </r>
  </si>
  <si>
    <r>
      <rPr>
        <b/>
        <sz val="12"/>
        <color theme="1"/>
        <rFont val="Times New Roman"/>
        <family val="1"/>
      </rPr>
      <t>Table 3</t>
    </r>
    <r>
      <rPr>
        <sz val="12"/>
        <color theme="1"/>
        <rFont val="Times New Roman"/>
        <family val="1"/>
      </rPr>
      <t xml:space="preserve">
This table reports the cumulative abnormal return (CAR) in the test period (TP) respective to each hypothesis in the short-term study. It also reports standard and Patell t-statistics respective to each CAR. The TP in which each CAR was calculated is specified, and where the TP is [0], the CAR is the abnormal return on that day. CARs are reported to four decimal places, and t-statistics are reported to two decimal places. Critical values for a one-sided test and 250 degrees of freedom are reported at the end of the table. CARs significantly different from zero at the 10%, 5%, and 1% significance levels are marked with one, two, or three asteriskes respectively.</t>
    </r>
  </si>
  <si>
    <t>Study</t>
  </si>
  <si>
    <t>Date Range</t>
  </si>
  <si>
    <t>01/01/2004–31/12/2004</t>
  </si>
  <si>
    <t>12/01/2005–13/01/2005</t>
  </si>
  <si>
    <t>ST</t>
  </si>
  <si>
    <t>24/10/2005–25/10/2005</t>
  </si>
  <si>
    <t>LT</t>
  </si>
  <si>
    <t>Frequency</t>
  </si>
  <si>
    <t>Daily</t>
  </si>
  <si>
    <t>Monthly</t>
  </si>
  <si>
    <t>Cadence Design Systems, Inc. Stock Returns</t>
  </si>
  <si>
    <t>Verisity Ltd. Stock Returns</t>
  </si>
  <si>
    <t>Market Index (S&amp;P500) Returns</t>
  </si>
  <si>
    <t>Risk-free Interest Rate (rf, one-month treasury bill rate)</t>
  </si>
  <si>
    <t>SMB Factor Portfolio Returns</t>
  </si>
  <si>
    <t>HML Factor Portfolio Returns</t>
  </si>
  <si>
    <t>Component</t>
  </si>
  <si>
    <r>
      <rPr>
        <b/>
        <sz val="12"/>
        <color theme="1"/>
        <rFont val="Times New Roman"/>
        <family val="1"/>
      </rPr>
      <t>Table 4</t>
    </r>
    <r>
      <rPr>
        <sz val="12"/>
        <color theme="1"/>
        <rFont val="Times New Roman"/>
        <family val="1"/>
      </rPr>
      <t xml:space="preserve">
This table reports OLS regression coefficients for the estimations of the Fama-French three factor model regressions in the 3-year and 5-year test periods,
where              is the excess return on Cadence's stock,                 is the excess return on the market,           is the return on the Small-Minus-Big portfolio, and            is the return on the High-Minus-Low portfolio. P-values for each estimate are reported in parentheses under the respective figure, and parameters significantly different from zero at the 10%, 5%, and 1% significance levels are marked with one, two, or three asteriskes respectively. Descriptive figures for each model are included at the end of the table. All figures are reported to three decimal places. </t>
    </r>
  </si>
  <si>
    <r>
      <rPr>
        <b/>
        <sz val="12"/>
        <color theme="1"/>
        <rFont val="Times New Roman"/>
        <family val="1"/>
      </rPr>
      <t>Table 1</t>
    </r>
    <r>
      <rPr>
        <sz val="12"/>
        <color theme="1"/>
        <rFont val="Times New Roman"/>
        <family val="1"/>
      </rPr>
      <t xml:space="preserve">
This table describes the data components collected in order to conduct the empirical study. Component returns refer to holding period returns, calculated as
where       is price at time   ,           is price at time         , and      is dividend at time   . ST refers to data collected for the short-term study and LT refers to data collected for the long-term study. The 'Period' column makes a distinction between data collected for the test period (TP) vs. the estimation period (EP), and dates in the 'Date Range' column are in the DD/MM/YYYY format.</t>
    </r>
  </si>
  <si>
    <t>31/01/2005–29/01/2010</t>
  </si>
  <si>
    <t>Excess Return on the Market (S&amp;P500–rf)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</si>
</sst>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0.0000"/>
    <numFmt numFmtId="166" formatCode="0.000"/>
  </numFmts>
  <fonts count="6" x14ac:knownFonts="1">
    <font>
      <sz val="12"/>
      <color theme="1"/>
      <name val="Calibri"/>
      <family val="2"/>
      <scheme val="minor"/>
    </font>
    <font>
      <sz val="11"/>
      <color rgb="FF000000"/>
      <name val="Calibri"/>
      <family val="2"/>
      <scheme val="minor"/>
    </font>
    <font>
      <i/>
      <sz val="12"/>
      <color theme="1"/>
      <name val="Calibri"/>
      <family val="2"/>
      <scheme val="minor"/>
    </font>
    <font>
      <sz val="12"/>
      <color theme="1"/>
      <name val="Times New Roman"/>
      <family val="1"/>
    </font>
    <font>
      <b/>
      <sz val="12"/>
      <color theme="1"/>
      <name val="Times New Roman"/>
      <family val="1"/>
    </font>
    <font>
      <i/>
      <sz val="12"/>
      <color theme="1"/>
      <name val="Times New Roman"/>
      <family val="1"/>
    </font>
  </fonts>
  <fills count="2">
    <fill>
      <patternFill patternType="none"/>
    </fill>
    <fill>
      <patternFill patternType="gray125"/>
    </fill>
  </fills>
  <borders count="12">
    <border>
      <left/>
      <right/>
      <top/>
      <bottom/>
      <diagonal/>
    </border>
    <border>
      <left/>
      <right/>
      <top/>
      <bottom style="medium">
        <color indexed="64"/>
      </bottom>
      <diagonal/>
    </border>
    <border>
      <left/>
      <right/>
      <top style="medium">
        <color indexed="64"/>
      </top>
      <bottom style="thin">
        <color indexed="64"/>
      </bottom>
      <diagonal/>
    </border>
    <border>
      <left/>
      <right/>
      <top/>
      <bottom style="double">
        <color indexed="64"/>
      </bottom>
      <diagonal/>
    </border>
    <border>
      <left/>
      <right/>
      <top style="double">
        <color indexed="64"/>
      </top>
      <bottom style="thin">
        <color indexed="64"/>
      </bottom>
      <diagonal/>
    </border>
    <border>
      <left/>
      <right/>
      <top style="thin">
        <color indexed="64"/>
      </top>
      <bottom/>
      <diagonal/>
    </border>
    <border>
      <left/>
      <right style="thin">
        <color indexed="64"/>
      </right>
      <top/>
      <bottom style="double">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top style="thin">
        <color indexed="64"/>
      </top>
      <bottom style="thin">
        <color indexed="64"/>
      </bottom>
      <diagonal/>
    </border>
  </borders>
  <cellStyleXfs count="1">
    <xf numFmtId="0" fontId="0" fillId="0" borderId="0"/>
  </cellStyleXfs>
  <cellXfs count="64">
    <xf numFmtId="0" fontId="0" fillId="0" borderId="0" xfId="0"/>
    <xf numFmtId="164" fontId="0" fillId="0" borderId="0" xfId="0" applyNumberFormat="1"/>
    <xf numFmtId="0" fontId="0" fillId="0" borderId="0" xfId="0" applyAlignment="1">
      <alignment horizontal="right"/>
    </xf>
    <xf numFmtId="0" fontId="0" fillId="0" borderId="0" xfId="0" quotePrefix="1" applyAlignment="1">
      <alignment horizontal="right"/>
    </xf>
    <xf numFmtId="164" fontId="1" fillId="0" borderId="0" xfId="0" applyNumberFormat="1" applyFont="1"/>
    <xf numFmtId="0" fontId="1" fillId="0" borderId="0" xfId="0" applyFo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0" fillId="0" borderId="0" xfId="0" applyBorder="1"/>
    <xf numFmtId="0" fontId="3" fillId="0" borderId="0" xfId="0" applyFont="1"/>
    <xf numFmtId="0" fontId="5" fillId="0" borderId="4" xfId="0" applyFont="1" applyBorder="1" applyAlignment="1">
      <alignment horizontal="center"/>
    </xf>
    <xf numFmtId="0" fontId="3" fillId="0" borderId="0" xfId="0" applyFont="1" applyAlignment="1">
      <alignment horizontal="right"/>
    </xf>
    <xf numFmtId="166" fontId="3" fillId="0" borderId="0" xfId="0" applyNumberFormat="1" applyFont="1" applyFill="1" applyBorder="1" applyAlignment="1">
      <alignment horizontal="center"/>
    </xf>
    <xf numFmtId="0" fontId="3" fillId="0" borderId="0" xfId="0" applyFont="1" applyBorder="1"/>
    <xf numFmtId="165" fontId="3" fillId="0" borderId="0" xfId="0" applyNumberFormat="1" applyFont="1" applyBorder="1" applyAlignment="1">
      <alignment horizontal="center"/>
    </xf>
    <xf numFmtId="0" fontId="5" fillId="0" borderId="0" xfId="0" applyFont="1" applyAlignment="1">
      <alignment horizontal="right"/>
    </xf>
    <xf numFmtId="0" fontId="3" fillId="0" borderId="0" xfId="0" applyFont="1" applyFill="1" applyBorder="1" applyAlignment="1">
      <alignment horizontal="center"/>
    </xf>
    <xf numFmtId="0" fontId="4" fillId="0" borderId="3" xfId="0" applyFont="1" applyBorder="1" applyAlignment="1">
      <alignment horizontal="center"/>
    </xf>
    <xf numFmtId="9" fontId="0" fillId="0" borderId="0" xfId="0" applyNumberFormat="1"/>
    <xf numFmtId="0" fontId="3" fillId="0" borderId="7" xfId="0" applyFont="1" applyBorder="1"/>
    <xf numFmtId="166" fontId="3" fillId="0" borderId="5" xfId="0" applyNumberFormat="1" applyFont="1" applyFill="1" applyBorder="1" applyAlignment="1">
      <alignment horizontal="center"/>
    </xf>
    <xf numFmtId="166" fontId="3" fillId="0" borderId="0" xfId="0" quotePrefix="1" applyNumberFormat="1" applyFont="1" applyFill="1" applyBorder="1" applyAlignment="1">
      <alignment horizontal="center" wrapText="1"/>
    </xf>
    <xf numFmtId="0" fontId="3" fillId="0" borderId="0" xfId="0" applyFont="1" applyAlignment="1">
      <alignment vertical="top" wrapText="1"/>
    </xf>
    <xf numFmtId="49" fontId="3" fillId="0" borderId="7" xfId="0" applyNumberFormat="1" applyFont="1" applyFill="1" applyBorder="1" applyAlignment="1">
      <alignment horizontal="center" vertical="top"/>
    </xf>
    <xf numFmtId="0" fontId="5" fillId="0" borderId="0" xfId="0" applyFont="1" applyBorder="1" applyAlignment="1">
      <alignment horizontal="center"/>
    </xf>
    <xf numFmtId="165" fontId="3" fillId="0" borderId="0" xfId="0" applyNumberFormat="1" applyFont="1" applyAlignment="1">
      <alignment horizontal="center"/>
    </xf>
    <xf numFmtId="2" fontId="3" fillId="0" borderId="0" xfId="0" applyNumberFormat="1" applyFont="1" applyAlignment="1">
      <alignment horizontal="center"/>
    </xf>
    <xf numFmtId="0" fontId="3" fillId="0" borderId="3" xfId="0" applyFont="1" applyBorder="1"/>
    <xf numFmtId="0" fontId="3" fillId="0" borderId="6" xfId="0" applyFont="1" applyBorder="1"/>
    <xf numFmtId="0" fontId="3" fillId="0" borderId="8" xfId="0" applyFont="1" applyBorder="1"/>
    <xf numFmtId="49" fontId="3" fillId="0" borderId="9" xfId="0" applyNumberFormat="1" applyFont="1" applyBorder="1" applyAlignment="1">
      <alignment horizontal="center"/>
    </xf>
    <xf numFmtId="0" fontId="4" fillId="0" borderId="10" xfId="0" applyFont="1" applyBorder="1" applyAlignment="1">
      <alignment horizontal="center"/>
    </xf>
    <xf numFmtId="9" fontId="3" fillId="0" borderId="0" xfId="0" applyNumberFormat="1" applyFont="1" applyAlignment="1">
      <alignment horizontal="center"/>
    </xf>
    <xf numFmtId="0" fontId="3" fillId="0" borderId="5" xfId="0" applyFont="1" applyBorder="1" applyAlignment="1">
      <alignment horizontal="right"/>
    </xf>
    <xf numFmtId="2" fontId="3" fillId="0" borderId="0" xfId="0" applyNumberFormat="1" applyFont="1" applyBorder="1" applyAlignment="1">
      <alignment horizontal="center"/>
    </xf>
    <xf numFmtId="2" fontId="3" fillId="0" borderId="3" xfId="0" applyNumberFormat="1" applyFont="1" applyBorder="1" applyAlignment="1">
      <alignment horizontal="center"/>
    </xf>
    <xf numFmtId="9" fontId="3" fillId="0" borderId="0" xfId="0" applyNumberFormat="1" applyFont="1" applyBorder="1" applyAlignment="1">
      <alignment horizontal="center"/>
    </xf>
    <xf numFmtId="49" fontId="3" fillId="0" borderId="10" xfId="0" applyNumberFormat="1" applyFont="1" applyBorder="1" applyAlignment="1">
      <alignment horizontal="center"/>
    </xf>
    <xf numFmtId="165" fontId="3" fillId="0" borderId="3" xfId="0" applyNumberFormat="1" applyFont="1" applyBorder="1" applyAlignment="1">
      <alignment horizontal="center"/>
    </xf>
    <xf numFmtId="0" fontId="5" fillId="0" borderId="0" xfId="0" applyFont="1" applyBorder="1" applyAlignment="1">
      <alignment horizontal="left"/>
    </xf>
    <xf numFmtId="0" fontId="5" fillId="0" borderId="3" xfId="0" applyFont="1" applyBorder="1"/>
    <xf numFmtId="0" fontId="3" fillId="0" borderId="4" xfId="0" applyFont="1" applyBorder="1"/>
    <xf numFmtId="0" fontId="3" fillId="0" borderId="7" xfId="0" applyFont="1" applyBorder="1" applyAlignment="1">
      <alignment horizontal="right"/>
    </xf>
    <xf numFmtId="0" fontId="3" fillId="0" borderId="0" xfId="0" applyFont="1" applyBorder="1" applyAlignment="1">
      <alignment horizontal="right"/>
    </xf>
    <xf numFmtId="0" fontId="5" fillId="0" borderId="0" xfId="0" applyFont="1" applyBorder="1" applyAlignment="1">
      <alignment horizontal="right"/>
    </xf>
    <xf numFmtId="49" fontId="3" fillId="0" borderId="3" xfId="0" applyNumberFormat="1" applyFont="1" applyFill="1" applyBorder="1" applyAlignment="1">
      <alignment horizontal="center" vertical="top"/>
    </xf>
    <xf numFmtId="0" fontId="5" fillId="0" borderId="7" xfId="0" applyFont="1" applyBorder="1" applyAlignment="1">
      <alignment horizontal="center"/>
    </xf>
    <xf numFmtId="166" fontId="3" fillId="0" borderId="0" xfId="0" quotePrefix="1" applyNumberFormat="1" applyFont="1" applyFill="1" applyBorder="1" applyAlignment="1">
      <alignment horizontal="center"/>
    </xf>
    <xf numFmtId="0" fontId="2" fillId="0" borderId="0" xfId="0" applyFont="1" applyFill="1" applyBorder="1" applyAlignment="1">
      <alignment horizontal="centerContinuous"/>
    </xf>
    <xf numFmtId="0" fontId="2" fillId="0" borderId="0" xfId="0" applyFont="1" applyFill="1" applyBorder="1" applyAlignment="1">
      <alignment horizontal="center"/>
    </xf>
    <xf numFmtId="0" fontId="4" fillId="0" borderId="3" xfId="0" applyFont="1" applyBorder="1" applyAlignment="1">
      <alignment horizontal="center"/>
    </xf>
    <xf numFmtId="2" fontId="3" fillId="0" borderId="0" xfId="0" applyNumberFormat="1" applyFont="1" applyAlignment="1">
      <alignment horizontal="center" vertical="top" wrapText="1"/>
    </xf>
    <xf numFmtId="0" fontId="3" fillId="0" borderId="0" xfId="0" applyFont="1" applyAlignment="1">
      <alignment horizontal="center"/>
    </xf>
    <xf numFmtId="0" fontId="0" fillId="0" borderId="0" xfId="0" applyAlignment="1">
      <alignment horizontal="center"/>
    </xf>
    <xf numFmtId="0" fontId="0" fillId="0" borderId="7" xfId="0" applyBorder="1"/>
    <xf numFmtId="0" fontId="3" fillId="0" borderId="7" xfId="0" applyFont="1" applyBorder="1" applyAlignment="1">
      <alignment horizontal="center"/>
    </xf>
    <xf numFmtId="0" fontId="3" fillId="0" borderId="11" xfId="0" applyFont="1" applyBorder="1"/>
    <xf numFmtId="0" fontId="3" fillId="0" borderId="11" xfId="0" applyFont="1" applyBorder="1" applyAlignment="1">
      <alignment horizontal="center"/>
    </xf>
    <xf numFmtId="14" fontId="0" fillId="0" borderId="0" xfId="0" applyNumberFormat="1"/>
    <xf numFmtId="0" fontId="3" fillId="0" borderId="0" xfId="0" applyFont="1" applyAlignment="1">
      <alignment horizontal="left" vertical="top" wrapText="1"/>
    </xf>
    <xf numFmtId="0" fontId="4" fillId="0" borderId="3" xfId="0" applyFont="1" applyBorder="1" applyAlignment="1">
      <alignment horizontal="center"/>
    </xf>
    <xf numFmtId="0" fontId="4"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3</xdr:col>
      <xdr:colOff>215900</xdr:colOff>
      <xdr:row>9</xdr:row>
      <xdr:rowOff>38100</xdr:rowOff>
    </xdr:from>
    <xdr:ext cx="1938223" cy="172098"/>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C3D8572D-28C8-9A4D-AFC3-181EF4654615}"/>
                </a:ext>
              </a:extLst>
            </xdr:cNvPr>
            <xdr:cNvSpPr txBox="1"/>
          </xdr:nvSpPr>
          <xdr:spPr>
            <a:xfrm>
              <a:off x="2686120" y="1922166"/>
              <a:ext cx="1938223"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𝑡</m:t>
                        </m:r>
                      </m:sub>
                    </m:sSub>
                    <m:r>
                      <a:rPr lang="en-GB" sz="1100" i="1">
                        <a:solidFill>
                          <a:schemeClr val="tx1"/>
                        </a:solidFill>
                        <a:effectLst/>
                        <a:latin typeface="Cambria Math" panose="02040503050406030204" pitchFamily="18" charset="0"/>
                        <a:ea typeface="+mn-ea"/>
                        <a:cs typeface="+mn-cs"/>
                      </a:rPr>
                      <m:t>=</m:t>
                    </m:r>
                    <m:r>
                      <a:rPr lang="en-GB" sz="1100" i="1">
                        <a:solidFill>
                          <a:schemeClr val="tx1"/>
                        </a:solidFill>
                        <a:effectLst/>
                        <a:latin typeface="Cambria Math" panose="02040503050406030204" pitchFamily="18" charset="0"/>
                        <a:ea typeface="+mn-ea"/>
                        <a:cs typeface="+mn-cs"/>
                      </a:rPr>
                      <m:t>𝛼</m:t>
                    </m:r>
                    <m:r>
                      <a:rPr lang="en-GB" sz="1100" i="1">
                        <a:solidFill>
                          <a:schemeClr val="tx1"/>
                        </a:solidFill>
                        <a:effectLst/>
                        <a:latin typeface="Cambria Math" panose="02040503050406030204" pitchFamily="18" charset="0"/>
                        <a:ea typeface="+mn-ea"/>
                        <a:cs typeface="+mn-cs"/>
                      </a:rPr>
                      <m:t>+</m:t>
                    </m:r>
                    <m:r>
                      <a:rPr lang="en-GB" sz="1100" i="1">
                        <a:solidFill>
                          <a:schemeClr val="tx1"/>
                        </a:solidFill>
                        <a:effectLst/>
                        <a:latin typeface="Cambria Math" panose="02040503050406030204" pitchFamily="18" charset="0"/>
                        <a:ea typeface="+mn-ea"/>
                        <a:cs typeface="+mn-cs"/>
                      </a:rPr>
                      <m:t>𝛽</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𝑚𝑡</m:t>
                        </m:r>
                      </m:sub>
                    </m:sSub>
                    <m:r>
                      <a:rPr lang="en-GB" sz="1100" i="1">
                        <a:solidFill>
                          <a:schemeClr val="tx1"/>
                        </a:solidFill>
                        <a:effectLst/>
                        <a:latin typeface="Cambria Math" panose="02040503050406030204" pitchFamily="18" charset="0"/>
                        <a:ea typeface="+mn-ea"/>
                        <a:cs typeface="+mn-cs"/>
                      </a:rPr>
                      <m:t>+</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𝜀</m:t>
                        </m:r>
                      </m:e>
                      <m:sub>
                        <m:r>
                          <a:rPr lang="en-GB" sz="1100" i="1">
                            <a:solidFill>
                              <a:schemeClr val="tx1"/>
                            </a:solidFill>
                            <a:effectLst/>
                            <a:latin typeface="Cambria Math" panose="02040503050406030204" pitchFamily="18" charset="0"/>
                            <a:ea typeface="+mn-ea"/>
                            <a:cs typeface="+mn-cs"/>
                          </a:rPr>
                          <m:t>𝑖</m:t>
                        </m:r>
                        <m:r>
                          <a:rPr lang="en-GB" sz="1100" b="0" i="1">
                            <a:solidFill>
                              <a:schemeClr val="tx1"/>
                            </a:solidFill>
                            <a:effectLst/>
                            <a:latin typeface="Cambria Math" panose="02040503050406030204" pitchFamily="18" charset="0"/>
                            <a:ea typeface="+mn-ea"/>
                            <a:cs typeface="+mn-cs"/>
                          </a:rPr>
                          <m:t>𝑡</m:t>
                        </m:r>
                      </m:sub>
                    </m:sSub>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𝑡</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𝐸𝑃</m:t>
                    </m:r>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8" name="TextBox 7">
              <a:extLst>
                <a:ext uri="{FF2B5EF4-FFF2-40B4-BE49-F238E27FC236}">
                  <a16:creationId xmlns:a16="http://schemas.microsoft.com/office/drawing/2014/main" id="{C3D8572D-28C8-9A4D-AFC3-181EF4654615}"/>
                </a:ext>
              </a:extLst>
            </xdr:cNvPr>
            <xdr:cNvSpPr txBox="1"/>
          </xdr:nvSpPr>
          <xdr:spPr>
            <a:xfrm>
              <a:off x="2686120" y="1922166"/>
              <a:ext cx="1938223"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solidFill>
                    <a:schemeClr val="tx1"/>
                  </a:solidFill>
                  <a:effectLst/>
                  <a:latin typeface="Cambria Math" panose="02040503050406030204" pitchFamily="18" charset="0"/>
                  <a:ea typeface="+mn-ea"/>
                  <a:cs typeface="+mn-cs"/>
                </a:rPr>
                <a:t>𝑟_𝑡=𝛼+𝛽𝑟_𝑚𝑡+𝜀_𝑖</a:t>
              </a:r>
              <a:r>
                <a:rPr lang="en-GB" sz="1100" b="0" i="0">
                  <a:solidFill>
                    <a:schemeClr val="tx1"/>
                  </a:solidFill>
                  <a:effectLst/>
                  <a:latin typeface="Cambria Math" panose="02040503050406030204" pitchFamily="18" charset="0"/>
                  <a:ea typeface="+mn-ea"/>
                  <a:cs typeface="+mn-cs"/>
                </a:rPr>
                <a:t>𝑡,  𝑡∈𝐸𝑃,</a:t>
              </a:r>
              <a:endParaRPr lang="en-GB" sz="1100"/>
            </a:p>
          </xdr:txBody>
        </xdr:sp>
      </mc:Fallback>
    </mc:AlternateContent>
    <xdr:clientData/>
  </xdr:oneCellAnchor>
  <xdr:oneCellAnchor>
    <xdr:from>
      <xdr:col>3</xdr:col>
      <xdr:colOff>466062</xdr:colOff>
      <xdr:row>10</xdr:row>
      <xdr:rowOff>24143</xdr:rowOff>
    </xdr:from>
    <xdr:ext cx="137345" cy="17209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5F5CCCDE-AEE0-6E41-AFB0-CB2A8E52B600}"/>
                </a:ext>
              </a:extLst>
            </xdr:cNvPr>
            <xdr:cNvSpPr txBox="1"/>
          </xdr:nvSpPr>
          <xdr:spPr>
            <a:xfrm>
              <a:off x="2936282" y="2117550"/>
              <a:ext cx="13734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𝑟</m:t>
                        </m:r>
                      </m:e>
                      <m:sub>
                        <m:r>
                          <a:rPr lang="en-GB" sz="1100" b="0" i="1">
                            <a:latin typeface="Cambria Math" panose="02040503050406030204" pitchFamily="18" charset="0"/>
                          </a:rPr>
                          <m:t>𝑡</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5F5CCCDE-AEE0-6E41-AFB0-CB2A8E52B600}"/>
                </a:ext>
              </a:extLst>
            </xdr:cNvPr>
            <xdr:cNvSpPr txBox="1"/>
          </xdr:nvSpPr>
          <xdr:spPr>
            <a:xfrm>
              <a:off x="2936282" y="2117550"/>
              <a:ext cx="13734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𝑟_𝑡</a:t>
              </a:r>
              <a:endParaRPr lang="en-GB" sz="1100"/>
            </a:p>
          </xdr:txBody>
        </xdr:sp>
      </mc:Fallback>
    </mc:AlternateContent>
    <xdr:clientData/>
  </xdr:oneCellAnchor>
  <xdr:oneCellAnchor>
    <xdr:from>
      <xdr:col>20</xdr:col>
      <xdr:colOff>158750</xdr:colOff>
      <xdr:row>10</xdr:row>
      <xdr:rowOff>25400</xdr:rowOff>
    </xdr:from>
    <xdr:ext cx="3927229" cy="197426"/>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506E1DAE-91EE-3F4E-9BE7-87D3F13F1A2D}"/>
                </a:ext>
              </a:extLst>
            </xdr:cNvPr>
            <xdr:cNvSpPr txBox="1"/>
          </xdr:nvSpPr>
          <xdr:spPr>
            <a:xfrm>
              <a:off x="19669299" y="2118807"/>
              <a:ext cx="3927229" cy="1974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𝑡</m:t>
                        </m:r>
                      </m:sub>
                    </m:sSub>
                    <m:r>
                      <a:rPr lang="en-GB" sz="1100" i="1">
                        <a:solidFill>
                          <a:schemeClr val="tx1"/>
                        </a:solidFill>
                        <a:effectLst/>
                        <a:latin typeface="Cambria Math" panose="02040503050406030204" pitchFamily="18" charset="0"/>
                        <a:ea typeface="+mn-ea"/>
                        <a:cs typeface="+mn-cs"/>
                      </a:rPr>
                      <m:t>−</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𝑓𝑡</m:t>
                        </m:r>
                      </m:sub>
                    </m:sSub>
                    <m:r>
                      <a:rPr lang="en-GB" sz="110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𝛼</m:t>
                    </m:r>
                    <m:r>
                      <a:rPr lang="en-GB" sz="110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𝛽</m:t>
                    </m:r>
                    <m:d>
                      <m:dPr>
                        <m:ctrlPr>
                          <a:rPr lang="en-GB" sz="1100" i="1">
                            <a:solidFill>
                              <a:schemeClr val="tx1"/>
                            </a:solidFill>
                            <a:effectLst/>
                            <a:latin typeface="Cambria Math" panose="02040503050406030204" pitchFamily="18" charset="0"/>
                            <a:ea typeface="+mn-ea"/>
                            <a:cs typeface="+mn-cs"/>
                          </a:rPr>
                        </m:ctrlPr>
                      </m:dPr>
                      <m:e>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𝑚𝑡</m:t>
                            </m:r>
                          </m:sub>
                        </m:sSub>
                        <m:r>
                          <a:rPr lang="en-GB" sz="1100" i="1">
                            <a:solidFill>
                              <a:schemeClr val="tx1"/>
                            </a:solidFill>
                            <a:effectLst/>
                            <a:latin typeface="Cambria Math" panose="02040503050406030204" pitchFamily="18" charset="0"/>
                            <a:ea typeface="+mn-ea"/>
                            <a:cs typeface="+mn-cs"/>
                          </a:rPr>
                          <m:t>−</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𝑓𝑡</m:t>
                            </m:r>
                          </m:sub>
                        </m:sSub>
                      </m:e>
                    </m:d>
                    <m:r>
                      <a:rPr lang="en-GB" sz="110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𝛾</m:t>
                    </m:r>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𝑆𝑀𝐵</m:t>
                        </m:r>
                      </m:e>
                      <m:sub>
                        <m:r>
                          <a:rPr lang="en-GB" sz="1100" i="1">
                            <a:solidFill>
                              <a:schemeClr val="tx1"/>
                            </a:solidFill>
                            <a:effectLst/>
                            <a:latin typeface="Cambria Math" panose="02040503050406030204" pitchFamily="18" charset="0"/>
                            <a:ea typeface="+mn-ea"/>
                            <a:cs typeface="+mn-cs"/>
                          </a:rPr>
                          <m:t>𝑡</m:t>
                        </m:r>
                      </m:sub>
                    </m:sSub>
                    <m:r>
                      <a:rPr lang="en-GB" sz="110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𝜎</m:t>
                    </m:r>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𝐻𝑀𝐿</m:t>
                        </m:r>
                      </m:e>
                      <m:sub>
                        <m:r>
                          <a:rPr lang="en-GB" sz="1100" i="1">
                            <a:solidFill>
                              <a:schemeClr val="tx1"/>
                            </a:solidFill>
                            <a:effectLst/>
                            <a:latin typeface="Cambria Math" panose="02040503050406030204" pitchFamily="18" charset="0"/>
                            <a:ea typeface="+mn-ea"/>
                            <a:cs typeface="+mn-cs"/>
                          </a:rPr>
                          <m:t>𝑡</m:t>
                        </m:r>
                      </m:sub>
                    </m:sSub>
                    <m:r>
                      <a:rPr lang="en-GB" sz="1100" i="1">
                        <a:solidFill>
                          <a:schemeClr val="tx1"/>
                        </a:solidFill>
                        <a:effectLst/>
                        <a:latin typeface="Cambria Math" panose="02040503050406030204" pitchFamily="18" charset="0"/>
                        <a:ea typeface="+mn-ea"/>
                        <a:cs typeface="+mn-cs"/>
                      </a:rPr>
                      <m:t>+</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𝑒</m:t>
                        </m:r>
                      </m:e>
                      <m:sub>
                        <m:r>
                          <a:rPr lang="en-GB" sz="1100" i="1">
                            <a:solidFill>
                              <a:schemeClr val="tx1"/>
                            </a:solidFill>
                            <a:effectLst/>
                            <a:latin typeface="Cambria Math" panose="02040503050406030204" pitchFamily="18" charset="0"/>
                            <a:ea typeface="+mn-ea"/>
                            <a:cs typeface="+mn-cs"/>
                          </a:rPr>
                          <m:t>𝑖𝑡</m:t>
                        </m:r>
                      </m:sub>
                    </m:sSub>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𝑡</m:t>
                    </m:r>
                    <m:r>
                      <a:rPr lang="en-GB" sz="1100" i="1">
                        <a:solidFill>
                          <a:schemeClr val="tx1"/>
                        </a:solidFill>
                        <a:effectLst/>
                        <a:latin typeface="Cambria Math" panose="02040503050406030204" pitchFamily="18" charset="0"/>
                        <a:ea typeface="+mn-ea"/>
                        <a:cs typeface="+mn-cs"/>
                      </a:rPr>
                      <m:t>∈</m:t>
                    </m:r>
                    <m:r>
                      <a:rPr lang="en-GB" sz="1100" i="1">
                        <a:solidFill>
                          <a:schemeClr val="tx1"/>
                        </a:solidFill>
                        <a:effectLst/>
                        <a:latin typeface="Cambria Math" panose="02040503050406030204" pitchFamily="18" charset="0"/>
                        <a:ea typeface="+mn-ea"/>
                        <a:cs typeface="+mn-cs"/>
                      </a:rPr>
                      <m:t>𝑇𝑃</m:t>
                    </m:r>
                    <m:r>
                      <m:rPr>
                        <m:nor/>
                      </m:rPr>
                      <a:rPr lang="en-GB" sz="1100" b="0" i="0">
                        <a:solidFill>
                          <a:schemeClr val="tx1"/>
                        </a:solidFill>
                        <a:effectLst/>
                        <a:latin typeface="+mn-lt"/>
                        <a:ea typeface="+mn-ea"/>
                        <a:cs typeface="+mn-cs"/>
                      </a:rPr>
                      <m:t>,</m:t>
                    </m:r>
                    <m:r>
                      <m:rPr>
                        <m:nor/>
                      </m:rPr>
                      <a:rPr lang="en-GB">
                        <a:effectLst/>
                      </a:rPr>
                      <m:t> </m:t>
                    </m:r>
                  </m:oMath>
                </m:oMathPara>
              </a14:m>
              <a:endParaRPr lang="en-GB" sz="1100"/>
            </a:p>
          </xdr:txBody>
        </xdr:sp>
      </mc:Choice>
      <mc:Fallback xmlns="">
        <xdr:sp macro="" textlink="">
          <xdr:nvSpPr>
            <xdr:cNvPr id="12" name="TextBox 11">
              <a:extLst>
                <a:ext uri="{FF2B5EF4-FFF2-40B4-BE49-F238E27FC236}">
                  <a16:creationId xmlns:a16="http://schemas.microsoft.com/office/drawing/2014/main" id="{506E1DAE-91EE-3F4E-9BE7-87D3F13F1A2D}"/>
                </a:ext>
              </a:extLst>
            </xdr:cNvPr>
            <xdr:cNvSpPr txBox="1"/>
          </xdr:nvSpPr>
          <xdr:spPr>
            <a:xfrm>
              <a:off x="19669299" y="2118807"/>
              <a:ext cx="3927229" cy="1974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solidFill>
                    <a:schemeClr val="tx1"/>
                  </a:solidFill>
                  <a:effectLst/>
                  <a:latin typeface="Cambria Math" panose="02040503050406030204" pitchFamily="18" charset="0"/>
                  <a:ea typeface="+mn-ea"/>
                  <a:cs typeface="+mn-cs"/>
                </a:rPr>
                <a:t>𝑟_𝑡−𝑟_𝑓𝑡=</a:t>
              </a:r>
              <a:r>
                <a:rPr lang="en-GB" sz="1100" b="0" i="0">
                  <a:solidFill>
                    <a:schemeClr val="tx1"/>
                  </a:solidFill>
                  <a:effectLst/>
                  <a:latin typeface="Cambria Math" panose="02040503050406030204" pitchFamily="18" charset="0"/>
                  <a:ea typeface="+mn-ea"/>
                  <a:cs typeface="+mn-cs"/>
                </a:rPr>
                <a:t>𝛼</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𝛽</a:t>
              </a:r>
              <a:r>
                <a:rPr lang="en-GB" sz="1100" i="0">
                  <a:solidFill>
                    <a:schemeClr val="tx1"/>
                  </a:solidFill>
                  <a:effectLst/>
                  <a:latin typeface="Cambria Math" panose="02040503050406030204" pitchFamily="18" charset="0"/>
                  <a:ea typeface="+mn-ea"/>
                  <a:cs typeface="+mn-cs"/>
                </a:rPr>
                <a:t>(𝑟_𝑚𝑡−𝑟_𝑓𝑡 )+</a:t>
              </a:r>
              <a:r>
                <a:rPr lang="en-GB" sz="1100" b="0" i="0">
                  <a:solidFill>
                    <a:schemeClr val="tx1"/>
                  </a:solidFill>
                  <a:effectLst/>
                  <a:latin typeface="Cambria Math" panose="02040503050406030204" pitchFamily="18" charset="0"/>
                  <a:ea typeface="+mn-ea"/>
                  <a:cs typeface="+mn-cs"/>
                </a:rPr>
                <a:t>𝛾</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𝑆𝑀𝐵〗_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𝜎</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𝐻𝑀𝐿〗_</a:t>
              </a:r>
              <a:r>
                <a:rPr lang="en-GB" sz="1100" i="0">
                  <a:solidFill>
                    <a:schemeClr val="tx1"/>
                  </a:solidFill>
                  <a:effectLst/>
                  <a:latin typeface="Cambria Math" panose="02040503050406030204" pitchFamily="18" charset="0"/>
                  <a:ea typeface="+mn-ea"/>
                  <a:cs typeface="+mn-cs"/>
                </a:rPr>
                <a:t>𝑡+𝑒_𝑖𝑡,  𝑡∈𝑇𝑃</a:t>
              </a:r>
              <a:r>
                <a:rPr lang="en-GB" sz="1100" b="0" i="0">
                  <a:solidFill>
                    <a:schemeClr val="tx1"/>
                  </a:solidFill>
                  <a:effectLst/>
                  <a:latin typeface="Cambria Math" panose="02040503050406030204" pitchFamily="18" charset="0"/>
                  <a:ea typeface="+mn-ea"/>
                  <a:cs typeface="+mn-cs"/>
                </a:rPr>
                <a:t>",</a:t>
              </a:r>
              <a:r>
                <a:rPr lang="en-GB" i="0">
                  <a:effectLst/>
                  <a:latin typeface="Cambria Math" panose="02040503050406030204" pitchFamily="18" charset="0"/>
                </a:rPr>
                <a:t> </a:t>
              </a:r>
              <a:r>
                <a:rPr lang="en-GB" i="0">
                  <a:effectLst/>
                </a:rPr>
                <a:t>"</a:t>
              </a:r>
              <a:endParaRPr lang="en-GB" sz="1100"/>
            </a:p>
          </xdr:txBody>
        </xdr:sp>
      </mc:Fallback>
    </mc:AlternateContent>
    <xdr:clientData/>
  </xdr:oneCellAnchor>
  <xdr:oneCellAnchor>
    <xdr:from>
      <xdr:col>20</xdr:col>
      <xdr:colOff>491462</xdr:colOff>
      <xdr:row>11</xdr:row>
      <xdr:rowOff>25400</xdr:rowOff>
    </xdr:from>
    <xdr:ext cx="464230" cy="183063"/>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AD97099C-3A56-3646-A5A0-EF467D5642E4}"/>
                </a:ext>
              </a:extLst>
            </xdr:cNvPr>
            <xdr:cNvSpPr txBox="1"/>
          </xdr:nvSpPr>
          <xdr:spPr>
            <a:xfrm>
              <a:off x="20002011" y="2328147"/>
              <a:ext cx="464230" cy="183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𝑡</m:t>
                        </m:r>
                      </m:sub>
                    </m:sSub>
                    <m:r>
                      <a:rPr lang="en-GB" sz="1100" i="1">
                        <a:solidFill>
                          <a:schemeClr val="tx1"/>
                        </a:solidFill>
                        <a:effectLst/>
                        <a:latin typeface="Cambria Math" panose="02040503050406030204" pitchFamily="18" charset="0"/>
                        <a:ea typeface="+mn-ea"/>
                        <a:cs typeface="+mn-cs"/>
                      </a:rPr>
                      <m:t>−</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𝑓𝑡</m:t>
                        </m:r>
                      </m:sub>
                    </m:sSub>
                  </m:oMath>
                </m:oMathPara>
              </a14:m>
              <a:endParaRPr lang="en-GB" sz="1100"/>
            </a:p>
          </xdr:txBody>
        </xdr:sp>
      </mc:Choice>
      <mc:Fallback xmlns="">
        <xdr:sp macro="" textlink="">
          <xdr:nvSpPr>
            <xdr:cNvPr id="13" name="TextBox 12">
              <a:extLst>
                <a:ext uri="{FF2B5EF4-FFF2-40B4-BE49-F238E27FC236}">
                  <a16:creationId xmlns:a16="http://schemas.microsoft.com/office/drawing/2014/main" id="{AD97099C-3A56-3646-A5A0-EF467D5642E4}"/>
                </a:ext>
              </a:extLst>
            </xdr:cNvPr>
            <xdr:cNvSpPr txBox="1"/>
          </xdr:nvSpPr>
          <xdr:spPr>
            <a:xfrm>
              <a:off x="20002011" y="2328147"/>
              <a:ext cx="464230" cy="183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solidFill>
                    <a:schemeClr val="tx1"/>
                  </a:solidFill>
                  <a:effectLst/>
                  <a:latin typeface="Cambria Math" panose="02040503050406030204" pitchFamily="18" charset="0"/>
                  <a:ea typeface="+mn-ea"/>
                  <a:cs typeface="+mn-cs"/>
                </a:rPr>
                <a:t>𝑟_𝑡−𝑟_𝑓𝑡</a:t>
              </a:r>
              <a:endParaRPr lang="en-GB" sz="1100"/>
            </a:p>
          </xdr:txBody>
        </xdr:sp>
      </mc:Fallback>
    </mc:AlternateContent>
    <xdr:clientData/>
  </xdr:oneCellAnchor>
  <xdr:oneCellAnchor>
    <xdr:from>
      <xdr:col>21</xdr:col>
      <xdr:colOff>376883</xdr:colOff>
      <xdr:row>12</xdr:row>
      <xdr:rowOff>24144</xdr:rowOff>
    </xdr:from>
    <xdr:ext cx="370358" cy="172098"/>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30477E60-1E6F-004D-9755-CBDD7D106E6C}"/>
                </a:ext>
              </a:extLst>
            </xdr:cNvPr>
            <xdr:cNvSpPr txBox="1"/>
          </xdr:nvSpPr>
          <xdr:spPr>
            <a:xfrm>
              <a:off x="21785454" y="2536232"/>
              <a:ext cx="3703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𝑆𝑀</m:t>
                    </m:r>
                    <m:sSub>
                      <m:sSubPr>
                        <m:ctrlPr>
                          <a:rPr lang="en-GB" sz="1100" b="0" i="1">
                            <a:latin typeface="Cambria Math" panose="02040503050406030204" pitchFamily="18" charset="0"/>
                          </a:rPr>
                        </m:ctrlPr>
                      </m:sSubPr>
                      <m:e>
                        <m:r>
                          <a:rPr lang="en-GB" sz="1100" b="0" i="1">
                            <a:latin typeface="Cambria Math" panose="02040503050406030204" pitchFamily="18" charset="0"/>
                          </a:rPr>
                          <m:t>𝐵</m:t>
                        </m:r>
                      </m:e>
                      <m:sub>
                        <m:r>
                          <a:rPr lang="en-GB" sz="1100" b="0" i="1">
                            <a:latin typeface="Cambria Math" panose="02040503050406030204" pitchFamily="18" charset="0"/>
                          </a:rPr>
                          <m:t>𝑡</m:t>
                        </m:r>
                      </m:sub>
                    </m:sSub>
                  </m:oMath>
                </m:oMathPara>
              </a14:m>
              <a:endParaRPr lang="en-GB" sz="1100"/>
            </a:p>
          </xdr:txBody>
        </xdr:sp>
      </mc:Choice>
      <mc:Fallback xmlns="">
        <xdr:sp macro="" textlink="">
          <xdr:nvSpPr>
            <xdr:cNvPr id="14" name="TextBox 13">
              <a:extLst>
                <a:ext uri="{FF2B5EF4-FFF2-40B4-BE49-F238E27FC236}">
                  <a16:creationId xmlns:a16="http://schemas.microsoft.com/office/drawing/2014/main" id="{30477E60-1E6F-004D-9755-CBDD7D106E6C}"/>
                </a:ext>
              </a:extLst>
            </xdr:cNvPr>
            <xdr:cNvSpPr txBox="1"/>
          </xdr:nvSpPr>
          <xdr:spPr>
            <a:xfrm>
              <a:off x="21785454" y="2536232"/>
              <a:ext cx="3703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𝑆𝑀𝐵_𝑡</a:t>
              </a:r>
              <a:endParaRPr lang="en-GB" sz="1100"/>
            </a:p>
          </xdr:txBody>
        </xdr:sp>
      </mc:Fallback>
    </mc:AlternateContent>
    <xdr:clientData/>
  </xdr:oneCellAnchor>
  <xdr:oneCellAnchor>
    <xdr:from>
      <xdr:col>21</xdr:col>
      <xdr:colOff>240114</xdr:colOff>
      <xdr:row>13</xdr:row>
      <xdr:rowOff>38100</xdr:rowOff>
    </xdr:from>
    <xdr:ext cx="383567" cy="172098"/>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312923AB-EC47-204A-9130-B5CC6A980147}"/>
                </a:ext>
              </a:extLst>
            </xdr:cNvPr>
            <xdr:cNvSpPr txBox="1"/>
          </xdr:nvSpPr>
          <xdr:spPr>
            <a:xfrm>
              <a:off x="21648685" y="2759529"/>
              <a:ext cx="38356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𝐻𝑀𝐿</m:t>
                        </m:r>
                      </m:e>
                      <m:sub>
                        <m:r>
                          <a:rPr lang="en-GB" sz="1100" i="1">
                            <a:solidFill>
                              <a:schemeClr val="tx1"/>
                            </a:solidFill>
                            <a:effectLst/>
                            <a:latin typeface="Cambria Math" panose="02040503050406030204" pitchFamily="18" charset="0"/>
                            <a:ea typeface="+mn-ea"/>
                            <a:cs typeface="+mn-cs"/>
                          </a:rPr>
                          <m:t>𝑡</m:t>
                        </m:r>
                      </m:sub>
                    </m:sSub>
                  </m:oMath>
                </m:oMathPara>
              </a14:m>
              <a:endParaRPr lang="en-GB" sz="1100"/>
            </a:p>
          </xdr:txBody>
        </xdr:sp>
      </mc:Choice>
      <mc:Fallback xmlns="">
        <xdr:sp macro="" textlink="">
          <xdr:nvSpPr>
            <xdr:cNvPr id="17" name="TextBox 16">
              <a:extLst>
                <a:ext uri="{FF2B5EF4-FFF2-40B4-BE49-F238E27FC236}">
                  <a16:creationId xmlns:a16="http://schemas.microsoft.com/office/drawing/2014/main" id="{312923AB-EC47-204A-9130-B5CC6A980147}"/>
                </a:ext>
              </a:extLst>
            </xdr:cNvPr>
            <xdr:cNvSpPr txBox="1"/>
          </xdr:nvSpPr>
          <xdr:spPr>
            <a:xfrm>
              <a:off x="21648685" y="2759529"/>
              <a:ext cx="38356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𝐻𝑀𝐿〗_</a:t>
              </a:r>
              <a:r>
                <a:rPr lang="en-GB" sz="1100" i="0">
                  <a:solidFill>
                    <a:schemeClr val="tx1"/>
                  </a:solidFill>
                  <a:effectLst/>
                  <a:latin typeface="Cambria Math" panose="02040503050406030204" pitchFamily="18" charset="0"/>
                  <a:ea typeface="+mn-ea"/>
                  <a:cs typeface="+mn-cs"/>
                </a:rPr>
                <a:t>𝑡</a:t>
              </a:r>
              <a:endParaRPr lang="en-GB" sz="1100"/>
            </a:p>
          </xdr:txBody>
        </xdr:sp>
      </mc:Fallback>
    </mc:AlternateContent>
    <xdr:clientData/>
  </xdr:oneCellAnchor>
  <xdr:oneCellAnchor>
    <xdr:from>
      <xdr:col>22</xdr:col>
      <xdr:colOff>476110</xdr:colOff>
      <xdr:row>11</xdr:row>
      <xdr:rowOff>24144</xdr:rowOff>
    </xdr:from>
    <xdr:ext cx="560538" cy="183063"/>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7CD97B32-7103-2B4D-9FA3-8EF192432939}"/>
                </a:ext>
              </a:extLst>
            </xdr:cNvPr>
            <xdr:cNvSpPr txBox="1"/>
          </xdr:nvSpPr>
          <xdr:spPr>
            <a:xfrm>
              <a:off x="23084901" y="2326891"/>
              <a:ext cx="560538" cy="183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𝑚𝑡</m:t>
                        </m:r>
                      </m:sub>
                    </m:sSub>
                    <m:r>
                      <a:rPr lang="en-GB" sz="1100" i="1">
                        <a:solidFill>
                          <a:schemeClr val="tx1"/>
                        </a:solidFill>
                        <a:effectLst/>
                        <a:latin typeface="Cambria Math" panose="02040503050406030204" pitchFamily="18" charset="0"/>
                        <a:ea typeface="+mn-ea"/>
                        <a:cs typeface="+mn-cs"/>
                      </a:rPr>
                      <m:t>−</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i="1">
                            <a:solidFill>
                              <a:schemeClr val="tx1"/>
                            </a:solidFill>
                            <a:effectLst/>
                            <a:latin typeface="Cambria Math" panose="02040503050406030204" pitchFamily="18" charset="0"/>
                            <a:ea typeface="+mn-ea"/>
                            <a:cs typeface="+mn-cs"/>
                          </a:rPr>
                          <m:t>𝑓𝑡</m:t>
                        </m:r>
                      </m:sub>
                    </m:sSub>
                  </m:oMath>
                </m:oMathPara>
              </a14:m>
              <a:endParaRPr lang="en-GB" sz="1100"/>
            </a:p>
          </xdr:txBody>
        </xdr:sp>
      </mc:Choice>
      <mc:Fallback xmlns="">
        <xdr:sp macro="" textlink="">
          <xdr:nvSpPr>
            <xdr:cNvPr id="18" name="TextBox 17">
              <a:extLst>
                <a:ext uri="{FF2B5EF4-FFF2-40B4-BE49-F238E27FC236}">
                  <a16:creationId xmlns:a16="http://schemas.microsoft.com/office/drawing/2014/main" id="{7CD97B32-7103-2B4D-9FA3-8EF192432939}"/>
                </a:ext>
              </a:extLst>
            </xdr:cNvPr>
            <xdr:cNvSpPr txBox="1"/>
          </xdr:nvSpPr>
          <xdr:spPr>
            <a:xfrm>
              <a:off x="23084901" y="2326891"/>
              <a:ext cx="560538" cy="183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solidFill>
                    <a:schemeClr val="tx1"/>
                  </a:solidFill>
                  <a:effectLst/>
                  <a:latin typeface="Cambria Math" panose="02040503050406030204" pitchFamily="18" charset="0"/>
                  <a:ea typeface="+mn-ea"/>
                  <a:cs typeface="+mn-cs"/>
                </a:rPr>
                <a:t>𝑟_𝑚𝑡−𝑟_𝑓𝑡</a:t>
              </a:r>
              <a:endParaRPr lang="en-GB" sz="1100"/>
            </a:p>
          </xdr:txBody>
        </xdr:sp>
      </mc:Fallback>
    </mc:AlternateContent>
    <xdr:clientData/>
  </xdr:oneCellAnchor>
  <xdr:oneCellAnchor>
    <xdr:from>
      <xdr:col>3</xdr:col>
      <xdr:colOff>1464687</xdr:colOff>
      <xdr:row>11</xdr:row>
      <xdr:rowOff>31751</xdr:rowOff>
    </xdr:from>
    <xdr:ext cx="233654" cy="172098"/>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40DB7348-88C1-7548-BEFD-DE1770791CCB}"/>
                </a:ext>
              </a:extLst>
            </xdr:cNvPr>
            <xdr:cNvSpPr txBox="1"/>
          </xdr:nvSpPr>
          <xdr:spPr>
            <a:xfrm>
              <a:off x="3934907" y="2334498"/>
              <a:ext cx="23365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𝑟</m:t>
                        </m:r>
                      </m:e>
                      <m:sub>
                        <m:r>
                          <a:rPr lang="en-GB" sz="1100" b="0" i="1">
                            <a:solidFill>
                              <a:schemeClr val="tx1"/>
                            </a:solidFill>
                            <a:effectLst/>
                            <a:latin typeface="Cambria Math" panose="02040503050406030204" pitchFamily="18" charset="0"/>
                            <a:ea typeface="+mn-ea"/>
                            <a:cs typeface="+mn-cs"/>
                          </a:rPr>
                          <m:t>𝑚</m:t>
                        </m:r>
                        <m:r>
                          <a:rPr lang="en-GB" sz="1100" i="1">
                            <a:solidFill>
                              <a:schemeClr val="tx1"/>
                            </a:solidFill>
                            <a:effectLst/>
                            <a:latin typeface="Cambria Math" panose="02040503050406030204" pitchFamily="18" charset="0"/>
                            <a:ea typeface="+mn-ea"/>
                            <a:cs typeface="+mn-cs"/>
                          </a:rPr>
                          <m:t>𝑡</m:t>
                        </m:r>
                      </m:sub>
                    </m:sSub>
                  </m:oMath>
                </m:oMathPara>
              </a14:m>
              <a:endParaRPr lang="en-GB" sz="1100"/>
            </a:p>
          </xdr:txBody>
        </xdr:sp>
      </mc:Choice>
      <mc:Fallback xmlns="">
        <xdr:sp macro="" textlink="">
          <xdr:nvSpPr>
            <xdr:cNvPr id="19" name="TextBox 18">
              <a:extLst>
                <a:ext uri="{FF2B5EF4-FFF2-40B4-BE49-F238E27FC236}">
                  <a16:creationId xmlns:a16="http://schemas.microsoft.com/office/drawing/2014/main" id="{40DB7348-88C1-7548-BEFD-DE1770791CCB}"/>
                </a:ext>
              </a:extLst>
            </xdr:cNvPr>
            <xdr:cNvSpPr txBox="1"/>
          </xdr:nvSpPr>
          <xdr:spPr>
            <a:xfrm>
              <a:off x="3934907" y="2334498"/>
              <a:ext cx="23365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solidFill>
                    <a:schemeClr val="tx1"/>
                  </a:solidFill>
                  <a:effectLst/>
                  <a:latin typeface="Cambria Math" panose="02040503050406030204" pitchFamily="18" charset="0"/>
                  <a:ea typeface="+mn-ea"/>
                  <a:cs typeface="+mn-cs"/>
                </a:rPr>
                <a:t>𝑟_</a:t>
              </a:r>
              <a:r>
                <a:rPr lang="en-GB" sz="1100" b="0" i="0">
                  <a:solidFill>
                    <a:schemeClr val="tx1"/>
                  </a:solidFill>
                  <a:effectLst/>
                  <a:latin typeface="Cambria Math" panose="02040503050406030204" pitchFamily="18" charset="0"/>
                  <a:ea typeface="+mn-ea"/>
                  <a:cs typeface="+mn-cs"/>
                </a:rPr>
                <a:t>𝑚</a:t>
              </a:r>
              <a:r>
                <a:rPr lang="en-GB" sz="1100" i="0">
                  <a:solidFill>
                    <a:schemeClr val="tx1"/>
                  </a:solidFill>
                  <a:effectLst/>
                  <a:latin typeface="Cambria Math" panose="02040503050406030204" pitchFamily="18" charset="0"/>
                  <a:ea typeface="+mn-ea"/>
                  <a:cs typeface="+mn-cs"/>
                </a:rPr>
                <a:t>𝑡</a:t>
              </a:r>
              <a:endParaRPr lang="en-GB" sz="1100"/>
            </a:p>
          </xdr:txBody>
        </xdr:sp>
      </mc:Fallback>
    </mc:AlternateContent>
    <xdr:clientData/>
  </xdr:oneCellAnchor>
  <xdr:oneCellAnchor>
    <xdr:from>
      <xdr:col>3</xdr:col>
      <xdr:colOff>1333500</xdr:colOff>
      <xdr:row>21</xdr:row>
      <xdr:rowOff>31751</xdr:rowOff>
    </xdr:from>
    <xdr:ext cx="279400" cy="34419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3A42758C-978B-9C4F-A6FB-99EE868675C3}"/>
                </a:ext>
              </a:extLst>
            </xdr:cNvPr>
            <xdr:cNvSpPr txBox="1"/>
          </xdr:nvSpPr>
          <xdr:spPr>
            <a:xfrm>
              <a:off x="3810000" y="4324351"/>
              <a:ext cx="279400" cy="344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𝑟</m:t>
                        </m:r>
                      </m:e>
                      <m:sub>
                        <m:r>
                          <a:rPr lang="en-GB" sz="1100" b="0" i="1">
                            <a:latin typeface="Cambria Math" panose="02040503050406030204" pitchFamily="18" charset="0"/>
                          </a:rPr>
                          <m:t>𝑡</m:t>
                        </m:r>
                      </m:sub>
                    </m:sSub>
                  </m:oMath>
                </m:oMathPara>
              </a14:m>
              <a:endParaRPr lang="en-GB" sz="1100" b="0"/>
            </a:p>
            <a:p>
              <a:endParaRPr lang="en-GB" sz="1100"/>
            </a:p>
          </xdr:txBody>
        </xdr:sp>
      </mc:Choice>
      <mc:Fallback xmlns="">
        <xdr:sp macro="" textlink="">
          <xdr:nvSpPr>
            <xdr:cNvPr id="20" name="TextBox 19">
              <a:extLst>
                <a:ext uri="{FF2B5EF4-FFF2-40B4-BE49-F238E27FC236}">
                  <a16:creationId xmlns:a16="http://schemas.microsoft.com/office/drawing/2014/main" id="{3A42758C-978B-9C4F-A6FB-99EE868675C3}"/>
                </a:ext>
              </a:extLst>
            </xdr:cNvPr>
            <xdr:cNvSpPr txBox="1"/>
          </xdr:nvSpPr>
          <xdr:spPr>
            <a:xfrm>
              <a:off x="3810000" y="4324351"/>
              <a:ext cx="279400" cy="344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100" b="0" i="0">
                  <a:latin typeface="Cambria Math" panose="02040503050406030204" pitchFamily="18" charset="0"/>
                </a:rPr>
                <a:t>𝑟_𝑡</a:t>
              </a:r>
              <a:endParaRPr lang="en-GB" sz="1100" b="0"/>
            </a:p>
            <a:p>
              <a:endParaRPr lang="en-GB" sz="1100"/>
            </a:p>
          </xdr:txBody>
        </xdr:sp>
      </mc:Fallback>
    </mc:AlternateContent>
    <xdr:clientData/>
  </xdr:oneCellAnchor>
  <xdr:oneCellAnchor>
    <xdr:from>
      <xdr:col>25</xdr:col>
      <xdr:colOff>491811</xdr:colOff>
      <xdr:row>7</xdr:row>
      <xdr:rowOff>24283</xdr:rowOff>
    </xdr:from>
    <xdr:ext cx="2165080" cy="17690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9E42BBE-8956-7C4F-BEBF-D7EA8EF22C51}"/>
                </a:ext>
              </a:extLst>
            </xdr:cNvPr>
            <xdr:cNvSpPr txBox="1"/>
          </xdr:nvSpPr>
          <xdr:spPr>
            <a:xfrm>
              <a:off x="25947635" y="1489668"/>
              <a:ext cx="2165080" cy="1769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solidFill>
                          <a:schemeClr val="tx1"/>
                        </a:solidFill>
                        <a:effectLst/>
                        <a:latin typeface="Cambria Math" panose="02040503050406030204" pitchFamily="18" charset="0"/>
                        <a:ea typeface="+mn-ea"/>
                        <a:cs typeface="+mn-cs"/>
                      </a:rPr>
                      <m:t>𝐻𝑃</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𝑅</m:t>
                        </m:r>
                      </m:e>
                      <m:sub>
                        <m:r>
                          <a:rPr lang="en-GB" sz="1100" i="1">
                            <a:solidFill>
                              <a:schemeClr val="tx1"/>
                            </a:solidFill>
                            <a:effectLst/>
                            <a:latin typeface="Cambria Math" panose="02040503050406030204" pitchFamily="18" charset="0"/>
                            <a:ea typeface="+mn-ea"/>
                            <a:cs typeface="+mn-cs"/>
                          </a:rPr>
                          <m:t>𝑖𝑡</m:t>
                        </m:r>
                      </m:sub>
                    </m:sSub>
                    <m:r>
                      <a:rPr lang="en-GB" sz="1100" i="1">
                        <a:solidFill>
                          <a:schemeClr val="tx1"/>
                        </a:solidFill>
                        <a:effectLst/>
                        <a:latin typeface="Cambria Math" panose="02040503050406030204" pitchFamily="18" charset="0"/>
                        <a:ea typeface="+mn-ea"/>
                        <a:cs typeface="+mn-cs"/>
                      </a:rPr>
                      <m:t>=</m:t>
                    </m:r>
                    <m:f>
                      <m:fPr>
                        <m:type m:val="lin"/>
                        <m:ctrlPr>
                          <a:rPr lang="en-GB" sz="1100" i="1">
                            <a:solidFill>
                              <a:schemeClr val="tx1"/>
                            </a:solidFill>
                            <a:effectLst/>
                            <a:latin typeface="Cambria Math" panose="02040503050406030204" pitchFamily="18" charset="0"/>
                            <a:ea typeface="+mn-ea"/>
                            <a:cs typeface="+mn-cs"/>
                          </a:rPr>
                        </m:ctrlPr>
                      </m:fPr>
                      <m:num>
                        <m:r>
                          <a:rPr lang="en-GB" sz="1100" i="1">
                            <a:solidFill>
                              <a:schemeClr val="tx1"/>
                            </a:solidFill>
                            <a:effectLst/>
                            <a:latin typeface="Cambria Math" panose="02040503050406030204" pitchFamily="18" charset="0"/>
                            <a:ea typeface="+mn-ea"/>
                            <a:cs typeface="+mn-cs"/>
                          </a:rPr>
                          <m:t>(</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𝑝</m:t>
                            </m:r>
                          </m:e>
                          <m:sub>
                            <m:r>
                              <a:rPr lang="en-GB" sz="1100" i="1">
                                <a:solidFill>
                                  <a:schemeClr val="tx1"/>
                                </a:solidFill>
                                <a:effectLst/>
                                <a:latin typeface="Cambria Math" panose="02040503050406030204" pitchFamily="18" charset="0"/>
                                <a:ea typeface="+mn-ea"/>
                                <a:cs typeface="+mn-cs"/>
                              </a:rPr>
                              <m:t>𝑖𝑡</m:t>
                            </m:r>
                          </m:sub>
                        </m:sSub>
                        <m:r>
                          <a:rPr lang="en-GB" sz="1100" i="1">
                            <a:solidFill>
                              <a:schemeClr val="tx1"/>
                            </a:solidFill>
                            <a:effectLst/>
                            <a:latin typeface="Cambria Math" panose="02040503050406030204" pitchFamily="18" charset="0"/>
                            <a:ea typeface="+mn-ea"/>
                            <a:cs typeface="+mn-cs"/>
                          </a:rPr>
                          <m:t>+</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𝑑</m:t>
                            </m:r>
                          </m:e>
                          <m:sub>
                            <m:r>
                              <a:rPr lang="en-GB" sz="1100" i="1">
                                <a:solidFill>
                                  <a:schemeClr val="tx1"/>
                                </a:solidFill>
                                <a:effectLst/>
                                <a:latin typeface="Cambria Math" panose="02040503050406030204" pitchFamily="18" charset="0"/>
                                <a:ea typeface="+mn-ea"/>
                                <a:cs typeface="+mn-cs"/>
                              </a:rPr>
                              <m:t>𝑖𝑡</m:t>
                            </m:r>
                          </m:sub>
                        </m:sSub>
                        <m:r>
                          <a:rPr lang="en-GB" sz="1100" i="1">
                            <a:solidFill>
                              <a:schemeClr val="tx1"/>
                            </a:solidFill>
                            <a:effectLst/>
                            <a:latin typeface="Cambria Math" panose="02040503050406030204" pitchFamily="18" charset="0"/>
                            <a:ea typeface="+mn-ea"/>
                            <a:cs typeface="+mn-cs"/>
                          </a:rPr>
                          <m:t>−</m:t>
                        </m:r>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𝑝</m:t>
                            </m:r>
                          </m:e>
                          <m:sub>
                            <m:r>
                              <a:rPr lang="en-GB" sz="1100" i="1">
                                <a:solidFill>
                                  <a:schemeClr val="tx1"/>
                                </a:solidFill>
                                <a:effectLst/>
                                <a:latin typeface="Cambria Math" panose="02040503050406030204" pitchFamily="18" charset="0"/>
                                <a:ea typeface="+mn-ea"/>
                                <a:cs typeface="+mn-cs"/>
                              </a:rPr>
                              <m:t>𝑖</m:t>
                            </m:r>
                            <m:r>
                              <a:rPr lang="en-GB" sz="1100" i="1">
                                <a:solidFill>
                                  <a:schemeClr val="tx1"/>
                                </a:solidFill>
                                <a:effectLst/>
                                <a:latin typeface="Cambria Math" panose="02040503050406030204" pitchFamily="18" charset="0"/>
                                <a:ea typeface="+mn-ea"/>
                                <a:cs typeface="+mn-cs"/>
                              </a:rPr>
                              <m:t>,</m:t>
                            </m:r>
                            <m:r>
                              <a:rPr lang="en-GB" sz="1100" i="1">
                                <a:solidFill>
                                  <a:schemeClr val="tx1"/>
                                </a:solidFill>
                                <a:effectLst/>
                                <a:latin typeface="Cambria Math" panose="02040503050406030204" pitchFamily="18" charset="0"/>
                                <a:ea typeface="+mn-ea"/>
                                <a:cs typeface="+mn-cs"/>
                              </a:rPr>
                              <m:t>𝑡</m:t>
                            </m:r>
                            <m:r>
                              <a:rPr lang="en-GB" sz="1100" i="1">
                                <a:solidFill>
                                  <a:schemeClr val="tx1"/>
                                </a:solidFill>
                                <a:effectLst/>
                                <a:latin typeface="Cambria Math" panose="02040503050406030204" pitchFamily="18" charset="0"/>
                                <a:ea typeface="+mn-ea"/>
                                <a:cs typeface="+mn-cs"/>
                              </a:rPr>
                              <m:t>−1</m:t>
                            </m:r>
                          </m:sub>
                        </m:sSub>
                        <m:r>
                          <a:rPr lang="en-GB" sz="1100" i="1">
                            <a:solidFill>
                              <a:schemeClr val="tx1"/>
                            </a:solidFill>
                            <a:effectLst/>
                            <a:latin typeface="Cambria Math" panose="02040503050406030204" pitchFamily="18" charset="0"/>
                            <a:ea typeface="+mn-ea"/>
                            <a:cs typeface="+mn-cs"/>
                          </a:rPr>
                          <m:t>)</m:t>
                        </m:r>
                      </m:num>
                      <m:den>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𝑝</m:t>
                            </m:r>
                          </m:e>
                          <m:sub>
                            <m:r>
                              <a:rPr lang="en-GB" sz="1100" i="1">
                                <a:solidFill>
                                  <a:schemeClr val="tx1"/>
                                </a:solidFill>
                                <a:effectLst/>
                                <a:latin typeface="Cambria Math" panose="02040503050406030204" pitchFamily="18" charset="0"/>
                                <a:ea typeface="+mn-ea"/>
                                <a:cs typeface="+mn-cs"/>
                              </a:rPr>
                              <m:t>𝑖</m:t>
                            </m:r>
                            <m:r>
                              <a:rPr lang="en-GB" sz="1100" i="1">
                                <a:solidFill>
                                  <a:schemeClr val="tx1"/>
                                </a:solidFill>
                                <a:effectLst/>
                                <a:latin typeface="Cambria Math" panose="02040503050406030204" pitchFamily="18" charset="0"/>
                                <a:ea typeface="+mn-ea"/>
                                <a:cs typeface="+mn-cs"/>
                              </a:rPr>
                              <m:t>,</m:t>
                            </m:r>
                            <m:r>
                              <a:rPr lang="en-GB" sz="1100" i="1">
                                <a:solidFill>
                                  <a:schemeClr val="tx1"/>
                                </a:solidFill>
                                <a:effectLst/>
                                <a:latin typeface="Cambria Math" panose="02040503050406030204" pitchFamily="18" charset="0"/>
                                <a:ea typeface="+mn-ea"/>
                                <a:cs typeface="+mn-cs"/>
                              </a:rPr>
                              <m:t>𝑡</m:t>
                            </m:r>
                            <m:r>
                              <a:rPr lang="en-GB" sz="1100" i="1">
                                <a:solidFill>
                                  <a:schemeClr val="tx1"/>
                                </a:solidFill>
                                <a:effectLst/>
                                <a:latin typeface="Cambria Math" panose="02040503050406030204" pitchFamily="18" charset="0"/>
                                <a:ea typeface="+mn-ea"/>
                                <a:cs typeface="+mn-cs"/>
                              </a:rPr>
                              <m:t>−1</m:t>
                            </m:r>
                          </m:sub>
                        </m:sSub>
                      </m:den>
                    </m:f>
                    <m:r>
                      <a:rPr lang="en-GB" sz="1100" b="0" i="1">
                        <a:solidFill>
                          <a:schemeClr val="tx1"/>
                        </a:solidFill>
                        <a:effectLst/>
                        <a:latin typeface="Cambria Math" panose="02040503050406030204" pitchFamily="18" charset="0"/>
                        <a:ea typeface="+mn-ea"/>
                        <a:cs typeface="+mn-cs"/>
                      </a:rPr>
                      <m:t>,</m:t>
                    </m:r>
                    <m:r>
                      <m:rPr>
                        <m:nor/>
                      </m:rPr>
                      <a:rPr lang="en-GB">
                        <a:effectLst/>
                      </a:rPr>
                      <m:t> </m:t>
                    </m:r>
                  </m:oMath>
                </m:oMathPara>
              </a14:m>
              <a:endParaRPr lang="en-GB" sz="1100"/>
            </a:p>
          </xdr:txBody>
        </xdr:sp>
      </mc:Choice>
      <mc:Fallback xmlns="">
        <xdr:sp macro="" textlink="">
          <xdr:nvSpPr>
            <xdr:cNvPr id="2" name="TextBox 1">
              <a:extLst>
                <a:ext uri="{FF2B5EF4-FFF2-40B4-BE49-F238E27FC236}">
                  <a16:creationId xmlns:a16="http://schemas.microsoft.com/office/drawing/2014/main" id="{89E42BBE-8956-7C4F-BEBF-D7EA8EF22C51}"/>
                </a:ext>
              </a:extLst>
            </xdr:cNvPr>
            <xdr:cNvSpPr txBox="1"/>
          </xdr:nvSpPr>
          <xdr:spPr>
            <a:xfrm>
              <a:off x="25947635" y="1489668"/>
              <a:ext cx="2165080" cy="1769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solidFill>
                    <a:schemeClr val="tx1"/>
                  </a:solidFill>
                  <a:effectLst/>
                  <a:latin typeface="+mn-lt"/>
                  <a:ea typeface="+mn-ea"/>
                  <a:cs typeface="+mn-cs"/>
                </a:rPr>
                <a:t>𝐻𝑃𝑅_𝑖𝑡=〖(𝑝_𝑖𝑡+𝑑_𝑖𝑡−𝑝_(𝑖,𝑡−1))〗∕𝑝_(𝑖,𝑡−1) </a:t>
              </a:r>
              <a:r>
                <a:rPr lang="en-GB" sz="1100" b="0" i="0">
                  <a:solidFill>
                    <a:schemeClr val="tx1"/>
                  </a:solidFill>
                  <a:effectLst/>
                  <a:latin typeface="Cambria Math" panose="02040503050406030204" pitchFamily="18" charset="0"/>
                  <a:ea typeface="+mn-ea"/>
                  <a:cs typeface="+mn-cs"/>
                </a:rPr>
                <a:t>,"</a:t>
              </a:r>
              <a:r>
                <a:rPr lang="en-GB" i="0">
                  <a:effectLst/>
                  <a:latin typeface="Cambria Math" panose="02040503050406030204" pitchFamily="18" charset="0"/>
                </a:rPr>
                <a:t> </a:t>
              </a:r>
              <a:r>
                <a:rPr lang="en-GB" i="0">
                  <a:effectLst/>
                </a:rPr>
                <a:t>"</a:t>
              </a:r>
              <a:endParaRPr lang="en-GB" sz="1100"/>
            </a:p>
          </xdr:txBody>
        </xdr:sp>
      </mc:Fallback>
    </mc:AlternateContent>
    <xdr:clientData/>
  </xdr:oneCellAnchor>
  <xdr:oneCellAnchor>
    <xdr:from>
      <xdr:col>25</xdr:col>
      <xdr:colOff>477855</xdr:colOff>
      <xdr:row>8</xdr:row>
      <xdr:rowOff>24283</xdr:rowOff>
    </xdr:from>
    <xdr:ext cx="196079" cy="17209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7FC44A5-C69E-CB4D-B98A-A62C9ECF7265}"/>
                </a:ext>
              </a:extLst>
            </xdr:cNvPr>
            <xdr:cNvSpPr txBox="1"/>
          </xdr:nvSpPr>
          <xdr:spPr>
            <a:xfrm>
              <a:off x="25933679" y="1699008"/>
              <a:ext cx="1960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𝑝</m:t>
                        </m:r>
                      </m:e>
                      <m:sub>
                        <m:r>
                          <a:rPr lang="en-GB" sz="1100" i="1">
                            <a:solidFill>
                              <a:schemeClr val="tx1"/>
                            </a:solidFill>
                            <a:effectLst/>
                            <a:latin typeface="Cambria Math" panose="02040503050406030204" pitchFamily="18" charset="0"/>
                            <a:ea typeface="+mn-ea"/>
                            <a:cs typeface="+mn-cs"/>
                          </a:rPr>
                          <m:t>𝑖𝑡</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37FC44A5-C69E-CB4D-B98A-A62C9ECF7265}"/>
                </a:ext>
              </a:extLst>
            </xdr:cNvPr>
            <xdr:cNvSpPr txBox="1"/>
          </xdr:nvSpPr>
          <xdr:spPr>
            <a:xfrm>
              <a:off x="25933679" y="1699008"/>
              <a:ext cx="1960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solidFill>
                    <a:schemeClr val="tx1"/>
                  </a:solidFill>
                  <a:effectLst/>
                  <a:latin typeface="Cambria Math" panose="02040503050406030204" pitchFamily="18" charset="0"/>
                  <a:ea typeface="+mn-ea"/>
                  <a:cs typeface="+mn-cs"/>
                </a:rPr>
                <a:t>𝑝_𝑖𝑡</a:t>
              </a:r>
              <a:endParaRPr lang="en-GB" sz="1100"/>
            </a:p>
          </xdr:txBody>
        </xdr:sp>
      </mc:Fallback>
    </mc:AlternateContent>
    <xdr:clientData/>
  </xdr:oneCellAnchor>
  <xdr:oneCellAnchor>
    <xdr:from>
      <xdr:col>25</xdr:col>
      <xdr:colOff>1690914</xdr:colOff>
      <xdr:row>8</xdr:row>
      <xdr:rowOff>37123</xdr:rowOff>
    </xdr:from>
    <xdr:ext cx="90986" cy="172098"/>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4E63DD15-B2F9-B44D-BDB4-AADB00C137D2}"/>
                </a:ext>
              </a:extLst>
            </xdr:cNvPr>
            <xdr:cNvSpPr txBox="1"/>
          </xdr:nvSpPr>
          <xdr:spPr>
            <a:xfrm>
              <a:off x="27146738" y="1711848"/>
              <a:ext cx="9098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𝑡</m:t>
                    </m:r>
                  </m:oMath>
                </m:oMathPara>
              </a14:m>
              <a:endParaRPr lang="en-GB" sz="1100"/>
            </a:p>
          </xdr:txBody>
        </xdr:sp>
      </mc:Choice>
      <mc:Fallback xmlns="">
        <xdr:sp macro="" textlink="">
          <xdr:nvSpPr>
            <xdr:cNvPr id="15" name="TextBox 14">
              <a:extLst>
                <a:ext uri="{FF2B5EF4-FFF2-40B4-BE49-F238E27FC236}">
                  <a16:creationId xmlns:a16="http://schemas.microsoft.com/office/drawing/2014/main" id="{4E63DD15-B2F9-B44D-BDB4-AADB00C137D2}"/>
                </a:ext>
              </a:extLst>
            </xdr:cNvPr>
            <xdr:cNvSpPr txBox="1"/>
          </xdr:nvSpPr>
          <xdr:spPr>
            <a:xfrm>
              <a:off x="27146738" y="1711848"/>
              <a:ext cx="9098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solidFill>
                    <a:schemeClr val="tx1"/>
                  </a:solidFill>
                  <a:effectLst/>
                  <a:latin typeface="Cambria Math" panose="02040503050406030204" pitchFamily="18" charset="0"/>
                  <a:ea typeface="+mn-ea"/>
                  <a:cs typeface="+mn-cs"/>
                </a:rPr>
                <a:t>𝑡</a:t>
              </a:r>
              <a:endParaRPr lang="en-GB" sz="1100"/>
            </a:p>
          </xdr:txBody>
        </xdr:sp>
      </mc:Fallback>
    </mc:AlternateContent>
    <xdr:clientData/>
  </xdr:oneCellAnchor>
  <xdr:oneCellAnchor>
    <xdr:from>
      <xdr:col>25</xdr:col>
      <xdr:colOff>1870110</xdr:colOff>
      <xdr:row>8</xdr:row>
      <xdr:rowOff>13955</xdr:rowOff>
    </xdr:from>
    <xdr:ext cx="362857" cy="176908"/>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F5A04FFC-F055-F941-B9A4-25D71D81887D}"/>
                </a:ext>
              </a:extLst>
            </xdr:cNvPr>
            <xdr:cNvSpPr txBox="1"/>
          </xdr:nvSpPr>
          <xdr:spPr>
            <a:xfrm>
              <a:off x="27325934" y="1688680"/>
              <a:ext cx="362857" cy="1769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𝑝</m:t>
                        </m:r>
                      </m:e>
                      <m:sub>
                        <m:r>
                          <a:rPr lang="en-GB" sz="1100" i="1">
                            <a:solidFill>
                              <a:schemeClr val="tx1"/>
                            </a:solidFill>
                            <a:effectLst/>
                            <a:latin typeface="Cambria Math" panose="02040503050406030204" pitchFamily="18" charset="0"/>
                            <a:ea typeface="+mn-ea"/>
                            <a:cs typeface="+mn-cs"/>
                          </a:rPr>
                          <m:t>𝑖</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𝑡</m:t>
                        </m:r>
                        <m:r>
                          <a:rPr lang="en-GB" sz="1100" b="0" i="1">
                            <a:solidFill>
                              <a:schemeClr val="tx1"/>
                            </a:solidFill>
                            <a:effectLst/>
                            <a:latin typeface="Cambria Math" panose="02040503050406030204" pitchFamily="18" charset="0"/>
                            <a:ea typeface="+mn-ea"/>
                            <a:cs typeface="+mn-cs"/>
                          </a:rPr>
                          <m:t>−1</m:t>
                        </m:r>
                      </m:sub>
                    </m:sSub>
                  </m:oMath>
                </m:oMathPara>
              </a14:m>
              <a:endParaRPr lang="en-GB" sz="1100"/>
            </a:p>
          </xdr:txBody>
        </xdr:sp>
      </mc:Choice>
      <mc:Fallback xmlns="">
        <xdr:sp macro="" textlink="">
          <xdr:nvSpPr>
            <xdr:cNvPr id="16" name="TextBox 15">
              <a:extLst>
                <a:ext uri="{FF2B5EF4-FFF2-40B4-BE49-F238E27FC236}">
                  <a16:creationId xmlns:a16="http://schemas.microsoft.com/office/drawing/2014/main" id="{F5A04FFC-F055-F941-B9A4-25D71D81887D}"/>
                </a:ext>
              </a:extLst>
            </xdr:cNvPr>
            <xdr:cNvSpPr txBox="1"/>
          </xdr:nvSpPr>
          <xdr:spPr>
            <a:xfrm>
              <a:off x="27325934" y="1688680"/>
              <a:ext cx="362857" cy="1769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100" i="0">
                  <a:solidFill>
                    <a:schemeClr val="tx1"/>
                  </a:solidFill>
                  <a:effectLst/>
                  <a:latin typeface="Cambria Math" panose="02040503050406030204" pitchFamily="18" charset="0"/>
                  <a:ea typeface="+mn-ea"/>
                  <a:cs typeface="+mn-cs"/>
                </a:rPr>
                <a:t>𝑝_(𝑖</a:t>
              </a:r>
              <a:r>
                <a:rPr lang="en-GB" sz="1100" b="0" i="0">
                  <a:solidFill>
                    <a:schemeClr val="tx1"/>
                  </a:solidFill>
                  <a:effectLst/>
                  <a:latin typeface="Cambria Math" panose="02040503050406030204" pitchFamily="18" charset="0"/>
                  <a:ea typeface="+mn-ea"/>
                  <a:cs typeface="+mn-cs"/>
                </a:rPr>
                <a:t>,𝑡−1)</a:t>
              </a:r>
              <a:endParaRPr lang="en-GB" sz="1100"/>
            </a:p>
          </xdr:txBody>
        </xdr:sp>
      </mc:Fallback>
    </mc:AlternateContent>
    <xdr:clientData/>
  </xdr:oneCellAnchor>
  <xdr:oneCellAnchor>
    <xdr:from>
      <xdr:col>25</xdr:col>
      <xdr:colOff>3265715</xdr:colOff>
      <xdr:row>8</xdr:row>
      <xdr:rowOff>27912</xdr:rowOff>
    </xdr:from>
    <xdr:ext cx="337208" cy="172098"/>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3D912626-2F27-3345-A7A4-61EF8544FCC2}"/>
                </a:ext>
              </a:extLst>
            </xdr:cNvPr>
            <xdr:cNvSpPr txBox="1"/>
          </xdr:nvSpPr>
          <xdr:spPr>
            <a:xfrm>
              <a:off x="28721539" y="1702637"/>
              <a:ext cx="33720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𝑡</m:t>
                    </m:r>
                    <m:r>
                      <a:rPr lang="en-GB" sz="1100" b="0" i="1">
                        <a:solidFill>
                          <a:schemeClr val="tx1"/>
                        </a:solidFill>
                        <a:effectLst/>
                        <a:latin typeface="Cambria Math" panose="02040503050406030204" pitchFamily="18" charset="0"/>
                        <a:ea typeface="+mn-ea"/>
                        <a:cs typeface="+mn-cs"/>
                      </a:rPr>
                      <m:t>−1</m:t>
                    </m:r>
                  </m:oMath>
                </m:oMathPara>
              </a14:m>
              <a:endParaRPr lang="en-GB" sz="1100"/>
            </a:p>
          </xdr:txBody>
        </xdr:sp>
      </mc:Choice>
      <mc:Fallback xmlns="">
        <xdr:sp macro="" textlink="">
          <xdr:nvSpPr>
            <xdr:cNvPr id="21" name="TextBox 20">
              <a:extLst>
                <a:ext uri="{FF2B5EF4-FFF2-40B4-BE49-F238E27FC236}">
                  <a16:creationId xmlns:a16="http://schemas.microsoft.com/office/drawing/2014/main" id="{3D912626-2F27-3345-A7A4-61EF8544FCC2}"/>
                </a:ext>
              </a:extLst>
            </xdr:cNvPr>
            <xdr:cNvSpPr txBox="1"/>
          </xdr:nvSpPr>
          <xdr:spPr>
            <a:xfrm>
              <a:off x="28721539" y="1702637"/>
              <a:ext cx="33720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solidFill>
                    <a:schemeClr val="tx1"/>
                  </a:solidFill>
                  <a:effectLst/>
                  <a:latin typeface="Cambria Math" panose="02040503050406030204" pitchFamily="18" charset="0"/>
                  <a:ea typeface="+mn-ea"/>
                  <a:cs typeface="+mn-cs"/>
                </a:rPr>
                <a:t>𝑡−1</a:t>
              </a:r>
              <a:endParaRPr lang="en-GB" sz="1100"/>
            </a:p>
          </xdr:txBody>
        </xdr:sp>
      </mc:Fallback>
    </mc:AlternateContent>
    <xdr:clientData/>
  </xdr:oneCellAnchor>
  <xdr:oneCellAnchor>
    <xdr:from>
      <xdr:col>26</xdr:col>
      <xdr:colOff>279121</xdr:colOff>
      <xdr:row>8</xdr:row>
      <xdr:rowOff>27913</xdr:rowOff>
    </xdr:from>
    <xdr:ext cx="203645" cy="172098"/>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BC4873E-6BAD-D14A-8020-5CC6F309032A}"/>
                </a:ext>
              </a:extLst>
            </xdr:cNvPr>
            <xdr:cNvSpPr txBox="1"/>
          </xdr:nvSpPr>
          <xdr:spPr>
            <a:xfrm>
              <a:off x="29614725" y="1702638"/>
              <a:ext cx="20364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𝑑</m:t>
                        </m:r>
                      </m:e>
                      <m:sub>
                        <m:r>
                          <a:rPr lang="en-GB" sz="1100" i="1">
                            <a:solidFill>
                              <a:schemeClr val="tx1"/>
                            </a:solidFill>
                            <a:effectLst/>
                            <a:latin typeface="Cambria Math" panose="02040503050406030204" pitchFamily="18" charset="0"/>
                            <a:ea typeface="+mn-ea"/>
                            <a:cs typeface="+mn-cs"/>
                          </a:rPr>
                          <m:t>𝑖𝑡</m:t>
                        </m:r>
                      </m:sub>
                    </m:sSub>
                  </m:oMath>
                </m:oMathPara>
              </a14:m>
              <a:endParaRPr lang="en-GB" sz="1100"/>
            </a:p>
          </xdr:txBody>
        </xdr:sp>
      </mc:Choice>
      <mc:Fallback xmlns="">
        <xdr:sp macro="" textlink="">
          <xdr:nvSpPr>
            <xdr:cNvPr id="22" name="TextBox 21">
              <a:extLst>
                <a:ext uri="{FF2B5EF4-FFF2-40B4-BE49-F238E27FC236}">
                  <a16:creationId xmlns:a16="http://schemas.microsoft.com/office/drawing/2014/main" id="{9BC4873E-6BAD-D14A-8020-5CC6F309032A}"/>
                </a:ext>
              </a:extLst>
            </xdr:cNvPr>
            <xdr:cNvSpPr txBox="1"/>
          </xdr:nvSpPr>
          <xdr:spPr>
            <a:xfrm>
              <a:off x="29614725" y="1702638"/>
              <a:ext cx="20364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𝑑_</a:t>
              </a:r>
              <a:r>
                <a:rPr lang="en-GB" sz="1100" i="0">
                  <a:solidFill>
                    <a:schemeClr val="tx1"/>
                  </a:solidFill>
                  <a:effectLst/>
                  <a:latin typeface="Cambria Math" panose="02040503050406030204" pitchFamily="18" charset="0"/>
                  <a:ea typeface="+mn-ea"/>
                  <a:cs typeface="+mn-cs"/>
                </a:rPr>
                <a:t>𝑖𝑡</a:t>
              </a:r>
              <a:endParaRPr lang="en-GB" sz="1100"/>
            </a:p>
          </xdr:txBody>
        </xdr:sp>
      </mc:Fallback>
    </mc:AlternateContent>
    <xdr:clientData/>
  </xdr:oneCellAnchor>
  <xdr:oneCellAnchor>
    <xdr:from>
      <xdr:col>27</xdr:col>
      <xdr:colOff>795494</xdr:colOff>
      <xdr:row>8</xdr:row>
      <xdr:rowOff>27913</xdr:rowOff>
    </xdr:from>
    <xdr:ext cx="90986" cy="172098"/>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BA908FF6-AEA0-ED41-B9F4-AFED52C694F9}"/>
                </a:ext>
              </a:extLst>
            </xdr:cNvPr>
            <xdr:cNvSpPr txBox="1"/>
          </xdr:nvSpPr>
          <xdr:spPr>
            <a:xfrm>
              <a:off x="31052197" y="1702638"/>
              <a:ext cx="9098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𝑡</m:t>
                    </m:r>
                  </m:oMath>
                </m:oMathPara>
              </a14:m>
              <a:endParaRPr lang="en-GB" sz="1100"/>
            </a:p>
          </xdr:txBody>
        </xdr:sp>
      </mc:Choice>
      <mc:Fallback xmlns="">
        <xdr:sp macro="" textlink="">
          <xdr:nvSpPr>
            <xdr:cNvPr id="23" name="TextBox 22">
              <a:extLst>
                <a:ext uri="{FF2B5EF4-FFF2-40B4-BE49-F238E27FC236}">
                  <a16:creationId xmlns:a16="http://schemas.microsoft.com/office/drawing/2014/main" id="{BA908FF6-AEA0-ED41-B9F4-AFED52C694F9}"/>
                </a:ext>
              </a:extLst>
            </xdr:cNvPr>
            <xdr:cNvSpPr txBox="1"/>
          </xdr:nvSpPr>
          <xdr:spPr>
            <a:xfrm>
              <a:off x="31052197" y="1702638"/>
              <a:ext cx="9098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𝑡</a:t>
              </a:r>
              <a:endParaRPr lang="en-GB" sz="1100"/>
            </a:p>
          </xdr:txBody>
        </xdr:sp>
      </mc:Fallback>
    </mc:AlternateContent>
    <xdr:clientData/>
  </xdr:oneCellAnchor>
  <xdr:oneCellAnchor>
    <xdr:from>
      <xdr:col>12</xdr:col>
      <xdr:colOff>101042</xdr:colOff>
      <xdr:row>26</xdr:row>
      <xdr:rowOff>24284</xdr:rowOff>
    </xdr:from>
    <xdr:ext cx="137281" cy="172098"/>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3133C97-8E03-DDB7-4C87-CE2C9568C6B9}"/>
                </a:ext>
              </a:extLst>
            </xdr:cNvPr>
            <xdr:cNvSpPr txBox="1"/>
          </xdr:nvSpPr>
          <xdr:spPr>
            <a:xfrm>
              <a:off x="11600822" y="5495053"/>
              <a:ext cx="13728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m:t>
                    </m:r>
                  </m:oMath>
                </m:oMathPara>
              </a14:m>
              <a:endParaRPr lang="en-GB" sz="1100"/>
            </a:p>
          </xdr:txBody>
        </xdr:sp>
      </mc:Choice>
      <mc:Fallback xmlns="">
        <xdr:sp macro="" textlink="">
          <xdr:nvSpPr>
            <xdr:cNvPr id="4" name="TextBox 3">
              <a:extLst>
                <a:ext uri="{FF2B5EF4-FFF2-40B4-BE49-F238E27FC236}">
                  <a16:creationId xmlns:a16="http://schemas.microsoft.com/office/drawing/2014/main" id="{D3133C97-8E03-DDB7-4C87-CE2C9568C6B9}"/>
                </a:ext>
              </a:extLst>
            </xdr:cNvPr>
            <xdr:cNvSpPr txBox="1"/>
          </xdr:nvSpPr>
          <xdr:spPr>
            <a:xfrm>
              <a:off x="11600822" y="5495053"/>
              <a:ext cx="13728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a:t>
              </a:r>
              <a:endParaRPr lang="en-GB" sz="1100"/>
            </a:p>
          </xdr:txBody>
        </xdr:sp>
      </mc:Fallback>
    </mc:AlternateContent>
    <xdr:clientData/>
  </xdr:oneCellAnchor>
  <xdr:oneCellAnchor>
    <xdr:from>
      <xdr:col>13</xdr:col>
      <xdr:colOff>239486</xdr:colOff>
      <xdr:row>26</xdr:row>
      <xdr:rowOff>23168</xdr:rowOff>
    </xdr:from>
    <xdr:ext cx="137281" cy="17209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16867B3E-8B6A-C540-97B3-798D1B2A6685}"/>
                </a:ext>
              </a:extLst>
            </xdr:cNvPr>
            <xdr:cNvSpPr txBox="1"/>
          </xdr:nvSpPr>
          <xdr:spPr>
            <a:xfrm>
              <a:off x="12464981" y="5493937"/>
              <a:ext cx="13728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m:t>
                    </m:r>
                  </m:oMath>
                </m:oMathPara>
              </a14:m>
              <a:endParaRPr lang="en-GB" sz="1100"/>
            </a:p>
          </xdr:txBody>
        </xdr:sp>
      </mc:Choice>
      <mc:Fallback xmlns="">
        <xdr:sp macro="" textlink="">
          <xdr:nvSpPr>
            <xdr:cNvPr id="24" name="TextBox 23">
              <a:extLst>
                <a:ext uri="{FF2B5EF4-FFF2-40B4-BE49-F238E27FC236}">
                  <a16:creationId xmlns:a16="http://schemas.microsoft.com/office/drawing/2014/main" id="{16867B3E-8B6A-C540-97B3-798D1B2A6685}"/>
                </a:ext>
              </a:extLst>
            </xdr:cNvPr>
            <xdr:cNvSpPr txBox="1"/>
          </xdr:nvSpPr>
          <xdr:spPr>
            <a:xfrm>
              <a:off x="12464981" y="5493937"/>
              <a:ext cx="13728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a:t>
              </a:r>
              <a:endParaRPr lang="en-GB" sz="1100"/>
            </a:p>
          </xdr:txBody>
        </xdr:sp>
      </mc:Fallback>
    </mc:AlternateContent>
    <xdr:clientData/>
  </xdr:oneCellAnchor>
  <xdr:oneCellAnchor>
    <xdr:from>
      <xdr:col>14</xdr:col>
      <xdr:colOff>516374</xdr:colOff>
      <xdr:row>26</xdr:row>
      <xdr:rowOff>27912</xdr:rowOff>
    </xdr:from>
    <xdr:ext cx="137281" cy="172098"/>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45D9B334-3338-394C-A7F6-62EC6AA20B06}"/>
                </a:ext>
              </a:extLst>
            </xdr:cNvPr>
            <xdr:cNvSpPr txBox="1"/>
          </xdr:nvSpPr>
          <xdr:spPr>
            <a:xfrm>
              <a:off x="13746704" y="5498681"/>
              <a:ext cx="13728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m:t>
                    </m:r>
                  </m:oMath>
                </m:oMathPara>
              </a14:m>
              <a:endParaRPr lang="en-GB" sz="1100"/>
            </a:p>
          </xdr:txBody>
        </xdr:sp>
      </mc:Choice>
      <mc:Fallback xmlns="">
        <xdr:sp macro="" textlink="">
          <xdr:nvSpPr>
            <xdr:cNvPr id="25" name="TextBox 24">
              <a:extLst>
                <a:ext uri="{FF2B5EF4-FFF2-40B4-BE49-F238E27FC236}">
                  <a16:creationId xmlns:a16="http://schemas.microsoft.com/office/drawing/2014/main" id="{45D9B334-3338-394C-A7F6-62EC6AA20B06}"/>
                </a:ext>
              </a:extLst>
            </xdr:cNvPr>
            <xdr:cNvSpPr txBox="1"/>
          </xdr:nvSpPr>
          <xdr:spPr>
            <a:xfrm>
              <a:off x="13746704" y="5498681"/>
              <a:ext cx="13728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a:t>
              </a:r>
              <a:endParaRPr lang="en-GB"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F206-2E08-F54D-953B-F8D875DA60B6}">
  <dimension ref="A1:S272"/>
  <sheetViews>
    <sheetView tabSelected="1" topLeftCell="A234" zoomScale="64" workbookViewId="0">
      <selection activeCell="M37" sqref="M37"/>
    </sheetView>
  </sheetViews>
  <sheetFormatPr baseColWidth="10" defaultRowHeight="16" x14ac:dyDescent="0.2"/>
  <cols>
    <col min="2" max="2" width="12.6640625" customWidth="1"/>
    <col min="3" max="3" width="16.1640625" customWidth="1"/>
    <col min="4" max="4" width="13" customWidth="1"/>
    <col min="5" max="5" width="28" customWidth="1"/>
    <col min="6" max="6" width="18.83203125" customWidth="1"/>
    <col min="7" max="8" width="16.1640625" customWidth="1"/>
    <col min="9" max="9" width="23.6640625" customWidth="1"/>
    <col min="10" max="10" width="18.5" customWidth="1"/>
    <col min="11" max="11" width="18.1640625" customWidth="1"/>
  </cols>
  <sheetData>
    <row r="1" spans="1:16" x14ac:dyDescent="0.2">
      <c r="A1" t="s">
        <v>48</v>
      </c>
      <c r="B1" t="s">
        <v>100</v>
      </c>
      <c r="C1" t="s">
        <v>101</v>
      </c>
      <c r="D1" t="s">
        <v>0</v>
      </c>
      <c r="E1" t="s">
        <v>1</v>
      </c>
      <c r="F1" t="s">
        <v>57</v>
      </c>
    </row>
    <row r="2" spans="1:16" x14ac:dyDescent="0.2">
      <c r="A2" t="s">
        <v>49</v>
      </c>
      <c r="B2" s="1">
        <v>37988</v>
      </c>
      <c r="C2">
        <v>1080500</v>
      </c>
      <c r="D2">
        <v>1.5572897158563137E-2</v>
      </c>
      <c r="E2">
        <v>-3.0937480000000003E-3</v>
      </c>
      <c r="F2">
        <f>( E2 - AVERAGE($E$2:$E$253) )^2</f>
        <v>1.1970677202831115E-5</v>
      </c>
      <c r="K2" t="s">
        <v>32</v>
      </c>
    </row>
    <row r="3" spans="1:16" x14ac:dyDescent="0.2">
      <c r="A3" t="s">
        <v>49</v>
      </c>
      <c r="B3" s="1">
        <v>37991</v>
      </c>
      <c r="C3">
        <v>1604700</v>
      </c>
      <c r="D3">
        <v>1.6976969316601753E-2</v>
      </c>
      <c r="E3">
        <v>1.2395349999999999E-2</v>
      </c>
      <c r="F3">
        <f t="shared" ref="F3:F66" si="0">( E3 - AVERAGE($E$2:$E$253) )^2</f>
        <v>1.4470240698638689E-4</v>
      </c>
      <c r="K3" t="s">
        <v>7</v>
      </c>
    </row>
    <row r="4" spans="1:16" ht="17" thickBot="1" x14ac:dyDescent="0.25">
      <c r="A4" t="s">
        <v>49</v>
      </c>
      <c r="B4" s="1">
        <v>37992</v>
      </c>
      <c r="C4">
        <v>1678900</v>
      </c>
      <c r="D4">
        <v>1.6155459452420473E-3</v>
      </c>
      <c r="E4">
        <v>1.2920820000000002E-3</v>
      </c>
      <c r="F4">
        <f t="shared" si="0"/>
        <v>8.574081343619213E-7</v>
      </c>
    </row>
    <row r="5" spans="1:16" x14ac:dyDescent="0.2">
      <c r="A5" t="s">
        <v>49</v>
      </c>
      <c r="B5" s="1">
        <v>37993</v>
      </c>
      <c r="C5">
        <v>4502300</v>
      </c>
      <c r="D5">
        <v>1.720428466796875E-2</v>
      </c>
      <c r="E5">
        <v>2.3672430000000002E-3</v>
      </c>
      <c r="F5">
        <f t="shared" si="0"/>
        <v>4.0044986832212492E-6</v>
      </c>
      <c r="K5" s="9" t="s">
        <v>8</v>
      </c>
      <c r="L5" s="9"/>
    </row>
    <row r="6" spans="1:16" x14ac:dyDescent="0.2">
      <c r="A6" t="s">
        <v>49</v>
      </c>
      <c r="B6" s="1">
        <v>37994</v>
      </c>
      <c r="C6">
        <v>2044600</v>
      </c>
      <c r="D6">
        <v>3.6997725255787373E-3</v>
      </c>
      <c r="E6">
        <v>4.9630220000000001E-3</v>
      </c>
      <c r="F6">
        <f t="shared" si="0"/>
        <v>2.1131520453021258E-5</v>
      </c>
      <c r="K6" s="6" t="s">
        <v>9</v>
      </c>
      <c r="L6" s="6">
        <v>0.44224038201547244</v>
      </c>
    </row>
    <row r="7" spans="1:16" x14ac:dyDescent="0.2">
      <c r="A7" t="s">
        <v>49</v>
      </c>
      <c r="B7" s="1">
        <v>37995</v>
      </c>
      <c r="C7">
        <v>942000</v>
      </c>
      <c r="D7">
        <v>-1.1058404110372066E-2</v>
      </c>
      <c r="E7">
        <v>-8.8875540000000006E-3</v>
      </c>
      <c r="F7">
        <f t="shared" si="0"/>
        <v>8.5630457425227828E-5</v>
      </c>
      <c r="K7" s="6" t="s">
        <v>10</v>
      </c>
      <c r="L7" s="6">
        <v>0.19557655548519098</v>
      </c>
    </row>
    <row r="8" spans="1:16" x14ac:dyDescent="0.2">
      <c r="A8" t="s">
        <v>49</v>
      </c>
      <c r="B8" s="1">
        <v>37998</v>
      </c>
      <c r="C8">
        <v>1625700</v>
      </c>
      <c r="D8">
        <v>-8.5196932777762413E-3</v>
      </c>
      <c r="E8">
        <v>4.7866930000000007E-3</v>
      </c>
      <c r="F8">
        <f t="shared" si="0"/>
        <v>1.9541477625978639E-5</v>
      </c>
      <c r="K8" s="6" t="s">
        <v>11</v>
      </c>
      <c r="L8" s="6">
        <v>0.19235886170713176</v>
      </c>
    </row>
    <row r="9" spans="1:16" x14ac:dyDescent="0.2">
      <c r="A9" t="s">
        <v>49</v>
      </c>
      <c r="B9" s="1">
        <v>37999</v>
      </c>
      <c r="C9">
        <v>3416000</v>
      </c>
      <c r="D9">
        <v>-1.020411029458046E-2</v>
      </c>
      <c r="E9">
        <v>-5.3316539999999999E-3</v>
      </c>
      <c r="F9">
        <f t="shared" si="0"/>
        <v>3.2464613116823519E-5</v>
      </c>
      <c r="K9" s="6" t="s">
        <v>12</v>
      </c>
      <c r="L9" s="6">
        <v>1.6545373353753223E-2</v>
      </c>
    </row>
    <row r="10" spans="1:16" ht="17" thickBot="1" x14ac:dyDescent="0.25">
      <c r="A10" t="s">
        <v>49</v>
      </c>
      <c r="B10" s="1">
        <v>38000</v>
      </c>
      <c r="C10">
        <v>2420100</v>
      </c>
      <c r="D10">
        <v>3.4725956618785858E-2</v>
      </c>
      <c r="E10">
        <v>8.2945370000000011E-3</v>
      </c>
      <c r="F10">
        <f t="shared" si="0"/>
        <v>6.2859817608125479E-5</v>
      </c>
      <c r="K10" s="7" t="s">
        <v>13</v>
      </c>
      <c r="L10" s="7">
        <v>252</v>
      </c>
    </row>
    <row r="11" spans="1:16" x14ac:dyDescent="0.2">
      <c r="A11" t="s">
        <v>49</v>
      </c>
      <c r="B11" s="1">
        <v>38001</v>
      </c>
      <c r="C11">
        <v>1079700</v>
      </c>
      <c r="D11">
        <v>3.1462751794606447E-3</v>
      </c>
      <c r="E11">
        <v>1.3533600000000001E-3</v>
      </c>
      <c r="F11">
        <f t="shared" si="0"/>
        <v>9.7464549255212108E-7</v>
      </c>
    </row>
    <row r="12" spans="1:16" ht="17" thickBot="1" x14ac:dyDescent="0.25">
      <c r="A12" t="s">
        <v>49</v>
      </c>
      <c r="B12" s="1">
        <v>38002</v>
      </c>
      <c r="C12">
        <v>1571800</v>
      </c>
      <c r="D12">
        <v>1.4113981276750565E-2</v>
      </c>
      <c r="E12">
        <v>6.8724880000000004E-3</v>
      </c>
      <c r="F12">
        <f t="shared" si="0"/>
        <v>4.2332842180584853E-5</v>
      </c>
      <c r="K12" t="s">
        <v>14</v>
      </c>
    </row>
    <row r="13" spans="1:16" x14ac:dyDescent="0.2">
      <c r="A13" t="s">
        <v>49</v>
      </c>
      <c r="B13" s="1">
        <v>38006</v>
      </c>
      <c r="C13">
        <v>1558800</v>
      </c>
      <c r="D13">
        <v>-1.0309219360351562E-2</v>
      </c>
      <c r="E13">
        <v>-9.2996330000000001E-4</v>
      </c>
      <c r="F13">
        <f t="shared" si="0"/>
        <v>1.6798284087721653E-6</v>
      </c>
      <c r="K13" s="8"/>
      <c r="L13" s="8" t="s">
        <v>19</v>
      </c>
      <c r="M13" s="8" t="s">
        <v>20</v>
      </c>
      <c r="N13" s="8" t="s">
        <v>21</v>
      </c>
      <c r="O13" s="8" t="s">
        <v>22</v>
      </c>
      <c r="P13" s="8" t="s">
        <v>23</v>
      </c>
    </row>
    <row r="14" spans="1:16" x14ac:dyDescent="0.2">
      <c r="A14" t="s">
        <v>49</v>
      </c>
      <c r="B14" s="1">
        <v>38007</v>
      </c>
      <c r="C14">
        <v>2270100</v>
      </c>
      <c r="D14">
        <v>-1.8229186534881592E-2</v>
      </c>
      <c r="E14">
        <v>7.7715430000000005E-3</v>
      </c>
      <c r="F14">
        <f t="shared" si="0"/>
        <v>5.4840309874100782E-5</v>
      </c>
      <c r="K14" s="6" t="s">
        <v>15</v>
      </c>
      <c r="L14" s="6">
        <v>1</v>
      </c>
      <c r="M14" s="6">
        <v>1.6638923522580701E-2</v>
      </c>
      <c r="N14" s="6">
        <v>1.6638923522580701E-2</v>
      </c>
      <c r="O14" s="6">
        <v>60.781593580714727</v>
      </c>
      <c r="P14" s="6">
        <v>1.720461394979697E-13</v>
      </c>
    </row>
    <row r="15" spans="1:16" x14ac:dyDescent="0.2">
      <c r="A15" t="s">
        <v>49</v>
      </c>
      <c r="B15" s="1">
        <v>38008</v>
      </c>
      <c r="C15">
        <v>1245100</v>
      </c>
      <c r="D15">
        <v>-1.9628690555691719E-2</v>
      </c>
      <c r="E15">
        <v>-3.2066360000000001E-3</v>
      </c>
      <c r="F15">
        <f t="shared" si="0"/>
        <v>1.276457575507039E-5</v>
      </c>
      <c r="K15" s="6" t="s">
        <v>16</v>
      </c>
      <c r="L15" s="6">
        <v>250</v>
      </c>
      <c r="M15" s="6">
        <v>6.8437344853771787E-2</v>
      </c>
      <c r="N15" s="6">
        <v>2.7374937941508713E-4</v>
      </c>
      <c r="O15" s="6"/>
      <c r="P15" s="6"/>
    </row>
    <row r="16" spans="1:16" ht="17" thickBot="1" x14ac:dyDescent="0.25">
      <c r="A16" t="s">
        <v>49</v>
      </c>
      <c r="B16" s="1">
        <v>38009</v>
      </c>
      <c r="C16">
        <v>1466200</v>
      </c>
      <c r="D16">
        <v>-1.0822448879480362E-2</v>
      </c>
      <c r="E16">
        <v>-2.0892700000000003E-3</v>
      </c>
      <c r="F16">
        <f t="shared" si="0"/>
        <v>6.0289333991641716E-6</v>
      </c>
      <c r="K16" s="7" t="s">
        <v>17</v>
      </c>
      <c r="L16" s="7">
        <v>251</v>
      </c>
      <c r="M16" s="7">
        <v>8.5076268376352487E-2</v>
      </c>
      <c r="N16" s="7"/>
      <c r="O16" s="7"/>
      <c r="P16" s="7"/>
    </row>
    <row r="17" spans="1:19" ht="17" thickBot="1" x14ac:dyDescent="0.25">
      <c r="A17" t="s">
        <v>49</v>
      </c>
      <c r="B17" s="1">
        <v>38012</v>
      </c>
      <c r="C17">
        <v>2251800</v>
      </c>
      <c r="D17">
        <v>-9.2997848987579346E-3</v>
      </c>
      <c r="E17">
        <v>1.210635E-2</v>
      </c>
      <c r="F17">
        <f t="shared" si="0"/>
        <v>1.3783303226333455E-4</v>
      </c>
    </row>
    <row r="18" spans="1:19" x14ac:dyDescent="0.2">
      <c r="A18" t="s">
        <v>49</v>
      </c>
      <c r="B18" s="1">
        <v>38013</v>
      </c>
      <c r="C18">
        <v>2767900</v>
      </c>
      <c r="D18">
        <v>2.5952473282814026E-2</v>
      </c>
      <c r="E18">
        <v>-9.7977270000000009E-3</v>
      </c>
      <c r="F18">
        <f t="shared" si="0"/>
        <v>1.0330375830022542E-4</v>
      </c>
      <c r="K18" s="8"/>
      <c r="L18" s="8" t="s">
        <v>24</v>
      </c>
      <c r="M18" s="8" t="s">
        <v>12</v>
      </c>
      <c r="N18" s="8" t="s">
        <v>25</v>
      </c>
      <c r="O18" s="8" t="s">
        <v>26</v>
      </c>
      <c r="P18" s="8" t="s">
        <v>27</v>
      </c>
      <c r="Q18" s="8" t="s">
        <v>28</v>
      </c>
      <c r="R18" s="8" t="s">
        <v>29</v>
      </c>
      <c r="S18" s="8" t="s">
        <v>30</v>
      </c>
    </row>
    <row r="19" spans="1:19" x14ac:dyDescent="0.2">
      <c r="A19" t="s">
        <v>49</v>
      </c>
      <c r="B19" s="1">
        <v>38014</v>
      </c>
      <c r="C19">
        <v>1855400</v>
      </c>
      <c r="D19">
        <v>-1.4531779102981091E-2</v>
      </c>
      <c r="E19">
        <v>-1.360955E-2</v>
      </c>
      <c r="F19">
        <f t="shared" si="0"/>
        <v>1.9531931408149123E-4</v>
      </c>
      <c r="K19" s="6" t="s">
        <v>18</v>
      </c>
      <c r="L19" s="6">
        <v>-1.3036604364200033E-3</v>
      </c>
      <c r="M19" s="6">
        <v>1.043695653621543E-3</v>
      </c>
      <c r="N19" s="6">
        <v>-1.2490810246228417</v>
      </c>
      <c r="O19" s="6">
        <v>0.21280371717180765</v>
      </c>
      <c r="P19" s="6">
        <v>-3.359217349448267E-3</v>
      </c>
      <c r="Q19" s="6">
        <v>7.518964766082604E-4</v>
      </c>
      <c r="R19" s="6">
        <v>-3.359217349448267E-3</v>
      </c>
      <c r="S19" s="6">
        <v>7.518964766082604E-4</v>
      </c>
    </row>
    <row r="20" spans="1:19" ht="17" thickBot="1" x14ac:dyDescent="0.25">
      <c r="A20" t="s">
        <v>49</v>
      </c>
      <c r="B20" s="1">
        <v>38015</v>
      </c>
      <c r="C20">
        <v>7297200</v>
      </c>
      <c r="D20">
        <v>-7.9737797379493713E-2</v>
      </c>
      <c r="E20">
        <v>4.9890120000000001E-3</v>
      </c>
      <c r="F20">
        <f t="shared" si="0"/>
        <v>2.137114296950178E-5</v>
      </c>
      <c r="K20" s="7" t="s">
        <v>31</v>
      </c>
      <c r="L20" s="7">
        <v>1.1650857853818677</v>
      </c>
      <c r="M20" s="7">
        <v>0.14944172175895046</v>
      </c>
      <c r="N20" s="7">
        <v>7.7962550997716118</v>
      </c>
      <c r="O20" s="7">
        <v>1.7204613949796276E-13</v>
      </c>
      <c r="P20" s="7">
        <v>0.87076055446752454</v>
      </c>
      <c r="Q20" s="7">
        <v>1.4594110162962108</v>
      </c>
      <c r="R20" s="7">
        <v>0.87076055446752454</v>
      </c>
      <c r="S20" s="7">
        <v>1.4594110162962108</v>
      </c>
    </row>
    <row r="21" spans="1:19" x14ac:dyDescent="0.2">
      <c r="A21" t="s">
        <v>49</v>
      </c>
      <c r="B21" s="1">
        <v>38016</v>
      </c>
      <c r="C21">
        <v>2095800</v>
      </c>
      <c r="D21">
        <v>-1.6617251560091972E-2</v>
      </c>
      <c r="E21">
        <v>-2.6276110000000002E-3</v>
      </c>
      <c r="F21">
        <f t="shared" si="0"/>
        <v>8.9624171887774137E-6</v>
      </c>
    </row>
    <row r="22" spans="1:19" x14ac:dyDescent="0.2">
      <c r="A22" t="s">
        <v>49</v>
      </c>
      <c r="B22" s="1">
        <v>38019</v>
      </c>
      <c r="C22">
        <v>3165700</v>
      </c>
      <c r="D22">
        <v>-7.2419391945004463E-3</v>
      </c>
      <c r="E22">
        <v>3.6512160000000001E-3</v>
      </c>
      <c r="F22">
        <f t="shared" si="0"/>
        <v>1.0791864630263662E-5</v>
      </c>
    </row>
    <row r="23" spans="1:19" x14ac:dyDescent="0.2">
      <c r="A23" t="s">
        <v>49</v>
      </c>
      <c r="B23" s="1">
        <v>38020</v>
      </c>
      <c r="C23">
        <v>2306500</v>
      </c>
      <c r="D23">
        <v>-9.1186333447694778E-3</v>
      </c>
      <c r="E23">
        <v>6.7825870000000007E-4</v>
      </c>
      <c r="F23">
        <f t="shared" si="0"/>
        <v>9.7431413786764882E-8</v>
      </c>
    </row>
    <row r="24" spans="1:19" x14ac:dyDescent="0.2">
      <c r="A24" t="s">
        <v>49</v>
      </c>
      <c r="B24" s="1">
        <v>38021</v>
      </c>
      <c r="C24">
        <v>3148600</v>
      </c>
      <c r="D24">
        <v>-3.2515265047550201E-2</v>
      </c>
      <c r="E24">
        <v>-8.3712580000000012E-3</v>
      </c>
      <c r="F24">
        <f t="shared" si="0"/>
        <v>7.6341750640752145E-5</v>
      </c>
    </row>
    <row r="25" spans="1:19" x14ac:dyDescent="0.2">
      <c r="A25" t="s">
        <v>49</v>
      </c>
      <c r="B25" s="1">
        <v>38022</v>
      </c>
      <c r="C25">
        <v>1690200</v>
      </c>
      <c r="D25">
        <v>-6.3412991585209966E-4</v>
      </c>
      <c r="E25">
        <v>1.8375170000000001E-3</v>
      </c>
      <c r="F25">
        <f t="shared" si="0"/>
        <v>2.1650131183960404E-6</v>
      </c>
    </row>
    <row r="26" spans="1:19" x14ac:dyDescent="0.2">
      <c r="A26" t="s">
        <v>49</v>
      </c>
      <c r="B26" s="1">
        <v>38023</v>
      </c>
      <c r="C26">
        <v>2489100</v>
      </c>
      <c r="D26">
        <v>5.7106693275272846E-3</v>
      </c>
      <c r="E26">
        <v>1.2555490000000001E-2</v>
      </c>
      <c r="F26">
        <f t="shared" si="0"/>
        <v>1.4858077402429007E-4</v>
      </c>
    </row>
    <row r="27" spans="1:19" x14ac:dyDescent="0.2">
      <c r="A27" t="s">
        <v>49</v>
      </c>
      <c r="B27" s="1">
        <v>38026</v>
      </c>
      <c r="C27">
        <v>2694300</v>
      </c>
      <c r="D27">
        <v>6.308690644800663E-4</v>
      </c>
      <c r="E27">
        <v>-2.5814690000000003E-3</v>
      </c>
      <c r="F27">
        <f t="shared" si="0"/>
        <v>8.6882729263602623E-6</v>
      </c>
    </row>
    <row r="28" spans="1:19" x14ac:dyDescent="0.2">
      <c r="A28" t="s">
        <v>49</v>
      </c>
      <c r="B28" s="1">
        <v>38027</v>
      </c>
      <c r="C28">
        <v>1280500</v>
      </c>
      <c r="D28">
        <v>1.5132454223930836E-2</v>
      </c>
      <c r="E28">
        <v>5.0271540000000007E-3</v>
      </c>
      <c r="F28">
        <f t="shared" si="0"/>
        <v>2.1725250578340442E-5</v>
      </c>
    </row>
    <row r="29" spans="1:19" x14ac:dyDescent="0.2">
      <c r="A29" t="s">
        <v>49</v>
      </c>
      <c r="B29" s="1">
        <v>38028</v>
      </c>
      <c r="C29">
        <v>1976400</v>
      </c>
      <c r="D29">
        <v>6.211322033777833E-4</v>
      </c>
      <c r="E29">
        <v>1.066746E-2</v>
      </c>
      <c r="F29">
        <f t="shared" si="0"/>
        <v>1.0611763370732782E-4</v>
      </c>
    </row>
    <row r="30" spans="1:19" x14ac:dyDescent="0.2">
      <c r="A30" t="s">
        <v>49</v>
      </c>
      <c r="B30" s="1">
        <v>38029</v>
      </c>
      <c r="C30">
        <v>1345500</v>
      </c>
      <c r="D30">
        <v>-1.4897624030709267E-2</v>
      </c>
      <c r="E30">
        <v>-4.8801140000000005E-3</v>
      </c>
      <c r="F30">
        <f t="shared" si="0"/>
        <v>2.7522956967961907E-5</v>
      </c>
    </row>
    <row r="31" spans="1:19" x14ac:dyDescent="0.2">
      <c r="A31" t="s">
        <v>49</v>
      </c>
      <c r="B31" s="1">
        <v>38030</v>
      </c>
      <c r="C31">
        <v>984400</v>
      </c>
      <c r="D31">
        <v>5.6710871867835522E-3</v>
      </c>
      <c r="E31">
        <v>-5.4682280000000003E-3</v>
      </c>
      <c r="F31">
        <f t="shared" si="0"/>
        <v>3.4039600776801019E-5</v>
      </c>
    </row>
    <row r="32" spans="1:19" x14ac:dyDescent="0.2">
      <c r="A32" t="s">
        <v>49</v>
      </c>
      <c r="B32" s="1">
        <v>38034</v>
      </c>
      <c r="C32">
        <v>1294400</v>
      </c>
      <c r="D32">
        <v>1.6917262226343155E-2</v>
      </c>
      <c r="E32">
        <v>9.7572900000000001E-3</v>
      </c>
      <c r="F32">
        <f t="shared" si="0"/>
        <v>8.8194099414500533E-5</v>
      </c>
    </row>
    <row r="33" spans="1:6" x14ac:dyDescent="0.2">
      <c r="A33" t="s">
        <v>49</v>
      </c>
      <c r="B33" s="1">
        <v>38035</v>
      </c>
      <c r="C33">
        <v>1424600</v>
      </c>
      <c r="D33">
        <v>-1.3555102981626987E-2</v>
      </c>
      <c r="E33">
        <v>-4.4684910000000006E-3</v>
      </c>
      <c r="F33">
        <f t="shared" si="0"/>
        <v>2.3373450421829227E-5</v>
      </c>
    </row>
    <row r="34" spans="1:6" x14ac:dyDescent="0.2">
      <c r="A34" t="s">
        <v>49</v>
      </c>
      <c r="B34" s="1">
        <v>38036</v>
      </c>
      <c r="C34">
        <v>1990500</v>
      </c>
      <c r="D34">
        <v>-3.2479729503393173E-2</v>
      </c>
      <c r="E34">
        <v>-4.1325900000000002E-3</v>
      </c>
      <c r="F34">
        <f t="shared" si="0"/>
        <v>2.023837947473998E-5</v>
      </c>
    </row>
    <row r="35" spans="1:6" x14ac:dyDescent="0.2">
      <c r="A35" t="s">
        <v>49</v>
      </c>
      <c r="B35" s="1">
        <v>38037</v>
      </c>
      <c r="C35">
        <v>3942500</v>
      </c>
      <c r="D35">
        <v>-2.0658470690250397E-2</v>
      </c>
      <c r="E35">
        <v>-2.5717920000000003E-3</v>
      </c>
      <c r="F35">
        <f t="shared" si="0"/>
        <v>8.6313189594033237E-6</v>
      </c>
    </row>
    <row r="36" spans="1:6" x14ac:dyDescent="0.2">
      <c r="A36" t="s">
        <v>49</v>
      </c>
      <c r="B36" s="1">
        <v>38040</v>
      </c>
      <c r="C36">
        <v>1545500</v>
      </c>
      <c r="D36">
        <v>-1.5820683911442757E-2</v>
      </c>
      <c r="E36">
        <v>-2.7270110000000001E-3</v>
      </c>
      <c r="F36">
        <f t="shared" si="0"/>
        <v>9.5674510022507465E-6</v>
      </c>
    </row>
    <row r="37" spans="1:6" x14ac:dyDescent="0.2">
      <c r="A37" t="s">
        <v>49</v>
      </c>
      <c r="B37" s="1">
        <v>38041</v>
      </c>
      <c r="C37">
        <v>3976400</v>
      </c>
      <c r="D37">
        <v>-1.8754232674837112E-2</v>
      </c>
      <c r="E37">
        <v>-1.6652210000000001E-3</v>
      </c>
      <c r="F37">
        <f t="shared" si="0"/>
        <v>4.1263407543160322E-6</v>
      </c>
    </row>
    <row r="38" spans="1:6" x14ac:dyDescent="0.2">
      <c r="A38" t="s">
        <v>49</v>
      </c>
      <c r="B38" s="1">
        <v>38042</v>
      </c>
      <c r="C38">
        <v>3954500</v>
      </c>
      <c r="D38">
        <v>2.7986403554677963E-2</v>
      </c>
      <c r="E38">
        <v>4.0207530000000002E-3</v>
      </c>
      <c r="F38">
        <f t="shared" si="0"/>
        <v>1.3356352267005963E-5</v>
      </c>
    </row>
    <row r="39" spans="1:6" x14ac:dyDescent="0.2">
      <c r="A39" t="s">
        <v>49</v>
      </c>
      <c r="B39" s="1">
        <v>38043</v>
      </c>
      <c r="C39">
        <v>1601200</v>
      </c>
      <c r="D39">
        <v>2.6560397818684578E-3</v>
      </c>
      <c r="E39">
        <v>1.0842290000000001E-3</v>
      </c>
      <c r="F39">
        <f t="shared" si="0"/>
        <v>5.1568248161626885E-7</v>
      </c>
    </row>
    <row r="40" spans="1:6" x14ac:dyDescent="0.2">
      <c r="A40" t="s">
        <v>49</v>
      </c>
      <c r="B40" s="1">
        <v>38044</v>
      </c>
      <c r="C40">
        <v>1967400</v>
      </c>
      <c r="D40">
        <v>2.1854298189282417E-2</v>
      </c>
      <c r="E40">
        <v>2.6202929999999998E-5</v>
      </c>
      <c r="F40">
        <f t="shared" si="0"/>
        <v>1.1554269346582593E-7</v>
      </c>
    </row>
    <row r="41" spans="1:6" x14ac:dyDescent="0.2">
      <c r="A41" t="s">
        <v>49</v>
      </c>
      <c r="B41" s="1">
        <v>38047</v>
      </c>
      <c r="C41">
        <v>1949400</v>
      </c>
      <c r="D41">
        <v>1.2961749918758869E-2</v>
      </c>
      <c r="E41">
        <v>9.6249590000000006E-3</v>
      </c>
      <c r="F41">
        <f t="shared" si="0"/>
        <v>8.5726124714967559E-5</v>
      </c>
    </row>
    <row r="42" spans="1:6" x14ac:dyDescent="0.2">
      <c r="A42" t="s">
        <v>49</v>
      </c>
      <c r="B42" s="1">
        <v>38048</v>
      </c>
      <c r="C42">
        <v>1549700</v>
      </c>
      <c r="D42">
        <v>6.3980987761169672E-4</v>
      </c>
      <c r="E42">
        <v>-5.9344610000000002E-3</v>
      </c>
      <c r="F42">
        <f t="shared" si="0"/>
        <v>3.9697303865988601E-5</v>
      </c>
    </row>
    <row r="43" spans="1:6" x14ac:dyDescent="0.2">
      <c r="A43" t="s">
        <v>49</v>
      </c>
      <c r="B43" s="1">
        <v>38049</v>
      </c>
      <c r="C43">
        <v>904100</v>
      </c>
      <c r="D43">
        <v>-6.3938861712813377E-3</v>
      </c>
      <c r="E43">
        <v>1.6882780000000001E-3</v>
      </c>
      <c r="F43">
        <f t="shared" si="0"/>
        <v>1.7481053593844165E-6</v>
      </c>
    </row>
    <row r="44" spans="1:6" x14ac:dyDescent="0.2">
      <c r="A44" t="s">
        <v>49</v>
      </c>
      <c r="B44" s="1">
        <v>38050</v>
      </c>
      <c r="C44">
        <v>834600</v>
      </c>
      <c r="D44">
        <v>3.8610307965427637E-3</v>
      </c>
      <c r="E44">
        <v>3.3361130000000004E-3</v>
      </c>
      <c r="F44">
        <f t="shared" si="0"/>
        <v>8.8208664673175833E-6</v>
      </c>
    </row>
    <row r="45" spans="1:6" x14ac:dyDescent="0.2">
      <c r="A45" t="s">
        <v>49</v>
      </c>
      <c r="B45" s="1">
        <v>38051</v>
      </c>
      <c r="C45">
        <v>1112000</v>
      </c>
      <c r="D45">
        <v>-8.3333402872085571E-3</v>
      </c>
      <c r="E45">
        <v>1.723123E-3</v>
      </c>
      <c r="F45">
        <f t="shared" si="0"/>
        <v>1.8414608188427735E-6</v>
      </c>
    </row>
    <row r="46" spans="1:6" x14ac:dyDescent="0.2">
      <c r="A46" t="s">
        <v>49</v>
      </c>
      <c r="B46" s="1">
        <v>38054</v>
      </c>
      <c r="C46">
        <v>890800</v>
      </c>
      <c r="D46">
        <v>-2.3270886391401291E-2</v>
      </c>
      <c r="E46">
        <v>-8.3501170000000006E-3</v>
      </c>
      <c r="F46">
        <f t="shared" si="0"/>
        <v>7.597276382331918E-5</v>
      </c>
    </row>
    <row r="47" spans="1:6" x14ac:dyDescent="0.2">
      <c r="A47" t="s">
        <v>49</v>
      </c>
      <c r="B47" s="1">
        <v>38055</v>
      </c>
      <c r="C47">
        <v>920300</v>
      </c>
      <c r="D47">
        <v>-4.632673691958189E-3</v>
      </c>
      <c r="E47">
        <v>-5.7792380000000008E-3</v>
      </c>
      <c r="F47">
        <f t="shared" si="0"/>
        <v>3.7765408297172021E-5</v>
      </c>
    </row>
    <row r="48" spans="1:6" x14ac:dyDescent="0.2">
      <c r="A48" t="s">
        <v>49</v>
      </c>
      <c r="B48" s="1">
        <v>38056</v>
      </c>
      <c r="C48">
        <v>1896900</v>
      </c>
      <c r="D48">
        <v>2.5265965610742569E-2</v>
      </c>
      <c r="E48">
        <v>-1.4632910000000001E-2</v>
      </c>
      <c r="F48">
        <f t="shared" si="0"/>
        <v>2.2497086030067297E-4</v>
      </c>
    </row>
    <row r="49" spans="1:6" x14ac:dyDescent="0.2">
      <c r="A49" t="s">
        <v>49</v>
      </c>
      <c r="B49" s="1">
        <v>38057</v>
      </c>
      <c r="C49">
        <v>848700</v>
      </c>
      <c r="D49">
        <v>-1.8158217892050743E-2</v>
      </c>
      <c r="E49">
        <v>-1.522391E-2</v>
      </c>
      <c r="F49">
        <f t="shared" si="0"/>
        <v>2.4304899315934439E-4</v>
      </c>
    </row>
    <row r="50" spans="1:6" x14ac:dyDescent="0.2">
      <c r="A50" t="s">
        <v>49</v>
      </c>
      <c r="B50" s="1">
        <v>38058</v>
      </c>
      <c r="C50">
        <v>1141100</v>
      </c>
      <c r="D50">
        <v>4.6234936453402042E-3</v>
      </c>
      <c r="E50">
        <v>1.245957E-2</v>
      </c>
      <c r="F50">
        <f t="shared" si="0"/>
        <v>1.4625156566999253E-4</v>
      </c>
    </row>
    <row r="51" spans="1:6" x14ac:dyDescent="0.2">
      <c r="A51" t="s">
        <v>49</v>
      </c>
      <c r="B51" s="1">
        <v>38061</v>
      </c>
      <c r="C51">
        <v>1303100</v>
      </c>
      <c r="D51">
        <v>-1.709403283894062E-2</v>
      </c>
      <c r="E51">
        <v>-1.4349840000000001E-2</v>
      </c>
      <c r="F51">
        <f t="shared" si="0"/>
        <v>2.1655943884835789E-4</v>
      </c>
    </row>
    <row r="52" spans="1:6" x14ac:dyDescent="0.2">
      <c r="A52" t="s">
        <v>49</v>
      </c>
      <c r="B52" s="1">
        <v>38062</v>
      </c>
      <c r="C52">
        <v>1744700</v>
      </c>
      <c r="D52">
        <v>-2.8093650937080383E-2</v>
      </c>
      <c r="E52">
        <v>5.6225040000000004E-3</v>
      </c>
      <c r="F52">
        <f t="shared" si="0"/>
        <v>2.7629586997755442E-5</v>
      </c>
    </row>
    <row r="53" spans="1:6" x14ac:dyDescent="0.2">
      <c r="A53" t="s">
        <v>49</v>
      </c>
      <c r="B53" s="1">
        <v>38063</v>
      </c>
      <c r="C53">
        <v>2148500</v>
      </c>
      <c r="D53">
        <v>6.8824703339487314E-4</v>
      </c>
      <c r="E53">
        <v>1.174935E-2</v>
      </c>
      <c r="F53">
        <f t="shared" si="0"/>
        <v>1.2957795607603455E-4</v>
      </c>
    </row>
    <row r="54" spans="1:6" x14ac:dyDescent="0.2">
      <c r="A54" t="s">
        <v>49</v>
      </c>
      <c r="B54" s="1">
        <v>38064</v>
      </c>
      <c r="C54">
        <v>1996500</v>
      </c>
      <c r="D54">
        <v>-7.5653134845197201E-3</v>
      </c>
      <c r="E54">
        <v>-1.272525E-3</v>
      </c>
      <c r="F54">
        <f t="shared" si="0"/>
        <v>2.6851529960791928E-6</v>
      </c>
    </row>
    <row r="55" spans="1:6" x14ac:dyDescent="0.2">
      <c r="A55" t="s">
        <v>49</v>
      </c>
      <c r="B55" s="1">
        <v>38065</v>
      </c>
      <c r="C55">
        <v>1039800</v>
      </c>
      <c r="D55">
        <v>1.1088000610470772E-2</v>
      </c>
      <c r="E55">
        <v>-1.1173280000000001E-2</v>
      </c>
      <c r="F55">
        <f t="shared" si="0"/>
        <v>1.3315772109372283E-4</v>
      </c>
    </row>
    <row r="56" spans="1:6" x14ac:dyDescent="0.2">
      <c r="A56" t="s">
        <v>49</v>
      </c>
      <c r="B56" s="1">
        <v>38068</v>
      </c>
      <c r="C56">
        <v>651000</v>
      </c>
      <c r="D56">
        <v>-1.439342275261879E-2</v>
      </c>
      <c r="E56">
        <v>-1.295752E-2</v>
      </c>
      <c r="F56">
        <f t="shared" si="0"/>
        <v>1.7751934674888205E-4</v>
      </c>
    </row>
    <row r="57" spans="1:6" x14ac:dyDescent="0.2">
      <c r="A57" t="s">
        <v>49</v>
      </c>
      <c r="B57" s="1">
        <v>38069</v>
      </c>
      <c r="C57">
        <v>1108100</v>
      </c>
      <c r="D57">
        <v>7.6494892127811909E-3</v>
      </c>
      <c r="E57">
        <v>-1.3237170000000001E-3</v>
      </c>
      <c r="F57">
        <f t="shared" si="0"/>
        <v>2.8555445079172501E-6</v>
      </c>
    </row>
    <row r="58" spans="1:6" x14ac:dyDescent="0.2">
      <c r="A58" t="s">
        <v>49</v>
      </c>
      <c r="B58" s="1">
        <v>38070</v>
      </c>
      <c r="C58">
        <v>1045500</v>
      </c>
      <c r="D58">
        <v>6.9014693144708872E-4</v>
      </c>
      <c r="E58">
        <v>-2.394991E-3</v>
      </c>
      <c r="F58">
        <f t="shared" si="0"/>
        <v>7.6237264730268418E-6</v>
      </c>
    </row>
    <row r="59" spans="1:6" x14ac:dyDescent="0.2">
      <c r="A59" t="s">
        <v>49</v>
      </c>
      <c r="B59" s="1">
        <v>38071</v>
      </c>
      <c r="C59">
        <v>1735600</v>
      </c>
      <c r="D59">
        <v>4.1379597969353199E-3</v>
      </c>
      <c r="E59">
        <v>1.6365350000000001E-2</v>
      </c>
      <c r="F59">
        <f t="shared" si="0"/>
        <v>2.5597540394319652E-4</v>
      </c>
    </row>
    <row r="60" spans="1:6" x14ac:dyDescent="0.2">
      <c r="A60" t="s">
        <v>49</v>
      </c>
      <c r="B60" s="1">
        <v>38072</v>
      </c>
      <c r="C60">
        <v>801200</v>
      </c>
      <c r="D60">
        <v>6.8676337832584977E-4</v>
      </c>
      <c r="E60">
        <v>-1.018761E-3</v>
      </c>
      <c r="F60">
        <f t="shared" si="0"/>
        <v>1.9178916317947927E-6</v>
      </c>
    </row>
    <row r="61" spans="1:6" x14ac:dyDescent="0.2">
      <c r="A61" t="s">
        <v>49</v>
      </c>
      <c r="B61" s="1">
        <v>38075</v>
      </c>
      <c r="C61">
        <v>947700</v>
      </c>
      <c r="D61">
        <v>1.6472253948450089E-2</v>
      </c>
      <c r="E61">
        <v>1.3004710000000001E-2</v>
      </c>
      <c r="F61">
        <f t="shared" si="0"/>
        <v>1.5973399143266238E-4</v>
      </c>
    </row>
    <row r="62" spans="1:6" x14ac:dyDescent="0.2">
      <c r="A62" t="s">
        <v>49</v>
      </c>
      <c r="B62" s="1">
        <v>38076</v>
      </c>
      <c r="C62">
        <v>1135700</v>
      </c>
      <c r="D62">
        <v>-5.4018148221075535E-3</v>
      </c>
      <c r="E62">
        <v>4.0357420000000001E-3</v>
      </c>
      <c r="F62">
        <f t="shared" si="0"/>
        <v>1.3466135565814016E-5</v>
      </c>
    </row>
    <row r="63" spans="1:6" x14ac:dyDescent="0.2">
      <c r="A63" t="s">
        <v>49</v>
      </c>
      <c r="B63" s="1">
        <v>38077</v>
      </c>
      <c r="C63">
        <v>952200</v>
      </c>
      <c r="D63">
        <v>6.7890220088884234E-4</v>
      </c>
      <c r="E63">
        <v>-7.009761E-4</v>
      </c>
      <c r="F63">
        <f t="shared" si="0"/>
        <v>1.1386911953147557E-6</v>
      </c>
    </row>
    <row r="64" spans="1:6" x14ac:dyDescent="0.2">
      <c r="A64" t="s">
        <v>49</v>
      </c>
      <c r="B64" s="1">
        <v>38078</v>
      </c>
      <c r="C64">
        <v>834400</v>
      </c>
      <c r="D64">
        <v>6.1058448627591133E-3</v>
      </c>
      <c r="E64">
        <v>5.2920860000000005E-3</v>
      </c>
      <c r="F64">
        <f t="shared" si="0"/>
        <v>2.4265154380180005E-5</v>
      </c>
    </row>
    <row r="65" spans="1:6" x14ac:dyDescent="0.2">
      <c r="A65" t="s">
        <v>49</v>
      </c>
      <c r="B65" s="1">
        <v>38079</v>
      </c>
      <c r="C65">
        <v>1407900</v>
      </c>
      <c r="D65">
        <v>1.6183396801352501E-2</v>
      </c>
      <c r="E65">
        <v>8.5146220000000012E-3</v>
      </c>
      <c r="F65">
        <f t="shared" si="0"/>
        <v>6.6398106922566026E-5</v>
      </c>
    </row>
    <row r="66" spans="1:6" x14ac:dyDescent="0.2">
      <c r="A66" t="s">
        <v>49</v>
      </c>
      <c r="B66" s="1">
        <v>38082</v>
      </c>
      <c r="C66">
        <v>1071500</v>
      </c>
      <c r="D66">
        <v>7.299310527741909E-3</v>
      </c>
      <c r="E66">
        <v>7.6720300000000007E-3</v>
      </c>
      <c r="F66">
        <f t="shared" si="0"/>
        <v>5.3376340723638945E-5</v>
      </c>
    </row>
    <row r="67" spans="1:6" x14ac:dyDescent="0.2">
      <c r="A67" t="s">
        <v>49</v>
      </c>
      <c r="B67" s="1">
        <v>38083</v>
      </c>
      <c r="C67">
        <v>1492700</v>
      </c>
      <c r="D67">
        <v>-2.6350435800850391E-3</v>
      </c>
      <c r="E67">
        <v>-2.0946140000000003E-3</v>
      </c>
      <c r="F67">
        <f t="shared" ref="F67:F130" si="1">( E67 - AVERAGE($E$2:$E$253) )^2</f>
        <v>6.0552051513404765E-6</v>
      </c>
    </row>
    <row r="68" spans="1:6" x14ac:dyDescent="0.2">
      <c r="A68" t="s">
        <v>49</v>
      </c>
      <c r="B68" s="1">
        <v>38084</v>
      </c>
      <c r="C68">
        <v>973600</v>
      </c>
      <c r="D68">
        <v>-6.6050449386239052E-3</v>
      </c>
      <c r="E68">
        <v>-6.645415E-3</v>
      </c>
      <c r="F68">
        <f t="shared" si="1"/>
        <v>4.9161604058305809E-5</v>
      </c>
    </row>
    <row r="69" spans="1:6" x14ac:dyDescent="0.2">
      <c r="A69" t="s">
        <v>49</v>
      </c>
      <c r="B69" s="1">
        <v>38085</v>
      </c>
      <c r="C69">
        <v>1010200</v>
      </c>
      <c r="D69">
        <v>5.319143645465374E-3</v>
      </c>
      <c r="E69">
        <v>-1.06091E-3</v>
      </c>
      <c r="F69">
        <f t="shared" si="1"/>
        <v>2.0364107543300734E-6</v>
      </c>
    </row>
    <row r="70" spans="1:6" x14ac:dyDescent="0.2">
      <c r="A70" t="s">
        <v>49</v>
      </c>
      <c r="B70" s="1">
        <v>38089</v>
      </c>
      <c r="C70">
        <v>776700</v>
      </c>
      <c r="D70">
        <v>-3.968218807131052E-3</v>
      </c>
      <c r="E70">
        <v>5.1609730000000001E-3</v>
      </c>
      <c r="F70">
        <f t="shared" si="1"/>
        <v>2.2990628283379206E-5</v>
      </c>
    </row>
    <row r="71" spans="1:6" x14ac:dyDescent="0.2">
      <c r="A71" t="s">
        <v>49</v>
      </c>
      <c r="B71" s="1">
        <v>38090</v>
      </c>
      <c r="C71">
        <v>1521200</v>
      </c>
      <c r="D71">
        <v>-1.5272276476025581E-2</v>
      </c>
      <c r="E71">
        <v>-1.3761789999999999E-2</v>
      </c>
      <c r="F71">
        <f t="shared" si="1"/>
        <v>1.9959780268819332E-4</v>
      </c>
    </row>
    <row r="72" spans="1:6" x14ac:dyDescent="0.2">
      <c r="A72" t="s">
        <v>49</v>
      </c>
      <c r="B72" s="1">
        <v>38091</v>
      </c>
      <c r="C72">
        <v>1086600</v>
      </c>
      <c r="D72">
        <v>-1.3486163690686226E-2</v>
      </c>
      <c r="E72">
        <v>-1.1244510000000001E-3</v>
      </c>
      <c r="F72">
        <f t="shared" si="1"/>
        <v>2.2217978673052216E-6</v>
      </c>
    </row>
    <row r="73" spans="1:6" x14ac:dyDescent="0.2">
      <c r="A73" t="s">
        <v>49</v>
      </c>
      <c r="B73" s="1">
        <v>38092</v>
      </c>
      <c r="C73">
        <v>2221200</v>
      </c>
      <c r="D73">
        <v>-2.0505823194980621E-2</v>
      </c>
      <c r="E73">
        <v>5.9388210000000004E-4</v>
      </c>
      <c r="F73">
        <f t="shared" si="1"/>
        <v>5.1876191325078208E-8</v>
      </c>
    </row>
    <row r="74" spans="1:6" x14ac:dyDescent="0.2">
      <c r="A74" t="s">
        <v>49</v>
      </c>
      <c r="B74" s="1">
        <v>38093</v>
      </c>
      <c r="C74">
        <v>3444900</v>
      </c>
      <c r="D74">
        <v>-1.7445918172597885E-2</v>
      </c>
      <c r="E74">
        <v>5.1114419999999999E-3</v>
      </c>
      <c r="F74">
        <f t="shared" si="1"/>
        <v>2.2518093741248779E-5</v>
      </c>
    </row>
    <row r="75" spans="1:6" x14ac:dyDescent="0.2">
      <c r="A75" t="s">
        <v>49</v>
      </c>
      <c r="B75" s="1">
        <v>38096</v>
      </c>
      <c r="C75">
        <v>1939600</v>
      </c>
      <c r="D75">
        <v>2.8409063816070557E-3</v>
      </c>
      <c r="E75">
        <v>1.066446E-3</v>
      </c>
      <c r="F75">
        <f t="shared" si="1"/>
        <v>4.9045840382780667E-7</v>
      </c>
    </row>
    <row r="76" spans="1:6" x14ac:dyDescent="0.2">
      <c r="A76" t="s">
        <v>49</v>
      </c>
      <c r="B76" s="1">
        <v>38097</v>
      </c>
      <c r="C76">
        <v>3126500</v>
      </c>
      <c r="D76">
        <v>-2.974504791200161E-2</v>
      </c>
      <c r="E76">
        <v>-1.5557040000000001E-2</v>
      </c>
      <c r="F76">
        <f t="shared" si="1"/>
        <v>2.5354698124142069E-4</v>
      </c>
    </row>
    <row r="77" spans="1:6" x14ac:dyDescent="0.2">
      <c r="A77" t="s">
        <v>49</v>
      </c>
      <c r="B77" s="1">
        <v>38098</v>
      </c>
      <c r="C77">
        <v>1721700</v>
      </c>
      <c r="D77">
        <v>3.6496489774435759E-3</v>
      </c>
      <c r="E77">
        <v>5.3123459999999999E-3</v>
      </c>
      <c r="F77">
        <f t="shared" si="1"/>
        <v>2.4465165044994951E-5</v>
      </c>
    </row>
    <row r="78" spans="1:6" x14ac:dyDescent="0.2">
      <c r="A78" t="s">
        <v>49</v>
      </c>
      <c r="B78" s="1">
        <v>38099</v>
      </c>
      <c r="C78">
        <v>4087000</v>
      </c>
      <c r="D78">
        <v>4.5090902596712112E-2</v>
      </c>
      <c r="E78">
        <v>1.40914E-2</v>
      </c>
      <c r="F78">
        <f t="shared" si="1"/>
        <v>1.8838334826737479E-4</v>
      </c>
    </row>
    <row r="79" spans="1:6" x14ac:dyDescent="0.2">
      <c r="A79" t="s">
        <v>49</v>
      </c>
      <c r="B79" s="1">
        <v>38100</v>
      </c>
      <c r="C79">
        <v>2346300</v>
      </c>
      <c r="D79">
        <v>-1.5309691429138184E-2</v>
      </c>
      <c r="E79">
        <v>5.8775540000000005E-4</v>
      </c>
      <c r="F79">
        <f t="shared" si="1"/>
        <v>4.9122851061388691E-8</v>
      </c>
    </row>
    <row r="80" spans="1:6" x14ac:dyDescent="0.2">
      <c r="A80" t="s">
        <v>49</v>
      </c>
      <c r="B80" s="1">
        <v>38103</v>
      </c>
      <c r="C80">
        <v>959900</v>
      </c>
      <c r="D80">
        <v>-2.8268524911254644E-3</v>
      </c>
      <c r="E80">
        <v>-4.4450290000000005E-3</v>
      </c>
      <c r="F80">
        <f t="shared" si="1"/>
        <v>2.3147141664280073E-5</v>
      </c>
    </row>
    <row r="81" spans="1:6" x14ac:dyDescent="0.2">
      <c r="A81" t="s">
        <v>49</v>
      </c>
      <c r="B81" s="1">
        <v>38104</v>
      </c>
      <c r="C81">
        <v>1323000</v>
      </c>
      <c r="D81">
        <v>-1.4174330979585648E-2</v>
      </c>
      <c r="E81">
        <v>2.272067E-3</v>
      </c>
      <c r="F81">
        <f t="shared" si="1"/>
        <v>3.6326391310196113E-6</v>
      </c>
    </row>
    <row r="82" spans="1:6" x14ac:dyDescent="0.2">
      <c r="A82" t="s">
        <v>49</v>
      </c>
      <c r="B82" s="1">
        <v>38105</v>
      </c>
      <c r="C82">
        <v>1596000</v>
      </c>
      <c r="D82">
        <v>-1.869160495698452E-2</v>
      </c>
      <c r="E82">
        <v>-1.3794799999999999E-2</v>
      </c>
      <c r="F82">
        <f t="shared" si="1"/>
        <v>2.0053161687705193E-4</v>
      </c>
    </row>
    <row r="83" spans="1:6" x14ac:dyDescent="0.2">
      <c r="A83" t="s">
        <v>49</v>
      </c>
      <c r="B83" s="1">
        <v>38106</v>
      </c>
      <c r="C83">
        <v>1976700</v>
      </c>
      <c r="D83">
        <v>-3.5897418856620789E-2</v>
      </c>
      <c r="E83">
        <v>-7.5908090000000004E-3</v>
      </c>
      <c r="F83">
        <f t="shared" si="1"/>
        <v>6.3312697551554272E-5</v>
      </c>
    </row>
    <row r="84" spans="1:6" x14ac:dyDescent="0.2">
      <c r="A84" t="s">
        <v>49</v>
      </c>
      <c r="B84" s="1">
        <v>38107</v>
      </c>
      <c r="C84">
        <v>1422200</v>
      </c>
      <c r="D84">
        <v>-2.5835877284407616E-2</v>
      </c>
      <c r="E84">
        <v>-5.9162030000000001E-3</v>
      </c>
      <c r="F84">
        <f t="shared" si="1"/>
        <v>3.9467565254227085E-5</v>
      </c>
    </row>
    <row r="85" spans="1:6" x14ac:dyDescent="0.2">
      <c r="A85" t="s">
        <v>49</v>
      </c>
      <c r="B85" s="1">
        <v>38110</v>
      </c>
      <c r="C85">
        <v>1604800</v>
      </c>
      <c r="D85">
        <v>1.0140414349734783E-2</v>
      </c>
      <c r="E85">
        <v>9.2025650000000011E-3</v>
      </c>
      <c r="F85">
        <f t="shared" si="1"/>
        <v>7.8082784180584958E-5</v>
      </c>
    </row>
    <row r="86" spans="1:6" x14ac:dyDescent="0.2">
      <c r="A86" t="s">
        <v>49</v>
      </c>
      <c r="B86" s="1">
        <v>38111</v>
      </c>
      <c r="C86">
        <v>1776900</v>
      </c>
      <c r="D86">
        <v>1.3127419166266918E-2</v>
      </c>
      <c r="E86">
        <v>1.8434170000000002E-3</v>
      </c>
      <c r="F86">
        <f t="shared" si="1"/>
        <v>2.182410428982231E-6</v>
      </c>
    </row>
    <row r="87" spans="1:6" x14ac:dyDescent="0.2">
      <c r="A87" t="s">
        <v>49</v>
      </c>
      <c r="B87" s="1">
        <v>38112</v>
      </c>
      <c r="C87">
        <v>795800</v>
      </c>
      <c r="D87">
        <v>7.6221255585551262E-4</v>
      </c>
      <c r="E87">
        <v>1.7685680000000001E-3</v>
      </c>
      <c r="F87">
        <f t="shared" si="1"/>
        <v>1.9668641926720833E-6</v>
      </c>
    </row>
    <row r="88" spans="1:6" x14ac:dyDescent="0.2">
      <c r="A88" t="s">
        <v>49</v>
      </c>
      <c r="B88" s="1">
        <v>38113</v>
      </c>
      <c r="C88">
        <v>1642100</v>
      </c>
      <c r="D88">
        <v>-1.3709085993468761E-2</v>
      </c>
      <c r="E88">
        <v>-6.7229590000000006E-3</v>
      </c>
      <c r="F88">
        <f t="shared" si="1"/>
        <v>5.0255021860214504E-5</v>
      </c>
    </row>
    <row r="89" spans="1:6" x14ac:dyDescent="0.2">
      <c r="A89" t="s">
        <v>49</v>
      </c>
      <c r="B89" s="1">
        <v>38114</v>
      </c>
      <c r="C89">
        <v>1928000</v>
      </c>
      <c r="D89">
        <v>-1.4671782031655312E-2</v>
      </c>
      <c r="E89">
        <v>-1.372544E-2</v>
      </c>
      <c r="F89">
        <f t="shared" si="1"/>
        <v>1.9857202505218452E-4</v>
      </c>
    </row>
    <row r="90" spans="1:6" x14ac:dyDescent="0.2">
      <c r="A90" t="s">
        <v>49</v>
      </c>
      <c r="B90" s="1">
        <v>38117</v>
      </c>
      <c r="C90">
        <v>2075600</v>
      </c>
      <c r="D90">
        <v>-1.6457682475447655E-2</v>
      </c>
      <c r="E90">
        <v>-1.0539730000000001E-2</v>
      </c>
      <c r="F90">
        <f t="shared" si="1"/>
        <v>1.1893753467284162E-4</v>
      </c>
    </row>
    <row r="91" spans="1:6" x14ac:dyDescent="0.2">
      <c r="A91" t="s">
        <v>49</v>
      </c>
      <c r="B91" s="1">
        <v>38118</v>
      </c>
      <c r="C91">
        <v>3722800</v>
      </c>
      <c r="D91">
        <v>5.1792796701192856E-2</v>
      </c>
      <c r="E91">
        <v>7.6624480000000005E-3</v>
      </c>
      <c r="F91">
        <f t="shared" si="1"/>
        <v>5.3236422053160287E-5</v>
      </c>
    </row>
    <row r="92" spans="1:6" x14ac:dyDescent="0.2">
      <c r="A92" t="s">
        <v>49</v>
      </c>
      <c r="B92" s="1">
        <v>38119</v>
      </c>
      <c r="C92">
        <v>2108000</v>
      </c>
      <c r="D92">
        <v>5.3030797280371189E-3</v>
      </c>
      <c r="E92">
        <v>1.6705460000000002E-3</v>
      </c>
      <c r="F92">
        <f t="shared" si="1"/>
        <v>1.7015307238511405E-6</v>
      </c>
    </row>
    <row r="93" spans="1:6" x14ac:dyDescent="0.2">
      <c r="A93" t="s">
        <v>49</v>
      </c>
      <c r="B93" s="1">
        <v>38120</v>
      </c>
      <c r="C93">
        <v>1416800</v>
      </c>
      <c r="D93">
        <v>-1.0550138540565968E-2</v>
      </c>
      <c r="E93">
        <v>-7.6552930000000003E-4</v>
      </c>
      <c r="F93">
        <f t="shared" si="1"/>
        <v>1.2806270719616034E-6</v>
      </c>
    </row>
    <row r="94" spans="1:6" x14ac:dyDescent="0.2">
      <c r="A94" t="s">
        <v>49</v>
      </c>
      <c r="B94" s="1">
        <v>38121</v>
      </c>
      <c r="C94">
        <v>1757100</v>
      </c>
      <c r="D94">
        <v>1.5231914585456252E-3</v>
      </c>
      <c r="E94">
        <v>-6.749115E-4</v>
      </c>
      <c r="F94">
        <f t="shared" si="1"/>
        <v>1.0837437632944498E-6</v>
      </c>
    </row>
    <row r="95" spans="1:6" x14ac:dyDescent="0.2">
      <c r="A95" t="s">
        <v>49</v>
      </c>
      <c r="B95" s="1">
        <v>38124</v>
      </c>
      <c r="C95">
        <v>1725800</v>
      </c>
      <c r="D95">
        <v>-1.5209111385047436E-2</v>
      </c>
      <c r="E95">
        <v>-1.058684E-2</v>
      </c>
      <c r="F95">
        <f t="shared" si="1"/>
        <v>1.1996730308429595E-4</v>
      </c>
    </row>
    <row r="96" spans="1:6" x14ac:dyDescent="0.2">
      <c r="A96" t="s">
        <v>49</v>
      </c>
      <c r="B96" s="1">
        <v>38125</v>
      </c>
      <c r="C96">
        <v>1458300</v>
      </c>
      <c r="D96">
        <v>2.3938257247209549E-2</v>
      </c>
      <c r="E96">
        <v>6.8167150000000001E-3</v>
      </c>
      <c r="F96">
        <f t="shared" si="1"/>
        <v>4.1610193332067576E-5</v>
      </c>
    </row>
    <row r="97" spans="1:6" x14ac:dyDescent="0.2">
      <c r="A97" t="s">
        <v>49</v>
      </c>
      <c r="B97" s="1">
        <v>38126</v>
      </c>
      <c r="C97">
        <v>1694700</v>
      </c>
      <c r="D97">
        <v>6.0331765562295914E-3</v>
      </c>
      <c r="E97">
        <v>-2.574462E-3</v>
      </c>
      <c r="F97">
        <f t="shared" si="1"/>
        <v>8.6470145311488947E-6</v>
      </c>
    </row>
    <row r="98" spans="1:6" x14ac:dyDescent="0.2">
      <c r="A98" t="s">
        <v>49</v>
      </c>
      <c r="B98" s="1">
        <v>38127</v>
      </c>
      <c r="C98">
        <v>2162300</v>
      </c>
      <c r="D98">
        <v>8.9954938739538193E-3</v>
      </c>
      <c r="E98">
        <v>4.6845719999999999E-4</v>
      </c>
      <c r="F98">
        <f t="shared" si="1"/>
        <v>1.0473179790755357E-8</v>
      </c>
    </row>
    <row r="99" spans="1:6" x14ac:dyDescent="0.2">
      <c r="A99" t="s">
        <v>49</v>
      </c>
      <c r="B99" s="1">
        <v>38128</v>
      </c>
      <c r="C99">
        <v>1838700</v>
      </c>
      <c r="D99">
        <v>1.4858826994895935E-2</v>
      </c>
      <c r="E99">
        <v>4.0121560000000002E-3</v>
      </c>
      <c r="F99">
        <f t="shared" si="1"/>
        <v>1.3293588392319188E-5</v>
      </c>
    </row>
    <row r="100" spans="1:6" x14ac:dyDescent="0.2">
      <c r="A100" t="s">
        <v>49</v>
      </c>
      <c r="B100" s="1">
        <v>38131</v>
      </c>
      <c r="C100">
        <v>1454500</v>
      </c>
      <c r="D100">
        <v>1.464162371121347E-3</v>
      </c>
      <c r="E100">
        <v>1.6917220000000001E-3</v>
      </c>
      <c r="F100">
        <f t="shared" si="1"/>
        <v>1.7572242541560165E-6</v>
      </c>
    </row>
    <row r="101" spans="1:6" x14ac:dyDescent="0.2">
      <c r="A101" t="s">
        <v>49</v>
      </c>
      <c r="B101" s="1">
        <v>38132</v>
      </c>
      <c r="C101">
        <v>2268400</v>
      </c>
      <c r="D101">
        <v>1.4619519934058189E-3</v>
      </c>
      <c r="E101">
        <v>1.6103559999999999E-2</v>
      </c>
      <c r="F101">
        <f t="shared" si="1"/>
        <v>2.4766706039457023E-4</v>
      </c>
    </row>
    <row r="102" spans="1:6" x14ac:dyDescent="0.2">
      <c r="A102" t="s">
        <v>49</v>
      </c>
      <c r="B102" s="1">
        <v>38133</v>
      </c>
      <c r="C102">
        <v>968200</v>
      </c>
      <c r="D102">
        <v>1.1678821407258511E-2</v>
      </c>
      <c r="E102">
        <v>1.6980370000000001E-3</v>
      </c>
      <c r="F102">
        <f t="shared" si="1"/>
        <v>1.7740065037516594E-6</v>
      </c>
    </row>
    <row r="103" spans="1:6" x14ac:dyDescent="0.2">
      <c r="A103" t="s">
        <v>49</v>
      </c>
      <c r="B103" s="1">
        <v>38134</v>
      </c>
      <c r="C103">
        <v>2134000</v>
      </c>
      <c r="D103">
        <v>3.6075175739824772E-3</v>
      </c>
      <c r="E103">
        <v>5.6864050000000003E-3</v>
      </c>
      <c r="F103">
        <f t="shared" si="1"/>
        <v>2.8305446896665721E-5</v>
      </c>
    </row>
    <row r="104" spans="1:6" x14ac:dyDescent="0.2">
      <c r="A104" t="s">
        <v>49</v>
      </c>
      <c r="B104" s="1">
        <v>38135</v>
      </c>
      <c r="C104">
        <v>1012700</v>
      </c>
      <c r="D104">
        <v>-5.0323288887739182E-3</v>
      </c>
      <c r="E104">
        <v>-5.351027E-4</v>
      </c>
      <c r="F104">
        <f t="shared" si="1"/>
        <v>8.1219991311276214E-7</v>
      </c>
    </row>
    <row r="105" spans="1:6" x14ac:dyDescent="0.2">
      <c r="A105" t="s">
        <v>49</v>
      </c>
      <c r="B105" s="1">
        <v>38139</v>
      </c>
      <c r="C105">
        <v>832400</v>
      </c>
      <c r="D105">
        <v>1.1560682207345963E-2</v>
      </c>
      <c r="E105">
        <v>4.6400400000000001E-4</v>
      </c>
      <c r="F105">
        <f t="shared" si="1"/>
        <v>9.5815426768639328E-9</v>
      </c>
    </row>
    <row r="106" spans="1:6" x14ac:dyDescent="0.2">
      <c r="A106" t="s">
        <v>49</v>
      </c>
      <c r="B106" s="1">
        <v>38140</v>
      </c>
      <c r="C106">
        <v>1538600</v>
      </c>
      <c r="D106">
        <v>1.4286041259765625E-3</v>
      </c>
      <c r="E106">
        <v>3.3803070000000004E-3</v>
      </c>
      <c r="F106">
        <f t="shared" si="1"/>
        <v>9.0853314379822792E-6</v>
      </c>
    </row>
    <row r="107" spans="1:6" x14ac:dyDescent="0.2">
      <c r="A107" t="s">
        <v>49</v>
      </c>
      <c r="B107" s="1">
        <v>38141</v>
      </c>
      <c r="C107">
        <v>1505900</v>
      </c>
      <c r="D107">
        <v>-1.7118453979492188E-2</v>
      </c>
      <c r="E107">
        <v>-7.4222880000000008E-3</v>
      </c>
      <c r="F107">
        <f t="shared" si="1"/>
        <v>6.0659278071588931E-5</v>
      </c>
    </row>
    <row r="108" spans="1:6" x14ac:dyDescent="0.2">
      <c r="A108" t="s">
        <v>49</v>
      </c>
      <c r="B108" s="1">
        <v>38142</v>
      </c>
      <c r="C108">
        <v>1118300</v>
      </c>
      <c r="D108">
        <v>2.4673450738191605E-2</v>
      </c>
      <c r="E108">
        <v>5.2478860000000002E-3</v>
      </c>
      <c r="F108">
        <f t="shared" si="1"/>
        <v>2.3831652506019048E-5</v>
      </c>
    </row>
    <row r="109" spans="1:6" x14ac:dyDescent="0.2">
      <c r="A109" t="s">
        <v>49</v>
      </c>
      <c r="B109" s="1">
        <v>38145</v>
      </c>
      <c r="C109">
        <v>1809000</v>
      </c>
      <c r="D109">
        <v>1.0623269714415073E-2</v>
      </c>
      <c r="E109">
        <v>1.596436E-2</v>
      </c>
      <c r="F109">
        <f t="shared" si="1"/>
        <v>2.433051333614045E-4</v>
      </c>
    </row>
    <row r="110" spans="1:6" x14ac:dyDescent="0.2">
      <c r="A110" t="s">
        <v>49</v>
      </c>
      <c r="B110" s="1">
        <v>38146</v>
      </c>
      <c r="C110">
        <v>5078200</v>
      </c>
      <c r="D110">
        <v>-1.4015737688168883E-3</v>
      </c>
      <c r="E110">
        <v>1.543291E-3</v>
      </c>
      <c r="F110">
        <f t="shared" si="1"/>
        <v>1.3857347528156876E-6</v>
      </c>
    </row>
    <row r="111" spans="1:6" x14ac:dyDescent="0.2">
      <c r="A111" t="s">
        <v>49</v>
      </c>
      <c r="B111" s="1">
        <v>38147</v>
      </c>
      <c r="C111">
        <v>2905800</v>
      </c>
      <c r="D111">
        <v>-2.5964904576539993E-2</v>
      </c>
      <c r="E111">
        <v>-9.4993790000000005E-3</v>
      </c>
      <c r="F111">
        <f t="shared" si="1"/>
        <v>9.7328043788198423E-5</v>
      </c>
    </row>
    <row r="112" spans="1:6" x14ac:dyDescent="0.2">
      <c r="A112" t="s">
        <v>49</v>
      </c>
      <c r="B112" s="1">
        <v>38148</v>
      </c>
      <c r="C112">
        <v>1161800</v>
      </c>
      <c r="D112">
        <v>1.2247843667864799E-2</v>
      </c>
      <c r="E112">
        <v>4.543325E-3</v>
      </c>
      <c r="F112">
        <f t="shared" si="1"/>
        <v>1.7449052930263242E-5</v>
      </c>
    </row>
    <row r="113" spans="1:6" x14ac:dyDescent="0.2">
      <c r="A113" t="s">
        <v>49</v>
      </c>
      <c r="B113" s="1">
        <v>38152</v>
      </c>
      <c r="C113">
        <v>791800</v>
      </c>
      <c r="D113">
        <v>-9.2526767402887344E-3</v>
      </c>
      <c r="E113">
        <v>-9.8374790000000014E-3</v>
      </c>
      <c r="F113">
        <f t="shared" si="1"/>
        <v>1.0411340490590844E-4</v>
      </c>
    </row>
    <row r="114" spans="1:6" x14ac:dyDescent="0.2">
      <c r="A114" t="s">
        <v>49</v>
      </c>
      <c r="B114" s="1">
        <v>38153</v>
      </c>
      <c r="C114">
        <v>1169100</v>
      </c>
      <c r="D114">
        <v>2.4425297975540161E-2</v>
      </c>
      <c r="E114">
        <v>5.9717940000000008E-3</v>
      </c>
      <c r="F114">
        <f t="shared" si="1"/>
        <v>3.142359618298502E-5</v>
      </c>
    </row>
    <row r="115" spans="1:6" x14ac:dyDescent="0.2">
      <c r="A115" t="s">
        <v>49</v>
      </c>
      <c r="B115" s="1">
        <v>38154</v>
      </c>
      <c r="C115">
        <v>1848000</v>
      </c>
      <c r="D115">
        <v>1.8232835456728935E-2</v>
      </c>
      <c r="E115">
        <v>1.3692460000000002E-3</v>
      </c>
      <c r="F115">
        <f t="shared" si="1"/>
        <v>1.0062644898716166E-6</v>
      </c>
    </row>
    <row r="116" spans="1:6" x14ac:dyDescent="0.2">
      <c r="A116" t="s">
        <v>49</v>
      </c>
      <c r="B116" s="1">
        <v>38155</v>
      </c>
      <c r="C116">
        <v>1427300</v>
      </c>
      <c r="D116">
        <v>-1.2396714650094509E-2</v>
      </c>
      <c r="E116">
        <v>-1.332087E-3</v>
      </c>
      <c r="F116">
        <f t="shared" si="1"/>
        <v>2.8839024135185356E-6</v>
      </c>
    </row>
    <row r="117" spans="1:6" x14ac:dyDescent="0.2">
      <c r="A117" t="s">
        <v>49</v>
      </c>
      <c r="B117" s="1">
        <v>38156</v>
      </c>
      <c r="C117">
        <v>1847900</v>
      </c>
      <c r="D117">
        <v>1.2552322819828987E-2</v>
      </c>
      <c r="E117">
        <v>2.6235590000000001E-3</v>
      </c>
      <c r="F117">
        <f t="shared" si="1"/>
        <v>5.0960369553075538E-6</v>
      </c>
    </row>
    <row r="118" spans="1:6" x14ac:dyDescent="0.2">
      <c r="A118" t="s">
        <v>49</v>
      </c>
      <c r="B118" s="1">
        <v>38159</v>
      </c>
      <c r="C118">
        <v>1451600</v>
      </c>
      <c r="D118">
        <v>-2.7548838406801224E-3</v>
      </c>
      <c r="E118">
        <v>-4.1585170000000005E-3</v>
      </c>
      <c r="F118">
        <f t="shared" si="1"/>
        <v>2.0472327722159157E-5</v>
      </c>
    </row>
    <row r="119" spans="1:6" x14ac:dyDescent="0.2">
      <c r="A119" t="s">
        <v>49</v>
      </c>
      <c r="B119" s="1">
        <v>38160</v>
      </c>
      <c r="C119">
        <v>1608200</v>
      </c>
      <c r="D119">
        <v>8.2873506471514702E-3</v>
      </c>
      <c r="E119">
        <v>3.6362030000000002E-3</v>
      </c>
      <c r="F119">
        <f t="shared" si="1"/>
        <v>1.0693451687258582E-5</v>
      </c>
    </row>
    <row r="120" spans="1:6" x14ac:dyDescent="0.2">
      <c r="A120" t="s">
        <v>49</v>
      </c>
      <c r="B120" s="1">
        <v>38161</v>
      </c>
      <c r="C120">
        <v>1158400</v>
      </c>
      <c r="D120">
        <v>4.7944993712007999E-3</v>
      </c>
      <c r="E120">
        <v>8.5066250000000003E-3</v>
      </c>
      <c r="F120">
        <f t="shared" si="1"/>
        <v>6.6267843711918955E-5</v>
      </c>
    </row>
    <row r="121" spans="1:6" x14ac:dyDescent="0.2">
      <c r="A121" t="s">
        <v>49</v>
      </c>
      <c r="B121" s="1">
        <v>38162</v>
      </c>
      <c r="C121">
        <v>1387000</v>
      </c>
      <c r="D121">
        <v>-1.0224922560155392E-2</v>
      </c>
      <c r="E121">
        <v>-2.980613E-3</v>
      </c>
      <c r="F121">
        <f t="shared" si="1"/>
        <v>1.1200612705238089E-5</v>
      </c>
    </row>
    <row r="122" spans="1:6" x14ac:dyDescent="0.2">
      <c r="A122" t="s">
        <v>49</v>
      </c>
      <c r="B122" s="1">
        <v>38163</v>
      </c>
      <c r="C122">
        <v>1839400</v>
      </c>
      <c r="D122">
        <v>1.4462746679782867E-2</v>
      </c>
      <c r="E122">
        <v>-5.4530310000000005E-3</v>
      </c>
      <c r="F122">
        <f t="shared" si="1"/>
        <v>3.3862502593674654E-5</v>
      </c>
    </row>
    <row r="123" spans="1:6" x14ac:dyDescent="0.2">
      <c r="A123" t="s">
        <v>49</v>
      </c>
      <c r="B123" s="1">
        <v>38166</v>
      </c>
      <c r="C123">
        <v>1646800</v>
      </c>
      <c r="D123">
        <v>-1.4256557449698448E-2</v>
      </c>
      <c r="E123">
        <v>-9.520199E-4</v>
      </c>
      <c r="F123">
        <f t="shared" si="1"/>
        <v>1.7374892244424021E-6</v>
      </c>
    </row>
    <row r="124" spans="1:6" x14ac:dyDescent="0.2">
      <c r="A124" t="s">
        <v>49</v>
      </c>
      <c r="B124" s="1">
        <v>38167</v>
      </c>
      <c r="C124">
        <v>805600</v>
      </c>
      <c r="D124">
        <v>1.3773762620985508E-3</v>
      </c>
      <c r="E124">
        <v>2.5146690000000002E-3</v>
      </c>
      <c r="F124">
        <f t="shared" si="1"/>
        <v>4.6162686269475068E-6</v>
      </c>
    </row>
    <row r="125" spans="1:6" x14ac:dyDescent="0.2">
      <c r="A125" t="s">
        <v>49</v>
      </c>
      <c r="B125" s="1">
        <v>38168</v>
      </c>
      <c r="C125">
        <v>2047700</v>
      </c>
      <c r="D125">
        <v>6.1898315325379372E-3</v>
      </c>
      <c r="E125">
        <v>4.0837880000000005E-3</v>
      </c>
      <c r="F125">
        <f t="shared" si="1"/>
        <v>1.3821065431335799E-5</v>
      </c>
    </row>
    <row r="126" spans="1:6" x14ac:dyDescent="0.2">
      <c r="A126" t="s">
        <v>49</v>
      </c>
      <c r="B126" s="1">
        <v>38169</v>
      </c>
      <c r="C126">
        <v>1507000</v>
      </c>
      <c r="D126">
        <v>-9.5694009214639664E-3</v>
      </c>
      <c r="E126">
        <v>-1.043091E-2</v>
      </c>
      <c r="F126">
        <f t="shared" si="1"/>
        <v>1.1657582756609199E-4</v>
      </c>
    </row>
    <row r="127" spans="1:6" x14ac:dyDescent="0.2">
      <c r="A127" t="s">
        <v>49</v>
      </c>
      <c r="B127" s="1">
        <v>38170</v>
      </c>
      <c r="C127">
        <v>1108800</v>
      </c>
      <c r="D127">
        <v>-1.8633507192134857E-2</v>
      </c>
      <c r="E127">
        <v>-3.1534000000000002E-3</v>
      </c>
      <c r="F127">
        <f t="shared" si="1"/>
        <v>1.23870114941786E-5</v>
      </c>
    </row>
    <row r="128" spans="1:6" x14ac:dyDescent="0.2">
      <c r="A128" t="s">
        <v>49</v>
      </c>
      <c r="B128" s="1">
        <v>38174</v>
      </c>
      <c r="C128">
        <v>1588400</v>
      </c>
      <c r="D128">
        <v>-2.6019681245088577E-2</v>
      </c>
      <c r="E128">
        <v>-8.1483590000000009E-3</v>
      </c>
      <c r="F128">
        <f t="shared" si="1"/>
        <v>7.2496329571259286E-5</v>
      </c>
    </row>
    <row r="129" spans="1:6" x14ac:dyDescent="0.2">
      <c r="A129" t="s">
        <v>49</v>
      </c>
      <c r="B129" s="1">
        <v>38175</v>
      </c>
      <c r="C129">
        <v>1368000</v>
      </c>
      <c r="D129">
        <v>-1.588449627161026E-2</v>
      </c>
      <c r="E129">
        <v>1.8992840000000002E-3</v>
      </c>
      <c r="F129">
        <f t="shared" si="1"/>
        <v>2.3505960050421977E-6</v>
      </c>
    </row>
    <row r="130" spans="1:6" x14ac:dyDescent="0.2">
      <c r="A130" t="s">
        <v>49</v>
      </c>
      <c r="B130" s="1">
        <v>38176</v>
      </c>
      <c r="C130">
        <v>2355000</v>
      </c>
      <c r="D130">
        <v>-1.6140885651111603E-2</v>
      </c>
      <c r="E130">
        <v>-8.2444360000000008E-3</v>
      </c>
      <c r="F130">
        <f t="shared" si="1"/>
        <v>7.4141651298631367E-5</v>
      </c>
    </row>
    <row r="131" spans="1:6" x14ac:dyDescent="0.2">
      <c r="A131" t="s">
        <v>49</v>
      </c>
      <c r="B131" s="1">
        <v>38177</v>
      </c>
      <c r="C131">
        <v>1277500</v>
      </c>
      <c r="D131">
        <v>1.0439995676279068E-2</v>
      </c>
      <c r="E131">
        <v>3.3360080000000001E-3</v>
      </c>
      <c r="F131">
        <f t="shared" ref="F131:F194" si="2">( E131 - AVERAGE($E$2:$E$253) )^2</f>
        <v>8.8202427795280828E-6</v>
      </c>
    </row>
    <row r="132" spans="1:6" x14ac:dyDescent="0.2">
      <c r="A132" t="s">
        <v>49</v>
      </c>
      <c r="B132" s="1">
        <v>38180</v>
      </c>
      <c r="C132">
        <v>2042000</v>
      </c>
      <c r="D132">
        <v>-3.6900509148836136E-3</v>
      </c>
      <c r="E132">
        <v>1.3838840000000002E-3</v>
      </c>
      <c r="F132">
        <f t="shared" si="2"/>
        <v>1.035846317353626E-6</v>
      </c>
    </row>
    <row r="133" spans="1:6" x14ac:dyDescent="0.2">
      <c r="A133" t="s">
        <v>49</v>
      </c>
      <c r="B133" s="1">
        <v>38181</v>
      </c>
      <c r="C133">
        <v>822300</v>
      </c>
      <c r="D133">
        <v>-8.1481225788593292E-3</v>
      </c>
      <c r="E133">
        <v>7.0893349999999998E-4</v>
      </c>
      <c r="F133">
        <f t="shared" si="2"/>
        <v>1.1752202464542577E-7</v>
      </c>
    </row>
    <row r="134" spans="1:6" x14ac:dyDescent="0.2">
      <c r="A134" t="s">
        <v>49</v>
      </c>
      <c r="B134" s="1">
        <v>38182</v>
      </c>
      <c r="C134">
        <v>2741300</v>
      </c>
      <c r="D134">
        <v>-1.7923876643180847E-2</v>
      </c>
      <c r="E134">
        <v>-3.2910670000000004E-3</v>
      </c>
      <c r="F134">
        <f t="shared" si="2"/>
        <v>1.3375006843735588E-5</v>
      </c>
    </row>
    <row r="135" spans="1:6" x14ac:dyDescent="0.2">
      <c r="A135" t="s">
        <v>49</v>
      </c>
      <c r="B135" s="1">
        <v>38183</v>
      </c>
      <c r="C135">
        <v>5160800</v>
      </c>
      <c r="D135">
        <v>7.6045920141041279E-3</v>
      </c>
      <c r="E135">
        <v>-4.3006110000000002E-3</v>
      </c>
      <c r="F135">
        <f t="shared" si="2"/>
        <v>2.1778365581744077E-5</v>
      </c>
    </row>
    <row r="136" spans="1:6" x14ac:dyDescent="0.2">
      <c r="A136" t="s">
        <v>49</v>
      </c>
      <c r="B136" s="1">
        <v>38184</v>
      </c>
      <c r="C136">
        <v>669600</v>
      </c>
      <c r="D136">
        <v>-2.5660388171672821E-2</v>
      </c>
      <c r="E136">
        <v>-4.7890559999999999E-3</v>
      </c>
      <c r="F136">
        <f t="shared" si="2"/>
        <v>2.6575825622905718E-5</v>
      </c>
    </row>
    <row r="137" spans="1:6" x14ac:dyDescent="0.2">
      <c r="A137" t="s">
        <v>49</v>
      </c>
      <c r="B137" s="1">
        <v>38187</v>
      </c>
      <c r="C137">
        <v>1967900</v>
      </c>
      <c r="D137">
        <v>5.4221297614276409E-3</v>
      </c>
      <c r="E137">
        <v>-4.4489240000000004E-4</v>
      </c>
      <c r="F137">
        <f t="shared" si="2"/>
        <v>6.5773891549818793E-7</v>
      </c>
    </row>
    <row r="138" spans="1:6" x14ac:dyDescent="0.2">
      <c r="A138" t="s">
        <v>49</v>
      </c>
      <c r="B138" s="1">
        <v>38188</v>
      </c>
      <c r="C138">
        <v>1048800</v>
      </c>
      <c r="D138">
        <v>3.3898346126079559E-2</v>
      </c>
      <c r="E138">
        <v>7.0578620000000007E-3</v>
      </c>
      <c r="F138">
        <f t="shared" si="2"/>
        <v>4.4779429126000121E-5</v>
      </c>
    </row>
    <row r="139" spans="1:6" x14ac:dyDescent="0.2">
      <c r="A139" t="s">
        <v>49</v>
      </c>
      <c r="B139" s="1">
        <v>38189</v>
      </c>
      <c r="C139">
        <v>3525900</v>
      </c>
      <c r="D139">
        <v>-3.0551403760910034E-2</v>
      </c>
      <c r="E139">
        <v>-1.3340310000000001E-2</v>
      </c>
      <c r="F139">
        <f t="shared" si="2"/>
        <v>1.8786618620700345E-4</v>
      </c>
    </row>
    <row r="140" spans="1:6" x14ac:dyDescent="0.2">
      <c r="A140" t="s">
        <v>49</v>
      </c>
      <c r="B140" s="1">
        <v>38190</v>
      </c>
      <c r="C140">
        <v>2040600</v>
      </c>
      <c r="D140">
        <v>2.3059198632836342E-2</v>
      </c>
      <c r="E140">
        <v>2.7059640000000004E-3</v>
      </c>
      <c r="F140">
        <f t="shared" si="2"/>
        <v>5.4748762842008644E-6</v>
      </c>
    </row>
    <row r="141" spans="1:6" x14ac:dyDescent="0.2">
      <c r="A141" t="s">
        <v>49</v>
      </c>
      <c r="B141" s="1">
        <v>38191</v>
      </c>
      <c r="C141">
        <v>1546300</v>
      </c>
      <c r="D141">
        <v>-2.554471418261528E-2</v>
      </c>
      <c r="E141">
        <v>-9.7005939999999999E-3</v>
      </c>
      <c r="F141">
        <f t="shared" si="2"/>
        <v>1.0133870348179658E-4</v>
      </c>
    </row>
    <row r="142" spans="1:6" x14ac:dyDescent="0.2">
      <c r="A142" t="s">
        <v>49</v>
      </c>
      <c r="B142" s="1">
        <v>38194</v>
      </c>
      <c r="C142">
        <v>1217000</v>
      </c>
      <c r="D142">
        <v>1.5420185402035713E-2</v>
      </c>
      <c r="E142">
        <v>-1.9701710000000002E-3</v>
      </c>
      <c r="F142">
        <f t="shared" si="2"/>
        <v>5.4582493064467468E-6</v>
      </c>
    </row>
    <row r="143" spans="1:6" x14ac:dyDescent="0.2">
      <c r="A143" t="s">
        <v>49</v>
      </c>
      <c r="B143" s="1">
        <v>38195</v>
      </c>
      <c r="C143">
        <v>2315300</v>
      </c>
      <c r="D143">
        <v>1.8982535228133202E-2</v>
      </c>
      <c r="E143">
        <v>9.9348739999999998E-3</v>
      </c>
      <c r="F143">
        <f t="shared" si="2"/>
        <v>9.1561079039284611E-5</v>
      </c>
    </row>
    <row r="144" spans="1:6" x14ac:dyDescent="0.2">
      <c r="A144" t="s">
        <v>49</v>
      </c>
      <c r="B144" s="1">
        <v>38196</v>
      </c>
      <c r="C144">
        <v>1884700</v>
      </c>
      <c r="D144">
        <v>-1.7883738502860069E-2</v>
      </c>
      <c r="E144">
        <v>5.3889650000000003E-4</v>
      </c>
      <c r="F144">
        <f t="shared" si="2"/>
        <v>2.985218709612583E-8</v>
      </c>
    </row>
    <row r="145" spans="1:6" x14ac:dyDescent="0.2">
      <c r="A145" t="s">
        <v>49</v>
      </c>
      <c r="B145" s="1">
        <v>38197</v>
      </c>
      <c r="C145">
        <v>1521200</v>
      </c>
      <c r="D145">
        <v>1.8209390342235565E-2</v>
      </c>
      <c r="E145">
        <v>4.573588E-3</v>
      </c>
      <c r="F145">
        <f t="shared" si="2"/>
        <v>1.7702798371260559E-5</v>
      </c>
    </row>
    <row r="146" spans="1:6" x14ac:dyDescent="0.2">
      <c r="A146" t="s">
        <v>49</v>
      </c>
      <c r="B146" s="1">
        <v>38198</v>
      </c>
      <c r="C146">
        <v>933600</v>
      </c>
      <c r="D146">
        <v>3.7257967051118612E-3</v>
      </c>
      <c r="E146">
        <v>1.1722690000000001E-3</v>
      </c>
      <c r="F146">
        <f t="shared" si="2"/>
        <v>6.4987839448274493E-7</v>
      </c>
    </row>
    <row r="147" spans="1:6" x14ac:dyDescent="0.2">
      <c r="A147" t="s">
        <v>49</v>
      </c>
      <c r="B147" s="1">
        <v>38201</v>
      </c>
      <c r="C147">
        <v>3431000</v>
      </c>
      <c r="D147">
        <v>-3.1180405989289284E-2</v>
      </c>
      <c r="E147">
        <v>4.4475909999999999E-3</v>
      </c>
      <c r="F147">
        <f t="shared" si="2"/>
        <v>1.6658416582685687E-5</v>
      </c>
    </row>
    <row r="148" spans="1:6" x14ac:dyDescent="0.2">
      <c r="A148" t="s">
        <v>49</v>
      </c>
      <c r="B148" s="1">
        <v>38202</v>
      </c>
      <c r="C148">
        <v>1590600</v>
      </c>
      <c r="D148">
        <v>-2.528735063970089E-2</v>
      </c>
      <c r="E148">
        <v>-6.2623120000000008E-3</v>
      </c>
      <c r="F148">
        <f t="shared" si="2"/>
        <v>4.3936092818731522E-5</v>
      </c>
    </row>
    <row r="149" spans="1:6" x14ac:dyDescent="0.2">
      <c r="A149" t="s">
        <v>49</v>
      </c>
      <c r="B149" s="1">
        <v>38203</v>
      </c>
      <c r="C149">
        <v>1185500</v>
      </c>
      <c r="D149">
        <v>1.0220134630799294E-2</v>
      </c>
      <c r="E149">
        <v>-9.6390800000000008E-4</v>
      </c>
      <c r="F149">
        <f t="shared" si="2"/>
        <v>1.7689708770433025E-6</v>
      </c>
    </row>
    <row r="150" spans="1:6" x14ac:dyDescent="0.2">
      <c r="A150" t="s">
        <v>49</v>
      </c>
      <c r="B150" s="1">
        <v>38204</v>
      </c>
      <c r="C150">
        <v>1303800</v>
      </c>
      <c r="D150">
        <v>-2.5680927559733391E-2</v>
      </c>
      <c r="E150">
        <v>-1.6320330000000001E-2</v>
      </c>
      <c r="F150">
        <f t="shared" si="2"/>
        <v>2.7843756839016824E-4</v>
      </c>
    </row>
    <row r="151" spans="1:6" x14ac:dyDescent="0.2">
      <c r="A151" t="s">
        <v>49</v>
      </c>
      <c r="B151" s="1">
        <v>38205</v>
      </c>
      <c r="C151">
        <v>2119100</v>
      </c>
      <c r="D151">
        <v>0</v>
      </c>
      <c r="E151">
        <v>-1.548071E-2</v>
      </c>
      <c r="F151">
        <f t="shared" si="2"/>
        <v>2.5112197811153869E-4</v>
      </c>
    </row>
    <row r="152" spans="1:6" x14ac:dyDescent="0.2">
      <c r="A152" t="s">
        <v>49</v>
      </c>
      <c r="B152" s="1">
        <v>38208</v>
      </c>
      <c r="C152">
        <v>1024500</v>
      </c>
      <c r="D152">
        <v>-5.5911061353981495E-3</v>
      </c>
      <c r="E152">
        <v>1.1748450000000001E-3</v>
      </c>
      <c r="F152">
        <f t="shared" si="2"/>
        <v>6.540383168864783E-7</v>
      </c>
    </row>
    <row r="153" spans="1:6" x14ac:dyDescent="0.2">
      <c r="A153" t="s">
        <v>49</v>
      </c>
      <c r="B153" s="1">
        <v>38209</v>
      </c>
      <c r="C153">
        <v>995200</v>
      </c>
      <c r="D153">
        <v>8.0321589484810829E-3</v>
      </c>
      <c r="E153">
        <v>1.297385E-2</v>
      </c>
      <c r="F153">
        <f t="shared" si="2"/>
        <v>1.5895488991384644E-4</v>
      </c>
    </row>
    <row r="154" spans="1:6" x14ac:dyDescent="0.2">
      <c r="A154" t="s">
        <v>49</v>
      </c>
      <c r="B154" s="1">
        <v>38210</v>
      </c>
      <c r="C154">
        <v>1720600</v>
      </c>
      <c r="D154">
        <v>-2.1513979882001877E-2</v>
      </c>
      <c r="E154">
        <v>-3.0119370000000001E-3</v>
      </c>
      <c r="F154">
        <f t="shared" si="2"/>
        <v>1.1411259942324967E-5</v>
      </c>
    </row>
    <row r="155" spans="1:6" x14ac:dyDescent="0.2">
      <c r="A155" t="s">
        <v>49</v>
      </c>
      <c r="B155" s="1">
        <v>38211</v>
      </c>
      <c r="C155">
        <v>1033900</v>
      </c>
      <c r="D155">
        <v>-1.628624158911407E-3</v>
      </c>
      <c r="E155">
        <v>-1.1675140000000001E-2</v>
      </c>
      <c r="F155">
        <f t="shared" si="2"/>
        <v>1.4499190976152118E-4</v>
      </c>
    </row>
    <row r="156" spans="1:6" x14ac:dyDescent="0.2">
      <c r="A156" t="s">
        <v>49</v>
      </c>
      <c r="B156" s="1">
        <v>38212</v>
      </c>
      <c r="C156">
        <v>886100</v>
      </c>
      <c r="D156">
        <v>3.2626395113766193E-3</v>
      </c>
      <c r="E156">
        <v>1.4766330000000002E-3</v>
      </c>
      <c r="F156">
        <f t="shared" si="2"/>
        <v>1.2332421321322501E-6</v>
      </c>
    </row>
    <row r="157" spans="1:6" x14ac:dyDescent="0.2">
      <c r="A157" t="s">
        <v>49</v>
      </c>
      <c r="B157" s="1">
        <v>38215</v>
      </c>
      <c r="C157">
        <v>595400</v>
      </c>
      <c r="D157">
        <v>0</v>
      </c>
      <c r="E157">
        <v>1.365515E-2</v>
      </c>
      <c r="F157">
        <f t="shared" si="2"/>
        <v>1.7659835434784499E-4</v>
      </c>
    </row>
    <row r="158" spans="1:6" x14ac:dyDescent="0.2">
      <c r="A158" t="s">
        <v>49</v>
      </c>
      <c r="B158" s="1">
        <v>38216</v>
      </c>
      <c r="C158">
        <v>2087700</v>
      </c>
      <c r="D158">
        <v>1.7886200919747353E-2</v>
      </c>
      <c r="E158">
        <v>2.1957860000000004E-3</v>
      </c>
      <c r="F158">
        <f t="shared" si="2"/>
        <v>3.3476826290814271E-6</v>
      </c>
    </row>
    <row r="159" spans="1:6" x14ac:dyDescent="0.2">
      <c r="A159" t="s">
        <v>49</v>
      </c>
      <c r="B159" s="1">
        <v>38217</v>
      </c>
      <c r="C159">
        <v>743800</v>
      </c>
      <c r="D159">
        <v>2.476033940911293E-2</v>
      </c>
      <c r="E159">
        <v>1.2443260000000001E-2</v>
      </c>
      <c r="F159">
        <f t="shared" si="2"/>
        <v>1.4585734330290024E-4</v>
      </c>
    </row>
    <row r="160" spans="1:6" x14ac:dyDescent="0.2">
      <c r="A160" t="s">
        <v>49</v>
      </c>
      <c r="B160" s="1">
        <v>38218</v>
      </c>
      <c r="C160">
        <v>11318000</v>
      </c>
      <c r="D160">
        <v>-8.5736587643623352E-2</v>
      </c>
      <c r="E160">
        <v>-3.5976150000000002E-3</v>
      </c>
      <c r="F160">
        <f t="shared" si="2"/>
        <v>1.571118441039248E-5</v>
      </c>
    </row>
    <row r="161" spans="1:6" x14ac:dyDescent="0.2">
      <c r="A161" t="s">
        <v>49</v>
      </c>
      <c r="B161" s="1">
        <v>38219</v>
      </c>
      <c r="C161">
        <v>4741100</v>
      </c>
      <c r="D161">
        <v>-1.5345213934779167E-2</v>
      </c>
      <c r="E161">
        <v>6.524747E-3</v>
      </c>
      <c r="F161">
        <f t="shared" si="2"/>
        <v>3.7928703212077327E-5</v>
      </c>
    </row>
    <row r="162" spans="1:6" x14ac:dyDescent="0.2">
      <c r="A162" t="s">
        <v>49</v>
      </c>
      <c r="B162" s="1">
        <v>38222</v>
      </c>
      <c r="C162">
        <v>2421000</v>
      </c>
      <c r="D162">
        <v>1.4718621037900448E-2</v>
      </c>
      <c r="E162">
        <v>-2.4309190000000001E-3</v>
      </c>
      <c r="F162">
        <f t="shared" si="2"/>
        <v>7.8234195888790709E-6</v>
      </c>
    </row>
    <row r="163" spans="1:6" x14ac:dyDescent="0.2">
      <c r="A163" t="s">
        <v>49</v>
      </c>
      <c r="B163" s="1">
        <v>38223</v>
      </c>
      <c r="C163">
        <v>1559600</v>
      </c>
      <c r="D163">
        <v>1.7064423300325871E-3</v>
      </c>
      <c r="E163">
        <v>4.6546440000000004E-4</v>
      </c>
      <c r="F163">
        <f t="shared" si="2"/>
        <v>9.8695789892125108E-9</v>
      </c>
    </row>
    <row r="164" spans="1:6" x14ac:dyDescent="0.2">
      <c r="A164" t="s">
        <v>49</v>
      </c>
      <c r="B164" s="1">
        <v>38224</v>
      </c>
      <c r="C164">
        <v>2514500</v>
      </c>
      <c r="D164">
        <v>4.2589437216520309E-2</v>
      </c>
      <c r="E164">
        <v>8.0004380000000003E-3</v>
      </c>
      <c r="F164">
        <f t="shared" si="2"/>
        <v>5.8282832010492236E-5</v>
      </c>
    </row>
    <row r="165" spans="1:6" x14ac:dyDescent="0.2">
      <c r="A165" t="s">
        <v>49</v>
      </c>
      <c r="B165" s="1">
        <v>38225</v>
      </c>
      <c r="C165">
        <v>2168300</v>
      </c>
      <c r="D165">
        <v>1.5522919595241547E-2</v>
      </c>
      <c r="E165">
        <v>1.1765130000000001E-4</v>
      </c>
      <c r="F165">
        <f t="shared" si="2"/>
        <v>6.1736021649666847E-8</v>
      </c>
    </row>
    <row r="166" spans="1:6" x14ac:dyDescent="0.2">
      <c r="A166" t="s">
        <v>49</v>
      </c>
      <c r="B166" s="1">
        <v>38226</v>
      </c>
      <c r="C166">
        <v>1950100</v>
      </c>
      <c r="D166">
        <v>1.7699059098958969E-2</v>
      </c>
      <c r="E166">
        <v>2.4251420000000004E-3</v>
      </c>
      <c r="F166">
        <f t="shared" si="2"/>
        <v>4.2395771754549693E-6</v>
      </c>
    </row>
    <row r="167" spans="1:6" x14ac:dyDescent="0.2">
      <c r="A167" t="s">
        <v>49</v>
      </c>
      <c r="B167" s="1">
        <v>38229</v>
      </c>
      <c r="C167">
        <v>1219500</v>
      </c>
      <c r="D167">
        <v>-1.2648209929466248E-2</v>
      </c>
      <c r="E167">
        <v>-7.7813980000000001E-3</v>
      </c>
      <c r="F167">
        <f t="shared" si="2"/>
        <v>6.6382027484431834E-5</v>
      </c>
    </row>
    <row r="168" spans="1:6" x14ac:dyDescent="0.2">
      <c r="A168" t="s">
        <v>49</v>
      </c>
      <c r="B168" s="1">
        <v>38230</v>
      </c>
      <c r="C168">
        <v>1983300</v>
      </c>
      <c r="D168">
        <v>-4.8038004897534847E-3</v>
      </c>
      <c r="E168">
        <v>4.6308510000000001E-3</v>
      </c>
      <c r="F168">
        <f t="shared" si="2"/>
        <v>1.8187942057753025E-5</v>
      </c>
    </row>
    <row r="169" spans="1:6" x14ac:dyDescent="0.2">
      <c r="A169" t="s">
        <v>49</v>
      </c>
      <c r="B169" s="1">
        <v>38231</v>
      </c>
      <c r="C169">
        <v>580400</v>
      </c>
      <c r="D169">
        <v>8.0450056120753288E-3</v>
      </c>
      <c r="E169">
        <v>1.512352E-3</v>
      </c>
      <c r="F169">
        <f t="shared" si="2"/>
        <v>1.3138509035687304E-6</v>
      </c>
    </row>
    <row r="170" spans="1:6" x14ac:dyDescent="0.2">
      <c r="A170" t="s">
        <v>49</v>
      </c>
      <c r="B170" s="1">
        <v>38232</v>
      </c>
      <c r="C170">
        <v>509200</v>
      </c>
      <c r="D170">
        <v>1.3567444868385792E-2</v>
      </c>
      <c r="E170">
        <v>1.121249E-2</v>
      </c>
      <c r="F170">
        <f t="shared" si="2"/>
        <v>1.1764377156539958E-4</v>
      </c>
    </row>
    <row r="171" spans="1:6" x14ac:dyDescent="0.2">
      <c r="A171" t="s">
        <v>49</v>
      </c>
      <c r="B171" s="1">
        <v>38233</v>
      </c>
      <c r="C171">
        <v>1254900</v>
      </c>
      <c r="D171">
        <v>-2.913384884595871E-2</v>
      </c>
      <c r="E171">
        <v>-4.1848860000000005E-3</v>
      </c>
      <c r="F171">
        <f t="shared" si="2"/>
        <v>2.0711643280978726E-5</v>
      </c>
    </row>
    <row r="172" spans="1:6" x14ac:dyDescent="0.2">
      <c r="A172" t="s">
        <v>49</v>
      </c>
      <c r="B172" s="1">
        <v>38237</v>
      </c>
      <c r="C172">
        <v>1441900</v>
      </c>
      <c r="D172">
        <v>3.0819149687886238E-2</v>
      </c>
      <c r="E172">
        <v>6.8873860000000005E-3</v>
      </c>
      <c r="F172">
        <f t="shared" si="2"/>
        <v>4.2526927912283339E-5</v>
      </c>
    </row>
    <row r="173" spans="1:6" x14ac:dyDescent="0.2">
      <c r="A173" t="s">
        <v>49</v>
      </c>
      <c r="B173" s="1">
        <v>38238</v>
      </c>
      <c r="C173">
        <v>1173300</v>
      </c>
      <c r="D173">
        <v>-7.8680005390197039E-4</v>
      </c>
      <c r="E173">
        <v>-4.4858650000000003E-3</v>
      </c>
      <c r="F173">
        <f t="shared" si="2"/>
        <v>2.3541745293657956E-5</v>
      </c>
    </row>
    <row r="174" spans="1:6" x14ac:dyDescent="0.2">
      <c r="A174" t="s">
        <v>49</v>
      </c>
      <c r="B174" s="1">
        <v>38239</v>
      </c>
      <c r="C174">
        <v>1194700</v>
      </c>
      <c r="D174">
        <v>1.8897620961070061E-2</v>
      </c>
      <c r="E174">
        <v>1.890224E-3</v>
      </c>
      <c r="F174">
        <f t="shared" si="2"/>
        <v>2.3228971324139115E-6</v>
      </c>
    </row>
    <row r="175" spans="1:6" x14ac:dyDescent="0.2">
      <c r="A175" t="s">
        <v>49</v>
      </c>
      <c r="B175" s="1">
        <v>38240</v>
      </c>
      <c r="C175">
        <v>1553000</v>
      </c>
      <c r="D175">
        <v>1.2364822439849377E-2</v>
      </c>
      <c r="E175">
        <v>4.9535930000000001E-3</v>
      </c>
      <c r="F175">
        <f t="shared" si="2"/>
        <v>2.1044920955598157E-5</v>
      </c>
    </row>
    <row r="176" spans="1:6" x14ac:dyDescent="0.2">
      <c r="A176" t="s">
        <v>49</v>
      </c>
      <c r="B176" s="1">
        <v>38243</v>
      </c>
      <c r="C176">
        <v>789500</v>
      </c>
      <c r="D176">
        <v>1.4503784477710724E-2</v>
      </c>
      <c r="E176">
        <v>1.6905120000000001E-3</v>
      </c>
      <c r="F176">
        <f t="shared" si="2"/>
        <v>1.7540177581374928E-6</v>
      </c>
    </row>
    <row r="177" spans="1:6" x14ac:dyDescent="0.2">
      <c r="A177" t="s">
        <v>49</v>
      </c>
      <c r="B177" s="1">
        <v>38244</v>
      </c>
      <c r="C177">
        <v>2232800</v>
      </c>
      <c r="D177">
        <v>0</v>
      </c>
      <c r="E177">
        <v>2.2294860000000001E-3</v>
      </c>
      <c r="F177">
        <f t="shared" si="2"/>
        <v>3.4721378987923784E-6</v>
      </c>
    </row>
    <row r="178" spans="1:6" x14ac:dyDescent="0.2">
      <c r="A178" t="s">
        <v>49</v>
      </c>
      <c r="B178" s="1">
        <v>38245</v>
      </c>
      <c r="C178">
        <v>614100</v>
      </c>
      <c r="D178">
        <v>-2.4078231304883957E-2</v>
      </c>
      <c r="E178">
        <v>-7.0546740000000004E-3</v>
      </c>
      <c r="F178">
        <f t="shared" si="2"/>
        <v>5.5068163483619812E-5</v>
      </c>
    </row>
    <row r="179" spans="1:6" x14ac:dyDescent="0.2">
      <c r="A179" t="s">
        <v>49</v>
      </c>
      <c r="B179" s="1">
        <v>38246</v>
      </c>
      <c r="C179">
        <v>1022500</v>
      </c>
      <c r="D179">
        <v>1.0794092901051044E-2</v>
      </c>
      <c r="E179">
        <v>2.79372E-3</v>
      </c>
      <c r="F179">
        <f t="shared" si="2"/>
        <v>5.8932483376418342E-6</v>
      </c>
    </row>
    <row r="180" spans="1:6" x14ac:dyDescent="0.2">
      <c r="A180" t="s">
        <v>49</v>
      </c>
      <c r="B180" s="1">
        <v>38247</v>
      </c>
      <c r="C180">
        <v>839800</v>
      </c>
      <c r="D180">
        <v>-6.8649277091026306E-3</v>
      </c>
      <c r="E180">
        <v>4.4948820000000004E-3</v>
      </c>
      <c r="F180">
        <f t="shared" si="2"/>
        <v>1.7046686839624783E-5</v>
      </c>
    </row>
    <row r="181" spans="1:6" x14ac:dyDescent="0.2">
      <c r="A181" t="s">
        <v>49</v>
      </c>
      <c r="B181" s="1">
        <v>38250</v>
      </c>
      <c r="C181">
        <v>709900</v>
      </c>
      <c r="D181">
        <v>8.4485141560435295E-3</v>
      </c>
      <c r="E181">
        <v>-5.6266890000000007E-3</v>
      </c>
      <c r="F181">
        <f t="shared" si="2"/>
        <v>3.5913743472824171E-5</v>
      </c>
    </row>
    <row r="182" spans="1:6" x14ac:dyDescent="0.2">
      <c r="A182" t="s">
        <v>49</v>
      </c>
      <c r="B182" s="1">
        <v>38251</v>
      </c>
      <c r="C182">
        <v>1547000</v>
      </c>
      <c r="D182">
        <v>-1.1424263007938862E-2</v>
      </c>
      <c r="E182">
        <v>6.3268580000000003E-3</v>
      </c>
      <c r="F182">
        <f t="shared" si="2"/>
        <v>3.5530413655407372E-5</v>
      </c>
    </row>
    <row r="183" spans="1:6" x14ac:dyDescent="0.2">
      <c r="A183" t="s">
        <v>49</v>
      </c>
      <c r="B183" s="1">
        <v>38252</v>
      </c>
      <c r="C183">
        <v>1215700</v>
      </c>
      <c r="D183">
        <v>-1.0785778053104877E-2</v>
      </c>
      <c r="E183">
        <v>-1.393784E-2</v>
      </c>
      <c r="F183">
        <f t="shared" si="2"/>
        <v>2.0460323292468166E-4</v>
      </c>
    </row>
    <row r="184" spans="1:6" x14ac:dyDescent="0.2">
      <c r="A184" t="s">
        <v>49</v>
      </c>
      <c r="B184" s="1">
        <v>38253</v>
      </c>
      <c r="C184">
        <v>846700</v>
      </c>
      <c r="D184">
        <v>3.8940957747399807E-3</v>
      </c>
      <c r="E184">
        <v>-4.6697080000000007E-3</v>
      </c>
      <c r="F184">
        <f t="shared" si="2"/>
        <v>2.5359550000889974E-5</v>
      </c>
    </row>
    <row r="185" spans="1:6" x14ac:dyDescent="0.2">
      <c r="A185" t="s">
        <v>49</v>
      </c>
      <c r="B185" s="1">
        <v>38254</v>
      </c>
      <c r="C185">
        <v>765300</v>
      </c>
      <c r="D185">
        <v>-1.3188524171710014E-2</v>
      </c>
      <c r="E185">
        <v>1.5789090000000001E-3</v>
      </c>
      <c r="F185">
        <f t="shared" si="2"/>
        <v>1.4708604446035068E-6</v>
      </c>
    </row>
    <row r="186" spans="1:6" x14ac:dyDescent="0.2">
      <c r="A186" t="s">
        <v>49</v>
      </c>
      <c r="B186" s="1">
        <v>38257</v>
      </c>
      <c r="C186">
        <v>551800</v>
      </c>
      <c r="D186">
        <v>-1.5723254531621933E-2</v>
      </c>
      <c r="E186">
        <v>-5.9363490000000005E-3</v>
      </c>
      <c r="F186">
        <f t="shared" si="2"/>
        <v>3.9721098419273024E-5</v>
      </c>
    </row>
    <row r="187" spans="1:6" x14ac:dyDescent="0.2">
      <c r="A187" t="s">
        <v>49</v>
      </c>
      <c r="B187" s="1">
        <v>38258</v>
      </c>
      <c r="C187">
        <v>553200</v>
      </c>
      <c r="D187">
        <v>3.1948850955814123E-3</v>
      </c>
      <c r="E187">
        <v>5.9264900000000004E-3</v>
      </c>
      <c r="F187">
        <f t="shared" si="2"/>
        <v>3.0917729602856743E-5</v>
      </c>
    </row>
    <row r="188" spans="1:6" x14ac:dyDescent="0.2">
      <c r="A188" t="s">
        <v>49</v>
      </c>
      <c r="B188" s="1">
        <v>38259</v>
      </c>
      <c r="C188">
        <v>722700</v>
      </c>
      <c r="D188">
        <v>2.3885289207100868E-2</v>
      </c>
      <c r="E188">
        <v>4.2700390000000006E-3</v>
      </c>
      <c r="F188">
        <f t="shared" si="2"/>
        <v>1.524059413632432E-5</v>
      </c>
    </row>
    <row r="189" spans="1:6" x14ac:dyDescent="0.2">
      <c r="A189" t="s">
        <v>49</v>
      </c>
      <c r="B189" s="1">
        <v>38260</v>
      </c>
      <c r="C189">
        <v>1476800</v>
      </c>
      <c r="D189">
        <v>1.3996914029121399E-2</v>
      </c>
      <c r="E189">
        <v>-1.9734480000000002E-4</v>
      </c>
      <c r="F189">
        <f t="shared" si="2"/>
        <v>3.1749105411958409E-7</v>
      </c>
    </row>
    <row r="190" spans="1:6" x14ac:dyDescent="0.2">
      <c r="A190" t="s">
        <v>49</v>
      </c>
      <c r="B190" s="1">
        <v>38261</v>
      </c>
      <c r="C190">
        <v>1589100</v>
      </c>
      <c r="D190">
        <v>3.6042965948581696E-2</v>
      </c>
      <c r="E190">
        <v>1.5180610000000001E-2</v>
      </c>
      <c r="F190">
        <f t="shared" si="2"/>
        <v>2.1946915410031521E-4</v>
      </c>
    </row>
    <row r="191" spans="1:6" x14ac:dyDescent="0.2">
      <c r="A191" t="s">
        <v>49</v>
      </c>
      <c r="B191" s="1">
        <v>38264</v>
      </c>
      <c r="C191">
        <v>1157300</v>
      </c>
      <c r="D191">
        <v>-2.9607668984681368E-3</v>
      </c>
      <c r="E191">
        <v>3.2434820000000002E-3</v>
      </c>
      <c r="F191">
        <f t="shared" si="2"/>
        <v>8.2792198753266825E-6</v>
      </c>
    </row>
    <row r="192" spans="1:6" x14ac:dyDescent="0.2">
      <c r="A192" t="s">
        <v>49</v>
      </c>
      <c r="B192" s="1">
        <v>38265</v>
      </c>
      <c r="C192">
        <v>1624600</v>
      </c>
      <c r="D192">
        <v>1.7817353829741478E-2</v>
      </c>
      <c r="E192">
        <v>-6.078384E-4</v>
      </c>
      <c r="F192">
        <f t="shared" si="2"/>
        <v>9.4859232596892122E-7</v>
      </c>
    </row>
    <row r="193" spans="1:6" x14ac:dyDescent="0.2">
      <c r="A193" t="s">
        <v>49</v>
      </c>
      <c r="B193" s="1">
        <v>38266</v>
      </c>
      <c r="C193">
        <v>2116100</v>
      </c>
      <c r="D193">
        <v>-3.6469870246946812E-3</v>
      </c>
      <c r="E193">
        <v>6.6726610000000007E-3</v>
      </c>
      <c r="F193">
        <f t="shared" si="2"/>
        <v>3.977247647240584E-5</v>
      </c>
    </row>
    <row r="194" spans="1:6" x14ac:dyDescent="0.2">
      <c r="A194" t="s">
        <v>49</v>
      </c>
      <c r="B194" s="1">
        <v>38267</v>
      </c>
      <c r="C194">
        <v>3436600</v>
      </c>
      <c r="D194">
        <v>-1.830160990357399E-2</v>
      </c>
      <c r="E194">
        <v>-9.9820489999999998E-3</v>
      </c>
      <c r="F194">
        <f t="shared" si="2"/>
        <v>1.0708457361395255E-4</v>
      </c>
    </row>
    <row r="195" spans="1:6" x14ac:dyDescent="0.2">
      <c r="A195" t="s">
        <v>49</v>
      </c>
      <c r="B195" s="1">
        <v>38268</v>
      </c>
      <c r="C195">
        <v>2070400</v>
      </c>
      <c r="D195">
        <v>-4.0268454700708389E-2</v>
      </c>
      <c r="E195">
        <v>-7.5266440000000007E-3</v>
      </c>
      <c r="F195">
        <f t="shared" ref="F195:F253" si="3">( E195 - AVERAGE($E$2:$E$253) )^2</f>
        <v>6.229570217406588E-5</v>
      </c>
    </row>
    <row r="196" spans="1:6" x14ac:dyDescent="0.2">
      <c r="A196" t="s">
        <v>49</v>
      </c>
      <c r="B196" s="1">
        <v>38271</v>
      </c>
      <c r="C196">
        <v>1208200</v>
      </c>
      <c r="D196">
        <v>-1.5539630549028516E-3</v>
      </c>
      <c r="E196">
        <v>2.005097E-3</v>
      </c>
      <c r="F196">
        <f t="shared" si="3"/>
        <v>2.6862500473780399E-6</v>
      </c>
    </row>
    <row r="197" spans="1:6" x14ac:dyDescent="0.2">
      <c r="A197" t="s">
        <v>49</v>
      </c>
      <c r="B197" s="1">
        <v>38272</v>
      </c>
      <c r="C197">
        <v>1022900</v>
      </c>
      <c r="D197">
        <v>-7.7822792809456587E-4</v>
      </c>
      <c r="E197">
        <v>-2.2678960000000001E-3</v>
      </c>
      <c r="F197">
        <f t="shared" si="3"/>
        <v>6.9380331513287707E-6</v>
      </c>
    </row>
    <row r="198" spans="1:6" x14ac:dyDescent="0.2">
      <c r="A198" t="s">
        <v>49</v>
      </c>
      <c r="B198" s="1">
        <v>38273</v>
      </c>
      <c r="C198">
        <v>1223800</v>
      </c>
      <c r="D198">
        <v>-1.2461047619581223E-2</v>
      </c>
      <c r="E198">
        <v>-7.3005060000000009E-3</v>
      </c>
      <c r="F198">
        <f t="shared" si="3"/>
        <v>5.8777133450972159E-5</v>
      </c>
    </row>
    <row r="199" spans="1:6" x14ac:dyDescent="0.2">
      <c r="A199" t="s">
        <v>49</v>
      </c>
      <c r="B199" s="1">
        <v>38274</v>
      </c>
      <c r="C199">
        <v>1621900</v>
      </c>
      <c r="D199">
        <v>-1.1829697526991367E-2</v>
      </c>
      <c r="E199">
        <v>-9.3027430000000005E-3</v>
      </c>
      <c r="F199">
        <f t="shared" si="3"/>
        <v>9.3486885514756349E-5</v>
      </c>
    </row>
    <row r="200" spans="1:6" x14ac:dyDescent="0.2">
      <c r="A200" t="s">
        <v>49</v>
      </c>
      <c r="B200" s="1">
        <v>38275</v>
      </c>
      <c r="C200">
        <v>1988300</v>
      </c>
      <c r="D200">
        <v>-1.5163574367761612E-2</v>
      </c>
      <c r="E200">
        <v>4.4503260000000001E-3</v>
      </c>
      <c r="F200">
        <f t="shared" si="3"/>
        <v>1.6680749716691238E-5</v>
      </c>
    </row>
    <row r="201" spans="1:6" x14ac:dyDescent="0.2">
      <c r="A201" t="s">
        <v>49</v>
      </c>
      <c r="B201" s="1">
        <v>38278</v>
      </c>
      <c r="C201">
        <v>1557900</v>
      </c>
      <c r="D201">
        <v>1.5397048555314541E-2</v>
      </c>
      <c r="E201">
        <v>5.2517600000000003E-3</v>
      </c>
      <c r="F201">
        <f t="shared" si="3"/>
        <v>2.3869491447359744E-5</v>
      </c>
    </row>
    <row r="202" spans="1:6" x14ac:dyDescent="0.2">
      <c r="A202" t="s">
        <v>49</v>
      </c>
      <c r="B202" s="1">
        <v>38279</v>
      </c>
      <c r="C202">
        <v>2280400</v>
      </c>
      <c r="D202">
        <v>-2.9529120773077011E-2</v>
      </c>
      <c r="E202">
        <v>-9.6856430000000007E-3</v>
      </c>
      <c r="F202">
        <f t="shared" si="3"/>
        <v>1.0103791217267969E-4</v>
      </c>
    </row>
    <row r="203" spans="1:6" x14ac:dyDescent="0.2">
      <c r="A203" t="s">
        <v>49</v>
      </c>
      <c r="B203" s="1">
        <v>38280</v>
      </c>
      <c r="C203">
        <v>2361900</v>
      </c>
      <c r="D203">
        <v>-9.8684113472700119E-3</v>
      </c>
      <c r="E203">
        <v>3.8976460000000001E-4</v>
      </c>
      <c r="F203">
        <f t="shared" si="3"/>
        <v>5.5913117660204182E-10</v>
      </c>
    </row>
    <row r="204" spans="1:6" x14ac:dyDescent="0.2">
      <c r="A204" t="s">
        <v>49</v>
      </c>
      <c r="B204" s="1">
        <v>38281</v>
      </c>
      <c r="C204">
        <v>4114400</v>
      </c>
      <c r="D204">
        <v>9.0531572699546814E-2</v>
      </c>
      <c r="E204">
        <v>2.5641960000000004E-3</v>
      </c>
      <c r="F204">
        <f t="shared" si="3"/>
        <v>4.8315440575170927E-6</v>
      </c>
    </row>
    <row r="205" spans="1:6" x14ac:dyDescent="0.2">
      <c r="A205" t="s">
        <v>49</v>
      </c>
      <c r="B205" s="1">
        <v>38282</v>
      </c>
      <c r="C205">
        <v>2048000</v>
      </c>
      <c r="D205">
        <v>-5.4836273193359375E-2</v>
      </c>
      <c r="E205">
        <v>-9.7154060000000011E-3</v>
      </c>
      <c r="F205">
        <f t="shared" si="3"/>
        <v>1.0163713917254314E-4</v>
      </c>
    </row>
    <row r="206" spans="1:6" x14ac:dyDescent="0.2">
      <c r="A206" t="s">
        <v>49</v>
      </c>
      <c r="B206" s="1">
        <v>38285</v>
      </c>
      <c r="C206">
        <v>1182600</v>
      </c>
      <c r="D206">
        <v>-1.6115636099129915E-3</v>
      </c>
      <c r="E206">
        <v>-8.4874150000000003E-4</v>
      </c>
      <c r="F206">
        <f t="shared" si="3"/>
        <v>1.475885172487926E-6</v>
      </c>
    </row>
    <row r="207" spans="1:6" x14ac:dyDescent="0.2">
      <c r="A207" t="s">
        <v>49</v>
      </c>
      <c r="B207" s="1">
        <v>38286</v>
      </c>
      <c r="C207">
        <v>1407700</v>
      </c>
      <c r="D207">
        <v>-1.2106583453714848E-2</v>
      </c>
      <c r="E207">
        <v>1.487016E-2</v>
      </c>
      <c r="F207">
        <f t="shared" si="3"/>
        <v>2.1036721562064353E-4</v>
      </c>
    </row>
    <row r="208" spans="1:6" x14ac:dyDescent="0.2">
      <c r="A208" t="s">
        <v>49</v>
      </c>
      <c r="B208" s="1">
        <v>38287</v>
      </c>
      <c r="C208">
        <v>1869700</v>
      </c>
      <c r="D208">
        <v>2.4509819224476814E-2</v>
      </c>
      <c r="E208">
        <v>1.287924E-2</v>
      </c>
      <c r="F208">
        <f t="shared" si="3"/>
        <v>1.5657820603899838E-4</v>
      </c>
    </row>
    <row r="209" spans="1:6" x14ac:dyDescent="0.2">
      <c r="A209" t="s">
        <v>49</v>
      </c>
      <c r="B209" s="1">
        <v>38288</v>
      </c>
      <c r="C209">
        <v>1140700</v>
      </c>
      <c r="D209">
        <v>-1.0366835631430149E-2</v>
      </c>
      <c r="E209">
        <v>1.8126890000000001E-3</v>
      </c>
      <c r="F209">
        <f t="shared" si="3"/>
        <v>2.0925657912759834E-6</v>
      </c>
    </row>
    <row r="210" spans="1:6" x14ac:dyDescent="0.2">
      <c r="A210" t="s">
        <v>49</v>
      </c>
      <c r="B210" s="1">
        <v>38289</v>
      </c>
      <c r="C210">
        <v>1006500</v>
      </c>
      <c r="D210">
        <v>2.4173837155103683E-3</v>
      </c>
      <c r="E210">
        <v>2.448024E-3</v>
      </c>
      <c r="F210">
        <f t="shared" si="3"/>
        <v>4.3343299061862914E-6</v>
      </c>
    </row>
    <row r="211" spans="1:6" x14ac:dyDescent="0.2">
      <c r="A211" t="s">
        <v>49</v>
      </c>
      <c r="B211" s="1">
        <v>38292</v>
      </c>
      <c r="C211">
        <v>909000</v>
      </c>
      <c r="D211">
        <v>-3.215431235730648E-3</v>
      </c>
      <c r="E211">
        <v>2.7428770000000003E-4</v>
      </c>
      <c r="F211">
        <f t="shared" si="3"/>
        <v>8.4329225033220602E-9</v>
      </c>
    </row>
    <row r="212" spans="1:6" x14ac:dyDescent="0.2">
      <c r="A212" t="s">
        <v>49</v>
      </c>
      <c r="B212" s="1">
        <v>38293</v>
      </c>
      <c r="C212">
        <v>1307800</v>
      </c>
      <c r="D212">
        <v>1.9354898482561111E-2</v>
      </c>
      <c r="E212">
        <v>2.65367E-5</v>
      </c>
      <c r="F212">
        <f t="shared" si="3"/>
        <v>1.153158975316888E-7</v>
      </c>
    </row>
    <row r="213" spans="1:6" x14ac:dyDescent="0.2">
      <c r="A213" t="s">
        <v>49</v>
      </c>
      <c r="B213" s="1">
        <v>38294</v>
      </c>
      <c r="C213">
        <v>1648600</v>
      </c>
      <c r="D213">
        <v>4.7467928379774094E-3</v>
      </c>
      <c r="E213">
        <v>1.119819E-2</v>
      </c>
      <c r="F213">
        <f t="shared" si="3"/>
        <v>1.1733376983465339E-4</v>
      </c>
    </row>
    <row r="214" spans="1:6" x14ac:dyDescent="0.2">
      <c r="A214" t="s">
        <v>49</v>
      </c>
      <c r="B214" s="1">
        <v>38295</v>
      </c>
      <c r="C214">
        <v>1239000</v>
      </c>
      <c r="D214">
        <v>1.5748392324894667E-3</v>
      </c>
      <c r="E214">
        <v>1.6156400000000001E-2</v>
      </c>
      <c r="F214">
        <f t="shared" si="3"/>
        <v>2.4933298526254153E-4</v>
      </c>
    </row>
    <row r="215" spans="1:6" x14ac:dyDescent="0.2">
      <c r="A215" t="s">
        <v>49</v>
      </c>
      <c r="B215" s="1">
        <v>38296</v>
      </c>
      <c r="C215">
        <v>1230600</v>
      </c>
      <c r="D215">
        <v>1.2578603811562061E-2</v>
      </c>
      <c r="E215">
        <v>3.8737340000000002E-3</v>
      </c>
      <c r="F215">
        <f t="shared" si="3"/>
        <v>1.2303365476961482E-5</v>
      </c>
    </row>
    <row r="216" spans="1:6" x14ac:dyDescent="0.2">
      <c r="A216" t="s">
        <v>49</v>
      </c>
      <c r="B216" s="1">
        <v>38299</v>
      </c>
      <c r="C216">
        <v>1519300</v>
      </c>
      <c r="D216">
        <v>2.3291718680411577E-3</v>
      </c>
      <c r="E216">
        <v>-1.0976100000000002E-3</v>
      </c>
      <c r="F216">
        <f t="shared" si="3"/>
        <v>2.1425015468905502E-6</v>
      </c>
    </row>
    <row r="217" spans="1:6" x14ac:dyDescent="0.2">
      <c r="A217" t="s">
        <v>49</v>
      </c>
      <c r="B217" s="1">
        <v>38300</v>
      </c>
      <c r="C217">
        <v>1281000</v>
      </c>
      <c r="D217">
        <v>-1.0069722309708595E-2</v>
      </c>
      <c r="E217">
        <v>-6.9534460000000007E-4</v>
      </c>
      <c r="F217">
        <f t="shared" si="3"/>
        <v>1.126704220991389E-6</v>
      </c>
    </row>
    <row r="218" spans="1:6" x14ac:dyDescent="0.2">
      <c r="A218" t="s">
        <v>49</v>
      </c>
      <c r="B218" s="1">
        <v>38301</v>
      </c>
      <c r="C218">
        <v>1425300</v>
      </c>
      <c r="D218">
        <v>-6.2597752548754215E-3</v>
      </c>
      <c r="E218">
        <v>-1.0050860000000001E-3</v>
      </c>
      <c r="F218">
        <f t="shared" si="3"/>
        <v>1.8802021791225309E-6</v>
      </c>
    </row>
    <row r="219" spans="1:6" x14ac:dyDescent="0.2">
      <c r="A219" t="s">
        <v>49</v>
      </c>
      <c r="B219" s="1">
        <v>38302</v>
      </c>
      <c r="C219">
        <v>1637900</v>
      </c>
      <c r="D219">
        <v>1.2598413042724133E-2</v>
      </c>
      <c r="E219">
        <v>9.089268000000001E-3</v>
      </c>
      <c r="F219">
        <f t="shared" si="3"/>
        <v>7.6093334665483048E-5</v>
      </c>
    </row>
    <row r="220" spans="1:6" x14ac:dyDescent="0.2">
      <c r="A220" t="s">
        <v>49</v>
      </c>
      <c r="B220" s="1">
        <v>38303</v>
      </c>
      <c r="C220">
        <v>1219300</v>
      </c>
      <c r="D220">
        <v>2.3328682873398066E-3</v>
      </c>
      <c r="E220">
        <v>9.1096560000000007E-3</v>
      </c>
      <c r="F220">
        <f t="shared" si="3"/>
        <v>7.6449445474116809E-5</v>
      </c>
    </row>
    <row r="221" spans="1:6" x14ac:dyDescent="0.2">
      <c r="A221" t="s">
        <v>49</v>
      </c>
      <c r="B221" s="1">
        <v>38306</v>
      </c>
      <c r="C221">
        <v>2280200</v>
      </c>
      <c r="D221">
        <v>-4.654803778976202E-3</v>
      </c>
      <c r="E221">
        <v>-3.0401039999999999E-4</v>
      </c>
      <c r="F221">
        <f t="shared" si="3"/>
        <v>4.4907293727172128E-7</v>
      </c>
    </row>
    <row r="222" spans="1:6" x14ac:dyDescent="0.2">
      <c r="A222" t="s">
        <v>49</v>
      </c>
      <c r="B222" s="1">
        <v>38307</v>
      </c>
      <c r="C222">
        <v>2070200</v>
      </c>
      <c r="D222">
        <v>7.7942619100213051E-3</v>
      </c>
      <c r="E222">
        <v>-7.0788390000000008E-3</v>
      </c>
      <c r="F222">
        <f t="shared" si="3"/>
        <v>5.5427394339389176E-5</v>
      </c>
    </row>
    <row r="223" spans="1:6" x14ac:dyDescent="0.2">
      <c r="A223" t="s">
        <v>49</v>
      </c>
      <c r="B223" s="1">
        <v>38308</v>
      </c>
      <c r="C223">
        <v>2801900</v>
      </c>
      <c r="D223">
        <v>2.0108219236135483E-2</v>
      </c>
      <c r="E223">
        <v>5.5383990000000003E-3</v>
      </c>
      <c r="F223">
        <f t="shared" si="3"/>
        <v>2.6752484068255939E-5</v>
      </c>
    </row>
    <row r="224" spans="1:6" x14ac:dyDescent="0.2">
      <c r="A224" t="s">
        <v>49</v>
      </c>
      <c r="B224" s="1">
        <v>38309</v>
      </c>
      <c r="C224">
        <v>2988700</v>
      </c>
      <c r="D224">
        <v>2.3502686992287636E-2</v>
      </c>
      <c r="E224">
        <v>1.3621670000000001E-3</v>
      </c>
      <c r="F224">
        <f t="shared" si="3"/>
        <v>9.9211232502389726E-7</v>
      </c>
    </row>
    <row r="225" spans="1:6" x14ac:dyDescent="0.2">
      <c r="A225" t="s">
        <v>49</v>
      </c>
      <c r="B225" s="1">
        <v>38310</v>
      </c>
      <c r="C225">
        <v>2315800</v>
      </c>
      <c r="D225">
        <v>-1.1851840652525425E-2</v>
      </c>
      <c r="E225">
        <v>-1.116134E-2</v>
      </c>
      <c r="F225">
        <f t="shared" si="3"/>
        <v>1.3288230281767452E-4</v>
      </c>
    </row>
    <row r="226" spans="1:6" x14ac:dyDescent="0.2">
      <c r="A226" t="s">
        <v>49</v>
      </c>
      <c r="B226" s="1">
        <v>38313</v>
      </c>
      <c r="C226">
        <v>1665800</v>
      </c>
      <c r="D226">
        <v>1.7241345718502998E-2</v>
      </c>
      <c r="E226">
        <v>5.8957230000000003E-3</v>
      </c>
      <c r="F226">
        <f t="shared" si="3"/>
        <v>3.0576524320201825E-5</v>
      </c>
    </row>
    <row r="227" spans="1:6" x14ac:dyDescent="0.2">
      <c r="A227" t="s">
        <v>49</v>
      </c>
      <c r="B227" s="1">
        <v>38314</v>
      </c>
      <c r="C227">
        <v>1535800</v>
      </c>
      <c r="D227">
        <v>2.2108096163719893E-3</v>
      </c>
      <c r="E227">
        <v>-2.5483329999999998E-4</v>
      </c>
      <c r="F227">
        <f t="shared" si="3"/>
        <v>3.8558131829497446E-7</v>
      </c>
    </row>
    <row r="228" spans="1:6" x14ac:dyDescent="0.2">
      <c r="A228" t="s">
        <v>49</v>
      </c>
      <c r="B228" s="1">
        <v>38315</v>
      </c>
      <c r="C228">
        <v>644700</v>
      </c>
      <c r="D228">
        <v>0</v>
      </c>
      <c r="E228">
        <v>4.0953660000000005E-3</v>
      </c>
      <c r="F228">
        <f t="shared" si="3"/>
        <v>1.3907285832998665E-5</v>
      </c>
    </row>
    <row r="229" spans="1:6" x14ac:dyDescent="0.2">
      <c r="A229" t="s">
        <v>49</v>
      </c>
      <c r="B229" s="1">
        <v>38317</v>
      </c>
      <c r="C229">
        <v>129400</v>
      </c>
      <c r="D229">
        <v>-7.3531095404177904E-4</v>
      </c>
      <c r="E229">
        <v>7.5311400000000004E-4</v>
      </c>
      <c r="F229">
        <f t="shared" si="3"/>
        <v>1.4976540460729248E-7</v>
      </c>
    </row>
    <row r="230" spans="1:6" x14ac:dyDescent="0.2">
      <c r="A230" t="s">
        <v>49</v>
      </c>
      <c r="B230" s="1">
        <v>38320</v>
      </c>
      <c r="C230">
        <v>1000800</v>
      </c>
      <c r="D230">
        <v>8.0941617488861084E-3</v>
      </c>
      <c r="E230">
        <v>-3.4498800000000002E-3</v>
      </c>
      <c r="F230">
        <f t="shared" si="3"/>
        <v>1.4561845660458982E-5</v>
      </c>
    </row>
    <row r="231" spans="1:6" x14ac:dyDescent="0.2">
      <c r="A231" t="s">
        <v>49</v>
      </c>
      <c r="B231" s="1">
        <v>38321</v>
      </c>
      <c r="C231">
        <v>2016100</v>
      </c>
      <c r="D231">
        <v>2.9197053518146276E-3</v>
      </c>
      <c r="E231">
        <v>-4.0303080000000007E-3</v>
      </c>
      <c r="F231">
        <f t="shared" si="3"/>
        <v>1.9328567246959496E-5</v>
      </c>
    </row>
    <row r="232" spans="1:6" x14ac:dyDescent="0.2">
      <c r="A232" t="s">
        <v>49</v>
      </c>
      <c r="B232" s="1">
        <v>38322</v>
      </c>
      <c r="C232">
        <v>1926300</v>
      </c>
      <c r="D232">
        <v>5.8224108070135117E-3</v>
      </c>
      <c r="E232">
        <v>1.495119E-2</v>
      </c>
      <c r="F232">
        <f t="shared" si="3"/>
        <v>2.1272430642349624E-4</v>
      </c>
    </row>
    <row r="233" spans="1:6" x14ac:dyDescent="0.2">
      <c r="A233" t="s">
        <v>49</v>
      </c>
      <c r="B233" s="1">
        <v>38323</v>
      </c>
      <c r="C233">
        <v>2894000</v>
      </c>
      <c r="D233">
        <v>2.0984077826142311E-2</v>
      </c>
      <c r="E233">
        <v>-8.7294460000000005E-4</v>
      </c>
      <c r="F233">
        <f t="shared" si="3"/>
        <v>1.5352777256999604E-6</v>
      </c>
    </row>
    <row r="234" spans="1:6" x14ac:dyDescent="0.2">
      <c r="A234" t="s">
        <v>49</v>
      </c>
      <c r="B234" s="1">
        <v>38324</v>
      </c>
      <c r="C234">
        <v>1874700</v>
      </c>
      <c r="D234">
        <v>1.4174398966133595E-2</v>
      </c>
      <c r="E234">
        <v>7.0568660000000006E-4</v>
      </c>
      <c r="F234">
        <f t="shared" si="3"/>
        <v>1.1530639590118297E-7</v>
      </c>
    </row>
    <row r="235" spans="1:6" x14ac:dyDescent="0.2">
      <c r="A235" t="s">
        <v>49</v>
      </c>
      <c r="B235" s="1">
        <v>38327</v>
      </c>
      <c r="C235">
        <v>1325200</v>
      </c>
      <c r="D235">
        <v>6.9880802184343338E-3</v>
      </c>
      <c r="E235">
        <v>-7.7234990000000006E-4</v>
      </c>
      <c r="F235">
        <f t="shared" si="3"/>
        <v>1.2961106284965453E-6</v>
      </c>
    </row>
    <row r="236" spans="1:6" x14ac:dyDescent="0.2">
      <c r="A236" t="s">
        <v>49</v>
      </c>
      <c r="B236" s="1">
        <v>38328</v>
      </c>
      <c r="C236">
        <v>2290000</v>
      </c>
      <c r="D236">
        <v>2.7758474461734295E-3</v>
      </c>
      <c r="E236">
        <v>-1.1073299999999999E-2</v>
      </c>
      <c r="F236">
        <f t="shared" si="3"/>
        <v>1.3086029894102098E-4</v>
      </c>
    </row>
    <row r="237" spans="1:6" x14ac:dyDescent="0.2">
      <c r="A237" t="s">
        <v>49</v>
      </c>
      <c r="B237" s="1">
        <v>38329</v>
      </c>
      <c r="C237">
        <v>1768100</v>
      </c>
      <c r="D237">
        <v>9.6886055544018745E-3</v>
      </c>
      <c r="E237">
        <v>4.8765150000000005E-3</v>
      </c>
      <c r="F237">
        <f t="shared" si="3"/>
        <v>2.0343675277049486E-5</v>
      </c>
    </row>
    <row r="238" spans="1:6" x14ac:dyDescent="0.2">
      <c r="A238" t="s">
        <v>49</v>
      </c>
      <c r="B238" s="1">
        <v>38330</v>
      </c>
      <c r="C238">
        <v>2164100</v>
      </c>
      <c r="D238">
        <v>-6.1686187982559204E-3</v>
      </c>
      <c r="E238">
        <v>5.4362070000000002E-3</v>
      </c>
      <c r="F238">
        <f t="shared" si="3"/>
        <v>2.5705795925092282E-5</v>
      </c>
    </row>
    <row r="239" spans="1:6" x14ac:dyDescent="0.2">
      <c r="A239" t="s">
        <v>49</v>
      </c>
      <c r="B239" s="1">
        <v>38331</v>
      </c>
      <c r="C239">
        <v>2315000</v>
      </c>
      <c r="D239">
        <v>-8.9655248448252678E-3</v>
      </c>
      <c r="E239">
        <v>-1.042683E-3</v>
      </c>
      <c r="F239">
        <f t="shared" si="3"/>
        <v>1.9847220756255639E-6</v>
      </c>
    </row>
    <row r="240" spans="1:6" x14ac:dyDescent="0.2">
      <c r="A240" t="s">
        <v>49</v>
      </c>
      <c r="B240" s="1">
        <v>38334</v>
      </c>
      <c r="C240">
        <v>1405600</v>
      </c>
      <c r="D240">
        <v>-1.3917539035901427E-3</v>
      </c>
      <c r="E240">
        <v>8.9898990000000008E-3</v>
      </c>
      <c r="F240">
        <f t="shared" si="3"/>
        <v>7.4369587607177372E-5</v>
      </c>
    </row>
    <row r="241" spans="1:11" x14ac:dyDescent="0.2">
      <c r="A241" t="s">
        <v>49</v>
      </c>
      <c r="B241" s="1">
        <v>38335</v>
      </c>
      <c r="C241">
        <v>2053500</v>
      </c>
      <c r="D241">
        <v>9.0591749176383018E-3</v>
      </c>
      <c r="E241">
        <v>3.9209800000000001E-3</v>
      </c>
      <c r="F241">
        <f t="shared" si="3"/>
        <v>1.2637039251579644E-5</v>
      </c>
    </row>
    <row r="242" spans="1:11" x14ac:dyDescent="0.2">
      <c r="A242" t="s">
        <v>49</v>
      </c>
      <c r="B242" s="1">
        <v>38336</v>
      </c>
      <c r="C242">
        <v>3063400</v>
      </c>
      <c r="D242">
        <v>-1.2430895119905472E-2</v>
      </c>
      <c r="E242">
        <v>1.9445230000000001E-3</v>
      </c>
      <c r="F242">
        <f t="shared" si="3"/>
        <v>2.4913603071313448E-6</v>
      </c>
    </row>
    <row r="243" spans="1:11" x14ac:dyDescent="0.2">
      <c r="A243" t="s">
        <v>49</v>
      </c>
      <c r="B243" s="1">
        <v>38337</v>
      </c>
      <c r="C243">
        <v>1764600</v>
      </c>
      <c r="D243">
        <v>-6.9931667530909181E-4</v>
      </c>
      <c r="E243">
        <v>-2.081744E-3</v>
      </c>
      <c r="F243">
        <f t="shared" si="3"/>
        <v>5.9920315299520463E-6</v>
      </c>
    </row>
    <row r="244" spans="1:11" x14ac:dyDescent="0.2">
      <c r="A244" t="s">
        <v>49</v>
      </c>
      <c r="B244" s="1">
        <v>38338</v>
      </c>
      <c r="C244">
        <v>2365200</v>
      </c>
      <c r="D244">
        <v>-9.7970850765705109E-3</v>
      </c>
      <c r="E244">
        <v>-7.4716800000000005E-3</v>
      </c>
      <c r="F244">
        <f t="shared" si="3"/>
        <v>6.143108760329612E-5</v>
      </c>
    </row>
    <row r="245" spans="1:11" x14ac:dyDescent="0.2">
      <c r="A245" t="s">
        <v>49</v>
      </c>
      <c r="B245" s="1">
        <v>38341</v>
      </c>
      <c r="C245">
        <v>1590900</v>
      </c>
      <c r="D245">
        <v>-2.120136097073555E-2</v>
      </c>
      <c r="E245">
        <v>3.6006770000000002E-4</v>
      </c>
      <c r="F245">
        <f t="shared" si="3"/>
        <v>3.6613938274428512E-11</v>
      </c>
    </row>
    <row r="246" spans="1:11" x14ac:dyDescent="0.2">
      <c r="A246" t="s">
        <v>49</v>
      </c>
      <c r="B246" s="1">
        <v>38342</v>
      </c>
      <c r="C246">
        <v>1681500</v>
      </c>
      <c r="D246">
        <v>5.0541292876005173E-3</v>
      </c>
      <c r="E246">
        <v>9.0403040000000007E-3</v>
      </c>
      <c r="F246">
        <f t="shared" si="3"/>
        <v>7.524149156876591E-5</v>
      </c>
    </row>
    <row r="247" spans="1:11" x14ac:dyDescent="0.2">
      <c r="A247" t="s">
        <v>49</v>
      </c>
      <c r="B247" s="1">
        <v>38343</v>
      </c>
      <c r="C247">
        <v>2036200</v>
      </c>
      <c r="D247">
        <v>6.4655281603336334E-3</v>
      </c>
      <c r="E247">
        <v>3.4178110000000002E-3</v>
      </c>
      <c r="F247">
        <f t="shared" si="3"/>
        <v>9.3128262281122588E-6</v>
      </c>
    </row>
    <row r="248" spans="1:11" x14ac:dyDescent="0.2">
      <c r="A248" t="s">
        <v>49</v>
      </c>
      <c r="B248" s="1">
        <v>38344</v>
      </c>
      <c r="C248">
        <v>655600</v>
      </c>
      <c r="D248">
        <v>-4.2826849967241287E-3</v>
      </c>
      <c r="E248">
        <v>4.6297450000000001E-4</v>
      </c>
      <c r="F248">
        <f t="shared" si="3"/>
        <v>9.3810566016591717E-9</v>
      </c>
    </row>
    <row r="249" spans="1:11" x14ac:dyDescent="0.2">
      <c r="A249" t="s">
        <v>49</v>
      </c>
      <c r="B249" s="1">
        <v>38348</v>
      </c>
      <c r="C249">
        <v>626300</v>
      </c>
      <c r="D249">
        <v>-7.8852800652384758E-3</v>
      </c>
      <c r="E249">
        <v>-4.3053230000000007E-3</v>
      </c>
      <c r="F249">
        <f t="shared" si="3"/>
        <v>2.1822367044864807E-5</v>
      </c>
    </row>
    <row r="250" spans="1:11" x14ac:dyDescent="0.2">
      <c r="A250" t="s">
        <v>49</v>
      </c>
      <c r="B250" s="1">
        <v>38349</v>
      </c>
      <c r="C250">
        <v>1134900</v>
      </c>
      <c r="D250">
        <v>-1.4451197348535061E-3</v>
      </c>
      <c r="E250">
        <v>7.1540020000000005E-3</v>
      </c>
      <c r="F250">
        <f t="shared" si="3"/>
        <v>4.6075360437853739E-5</v>
      </c>
    </row>
    <row r="251" spans="1:11" x14ac:dyDescent="0.2">
      <c r="A251" t="s">
        <v>49</v>
      </c>
      <c r="B251" s="1">
        <v>38350</v>
      </c>
      <c r="C251">
        <v>899000</v>
      </c>
      <c r="D251">
        <v>1.157741341739893E-2</v>
      </c>
      <c r="E251">
        <v>-7.4163190000000001E-5</v>
      </c>
      <c r="F251">
        <f t="shared" si="3"/>
        <v>1.9384809444062532E-7</v>
      </c>
    </row>
    <row r="252" spans="1:11" x14ac:dyDescent="0.2">
      <c r="A252" t="s">
        <v>49</v>
      </c>
      <c r="B252" s="1">
        <v>38351</v>
      </c>
      <c r="C252">
        <v>993500</v>
      </c>
      <c r="D252">
        <v>-5.7224552147090435E-3</v>
      </c>
      <c r="E252">
        <v>8.2409659999999995E-5</v>
      </c>
      <c r="F252">
        <f t="shared" si="3"/>
        <v>8.0490788304829808E-8</v>
      </c>
    </row>
    <row r="253" spans="1:11" x14ac:dyDescent="0.2">
      <c r="A253" t="s">
        <v>49</v>
      </c>
      <c r="B253" s="1">
        <v>38352</v>
      </c>
      <c r="C253">
        <v>752900</v>
      </c>
      <c r="D253">
        <v>-6.4747626893222332E-3</v>
      </c>
      <c r="E253">
        <v>-1.3431670000000001E-3</v>
      </c>
      <c r="F253">
        <f t="shared" si="3"/>
        <v>2.9216574170170122E-6</v>
      </c>
    </row>
    <row r="254" spans="1:11" x14ac:dyDescent="0.2">
      <c r="B254" s="1"/>
    </row>
    <row r="255" spans="1:11" x14ac:dyDescent="0.2">
      <c r="B255" s="2" t="s">
        <v>2</v>
      </c>
      <c r="F255" t="s">
        <v>33</v>
      </c>
      <c r="G255" t="s">
        <v>34</v>
      </c>
      <c r="H255" t="s">
        <v>56</v>
      </c>
      <c r="I255" t="s">
        <v>58</v>
      </c>
      <c r="J255" t="s">
        <v>59</v>
      </c>
      <c r="K255" t="s">
        <v>60</v>
      </c>
    </row>
    <row r="256" spans="1:11" x14ac:dyDescent="0.2">
      <c r="A256" t="s">
        <v>50</v>
      </c>
      <c r="B256" s="1">
        <v>38364</v>
      </c>
      <c r="D256">
        <v>1.6212252900004387E-2</v>
      </c>
      <c r="E256">
        <v>3.981437E-3</v>
      </c>
      <c r="F256">
        <f>$L$19 + ($L$20*E256)</f>
        <v>3.3350552176734235E-3</v>
      </c>
      <c r="G256">
        <f>D256-F256</f>
        <v>1.2877197682330963E-2</v>
      </c>
      <c r="H256">
        <f xml:space="preserve"> 1 + (1/2) + ( ((D256-AVERAGE($E$2:$E$253))^2)/SUM($F$2:$F$253) )</f>
        <v>1.5204850601740327</v>
      </c>
      <c r="I256">
        <f>G256/( $L$9*(H256^(1/2)) )</f>
        <v>0.63118070254686265</v>
      </c>
      <c r="J256">
        <f xml:space="preserve"> 1 + (1/1) + ( ((D256-AVERAGE($E$2:$E$253))^2)/SUM($F$2:$F$253) )</f>
        <v>2.0204850601740327</v>
      </c>
      <c r="K256">
        <f>G256 / (L9*(J256^(1/2)))</f>
        <v>0.54754140914388416</v>
      </c>
    </row>
    <row r="257" spans="1:14" x14ac:dyDescent="0.2">
      <c r="A257" t="s">
        <v>50</v>
      </c>
      <c r="B257" s="1">
        <v>38365</v>
      </c>
      <c r="D257">
        <v>-2.4655558168888092E-2</v>
      </c>
      <c r="E257">
        <v>-8.6301260000000001E-3</v>
      </c>
      <c r="F257">
        <f t="shared" ref="F257:F260" si="4">$L$19 + ($L$20*E257)</f>
        <v>-1.1358497565074479E-2</v>
      </c>
      <c r="G257">
        <f t="shared" ref="G257:G260" si="5">D257-F257</f>
        <v>-1.3297060603813613E-2</v>
      </c>
      <c r="H257">
        <f xml:space="preserve"> 1 + (1/2) + ( ((D257-AVERAGE($E$2:$E$253))^2)/SUM($F$2:$F$253) )</f>
        <v>1.5510767672914456</v>
      </c>
      <c r="I257">
        <f>G257/( $L$9*(H257^(1/2)) )</f>
        <v>-0.64530113661546029</v>
      </c>
    </row>
    <row r="258" spans="1:14" x14ac:dyDescent="0.2">
      <c r="B258" s="3" t="s">
        <v>2</v>
      </c>
    </row>
    <row r="259" spans="1:14" x14ac:dyDescent="0.2">
      <c r="A259" t="s">
        <v>51</v>
      </c>
      <c r="B259" s="1">
        <v>38649</v>
      </c>
      <c r="D259">
        <v>1.4411058276891708E-2</v>
      </c>
      <c r="E259">
        <v>1.677702E-2</v>
      </c>
      <c r="F259">
        <f t="shared" si="4"/>
        <v>1.8243007086647299E-2</v>
      </c>
      <c r="G259">
        <f t="shared" si="5"/>
        <v>-3.8319488097555907E-3</v>
      </c>
      <c r="H259">
        <f t="shared" ref="H259:H260" si="6" xml:space="preserve"> 1 + (1/2) + ( ((D259-AVERAGE($E$2:$E$253))^2)/SUM($F$2:$F$253) )</f>
        <v>1.5160927526258869</v>
      </c>
      <c r="I259">
        <f>G259/( $L$9*(H259^(1/2)) )</f>
        <v>-0.18809629504693823</v>
      </c>
    </row>
    <row r="260" spans="1:14" x14ac:dyDescent="0.2">
      <c r="A260" t="s">
        <v>51</v>
      </c>
      <c r="B260" s="1">
        <v>38650</v>
      </c>
      <c r="D260">
        <v>-5.5589964613318443E-3</v>
      </c>
      <c r="E260">
        <v>-2.3678900000000001E-3</v>
      </c>
      <c r="F260">
        <f t="shared" si="4"/>
        <v>-4.0624554167678741E-3</v>
      </c>
      <c r="G260">
        <f t="shared" si="5"/>
        <v>-1.4965410445639702E-3</v>
      </c>
      <c r="H260">
        <f t="shared" si="6"/>
        <v>1.5028640735416259</v>
      </c>
      <c r="I260">
        <f>G260/( $L$9*(H260^(1/2)) )</f>
        <v>-7.3782303429379262E-2</v>
      </c>
    </row>
    <row r="262" spans="1:14" x14ac:dyDescent="0.2">
      <c r="E262" t="s">
        <v>53</v>
      </c>
      <c r="G262">
        <f>G256</f>
        <v>1.2877197682330963E-2</v>
      </c>
    </row>
    <row r="263" spans="1:14" x14ac:dyDescent="0.2">
      <c r="E263" t="s">
        <v>54</v>
      </c>
      <c r="G263">
        <f>G262/L9</f>
        <v>0.77829598686026891</v>
      </c>
      <c r="K263" t="s">
        <v>64</v>
      </c>
      <c r="L263" t="s">
        <v>65</v>
      </c>
      <c r="M263" t="s">
        <v>66</v>
      </c>
      <c r="N263" t="s">
        <v>67</v>
      </c>
    </row>
    <row r="264" spans="1:14" x14ac:dyDescent="0.2">
      <c r="E264" t="s">
        <v>55</v>
      </c>
      <c r="G264">
        <f>K256/ (1^(1/2))</f>
        <v>0.54754140914388416</v>
      </c>
      <c r="I264" t="s">
        <v>68</v>
      </c>
      <c r="J264" s="20">
        <v>0.05</v>
      </c>
      <c r="K264">
        <v>1.645</v>
      </c>
      <c r="L264">
        <v>1.66</v>
      </c>
      <c r="M264">
        <v>1.6459999999999999</v>
      </c>
      <c r="N264">
        <v>1.650971</v>
      </c>
    </row>
    <row r="265" spans="1:14" x14ac:dyDescent="0.2">
      <c r="J265" s="20">
        <v>0.1</v>
      </c>
      <c r="K265">
        <v>1.282</v>
      </c>
      <c r="L265">
        <v>1.29</v>
      </c>
      <c r="M265">
        <v>1.282</v>
      </c>
      <c r="N265">
        <v>1.2849470000000001</v>
      </c>
    </row>
    <row r="266" spans="1:14" x14ac:dyDescent="0.2">
      <c r="E266" t="s">
        <v>43</v>
      </c>
      <c r="G266">
        <f>G256+G257</f>
        <v>-4.1986292148265061E-4</v>
      </c>
      <c r="J266" s="20">
        <v>0.01</v>
      </c>
      <c r="N266">
        <v>2.3477220000000001</v>
      </c>
    </row>
    <row r="267" spans="1:14" x14ac:dyDescent="0.2">
      <c r="E267" t="s">
        <v>44</v>
      </c>
      <c r="G267">
        <f>G266/((2^(1/2))*L9)</f>
        <v>-1.7943863375064296E-2</v>
      </c>
    </row>
    <row r="268" spans="1:14" x14ac:dyDescent="0.2">
      <c r="E268" t="s">
        <v>45</v>
      </c>
      <c r="G268">
        <f>SUM(I256:I257) / (2^(1/2))</f>
        <v>-9.9846546832029429E-3</v>
      </c>
    </row>
    <row r="270" spans="1:14" x14ac:dyDescent="0.2">
      <c r="E270" t="s">
        <v>46</v>
      </c>
      <c r="G270">
        <f>G259+G260</f>
        <v>-5.3284898543195609E-3</v>
      </c>
    </row>
    <row r="271" spans="1:14" x14ac:dyDescent="0.2">
      <c r="E271" t="s">
        <v>47</v>
      </c>
      <c r="G271">
        <f>G270/((2^(1/2))*L9)</f>
        <v>-0.2277259768585623</v>
      </c>
    </row>
    <row r="272" spans="1:14" x14ac:dyDescent="0.2">
      <c r="E272" t="s">
        <v>74</v>
      </c>
      <c r="G272">
        <f>SUM(I259:I260) / (2^(1/2))</f>
        <v>-0.18517613283023315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8E16-F2B8-9941-82D1-12F4B1349ED9}">
  <dimension ref="A1:P62"/>
  <sheetViews>
    <sheetView zoomScale="69" workbookViewId="0">
      <selection activeCell="A62" sqref="A62"/>
    </sheetView>
  </sheetViews>
  <sheetFormatPr baseColWidth="10" defaultColWidth="8.83203125" defaultRowHeight="16" x14ac:dyDescent="0.2"/>
  <cols>
    <col min="1" max="1" width="11" customWidth="1"/>
    <col min="3" max="3" width="28" customWidth="1"/>
    <col min="4" max="4" width="23" customWidth="1"/>
    <col min="5" max="5" width="22" customWidth="1"/>
  </cols>
  <sheetData>
    <row r="1" spans="1:13" x14ac:dyDescent="0.2">
      <c r="A1" t="s">
        <v>100</v>
      </c>
      <c r="B1" t="s">
        <v>3</v>
      </c>
      <c r="C1" t="s">
        <v>4</v>
      </c>
      <c r="D1" t="s">
        <v>5</v>
      </c>
      <c r="E1" t="s">
        <v>6</v>
      </c>
    </row>
    <row r="2" spans="1:13" x14ac:dyDescent="0.2">
      <c r="A2" s="1">
        <v>38383</v>
      </c>
      <c r="B2">
        <v>-3.6357457673549649E-2</v>
      </c>
      <c r="C2">
        <v>-2.76E-2</v>
      </c>
      <c r="D2">
        <v>-1.72E-2</v>
      </c>
      <c r="E2">
        <v>2.07E-2</v>
      </c>
    </row>
    <row r="3" spans="1:13" x14ac:dyDescent="0.2">
      <c r="A3" s="1">
        <v>38411</v>
      </c>
      <c r="B3">
        <v>3.2158424222469333E-2</v>
      </c>
      <c r="C3">
        <v>1.89E-2</v>
      </c>
      <c r="D3">
        <v>-5.6999999999999993E-3</v>
      </c>
      <c r="E3">
        <v>1.54E-2</v>
      </c>
      <c r="H3" t="s">
        <v>37</v>
      </c>
    </row>
    <row r="4" spans="1:13" x14ac:dyDescent="0.2">
      <c r="A4" s="1">
        <v>38442</v>
      </c>
      <c r="B4">
        <v>8.2805669093132014E-2</v>
      </c>
      <c r="C4">
        <v>-1.9699999999999999E-2</v>
      </c>
      <c r="D4">
        <v>-1.3999999999999999E-2</v>
      </c>
      <c r="E4">
        <v>2.0499999999999997E-2</v>
      </c>
      <c r="H4" t="s">
        <v>7</v>
      </c>
    </row>
    <row r="5" spans="1:13" ht="17" thickBot="1" x14ac:dyDescent="0.25">
      <c r="A5" s="1">
        <v>38471</v>
      </c>
      <c r="B5">
        <v>-6.5645137643814092E-2</v>
      </c>
      <c r="C5">
        <v>-2.6099999999999998E-2</v>
      </c>
      <c r="D5">
        <v>-3.9300000000000002E-2</v>
      </c>
      <c r="E5">
        <v>5.0000000000000001E-4</v>
      </c>
    </row>
    <row r="6" spans="1:13" x14ac:dyDescent="0.2">
      <c r="A6" s="1">
        <v>38503</v>
      </c>
      <c r="B6">
        <v>-4.5428379695862525E-3</v>
      </c>
      <c r="C6">
        <v>3.6499999999999998E-2</v>
      </c>
      <c r="D6">
        <v>2.8799999999999999E-2</v>
      </c>
      <c r="E6">
        <v>-5.8999999999999999E-3</v>
      </c>
      <c r="H6" s="9" t="s">
        <v>8</v>
      </c>
      <c r="I6" s="9"/>
    </row>
    <row r="7" spans="1:13" x14ac:dyDescent="0.2">
      <c r="A7" s="1">
        <v>38533</v>
      </c>
      <c r="B7">
        <v>-2.4490436720848083E-2</v>
      </c>
      <c r="C7">
        <v>5.6999999999999993E-3</v>
      </c>
      <c r="D7">
        <v>2.5899999999999999E-2</v>
      </c>
      <c r="E7">
        <v>2.81E-2</v>
      </c>
      <c r="H7" s="6" t="s">
        <v>9</v>
      </c>
      <c r="I7" s="6">
        <v>0.6673540797913966</v>
      </c>
    </row>
    <row r="8" spans="1:13" x14ac:dyDescent="0.2">
      <c r="A8" s="1">
        <v>38562</v>
      </c>
      <c r="B8">
        <v>0.17549167165756224</v>
      </c>
      <c r="C8">
        <v>3.9199999999999999E-2</v>
      </c>
      <c r="D8">
        <v>2.8999999999999998E-2</v>
      </c>
      <c r="E8">
        <v>-7.8000000000000005E-3</v>
      </c>
      <c r="H8" s="6" t="s">
        <v>10</v>
      </c>
      <c r="I8" s="6">
        <v>0.44536146781422176</v>
      </c>
    </row>
    <row r="9" spans="1:13" x14ac:dyDescent="0.2">
      <c r="A9" s="1">
        <v>38595</v>
      </c>
      <c r="B9">
        <v>-7.9720276147127143E-3</v>
      </c>
      <c r="C9">
        <v>-1.2199999999999999E-2</v>
      </c>
      <c r="D9">
        <v>-9.7999999999999997E-3</v>
      </c>
      <c r="E9">
        <v>1.34E-2</v>
      </c>
      <c r="H9" s="6" t="s">
        <v>11</v>
      </c>
      <c r="I9" s="6">
        <v>0.39493978307006011</v>
      </c>
    </row>
    <row r="10" spans="1:13" x14ac:dyDescent="0.2">
      <c r="A10" s="1">
        <v>38625</v>
      </c>
      <c r="B10">
        <v>6.4691200017929079E-3</v>
      </c>
      <c r="C10">
        <v>4.8999999999999998E-3</v>
      </c>
      <c r="D10">
        <v>-6.7000000000000002E-3</v>
      </c>
      <c r="E10">
        <v>6.8999999999999999E-3</v>
      </c>
      <c r="H10" s="6" t="s">
        <v>12</v>
      </c>
      <c r="I10" s="6">
        <v>6.8945057863565765E-2</v>
      </c>
    </row>
    <row r="11" spans="1:13" ht="17" thickBot="1" x14ac:dyDescent="0.25">
      <c r="A11" s="1">
        <v>38656</v>
      </c>
      <c r="B11">
        <v>-1.3838632893562318E-2</v>
      </c>
      <c r="C11">
        <v>-2.0199999999999999E-2</v>
      </c>
      <c r="D11">
        <v>-1.23E-2</v>
      </c>
      <c r="E11">
        <v>4.0999999999999995E-3</v>
      </c>
      <c r="H11" s="7" t="s">
        <v>13</v>
      </c>
      <c r="I11" s="7">
        <v>37</v>
      </c>
    </row>
    <row r="12" spans="1:13" x14ac:dyDescent="0.2">
      <c r="A12" s="1">
        <v>38686</v>
      </c>
      <c r="B12">
        <v>6.823925706148147E-2</v>
      </c>
      <c r="C12">
        <v>3.61E-2</v>
      </c>
      <c r="D12">
        <v>9.8999999999999991E-3</v>
      </c>
      <c r="E12">
        <v>-1.2E-2</v>
      </c>
    </row>
    <row r="13" spans="1:13" ht="17" thickBot="1" x14ac:dyDescent="0.25">
      <c r="A13" s="1">
        <v>38716</v>
      </c>
      <c r="B13">
        <v>-1.4882286858558655E-2</v>
      </c>
      <c r="C13">
        <v>-2.5000000000000001E-3</v>
      </c>
      <c r="D13">
        <v>-4.0999999999999995E-3</v>
      </c>
      <c r="E13">
        <v>2.2000000000000001E-3</v>
      </c>
      <c r="H13" t="s">
        <v>14</v>
      </c>
    </row>
    <row r="14" spans="1:13" x14ac:dyDescent="0.2">
      <c r="A14" s="1">
        <v>38748</v>
      </c>
      <c r="B14">
        <v>4.0235209852457043E-2</v>
      </c>
      <c r="C14">
        <v>3.04E-2</v>
      </c>
      <c r="D14">
        <v>5.4199999999999998E-2</v>
      </c>
      <c r="E14">
        <v>1.09E-2</v>
      </c>
      <c r="H14" s="8"/>
      <c r="I14" s="8" t="s">
        <v>19</v>
      </c>
      <c r="J14" s="8" t="s">
        <v>20</v>
      </c>
      <c r="K14" s="8" t="s">
        <v>21</v>
      </c>
      <c r="L14" s="8" t="s">
        <v>22</v>
      </c>
      <c r="M14" s="8" t="s">
        <v>23</v>
      </c>
    </row>
    <row r="15" spans="1:13" x14ac:dyDescent="0.2">
      <c r="A15" s="1">
        <v>38776</v>
      </c>
      <c r="B15">
        <v>1.6962716341018674E-3</v>
      </c>
      <c r="C15">
        <v>-3.0000000000000001E-3</v>
      </c>
      <c r="D15">
        <v>-4.0000000000000001E-3</v>
      </c>
      <c r="E15">
        <v>-3.7000000000000002E-3</v>
      </c>
      <c r="H15" s="6" t="s">
        <v>15</v>
      </c>
      <c r="I15" s="6">
        <v>3</v>
      </c>
      <c r="J15" s="6">
        <v>0.12595714915938575</v>
      </c>
      <c r="K15" s="6">
        <v>4.1985716386461917E-2</v>
      </c>
      <c r="L15" s="6">
        <v>8.8327367495547691</v>
      </c>
      <c r="M15" s="6">
        <v>1.9324946781858025E-4</v>
      </c>
    </row>
    <row r="16" spans="1:13" x14ac:dyDescent="0.2">
      <c r="A16" s="1">
        <v>38807</v>
      </c>
      <c r="B16">
        <v>3.7990129786729811E-2</v>
      </c>
      <c r="C16">
        <v>1.46E-2</v>
      </c>
      <c r="D16">
        <v>3.4500000000000003E-2</v>
      </c>
      <c r="E16">
        <v>5.5000000000000005E-3</v>
      </c>
      <c r="H16" s="6" t="s">
        <v>16</v>
      </c>
      <c r="I16" s="6">
        <v>33</v>
      </c>
      <c r="J16" s="6">
        <v>0.15686289312574422</v>
      </c>
      <c r="K16" s="6">
        <v>4.753421003810431E-3</v>
      </c>
      <c r="L16" s="6"/>
      <c r="M16" s="6"/>
    </row>
    <row r="17" spans="1:16" ht="17" thickBot="1" x14ac:dyDescent="0.25">
      <c r="A17" s="1">
        <v>38835</v>
      </c>
      <c r="B17">
        <v>2.0196675726771356E-2</v>
      </c>
      <c r="C17">
        <v>7.3000000000000001E-3</v>
      </c>
      <c r="D17">
        <v>-1.43E-2</v>
      </c>
      <c r="E17">
        <v>2.3399999999999997E-2</v>
      </c>
      <c r="H17" s="7" t="s">
        <v>17</v>
      </c>
      <c r="I17" s="7">
        <v>36</v>
      </c>
      <c r="J17" s="7">
        <v>0.28282004228512997</v>
      </c>
      <c r="K17" s="7"/>
      <c r="L17" s="7"/>
      <c r="M17" s="7"/>
    </row>
    <row r="18" spans="1:16" ht="17" thickBot="1" x14ac:dyDescent="0.25">
      <c r="A18" s="1">
        <v>38868</v>
      </c>
      <c r="B18">
        <v>-5.1315286982059477E-2</v>
      </c>
      <c r="C18">
        <v>-3.5699999999999996E-2</v>
      </c>
      <c r="D18">
        <v>-2.98E-2</v>
      </c>
      <c r="E18">
        <v>2.3900000000000001E-2</v>
      </c>
    </row>
    <row r="19" spans="1:16" x14ac:dyDescent="0.2">
      <c r="A19" s="1">
        <v>38898</v>
      </c>
      <c r="B19">
        <v>-5.4997782498598102E-2</v>
      </c>
      <c r="C19">
        <v>-3.4999999999999996E-3</v>
      </c>
      <c r="D19">
        <v>-3.8E-3</v>
      </c>
      <c r="E19">
        <v>8.0000000000000002E-3</v>
      </c>
      <c r="H19" s="8"/>
      <c r="I19" s="8" t="s">
        <v>24</v>
      </c>
      <c r="J19" s="8" t="s">
        <v>12</v>
      </c>
      <c r="K19" s="8" t="s">
        <v>25</v>
      </c>
      <c r="L19" s="8" t="s">
        <v>26</v>
      </c>
      <c r="M19" s="8" t="s">
        <v>27</v>
      </c>
      <c r="N19" s="8" t="s">
        <v>28</v>
      </c>
      <c r="O19" s="8" t="s">
        <v>29</v>
      </c>
      <c r="P19" s="8" t="s">
        <v>30</v>
      </c>
    </row>
    <row r="20" spans="1:16" x14ac:dyDescent="0.2">
      <c r="A20" s="1">
        <v>38929</v>
      </c>
      <c r="B20">
        <v>-5.8906569421291355E-2</v>
      </c>
      <c r="C20">
        <v>-7.8000000000000005E-3</v>
      </c>
      <c r="D20">
        <v>-3.9900000000000005E-2</v>
      </c>
      <c r="E20">
        <v>2.6200000000000001E-2</v>
      </c>
      <c r="H20" s="6" t="s">
        <v>18</v>
      </c>
      <c r="I20" s="6">
        <v>-1.0947754304142654E-2</v>
      </c>
      <c r="J20" s="6">
        <v>1.1717866910437417E-2</v>
      </c>
      <c r="K20" s="6">
        <v>-0.93427877170982354</v>
      </c>
      <c r="L20" s="6">
        <v>0.35694656494648191</v>
      </c>
      <c r="M20" s="6">
        <v>-3.4787933786903008E-2</v>
      </c>
      <c r="N20" s="6">
        <v>1.2892425178617701E-2</v>
      </c>
      <c r="O20" s="6">
        <v>-3.4787933786903008E-2</v>
      </c>
      <c r="P20" s="6">
        <v>1.2892425178617701E-2</v>
      </c>
    </row>
    <row r="21" spans="1:16" x14ac:dyDescent="0.2">
      <c r="A21" s="1">
        <v>38960</v>
      </c>
      <c r="B21">
        <v>1.1869235280156137E-2</v>
      </c>
      <c r="C21">
        <v>2.0299999999999999E-2</v>
      </c>
      <c r="D21">
        <v>1.01E-2</v>
      </c>
      <c r="E21">
        <v>-2.0400000000000001E-2</v>
      </c>
      <c r="H21" s="6" t="s">
        <v>31</v>
      </c>
      <c r="I21" s="6">
        <v>2.1415599784432593</v>
      </c>
      <c r="J21" s="6">
        <v>0.55843731438372091</v>
      </c>
      <c r="K21" s="6">
        <v>3.8349156177119674</v>
      </c>
      <c r="L21" s="6">
        <v>5.3621273107953317E-4</v>
      </c>
      <c r="M21" s="6">
        <v>1.0054107196630528</v>
      </c>
      <c r="N21" s="6">
        <v>3.2777092372234655</v>
      </c>
      <c r="O21" s="6">
        <v>1.0054107196630528</v>
      </c>
      <c r="P21" s="6">
        <v>3.2777092372234655</v>
      </c>
    </row>
    <row r="22" spans="1:16" x14ac:dyDescent="0.2">
      <c r="A22" s="1">
        <v>38989</v>
      </c>
      <c r="B22">
        <v>2.7530080193281174E-2</v>
      </c>
      <c r="C22">
        <v>1.84E-2</v>
      </c>
      <c r="D22">
        <v>-1.34E-2</v>
      </c>
      <c r="E22">
        <v>5.9999999999999995E-4</v>
      </c>
      <c r="H22" s="6" t="s">
        <v>35</v>
      </c>
      <c r="I22" s="6">
        <v>5.8046113179328257E-2</v>
      </c>
      <c r="J22" s="6">
        <v>0.67079127027623475</v>
      </c>
      <c r="K22" s="6">
        <v>8.6533793374240872E-2</v>
      </c>
      <c r="L22" s="6">
        <v>0.93156502843862032</v>
      </c>
      <c r="M22" s="6">
        <v>-1.306688987593146</v>
      </c>
      <c r="N22" s="6">
        <v>1.4227812139518023</v>
      </c>
      <c r="O22" s="6">
        <v>-1.306688987593146</v>
      </c>
      <c r="P22" s="6">
        <v>1.4227812139518023</v>
      </c>
    </row>
    <row r="23" spans="1:16" ht="17" thickBot="1" x14ac:dyDescent="0.25">
      <c r="A23" s="1">
        <v>39021</v>
      </c>
      <c r="B23">
        <v>4.8966130727529526E-2</v>
      </c>
      <c r="C23">
        <v>3.2300000000000002E-2</v>
      </c>
      <c r="D23">
        <v>1.72E-2</v>
      </c>
      <c r="E23">
        <v>-2.5999999999999999E-3</v>
      </c>
      <c r="H23" s="7" t="s">
        <v>36</v>
      </c>
      <c r="I23" s="7">
        <v>-0.46550102289033968</v>
      </c>
      <c r="J23" s="7">
        <v>0.70330164717983534</v>
      </c>
      <c r="K23" s="7">
        <v>-0.66187961418396957</v>
      </c>
      <c r="L23" s="7">
        <v>0.5126441402267865</v>
      </c>
      <c r="M23" s="7">
        <v>-1.8963789827990327</v>
      </c>
      <c r="N23" s="7">
        <v>0.96537693701835348</v>
      </c>
      <c r="O23" s="7">
        <v>-1.8963789827990327</v>
      </c>
      <c r="P23" s="7">
        <v>0.96537693701835348</v>
      </c>
    </row>
    <row r="24" spans="1:16" x14ac:dyDescent="0.2">
      <c r="A24" s="1">
        <v>39051</v>
      </c>
      <c r="B24">
        <v>2.4915259647369386E-2</v>
      </c>
      <c r="C24">
        <v>1.7100000000000001E-2</v>
      </c>
      <c r="D24">
        <v>7.1999999999999998E-3</v>
      </c>
      <c r="E24">
        <v>1.1000000000000001E-3</v>
      </c>
    </row>
    <row r="25" spans="1:16" x14ac:dyDescent="0.2">
      <c r="A25" s="1">
        <v>39080</v>
      </c>
      <c r="B25">
        <v>-2.957123638689518E-2</v>
      </c>
      <c r="C25">
        <v>8.6999999999999994E-3</v>
      </c>
      <c r="D25">
        <v>-1.1299999999999999E-2</v>
      </c>
      <c r="E25">
        <v>2.7099999999999999E-2</v>
      </c>
    </row>
    <row r="26" spans="1:16" x14ac:dyDescent="0.2">
      <c r="A26" s="1">
        <v>39113</v>
      </c>
      <c r="B26">
        <v>5.19930906355381E-2</v>
      </c>
      <c r="C26">
        <v>1.3999999999999999E-2</v>
      </c>
      <c r="D26">
        <v>1.4000000000000002E-3</v>
      </c>
      <c r="E26">
        <v>-6.9999999999999993E-3</v>
      </c>
    </row>
    <row r="27" spans="1:16" x14ac:dyDescent="0.2">
      <c r="A27" s="1">
        <v>39141</v>
      </c>
      <c r="B27">
        <v>5.0111227732896807E-2</v>
      </c>
      <c r="C27">
        <v>-1.9599999999999999E-2</v>
      </c>
      <c r="D27">
        <v>1.18E-2</v>
      </c>
      <c r="E27">
        <v>-1.1999999999999999E-3</v>
      </c>
    </row>
    <row r="28" spans="1:16" x14ac:dyDescent="0.2">
      <c r="A28" s="1">
        <v>39171</v>
      </c>
      <c r="B28">
        <v>5.1868451905250551E-2</v>
      </c>
      <c r="C28">
        <v>6.8000000000000005E-3</v>
      </c>
      <c r="D28">
        <v>1.5E-3</v>
      </c>
      <c r="E28">
        <v>-9.3999999999999986E-3</v>
      </c>
    </row>
    <row r="29" spans="1:16" x14ac:dyDescent="0.2">
      <c r="A29" s="1">
        <v>39202</v>
      </c>
      <c r="B29">
        <v>4.9731116718053817E-2</v>
      </c>
      <c r="C29">
        <v>3.49E-2</v>
      </c>
      <c r="D29">
        <v>-2.1700000000000001E-2</v>
      </c>
      <c r="E29">
        <v>-1.43E-2</v>
      </c>
    </row>
    <row r="30" spans="1:16" x14ac:dyDescent="0.2">
      <c r="A30" s="1">
        <v>39233</v>
      </c>
      <c r="B30">
        <v>1.8872896695137024E-2</v>
      </c>
      <c r="C30">
        <v>3.2400000000000005E-2</v>
      </c>
      <c r="D30">
        <v>2.3E-3</v>
      </c>
      <c r="E30">
        <v>-6.1999999999999998E-3</v>
      </c>
    </row>
    <row r="31" spans="1:16" x14ac:dyDescent="0.2">
      <c r="A31" s="1">
        <v>39262</v>
      </c>
      <c r="B31">
        <v>-3.7025100827217106E-2</v>
      </c>
      <c r="C31">
        <v>-1.9599999999999999E-2</v>
      </c>
      <c r="D31">
        <v>7.6E-3</v>
      </c>
      <c r="E31">
        <v>-1.0700000000000001E-2</v>
      </c>
    </row>
    <row r="32" spans="1:16" x14ac:dyDescent="0.2">
      <c r="A32" s="1">
        <v>39294</v>
      </c>
      <c r="B32">
        <v>-2.9500888004899025E-2</v>
      </c>
      <c r="C32">
        <v>-3.73E-2</v>
      </c>
      <c r="D32">
        <v>-2.6099999999999998E-2</v>
      </c>
      <c r="E32">
        <v>-3.73E-2</v>
      </c>
      <c r="H32" t="s">
        <v>38</v>
      </c>
    </row>
    <row r="33" spans="1:16" x14ac:dyDescent="0.2">
      <c r="A33" s="1">
        <v>39325</v>
      </c>
      <c r="B33">
        <v>1.0753256584703923E-2</v>
      </c>
      <c r="C33">
        <v>9.1999999999999998E-3</v>
      </c>
      <c r="D33">
        <v>-1.4000000000000002E-3</v>
      </c>
      <c r="E33">
        <v>-1.89E-2</v>
      </c>
      <c r="H33" t="s">
        <v>7</v>
      </c>
    </row>
    <row r="34" spans="1:16" ht="17" thickBot="1" x14ac:dyDescent="0.25">
      <c r="A34" s="1">
        <v>39353</v>
      </c>
      <c r="B34">
        <v>1.8439099344611166E-2</v>
      </c>
      <c r="C34">
        <v>3.2199999999999999E-2</v>
      </c>
      <c r="D34">
        <v>-2.2200000000000001E-2</v>
      </c>
      <c r="E34">
        <v>-2.23E-2</v>
      </c>
    </row>
    <row r="35" spans="1:16" x14ac:dyDescent="0.2">
      <c r="A35" s="1">
        <v>39386</v>
      </c>
      <c r="B35">
        <v>-0.11991924591064453</v>
      </c>
      <c r="C35">
        <v>1.8000000000000002E-2</v>
      </c>
      <c r="D35">
        <v>1.1999999999999999E-3</v>
      </c>
      <c r="E35">
        <v>-3.1099999999999999E-2</v>
      </c>
      <c r="H35" s="9" t="s">
        <v>8</v>
      </c>
      <c r="I35" s="9"/>
    </row>
    <row r="36" spans="1:16" x14ac:dyDescent="0.2">
      <c r="A36" s="1">
        <v>39416</v>
      </c>
      <c r="B36">
        <v>-0.15646122601032258</v>
      </c>
      <c r="C36">
        <v>-4.8300000000000003E-2</v>
      </c>
      <c r="D36">
        <v>-2.9300000000000003E-2</v>
      </c>
      <c r="E36">
        <v>-9.3999999999999986E-3</v>
      </c>
      <c r="H36" s="6" t="s">
        <v>9</v>
      </c>
      <c r="I36" s="6">
        <v>0.67845111316156848</v>
      </c>
    </row>
    <row r="37" spans="1:16" x14ac:dyDescent="0.2">
      <c r="A37" s="1">
        <v>39447</v>
      </c>
      <c r="B37">
        <v>2.1998784574866294E-2</v>
      </c>
      <c r="C37">
        <v>-8.6999999999999994E-3</v>
      </c>
      <c r="D37">
        <v>1.6000000000000001E-3</v>
      </c>
      <c r="E37">
        <v>-5.1999999999999998E-3</v>
      </c>
      <c r="H37" s="6" t="s">
        <v>10</v>
      </c>
      <c r="I37" s="6">
        <v>0.46029591295017142</v>
      </c>
    </row>
    <row r="38" spans="1:16" x14ac:dyDescent="0.2">
      <c r="A38" s="1">
        <v>39478</v>
      </c>
      <c r="B38">
        <v>-0.40539220890998839</v>
      </c>
      <c r="C38">
        <v>-6.3600000000000004E-2</v>
      </c>
      <c r="D38">
        <v>-9.7999999999999997E-3</v>
      </c>
      <c r="E38">
        <v>4.0099999999999997E-2</v>
      </c>
      <c r="H38" s="6" t="s">
        <v>11</v>
      </c>
      <c r="I38" s="6">
        <v>0.43189043468439092</v>
      </c>
    </row>
    <row r="39" spans="1:16" x14ac:dyDescent="0.2">
      <c r="A39" s="1">
        <v>39507</v>
      </c>
      <c r="B39">
        <v>4.5005447816848752E-2</v>
      </c>
      <c r="C39">
        <v>-3.0899999999999997E-2</v>
      </c>
      <c r="D39">
        <v>-4.0999999999999995E-3</v>
      </c>
      <c r="E39">
        <v>-8.3999999999999995E-3</v>
      </c>
      <c r="H39" s="6" t="s">
        <v>12</v>
      </c>
      <c r="I39" s="6">
        <v>8.4598729094699052E-2</v>
      </c>
    </row>
    <row r="40" spans="1:16" ht="17" thickBot="1" x14ac:dyDescent="0.25">
      <c r="A40" s="1">
        <v>39538</v>
      </c>
      <c r="B40">
        <v>3.9497571058571337E-3</v>
      </c>
      <c r="C40">
        <v>-9.300000000000001E-3</v>
      </c>
      <c r="D40">
        <v>7.7000000000000002E-3</v>
      </c>
      <c r="E40">
        <v>3.4999999999999996E-3</v>
      </c>
      <c r="H40" s="7" t="s">
        <v>13</v>
      </c>
      <c r="I40" s="7">
        <v>61</v>
      </c>
    </row>
    <row r="41" spans="1:16" x14ac:dyDescent="0.2">
      <c r="A41" s="1">
        <v>39568</v>
      </c>
      <c r="B41">
        <v>4.033481396436691E-2</v>
      </c>
      <c r="C41">
        <v>4.5999999999999999E-2</v>
      </c>
      <c r="D41">
        <v>-1.72E-2</v>
      </c>
      <c r="E41">
        <v>-1.09E-2</v>
      </c>
    </row>
    <row r="42" spans="1:16" ht="17" thickBot="1" x14ac:dyDescent="0.25">
      <c r="A42" s="1">
        <v>39598</v>
      </c>
      <c r="B42">
        <v>4.2225138020515439E-2</v>
      </c>
      <c r="C42">
        <v>1.8600000000000002E-2</v>
      </c>
      <c r="D42">
        <v>2.9500000000000002E-2</v>
      </c>
      <c r="E42">
        <v>-1.5300000000000001E-2</v>
      </c>
      <c r="H42" t="s">
        <v>14</v>
      </c>
    </row>
    <row r="43" spans="1:16" x14ac:dyDescent="0.2">
      <c r="A43" s="1">
        <v>39629</v>
      </c>
      <c r="B43">
        <v>-0.13250890476703645</v>
      </c>
      <c r="C43">
        <v>-8.4399999999999989E-2</v>
      </c>
      <c r="D43">
        <v>1.24E-2</v>
      </c>
      <c r="E43">
        <v>-2.7000000000000003E-2</v>
      </c>
      <c r="H43" s="8"/>
      <c r="I43" s="8" t="s">
        <v>19</v>
      </c>
      <c r="J43" s="8" t="s">
        <v>20</v>
      </c>
      <c r="K43" s="8" t="s">
        <v>21</v>
      </c>
      <c r="L43" s="8" t="s">
        <v>22</v>
      </c>
      <c r="M43" s="8" t="s">
        <v>23</v>
      </c>
    </row>
    <row r="44" spans="1:16" x14ac:dyDescent="0.2">
      <c r="A44" s="1">
        <v>39660</v>
      </c>
      <c r="B44">
        <v>-0.26981686496734619</v>
      </c>
      <c r="C44">
        <v>-7.7000000000000002E-3</v>
      </c>
      <c r="D44">
        <v>2.5600000000000001E-2</v>
      </c>
      <c r="E44">
        <v>5.2699999999999997E-2</v>
      </c>
      <c r="H44" s="6" t="s">
        <v>15</v>
      </c>
      <c r="I44" s="6">
        <v>3</v>
      </c>
      <c r="J44" s="6">
        <v>0.34792364545139659</v>
      </c>
      <c r="K44" s="6">
        <v>0.11597454848379886</v>
      </c>
      <c r="L44" s="6">
        <v>16.20447677885717</v>
      </c>
      <c r="M44" s="6">
        <v>9.8146302764170858E-8</v>
      </c>
    </row>
    <row r="45" spans="1:16" x14ac:dyDescent="0.2">
      <c r="A45" s="1">
        <v>39689</v>
      </c>
      <c r="B45">
        <v>7.9890787255764012E-2</v>
      </c>
      <c r="C45">
        <v>1.5300000000000001E-2</v>
      </c>
      <c r="D45">
        <v>3.5000000000000003E-2</v>
      </c>
      <c r="E45">
        <v>1.4800000000000001E-2</v>
      </c>
      <c r="H45" s="6" t="s">
        <v>16</v>
      </c>
      <c r="I45" s="6">
        <v>57</v>
      </c>
      <c r="J45" s="6">
        <v>0.40794586297298191</v>
      </c>
      <c r="K45" s="6">
        <v>7.1569449644382794E-3</v>
      </c>
      <c r="L45" s="6"/>
      <c r="M45" s="6"/>
    </row>
    <row r="46" spans="1:16" ht="17" thickBot="1" x14ac:dyDescent="0.25">
      <c r="A46" s="1">
        <v>39721</v>
      </c>
      <c r="B46">
        <v>-0.15544237637519837</v>
      </c>
      <c r="C46">
        <v>-9.2399999999999996E-2</v>
      </c>
      <c r="D46">
        <v>-1.24E-2</v>
      </c>
      <c r="E46">
        <v>5.9000000000000004E-2</v>
      </c>
      <c r="H46" s="7" t="s">
        <v>17</v>
      </c>
      <c r="I46" s="7">
        <v>60</v>
      </c>
      <c r="J46" s="7">
        <v>0.7558695084243785</v>
      </c>
      <c r="K46" s="7"/>
      <c r="L46" s="7"/>
      <c r="M46" s="7"/>
    </row>
    <row r="47" spans="1:16" ht="17" thickBot="1" x14ac:dyDescent="0.25">
      <c r="A47" s="1">
        <v>39752</v>
      </c>
      <c r="B47">
        <v>-0.39872898297309878</v>
      </c>
      <c r="C47">
        <v>-0.17230000000000001</v>
      </c>
      <c r="D47">
        <v>-2.52E-2</v>
      </c>
      <c r="E47">
        <v>-2.2200000000000001E-2</v>
      </c>
    </row>
    <row r="48" spans="1:16" x14ac:dyDescent="0.2">
      <c r="A48" s="1">
        <v>39780</v>
      </c>
      <c r="B48">
        <v>-5.1897118377685549E-2</v>
      </c>
      <c r="C48">
        <v>-7.8600000000000003E-2</v>
      </c>
      <c r="D48">
        <v>-2.87E-2</v>
      </c>
      <c r="E48">
        <v>-6.3E-2</v>
      </c>
      <c r="H48" s="8"/>
      <c r="I48" s="8" t="s">
        <v>24</v>
      </c>
      <c r="J48" s="8" t="s">
        <v>12</v>
      </c>
      <c r="K48" s="8" t="s">
        <v>25</v>
      </c>
      <c r="L48" s="8" t="s">
        <v>26</v>
      </c>
      <c r="M48" s="8" t="s">
        <v>27</v>
      </c>
      <c r="N48" s="8" t="s">
        <v>28</v>
      </c>
      <c r="O48" s="8" t="s">
        <v>29</v>
      </c>
      <c r="P48" s="8" t="s">
        <v>30</v>
      </c>
    </row>
    <row r="49" spans="1:16" x14ac:dyDescent="0.2">
      <c r="A49" s="1">
        <v>39813</v>
      </c>
      <c r="B49">
        <v>-5.1813423633575439E-2</v>
      </c>
      <c r="C49">
        <v>1.7399999999999999E-2</v>
      </c>
      <c r="D49">
        <v>3.49E-2</v>
      </c>
      <c r="E49">
        <v>7.000000000000001E-4</v>
      </c>
      <c r="H49" s="6" t="s">
        <v>18</v>
      </c>
      <c r="I49" s="6">
        <v>-8.367443469657199E-3</v>
      </c>
      <c r="J49" s="6">
        <v>1.0847470822306568E-2</v>
      </c>
      <c r="K49" s="6">
        <v>-0.77137275653699111</v>
      </c>
      <c r="L49" s="6">
        <v>0.4436721051438538</v>
      </c>
      <c r="M49" s="6">
        <v>-3.0089129111993115E-2</v>
      </c>
      <c r="N49" s="6">
        <v>1.3354242172678716E-2</v>
      </c>
      <c r="O49" s="6">
        <v>-3.0089129111993115E-2</v>
      </c>
      <c r="P49" s="6">
        <v>1.3354242172678716E-2</v>
      </c>
    </row>
    <row r="50" spans="1:16" x14ac:dyDescent="0.2">
      <c r="A50" s="1">
        <v>39843</v>
      </c>
      <c r="B50">
        <v>3.2786853611469269E-2</v>
      </c>
      <c r="C50">
        <v>-8.1199999999999994E-2</v>
      </c>
      <c r="D50">
        <v>1.8E-3</v>
      </c>
      <c r="E50">
        <v>-0.11109999999999999</v>
      </c>
      <c r="H50" s="6" t="s">
        <v>31</v>
      </c>
      <c r="I50" s="6">
        <v>1.5291357549800595</v>
      </c>
      <c r="J50" s="6">
        <v>0.26813358977511664</v>
      </c>
      <c r="K50" s="6">
        <v>5.7028877145252261</v>
      </c>
      <c r="L50" s="6">
        <v>4.3872289595159347E-7</v>
      </c>
      <c r="M50" s="6">
        <v>0.99220750297968419</v>
      </c>
      <c r="N50" s="6">
        <v>2.0660640069804348</v>
      </c>
      <c r="O50" s="6">
        <v>0.99220750297968419</v>
      </c>
      <c r="P50" s="6">
        <v>2.0660640069804348</v>
      </c>
    </row>
    <row r="51" spans="1:16" x14ac:dyDescent="0.2">
      <c r="A51" s="1">
        <v>39871</v>
      </c>
      <c r="B51">
        <v>0.11101106723546982</v>
      </c>
      <c r="C51">
        <v>-0.10099999999999999</v>
      </c>
      <c r="D51">
        <v>1.2999999999999999E-3</v>
      </c>
      <c r="E51">
        <v>-6.9099999999999995E-2</v>
      </c>
      <c r="H51" s="6" t="s">
        <v>35</v>
      </c>
      <c r="I51" s="6">
        <v>0.86330592980404885</v>
      </c>
      <c r="J51" s="6">
        <v>0.50590134235242701</v>
      </c>
      <c r="K51" s="6">
        <v>1.7064709213652223</v>
      </c>
      <c r="L51" s="6">
        <v>9.3363747045475926E-2</v>
      </c>
      <c r="M51" s="6">
        <v>-0.14974403406564063</v>
      </c>
      <c r="N51" s="6">
        <v>1.8763558936737383</v>
      </c>
      <c r="O51" s="6">
        <v>-0.14974403406564063</v>
      </c>
      <c r="P51" s="6">
        <v>1.8763558936737383</v>
      </c>
    </row>
    <row r="52" spans="1:16" ht="17" thickBot="1" x14ac:dyDescent="0.25">
      <c r="A52" s="1">
        <v>39903</v>
      </c>
      <c r="B52">
        <v>-2.0000000000000001E-4</v>
      </c>
      <c r="C52">
        <v>8.9499999999999996E-2</v>
      </c>
      <c r="D52">
        <v>0</v>
      </c>
      <c r="E52">
        <v>3.3399999999999999E-2</v>
      </c>
      <c r="H52" s="7" t="s">
        <v>36</v>
      </c>
      <c r="I52" s="7">
        <v>-1.084120083271737</v>
      </c>
      <c r="J52" s="7">
        <v>0.38867417767857654</v>
      </c>
      <c r="K52" s="7">
        <v>-2.7892773575719154</v>
      </c>
      <c r="L52" s="7">
        <v>7.1697072436800076E-3</v>
      </c>
      <c r="M52" s="7">
        <v>-1.8624266989914222</v>
      </c>
      <c r="N52" s="7">
        <v>-0.30581346755205197</v>
      </c>
      <c r="O52" s="7">
        <v>-1.8624266989914222</v>
      </c>
      <c r="P52" s="7">
        <v>-0.30581346755205197</v>
      </c>
    </row>
    <row r="53" spans="1:16" x14ac:dyDescent="0.2">
      <c r="A53" s="1">
        <v>39933</v>
      </c>
      <c r="B53">
        <v>0.32847146859169007</v>
      </c>
      <c r="C53">
        <v>0.1018</v>
      </c>
      <c r="D53">
        <v>5.28E-2</v>
      </c>
      <c r="E53">
        <v>5.2600000000000001E-2</v>
      </c>
    </row>
    <row r="54" spans="1:16" x14ac:dyDescent="0.2">
      <c r="A54" s="1">
        <v>39962</v>
      </c>
      <c r="B54">
        <v>1.2544834055006504E-2</v>
      </c>
      <c r="C54">
        <v>5.21E-2</v>
      </c>
      <c r="D54">
        <v>-2.52E-2</v>
      </c>
      <c r="E54">
        <v>3.7000000000000002E-3</v>
      </c>
    </row>
    <row r="55" spans="1:16" x14ac:dyDescent="0.2">
      <c r="A55" s="1">
        <v>39994</v>
      </c>
      <c r="B55">
        <v>4.4147787445783612E-2</v>
      </c>
      <c r="C55">
        <v>4.3E-3</v>
      </c>
      <c r="D55">
        <v>2.6600000000000002E-2</v>
      </c>
      <c r="E55">
        <v>-2.7200000000000002E-2</v>
      </c>
    </row>
    <row r="56" spans="1:16" x14ac:dyDescent="0.2">
      <c r="A56" s="1">
        <v>40025</v>
      </c>
      <c r="B56">
        <v>-1E-4</v>
      </c>
      <c r="C56">
        <v>7.7199999999999991E-2</v>
      </c>
      <c r="D56">
        <v>1.8700000000000001E-2</v>
      </c>
      <c r="E56">
        <v>4.8399999999999999E-2</v>
      </c>
    </row>
    <row r="57" spans="1:16" x14ac:dyDescent="0.2">
      <c r="A57" s="1">
        <v>40056</v>
      </c>
      <c r="B57">
        <v>6.2611842358112332E-2</v>
      </c>
      <c r="C57">
        <v>3.3300000000000003E-2</v>
      </c>
      <c r="D57">
        <v>-1.0800000000000001E-2</v>
      </c>
      <c r="E57">
        <v>7.6299999999999993E-2</v>
      </c>
    </row>
    <row r="58" spans="1:16" x14ac:dyDescent="0.2">
      <c r="A58" s="1">
        <v>40086</v>
      </c>
      <c r="B58">
        <v>0.17055393924713136</v>
      </c>
      <c r="C58">
        <v>4.0800000000000003E-2</v>
      </c>
      <c r="D58">
        <v>2.4300000000000002E-2</v>
      </c>
      <c r="E58">
        <v>1.04E-2</v>
      </c>
    </row>
    <row r="59" spans="1:16" x14ac:dyDescent="0.2">
      <c r="A59" s="1">
        <v>40116</v>
      </c>
      <c r="B59">
        <v>-0.1675749272108078</v>
      </c>
      <c r="C59">
        <v>-2.5899999999999999E-2</v>
      </c>
      <c r="D59">
        <v>-4.3400000000000001E-2</v>
      </c>
      <c r="E59">
        <v>-4.2000000000000003E-2</v>
      </c>
    </row>
    <row r="60" spans="1:16" x14ac:dyDescent="0.2">
      <c r="A60" s="1">
        <v>40147</v>
      </c>
      <c r="B60">
        <v>-1.8003294244408607E-2</v>
      </c>
      <c r="C60">
        <v>5.5599999999999997E-2</v>
      </c>
      <c r="D60">
        <v>-2.3900000000000001E-2</v>
      </c>
      <c r="E60">
        <v>-3.3E-3</v>
      </c>
    </row>
    <row r="61" spans="1:16" x14ac:dyDescent="0.2">
      <c r="A61" s="1">
        <v>40178</v>
      </c>
      <c r="B61">
        <v>-1.7667047748342157E-3</v>
      </c>
      <c r="C61">
        <v>2.75E-2</v>
      </c>
      <c r="D61">
        <v>6.0400000000000002E-2</v>
      </c>
      <c r="E61">
        <v>-1.7000000000000001E-3</v>
      </c>
    </row>
    <row r="62" spans="1:16" x14ac:dyDescent="0.2">
      <c r="A62" s="1">
        <v>40207</v>
      </c>
      <c r="B62">
        <v>-3.0050056055188179E-2</v>
      </c>
      <c r="C62">
        <v>-3.3599999999999998E-2</v>
      </c>
      <c r="D62">
        <v>4.0000000000000001E-3</v>
      </c>
      <c r="E62">
        <v>4.3E-3</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31DE-1643-D94C-9775-B109E60C2CEE}">
  <dimension ref="A1:P260"/>
  <sheetViews>
    <sheetView topLeftCell="A229" zoomScale="75" workbookViewId="0">
      <selection activeCell="G259" sqref="G259:G260"/>
    </sheetView>
  </sheetViews>
  <sheetFormatPr baseColWidth="10" defaultColWidth="8.83203125" defaultRowHeight="16" x14ac:dyDescent="0.2"/>
  <cols>
    <col min="2" max="2" width="11" customWidth="1"/>
    <col min="3" max="3" width="16.6640625" customWidth="1"/>
    <col min="4" max="4" width="13" customWidth="1"/>
    <col min="5" max="5" width="28" customWidth="1"/>
    <col min="6" max="6" width="15.33203125" bestFit="1" customWidth="1"/>
    <col min="7" max="7" width="16" bestFit="1" customWidth="1"/>
    <col min="8" max="8" width="16.5" customWidth="1"/>
  </cols>
  <sheetData>
    <row r="1" spans="1:13" x14ac:dyDescent="0.2">
      <c r="A1" t="s">
        <v>48</v>
      </c>
      <c r="B1" t="s">
        <v>100</v>
      </c>
      <c r="C1" t="s">
        <v>101</v>
      </c>
      <c r="D1" t="s">
        <v>0</v>
      </c>
      <c r="E1" t="s">
        <v>1</v>
      </c>
      <c r="F1" t="s">
        <v>61</v>
      </c>
    </row>
    <row r="2" spans="1:13" x14ac:dyDescent="0.2">
      <c r="A2" t="s">
        <v>49</v>
      </c>
      <c r="B2" s="1">
        <v>37988</v>
      </c>
      <c r="C2">
        <v>40674</v>
      </c>
      <c r="D2">
        <v>-7.8433169983327389E-4</v>
      </c>
      <c r="E2">
        <v>-3.0937480000000003E-3</v>
      </c>
      <c r="F2">
        <f>(E2-AVERAGE($E$2:$E$253))^2</f>
        <v>1.1970677202831115E-5</v>
      </c>
      <c r="H2" t="s">
        <v>39</v>
      </c>
    </row>
    <row r="3" spans="1:13" x14ac:dyDescent="0.2">
      <c r="A3" t="s">
        <v>49</v>
      </c>
      <c r="B3" s="1">
        <v>37991</v>
      </c>
      <c r="C3">
        <v>81253</v>
      </c>
      <c r="D3">
        <v>2.0408181473612785E-2</v>
      </c>
      <c r="E3">
        <v>1.2395349999999999E-2</v>
      </c>
      <c r="F3">
        <f t="shared" ref="F3:F66" si="0">(E3-AVERAGE($E$2:$E$253))^2</f>
        <v>1.4470240698638689E-4</v>
      </c>
      <c r="H3" t="s">
        <v>7</v>
      </c>
    </row>
    <row r="4" spans="1:13" ht="17" thickBot="1" x14ac:dyDescent="0.25">
      <c r="A4" t="s">
        <v>49</v>
      </c>
      <c r="B4" s="1">
        <v>37992</v>
      </c>
      <c r="C4">
        <v>41046</v>
      </c>
      <c r="D4">
        <v>-3.1538449227809906E-2</v>
      </c>
      <c r="E4">
        <v>1.2920820000000002E-3</v>
      </c>
      <c r="F4">
        <f t="shared" si="0"/>
        <v>8.574081343619213E-7</v>
      </c>
    </row>
    <row r="5" spans="1:13" x14ac:dyDescent="0.2">
      <c r="A5" t="s">
        <v>49</v>
      </c>
      <c r="B5" s="1">
        <v>37993</v>
      </c>
      <c r="C5">
        <v>258830</v>
      </c>
      <c r="D5">
        <v>6.3542434945702553E-3</v>
      </c>
      <c r="E5">
        <v>2.3672430000000002E-3</v>
      </c>
      <c r="F5">
        <f t="shared" si="0"/>
        <v>4.0044986832212492E-6</v>
      </c>
      <c r="H5" s="9" t="s">
        <v>8</v>
      </c>
      <c r="I5" s="9"/>
    </row>
    <row r="6" spans="1:13" x14ac:dyDescent="0.2">
      <c r="A6" t="s">
        <v>49</v>
      </c>
      <c r="B6" s="1">
        <v>37994</v>
      </c>
      <c r="C6">
        <v>258460</v>
      </c>
      <c r="D6">
        <v>-3.5516954958438873E-2</v>
      </c>
      <c r="E6">
        <v>4.9630220000000001E-3</v>
      </c>
      <c r="F6">
        <f t="shared" si="0"/>
        <v>2.1131520453021258E-5</v>
      </c>
      <c r="H6" s="6" t="s">
        <v>9</v>
      </c>
      <c r="I6" s="6">
        <v>0.1716888188296824</v>
      </c>
    </row>
    <row r="7" spans="1:13" x14ac:dyDescent="0.2">
      <c r="A7" t="s">
        <v>49</v>
      </c>
      <c r="B7" s="1">
        <v>37995</v>
      </c>
      <c r="C7">
        <v>82832</v>
      </c>
      <c r="D7">
        <v>4.0916528552770615E-2</v>
      </c>
      <c r="E7">
        <v>-8.8875540000000006E-3</v>
      </c>
      <c r="F7">
        <f t="shared" si="0"/>
        <v>8.5630457425227828E-5</v>
      </c>
      <c r="H7" s="6" t="s">
        <v>10</v>
      </c>
      <c r="I7" s="6">
        <v>2.9477050511131503E-2</v>
      </c>
    </row>
    <row r="8" spans="1:13" x14ac:dyDescent="0.2">
      <c r="A8" t="s">
        <v>49</v>
      </c>
      <c r="B8" s="1">
        <v>37998</v>
      </c>
      <c r="C8">
        <v>63244</v>
      </c>
      <c r="D8">
        <v>2.2012557834386826E-2</v>
      </c>
      <c r="E8">
        <v>4.7866930000000007E-3</v>
      </c>
      <c r="F8">
        <f t="shared" si="0"/>
        <v>1.9541477625978639E-5</v>
      </c>
      <c r="H8" s="6" t="s">
        <v>11</v>
      </c>
      <c r="I8" s="6">
        <v>2.559495871317603E-2</v>
      </c>
    </row>
    <row r="9" spans="1:13" x14ac:dyDescent="0.2">
      <c r="A9" t="s">
        <v>49</v>
      </c>
      <c r="B9" s="1">
        <v>37999</v>
      </c>
      <c r="C9">
        <v>117799</v>
      </c>
      <c r="D9">
        <v>-1.3846177607774734E-2</v>
      </c>
      <c r="E9">
        <v>-5.3316539999999999E-3</v>
      </c>
      <c r="F9">
        <f t="shared" si="0"/>
        <v>3.2464613116823519E-5</v>
      </c>
      <c r="H9" s="6" t="s">
        <v>12</v>
      </c>
      <c r="I9" s="6">
        <v>3.1711900366023116E-2</v>
      </c>
    </row>
    <row r="10" spans="1:13" ht="17" thickBot="1" x14ac:dyDescent="0.25">
      <c r="A10" t="s">
        <v>49</v>
      </c>
      <c r="B10" s="1">
        <v>38000</v>
      </c>
      <c r="C10">
        <v>38289</v>
      </c>
      <c r="D10">
        <v>-1.5600237529724836E-3</v>
      </c>
      <c r="E10">
        <v>8.2945370000000011E-3</v>
      </c>
      <c r="F10">
        <f t="shared" si="0"/>
        <v>6.2859817608125479E-5</v>
      </c>
      <c r="H10" s="7" t="s">
        <v>13</v>
      </c>
      <c r="I10" s="7">
        <v>252</v>
      </c>
    </row>
    <row r="11" spans="1:13" x14ac:dyDescent="0.2">
      <c r="A11" t="s">
        <v>49</v>
      </c>
      <c r="B11" s="1">
        <v>38001</v>
      </c>
      <c r="C11">
        <v>36885</v>
      </c>
      <c r="D11">
        <v>-8.5937976837158203E-3</v>
      </c>
      <c r="E11">
        <v>1.3533600000000001E-3</v>
      </c>
      <c r="F11">
        <f t="shared" si="0"/>
        <v>9.7464549255212108E-7</v>
      </c>
    </row>
    <row r="12" spans="1:13" ht="17" thickBot="1" x14ac:dyDescent="0.25">
      <c r="A12" t="s">
        <v>49</v>
      </c>
      <c r="B12" s="1">
        <v>38002</v>
      </c>
      <c r="C12">
        <v>293049</v>
      </c>
      <c r="D12">
        <v>6.8557985126972198E-2</v>
      </c>
      <c r="E12">
        <v>6.8724880000000004E-3</v>
      </c>
      <c r="F12">
        <f t="shared" si="0"/>
        <v>4.2332842180584853E-5</v>
      </c>
      <c r="H12" t="s">
        <v>14</v>
      </c>
    </row>
    <row r="13" spans="1:13" x14ac:dyDescent="0.2">
      <c r="A13" t="s">
        <v>49</v>
      </c>
      <c r="B13" s="1">
        <v>38006</v>
      </c>
      <c r="C13">
        <v>170790</v>
      </c>
      <c r="D13">
        <v>2.8687309473752975E-2</v>
      </c>
      <c r="E13">
        <v>-9.2996330000000001E-4</v>
      </c>
      <c r="F13">
        <f t="shared" si="0"/>
        <v>1.6798284087721653E-6</v>
      </c>
      <c r="H13" s="8"/>
      <c r="I13" s="8" t="s">
        <v>19</v>
      </c>
      <c r="J13" s="8" t="s">
        <v>20</v>
      </c>
      <c r="K13" s="8" t="s">
        <v>21</v>
      </c>
      <c r="L13" s="8" t="s">
        <v>22</v>
      </c>
      <c r="M13" s="8" t="s">
        <v>23</v>
      </c>
    </row>
    <row r="14" spans="1:13" x14ac:dyDescent="0.2">
      <c r="A14" t="s">
        <v>49</v>
      </c>
      <c r="B14" s="1">
        <v>38007</v>
      </c>
      <c r="C14">
        <v>1096796</v>
      </c>
      <c r="D14">
        <v>-7.9503916203975677E-2</v>
      </c>
      <c r="E14">
        <v>7.7715430000000005E-3</v>
      </c>
      <c r="F14">
        <f t="shared" si="0"/>
        <v>5.4840309874100782E-5</v>
      </c>
      <c r="H14" s="6" t="s">
        <v>15</v>
      </c>
      <c r="I14" s="6">
        <v>1</v>
      </c>
      <c r="J14" s="6">
        <v>7.6359444714351743E-3</v>
      </c>
      <c r="K14" s="6">
        <v>7.6359444714351743E-3</v>
      </c>
      <c r="L14" s="6">
        <v>7.5930843589674408</v>
      </c>
      <c r="M14" s="6">
        <v>6.29048048528804E-3</v>
      </c>
    </row>
    <row r="15" spans="1:13" x14ac:dyDescent="0.2">
      <c r="A15" t="s">
        <v>49</v>
      </c>
      <c r="B15" s="1">
        <v>38008</v>
      </c>
      <c r="C15">
        <v>70696</v>
      </c>
      <c r="D15">
        <v>-1.9470404833555222E-2</v>
      </c>
      <c r="E15">
        <v>-3.2066360000000001E-3</v>
      </c>
      <c r="F15">
        <f t="shared" si="0"/>
        <v>1.276457575507039E-5</v>
      </c>
      <c r="H15" s="6" t="s">
        <v>16</v>
      </c>
      <c r="I15" s="6">
        <v>250</v>
      </c>
      <c r="J15" s="6">
        <v>0.25141115620614418</v>
      </c>
      <c r="K15" s="6">
        <v>1.0056446248245768E-3</v>
      </c>
      <c r="L15" s="6"/>
      <c r="M15" s="6"/>
    </row>
    <row r="16" spans="1:13" ht="17" thickBot="1" x14ac:dyDescent="0.25">
      <c r="A16" t="s">
        <v>49</v>
      </c>
      <c r="B16" s="1">
        <v>38009</v>
      </c>
      <c r="C16">
        <v>80596</v>
      </c>
      <c r="D16">
        <v>-1.4297084882855415E-2</v>
      </c>
      <c r="E16">
        <v>-2.0892700000000003E-3</v>
      </c>
      <c r="F16">
        <f t="shared" si="0"/>
        <v>6.0289333991641716E-6</v>
      </c>
      <c r="H16" s="7" t="s">
        <v>17</v>
      </c>
      <c r="I16" s="7">
        <v>251</v>
      </c>
      <c r="J16" s="7">
        <v>0.25904710067757936</v>
      </c>
      <c r="K16" s="7"/>
      <c r="L16" s="7"/>
      <c r="M16" s="7"/>
    </row>
    <row r="17" spans="1:16" ht="17" thickBot="1" x14ac:dyDescent="0.25">
      <c r="A17" t="s">
        <v>49</v>
      </c>
      <c r="B17" s="1">
        <v>38012</v>
      </c>
      <c r="C17">
        <v>153027</v>
      </c>
      <c r="D17">
        <v>8.0580487847328186E-3</v>
      </c>
      <c r="E17">
        <v>1.210635E-2</v>
      </c>
      <c r="F17">
        <f t="shared" si="0"/>
        <v>1.3783303226333455E-4</v>
      </c>
    </row>
    <row r="18" spans="1:16" x14ac:dyDescent="0.2">
      <c r="A18" t="s">
        <v>49</v>
      </c>
      <c r="B18" s="1">
        <v>38013</v>
      </c>
      <c r="C18">
        <v>251320</v>
      </c>
      <c r="D18">
        <v>2.4780131876468658E-2</v>
      </c>
      <c r="E18">
        <v>-9.7977270000000009E-3</v>
      </c>
      <c r="F18">
        <f t="shared" si="0"/>
        <v>1.0330375830022542E-4</v>
      </c>
      <c r="H18" s="8"/>
      <c r="I18" s="8" t="s">
        <v>24</v>
      </c>
      <c r="J18" s="8" t="s">
        <v>12</v>
      </c>
      <c r="K18" s="8" t="s">
        <v>25</v>
      </c>
      <c r="L18" s="8" t="s">
        <v>26</v>
      </c>
      <c r="M18" s="8" t="s">
        <v>27</v>
      </c>
      <c r="N18" s="8" t="s">
        <v>28</v>
      </c>
      <c r="O18" s="8" t="s">
        <v>29</v>
      </c>
      <c r="P18" s="8" t="s">
        <v>30</v>
      </c>
    </row>
    <row r="19" spans="1:16" x14ac:dyDescent="0.2">
      <c r="A19" t="s">
        <v>49</v>
      </c>
      <c r="B19" s="1">
        <v>38014</v>
      </c>
      <c r="C19">
        <v>133287</v>
      </c>
      <c r="D19">
        <v>-1.6380658373236656E-2</v>
      </c>
      <c r="E19">
        <v>-1.360955E-2</v>
      </c>
      <c r="F19">
        <f t="shared" si="0"/>
        <v>1.9531931408149123E-4</v>
      </c>
      <c r="H19" s="6" t="s">
        <v>18</v>
      </c>
      <c r="I19" s="6">
        <v>-1.5148579957752835E-3</v>
      </c>
      <c r="J19" s="6">
        <v>2.000412554763519E-3</v>
      </c>
      <c r="K19" s="6">
        <v>-0.75727278963931721</v>
      </c>
      <c r="L19" s="6">
        <v>0.44959958543764489</v>
      </c>
      <c r="M19" s="6">
        <v>-5.4546673085615269E-3</v>
      </c>
      <c r="N19" s="6">
        <v>2.4249513170109603E-3</v>
      </c>
      <c r="O19" s="6">
        <v>-5.4546673085615269E-3</v>
      </c>
      <c r="P19" s="6">
        <v>2.4249513170109603E-3</v>
      </c>
    </row>
    <row r="20" spans="1:16" ht="17" thickBot="1" x14ac:dyDescent="0.25">
      <c r="A20" t="s">
        <v>49</v>
      </c>
      <c r="B20" s="1">
        <v>38015</v>
      </c>
      <c r="C20">
        <v>53685</v>
      </c>
      <c r="D20">
        <v>-7.9301688820123672E-3</v>
      </c>
      <c r="E20">
        <v>4.9890120000000001E-3</v>
      </c>
      <c r="F20">
        <f t="shared" si="0"/>
        <v>2.137114296950178E-5</v>
      </c>
      <c r="H20" s="7" t="s">
        <v>31</v>
      </c>
      <c r="I20" s="7">
        <v>0.7892719554600236</v>
      </c>
      <c r="J20" s="7">
        <v>0.28642937754388914</v>
      </c>
      <c r="K20" s="7">
        <v>2.7555551816226833</v>
      </c>
      <c r="L20" s="7">
        <v>6.2904804852873348E-3</v>
      </c>
      <c r="M20" s="7">
        <v>0.22514975655871461</v>
      </c>
      <c r="N20" s="7">
        <v>1.3533941543613326</v>
      </c>
      <c r="O20" s="7">
        <v>0.22514975655871461</v>
      </c>
      <c r="P20" s="7">
        <v>1.3533941543613326</v>
      </c>
    </row>
    <row r="21" spans="1:16" x14ac:dyDescent="0.2">
      <c r="A21" t="s">
        <v>49</v>
      </c>
      <c r="B21" s="1">
        <v>38016</v>
      </c>
      <c r="C21">
        <v>40835</v>
      </c>
      <c r="D21">
        <v>1.3589134439826012E-2</v>
      </c>
      <c r="E21">
        <v>-2.6276110000000002E-3</v>
      </c>
      <c r="F21">
        <f t="shared" si="0"/>
        <v>8.9624171887774137E-6</v>
      </c>
    </row>
    <row r="22" spans="1:16" x14ac:dyDescent="0.2">
      <c r="A22" t="s">
        <v>49</v>
      </c>
      <c r="B22" s="1">
        <v>38019</v>
      </c>
      <c r="C22">
        <v>44338</v>
      </c>
      <c r="D22">
        <v>-7.8864656388759613E-3</v>
      </c>
      <c r="E22">
        <v>3.6512160000000001E-3</v>
      </c>
      <c r="F22">
        <f t="shared" si="0"/>
        <v>1.0791864630263662E-5</v>
      </c>
    </row>
    <row r="23" spans="1:16" x14ac:dyDescent="0.2">
      <c r="A23" t="s">
        <v>49</v>
      </c>
      <c r="B23" s="1">
        <v>38020</v>
      </c>
      <c r="C23">
        <v>31595</v>
      </c>
      <c r="D23">
        <v>-2.3847164120525122E-3</v>
      </c>
      <c r="E23">
        <v>6.7825870000000007E-4</v>
      </c>
      <c r="F23">
        <f t="shared" si="0"/>
        <v>9.7431413786764882E-8</v>
      </c>
    </row>
    <row r="24" spans="1:16" x14ac:dyDescent="0.2">
      <c r="A24" t="s">
        <v>49</v>
      </c>
      <c r="B24" s="1">
        <v>38021</v>
      </c>
      <c r="C24">
        <v>47988</v>
      </c>
      <c r="D24">
        <v>-2.071714960038662E-2</v>
      </c>
      <c r="E24">
        <v>-8.3712580000000012E-3</v>
      </c>
      <c r="F24">
        <f t="shared" si="0"/>
        <v>7.6341750640752145E-5</v>
      </c>
    </row>
    <row r="25" spans="1:16" x14ac:dyDescent="0.2">
      <c r="A25" t="s">
        <v>49</v>
      </c>
      <c r="B25" s="1">
        <v>38022</v>
      </c>
      <c r="C25">
        <v>65952</v>
      </c>
      <c r="D25">
        <v>4.0683639235794544E-3</v>
      </c>
      <c r="E25">
        <v>1.8375170000000001E-3</v>
      </c>
      <c r="F25">
        <f t="shared" si="0"/>
        <v>2.1650131183960404E-6</v>
      </c>
    </row>
    <row r="26" spans="1:16" x14ac:dyDescent="0.2">
      <c r="A26" t="s">
        <v>49</v>
      </c>
      <c r="B26" s="1">
        <v>38023</v>
      </c>
      <c r="C26">
        <v>21370</v>
      </c>
      <c r="D26">
        <v>-9.7244642674922943E-3</v>
      </c>
      <c r="E26">
        <v>1.2555490000000001E-2</v>
      </c>
      <c r="F26">
        <f t="shared" si="0"/>
        <v>1.4858077402429007E-4</v>
      </c>
      <c r="H26" s="10"/>
      <c r="I26" s="10"/>
      <c r="J26" s="10"/>
      <c r="K26" s="10"/>
      <c r="L26" s="10"/>
      <c r="M26" s="10"/>
      <c r="N26" s="10"/>
      <c r="O26" s="10"/>
      <c r="P26" s="10"/>
    </row>
    <row r="27" spans="1:16" x14ac:dyDescent="0.2">
      <c r="A27" t="s">
        <v>49</v>
      </c>
      <c r="B27" s="1">
        <v>38026</v>
      </c>
      <c r="C27">
        <v>13377</v>
      </c>
      <c r="D27">
        <v>-1.7184944823384285E-2</v>
      </c>
      <c r="E27">
        <v>-2.5814690000000003E-3</v>
      </c>
      <c r="F27">
        <f t="shared" si="0"/>
        <v>8.6882729263602623E-6</v>
      </c>
      <c r="H27" s="10"/>
      <c r="I27" s="10"/>
      <c r="J27" s="10"/>
      <c r="K27" s="10"/>
      <c r="L27" s="10"/>
      <c r="M27" s="10"/>
      <c r="N27" s="10"/>
      <c r="O27" s="10"/>
      <c r="P27" s="10"/>
    </row>
    <row r="28" spans="1:16" x14ac:dyDescent="0.2">
      <c r="A28" t="s">
        <v>49</v>
      </c>
      <c r="B28" s="1">
        <v>38027</v>
      </c>
      <c r="C28">
        <v>104521</v>
      </c>
      <c r="D28">
        <v>7.4937678873538971E-3</v>
      </c>
      <c r="E28">
        <v>5.0271540000000007E-3</v>
      </c>
      <c r="F28">
        <f t="shared" si="0"/>
        <v>2.1725250578340442E-5</v>
      </c>
      <c r="H28" s="10"/>
      <c r="I28" s="10"/>
      <c r="J28" s="10"/>
      <c r="K28" s="10"/>
      <c r="L28" s="10"/>
      <c r="M28" s="10"/>
      <c r="N28" s="10"/>
      <c r="O28" s="10"/>
      <c r="P28" s="10"/>
    </row>
    <row r="29" spans="1:16" x14ac:dyDescent="0.2">
      <c r="A29" t="s">
        <v>49</v>
      </c>
      <c r="B29" s="1">
        <v>38028</v>
      </c>
      <c r="C29">
        <v>127940</v>
      </c>
      <c r="D29">
        <v>2.6611533015966415E-2</v>
      </c>
      <c r="E29">
        <v>1.066746E-2</v>
      </c>
      <c r="F29">
        <f t="shared" si="0"/>
        <v>1.0611763370732782E-4</v>
      </c>
      <c r="H29" s="50"/>
      <c r="I29" s="50"/>
      <c r="J29" s="10"/>
      <c r="K29" s="10"/>
      <c r="L29" s="10"/>
      <c r="M29" s="10"/>
      <c r="N29" s="10"/>
      <c r="O29" s="10"/>
      <c r="P29" s="10"/>
    </row>
    <row r="30" spans="1:16" x14ac:dyDescent="0.2">
      <c r="A30" t="s">
        <v>49</v>
      </c>
      <c r="B30" s="1">
        <v>38029</v>
      </c>
      <c r="C30">
        <v>209048</v>
      </c>
      <c r="D30">
        <v>-1.9481534138321877E-2</v>
      </c>
      <c r="E30">
        <v>-4.8801140000000005E-3</v>
      </c>
      <c r="F30">
        <f t="shared" si="0"/>
        <v>2.7522956967961907E-5</v>
      </c>
      <c r="H30" s="6"/>
      <c r="I30" s="6"/>
      <c r="J30" s="10"/>
      <c r="K30" s="10"/>
      <c r="L30" s="10"/>
      <c r="M30" s="10"/>
      <c r="N30" s="10"/>
      <c r="O30" s="10"/>
      <c r="P30" s="10"/>
    </row>
    <row r="31" spans="1:16" x14ac:dyDescent="0.2">
      <c r="A31" t="s">
        <v>49</v>
      </c>
      <c r="B31" s="1">
        <v>38030</v>
      </c>
      <c r="C31">
        <v>115381</v>
      </c>
      <c r="D31">
        <v>-1.1494280770421028E-2</v>
      </c>
      <c r="E31">
        <v>-5.4682280000000003E-3</v>
      </c>
      <c r="F31">
        <f t="shared" si="0"/>
        <v>3.4039600776801019E-5</v>
      </c>
      <c r="H31" s="6"/>
      <c r="I31" s="6"/>
      <c r="J31" s="10"/>
      <c r="K31" s="10"/>
      <c r="L31" s="10"/>
      <c r="M31" s="10"/>
      <c r="N31" s="10"/>
      <c r="O31" s="10"/>
      <c r="P31" s="10"/>
    </row>
    <row r="32" spans="1:16" x14ac:dyDescent="0.2">
      <c r="A32" t="s">
        <v>49</v>
      </c>
      <c r="B32" s="1">
        <v>38034</v>
      </c>
      <c r="C32">
        <v>231298</v>
      </c>
      <c r="D32">
        <v>9.9667683243751526E-3</v>
      </c>
      <c r="E32">
        <v>9.7572900000000001E-3</v>
      </c>
      <c r="F32">
        <f t="shared" si="0"/>
        <v>8.8194099414500533E-5</v>
      </c>
      <c r="H32" s="6"/>
      <c r="I32" s="6"/>
      <c r="J32" s="10"/>
      <c r="K32" s="10"/>
      <c r="L32" s="10"/>
      <c r="M32" s="10"/>
      <c r="N32" s="10"/>
      <c r="O32" s="10"/>
      <c r="P32" s="10"/>
    </row>
    <row r="33" spans="1:16" x14ac:dyDescent="0.2">
      <c r="A33" t="s">
        <v>49</v>
      </c>
      <c r="B33" s="1">
        <v>38035</v>
      </c>
      <c r="C33">
        <v>52090</v>
      </c>
      <c r="D33">
        <v>-9.8684113472700119E-3</v>
      </c>
      <c r="E33">
        <v>-4.4684910000000006E-3</v>
      </c>
      <c r="F33">
        <f t="shared" si="0"/>
        <v>2.3373450421829227E-5</v>
      </c>
      <c r="H33" s="6"/>
      <c r="I33" s="6"/>
      <c r="J33" s="10"/>
      <c r="K33" s="10"/>
      <c r="L33" s="10"/>
      <c r="M33" s="10"/>
      <c r="N33" s="10"/>
      <c r="O33" s="10"/>
      <c r="P33" s="10"/>
    </row>
    <row r="34" spans="1:16" x14ac:dyDescent="0.2">
      <c r="A34" t="s">
        <v>49</v>
      </c>
      <c r="B34" s="1">
        <v>38036</v>
      </c>
      <c r="C34">
        <v>173356</v>
      </c>
      <c r="D34">
        <v>-3.0730888247489929E-2</v>
      </c>
      <c r="E34">
        <v>-4.1325900000000002E-3</v>
      </c>
      <c r="F34">
        <f t="shared" si="0"/>
        <v>2.023837947473998E-5</v>
      </c>
      <c r="H34" s="6"/>
      <c r="I34" s="6"/>
      <c r="J34" s="10"/>
      <c r="K34" s="10"/>
      <c r="L34" s="10"/>
      <c r="M34" s="10"/>
      <c r="N34" s="10"/>
      <c r="O34" s="10"/>
      <c r="P34" s="10"/>
    </row>
    <row r="35" spans="1:16" x14ac:dyDescent="0.2">
      <c r="A35" t="s">
        <v>49</v>
      </c>
      <c r="B35" s="1">
        <v>38037</v>
      </c>
      <c r="C35">
        <v>200903</v>
      </c>
      <c r="D35">
        <v>-2.587832510471344E-2</v>
      </c>
      <c r="E35">
        <v>-2.5717920000000003E-3</v>
      </c>
      <c r="F35">
        <f t="shared" si="0"/>
        <v>8.6313189594033237E-6</v>
      </c>
      <c r="H35" s="10"/>
      <c r="I35" s="10"/>
      <c r="J35" s="10"/>
      <c r="K35" s="10"/>
      <c r="L35" s="10"/>
      <c r="M35" s="10"/>
      <c r="N35" s="10"/>
      <c r="O35" s="10"/>
      <c r="P35" s="10"/>
    </row>
    <row r="36" spans="1:16" x14ac:dyDescent="0.2">
      <c r="A36" t="s">
        <v>49</v>
      </c>
      <c r="B36" s="1">
        <v>38040</v>
      </c>
      <c r="C36">
        <v>348307</v>
      </c>
      <c r="D36">
        <v>-8.1632696092128754E-2</v>
      </c>
      <c r="E36">
        <v>-2.7270110000000001E-3</v>
      </c>
      <c r="F36">
        <f t="shared" si="0"/>
        <v>9.5674510022507465E-6</v>
      </c>
      <c r="H36" s="10"/>
      <c r="I36" s="10"/>
      <c r="J36" s="10"/>
      <c r="K36" s="10"/>
      <c r="L36" s="10"/>
      <c r="M36" s="10"/>
      <c r="N36" s="10"/>
      <c r="O36" s="10"/>
      <c r="P36" s="10"/>
    </row>
    <row r="37" spans="1:16" x14ac:dyDescent="0.2">
      <c r="A37" t="s">
        <v>49</v>
      </c>
      <c r="B37" s="1">
        <v>38041</v>
      </c>
      <c r="C37">
        <v>174273</v>
      </c>
      <c r="D37">
        <v>5.7471669279038906E-3</v>
      </c>
      <c r="E37">
        <v>-1.6652210000000001E-3</v>
      </c>
      <c r="F37">
        <f t="shared" si="0"/>
        <v>4.1263407543160322E-6</v>
      </c>
      <c r="H37" s="51"/>
      <c r="I37" s="51"/>
      <c r="J37" s="51"/>
      <c r="K37" s="51"/>
      <c r="L37" s="51"/>
      <c r="M37" s="51"/>
      <c r="N37" s="10"/>
      <c r="O37" s="10"/>
      <c r="P37" s="10"/>
    </row>
    <row r="38" spans="1:16" x14ac:dyDescent="0.2">
      <c r="A38" t="s">
        <v>49</v>
      </c>
      <c r="B38" s="1">
        <v>38042</v>
      </c>
      <c r="C38">
        <v>171751</v>
      </c>
      <c r="D38">
        <v>5.714325699955225E-3</v>
      </c>
      <c r="E38">
        <v>4.0207530000000002E-3</v>
      </c>
      <c r="F38">
        <f t="shared" si="0"/>
        <v>1.3356352267005963E-5</v>
      </c>
      <c r="H38" s="6"/>
      <c r="I38" s="6"/>
      <c r="J38" s="6"/>
      <c r="K38" s="6"/>
      <c r="L38" s="6"/>
      <c r="M38" s="6"/>
      <c r="N38" s="10"/>
      <c r="O38" s="10"/>
      <c r="P38" s="10"/>
    </row>
    <row r="39" spans="1:16" x14ac:dyDescent="0.2">
      <c r="A39" t="s">
        <v>49</v>
      </c>
      <c r="B39" s="1">
        <v>38043</v>
      </c>
      <c r="C39">
        <v>43920</v>
      </c>
      <c r="D39">
        <v>1.7045391723513603E-2</v>
      </c>
      <c r="E39">
        <v>1.0842290000000001E-3</v>
      </c>
      <c r="F39">
        <f t="shared" si="0"/>
        <v>5.1568248161626885E-7</v>
      </c>
      <c r="H39" s="6"/>
      <c r="I39" s="6"/>
      <c r="J39" s="6"/>
      <c r="K39" s="6"/>
      <c r="L39" s="6"/>
      <c r="M39" s="6"/>
      <c r="N39" s="10"/>
      <c r="O39" s="10"/>
      <c r="P39" s="10"/>
    </row>
    <row r="40" spans="1:16" x14ac:dyDescent="0.2">
      <c r="A40" t="s">
        <v>49</v>
      </c>
      <c r="B40" s="1">
        <v>38044</v>
      </c>
      <c r="C40">
        <v>177366</v>
      </c>
      <c r="D40">
        <v>-5.0279326736927032E-2</v>
      </c>
      <c r="E40">
        <v>2.6202929999999998E-5</v>
      </c>
      <c r="F40">
        <f t="shared" si="0"/>
        <v>1.1554269346582593E-7</v>
      </c>
      <c r="H40" s="6"/>
      <c r="I40" s="6"/>
      <c r="J40" s="6"/>
      <c r="K40" s="6"/>
      <c r="L40" s="6"/>
      <c r="M40" s="6"/>
      <c r="N40" s="10"/>
      <c r="O40" s="10"/>
      <c r="P40" s="10"/>
    </row>
    <row r="41" spans="1:16" x14ac:dyDescent="0.2">
      <c r="A41" t="s">
        <v>49</v>
      </c>
      <c r="B41" s="1">
        <v>38047</v>
      </c>
      <c r="C41">
        <v>330648</v>
      </c>
      <c r="D41">
        <v>7.3627494275569916E-2</v>
      </c>
      <c r="E41">
        <v>9.6249590000000006E-3</v>
      </c>
      <c r="F41">
        <f t="shared" si="0"/>
        <v>8.5726124714967559E-5</v>
      </c>
      <c r="H41" s="10"/>
      <c r="I41" s="10"/>
      <c r="J41" s="10"/>
      <c r="K41" s="10"/>
      <c r="L41" s="10"/>
      <c r="M41" s="10"/>
      <c r="N41" s="10"/>
      <c r="O41" s="10"/>
      <c r="P41" s="10"/>
    </row>
    <row r="42" spans="1:16" x14ac:dyDescent="0.2">
      <c r="A42" t="s">
        <v>49</v>
      </c>
      <c r="B42" s="1">
        <v>38048</v>
      </c>
      <c r="C42">
        <v>46747</v>
      </c>
      <c r="D42">
        <v>-6.4834351651370525E-3</v>
      </c>
      <c r="E42">
        <v>-5.9344610000000002E-3</v>
      </c>
      <c r="F42">
        <f t="shared" si="0"/>
        <v>3.9697303865988601E-5</v>
      </c>
      <c r="H42" s="51"/>
      <c r="I42" s="51"/>
      <c r="J42" s="51"/>
      <c r="K42" s="51"/>
      <c r="L42" s="51"/>
      <c r="M42" s="51"/>
      <c r="N42" s="51"/>
      <c r="O42" s="51"/>
      <c r="P42" s="51"/>
    </row>
    <row r="43" spans="1:16" x14ac:dyDescent="0.2">
      <c r="A43" t="s">
        <v>49</v>
      </c>
      <c r="B43" s="1">
        <v>38049</v>
      </c>
      <c r="C43">
        <v>69074</v>
      </c>
      <c r="D43">
        <v>-7.352934218943119E-3</v>
      </c>
      <c r="E43">
        <v>1.6882780000000001E-3</v>
      </c>
      <c r="F43">
        <f t="shared" si="0"/>
        <v>1.7481053593844165E-6</v>
      </c>
      <c r="H43" s="6"/>
      <c r="I43" s="6"/>
      <c r="J43" s="6"/>
      <c r="K43" s="6"/>
      <c r="L43" s="6"/>
      <c r="M43" s="6"/>
      <c r="N43" s="6"/>
      <c r="O43" s="6"/>
      <c r="P43" s="6"/>
    </row>
    <row r="44" spans="1:16" x14ac:dyDescent="0.2">
      <c r="A44" t="s">
        <v>49</v>
      </c>
      <c r="B44" s="1">
        <v>38050</v>
      </c>
      <c r="C44">
        <v>67255</v>
      </c>
      <c r="D44">
        <v>1.1203642003238201E-2</v>
      </c>
      <c r="E44">
        <v>3.3361130000000004E-3</v>
      </c>
      <c r="F44">
        <f t="shared" si="0"/>
        <v>8.8208664673175833E-6</v>
      </c>
      <c r="H44" s="6"/>
      <c r="I44" s="6"/>
      <c r="J44" s="6"/>
      <c r="K44" s="6"/>
      <c r="L44" s="6"/>
      <c r="M44" s="6"/>
      <c r="N44" s="6"/>
      <c r="O44" s="6"/>
      <c r="P44" s="6"/>
    </row>
    <row r="45" spans="1:16" x14ac:dyDescent="0.2">
      <c r="A45" t="s">
        <v>49</v>
      </c>
      <c r="B45" s="1">
        <v>38051</v>
      </c>
      <c r="C45">
        <v>28572</v>
      </c>
      <c r="D45">
        <v>3.5711484961211681E-3</v>
      </c>
      <c r="E45">
        <v>1.723123E-3</v>
      </c>
      <c r="F45">
        <f t="shared" si="0"/>
        <v>1.8414608188427735E-6</v>
      </c>
      <c r="H45" s="6"/>
      <c r="I45" s="6"/>
      <c r="J45" s="6"/>
      <c r="K45" s="6"/>
      <c r="L45" s="6"/>
      <c r="M45" s="6"/>
      <c r="N45" s="6"/>
      <c r="O45" s="6"/>
      <c r="P45" s="6"/>
    </row>
    <row r="46" spans="1:16" x14ac:dyDescent="0.2">
      <c r="A46" t="s">
        <v>49</v>
      </c>
      <c r="B46" s="1">
        <v>38054</v>
      </c>
      <c r="C46">
        <v>77239</v>
      </c>
      <c r="D46">
        <v>-2.281021885573864E-2</v>
      </c>
      <c r="E46">
        <v>-8.3501170000000006E-3</v>
      </c>
      <c r="F46">
        <f t="shared" si="0"/>
        <v>7.597276382331918E-5</v>
      </c>
      <c r="H46" s="6"/>
      <c r="I46" s="6"/>
      <c r="J46" s="6"/>
      <c r="K46" s="6"/>
      <c r="L46" s="6"/>
      <c r="M46" s="6"/>
      <c r="N46" s="6"/>
      <c r="O46" s="6"/>
      <c r="P46" s="6"/>
    </row>
    <row r="47" spans="1:16" x14ac:dyDescent="0.2">
      <c r="A47" t="s">
        <v>49</v>
      </c>
      <c r="B47" s="1">
        <v>38055</v>
      </c>
      <c r="C47">
        <v>79948</v>
      </c>
      <c r="D47">
        <v>1.867367303930223E-3</v>
      </c>
      <c r="E47">
        <v>-5.7792380000000008E-3</v>
      </c>
      <c r="F47">
        <f t="shared" si="0"/>
        <v>3.7765408297172021E-5</v>
      </c>
      <c r="H47" s="10"/>
      <c r="I47" s="10"/>
      <c r="J47" s="10"/>
      <c r="K47" s="10"/>
      <c r="L47" s="10"/>
      <c r="M47" s="10"/>
      <c r="N47" s="10"/>
      <c r="O47" s="10"/>
      <c r="P47" s="10"/>
    </row>
    <row r="48" spans="1:16" x14ac:dyDescent="0.2">
      <c r="A48" t="s">
        <v>49</v>
      </c>
      <c r="B48" s="1">
        <v>38056</v>
      </c>
      <c r="C48">
        <v>517228</v>
      </c>
      <c r="D48">
        <v>-7.7353209257125854E-2</v>
      </c>
      <c r="E48">
        <v>-1.4632910000000001E-2</v>
      </c>
      <c r="F48">
        <f t="shared" si="0"/>
        <v>2.2497086030067297E-4</v>
      </c>
      <c r="H48" s="10"/>
      <c r="I48" s="10"/>
      <c r="J48" s="10"/>
      <c r="K48" s="10"/>
      <c r="L48" s="10"/>
      <c r="M48" s="10"/>
      <c r="N48" s="10"/>
      <c r="O48" s="10"/>
      <c r="P48" s="10"/>
    </row>
    <row r="49" spans="1:6" x14ac:dyDescent="0.2">
      <c r="A49" t="s">
        <v>49</v>
      </c>
      <c r="B49" s="1">
        <v>38057</v>
      </c>
      <c r="C49">
        <v>380188</v>
      </c>
      <c r="D49">
        <v>1.0101242223754525E-3</v>
      </c>
      <c r="E49">
        <v>-1.522391E-2</v>
      </c>
      <c r="F49">
        <f t="shared" si="0"/>
        <v>2.4304899315934439E-4</v>
      </c>
    </row>
    <row r="50" spans="1:6" x14ac:dyDescent="0.2">
      <c r="A50" t="s">
        <v>49</v>
      </c>
      <c r="B50" s="1">
        <v>38058</v>
      </c>
      <c r="C50">
        <v>136966</v>
      </c>
      <c r="D50">
        <v>4.0363231673836708E-3</v>
      </c>
      <c r="E50">
        <v>1.245957E-2</v>
      </c>
      <c r="F50">
        <f t="shared" si="0"/>
        <v>1.4625156566999253E-4</v>
      </c>
    </row>
    <row r="51" spans="1:6" x14ac:dyDescent="0.2">
      <c r="A51" t="s">
        <v>49</v>
      </c>
      <c r="B51" s="1">
        <v>38061</v>
      </c>
      <c r="C51">
        <v>81118</v>
      </c>
      <c r="D51">
        <v>-7.9396506771445274E-3</v>
      </c>
      <c r="E51">
        <v>-1.4349840000000001E-2</v>
      </c>
      <c r="F51">
        <f t="shared" si="0"/>
        <v>2.1655943884835789E-4</v>
      </c>
    </row>
    <row r="52" spans="1:6" x14ac:dyDescent="0.2">
      <c r="A52" t="s">
        <v>49</v>
      </c>
      <c r="B52" s="1">
        <v>38062</v>
      </c>
      <c r="C52">
        <v>210163</v>
      </c>
      <c r="D52">
        <v>-2.7454148977994919E-2</v>
      </c>
      <c r="E52">
        <v>5.6225040000000004E-3</v>
      </c>
      <c r="F52">
        <f t="shared" si="0"/>
        <v>2.7629586997755442E-5</v>
      </c>
    </row>
    <row r="53" spans="1:6" x14ac:dyDescent="0.2">
      <c r="A53" t="s">
        <v>49</v>
      </c>
      <c r="B53" s="1">
        <v>38063</v>
      </c>
      <c r="C53">
        <v>89275</v>
      </c>
      <c r="D53">
        <v>-1.5625059604644775E-2</v>
      </c>
      <c r="E53">
        <v>1.174935E-2</v>
      </c>
      <c r="F53">
        <f t="shared" si="0"/>
        <v>1.2957795607603455E-4</v>
      </c>
    </row>
    <row r="54" spans="1:6" x14ac:dyDescent="0.2">
      <c r="A54" t="s">
        <v>49</v>
      </c>
      <c r="B54" s="1">
        <v>38064</v>
      </c>
      <c r="C54">
        <v>94078</v>
      </c>
      <c r="D54">
        <v>-2.1164001896977425E-2</v>
      </c>
      <c r="E54">
        <v>-1.272525E-3</v>
      </c>
      <c r="F54">
        <f t="shared" si="0"/>
        <v>2.6851529960791928E-6</v>
      </c>
    </row>
    <row r="55" spans="1:6" x14ac:dyDescent="0.2">
      <c r="A55" t="s">
        <v>49</v>
      </c>
      <c r="B55" s="1">
        <v>38065</v>
      </c>
      <c r="C55">
        <v>69583</v>
      </c>
      <c r="D55">
        <v>-1.1891854926943779E-2</v>
      </c>
      <c r="E55">
        <v>-1.1173280000000001E-2</v>
      </c>
      <c r="F55">
        <f t="shared" si="0"/>
        <v>1.3315772109372283E-4</v>
      </c>
    </row>
    <row r="56" spans="1:6" x14ac:dyDescent="0.2">
      <c r="A56" t="s">
        <v>49</v>
      </c>
      <c r="B56" s="1">
        <v>38068</v>
      </c>
      <c r="C56">
        <v>200300</v>
      </c>
      <c r="D56">
        <v>-2.8446413576602936E-2</v>
      </c>
      <c r="E56">
        <v>-1.295752E-2</v>
      </c>
      <c r="F56">
        <f t="shared" si="0"/>
        <v>1.7751934674888205E-4</v>
      </c>
    </row>
    <row r="57" spans="1:6" x14ac:dyDescent="0.2">
      <c r="A57" t="s">
        <v>49</v>
      </c>
      <c r="B57" s="1">
        <v>38069</v>
      </c>
      <c r="C57">
        <v>98671</v>
      </c>
      <c r="D57">
        <v>7.8828483819961548E-3</v>
      </c>
      <c r="E57">
        <v>-1.3237170000000001E-3</v>
      </c>
      <c r="F57">
        <f t="shared" si="0"/>
        <v>2.8555445079172501E-6</v>
      </c>
    </row>
    <row r="58" spans="1:6" x14ac:dyDescent="0.2">
      <c r="A58" t="s">
        <v>49</v>
      </c>
      <c r="B58" s="1">
        <v>38070</v>
      </c>
      <c r="C58">
        <v>54920</v>
      </c>
      <c r="D58">
        <v>-2.2346347570419312E-2</v>
      </c>
      <c r="E58">
        <v>-2.394991E-3</v>
      </c>
      <c r="F58">
        <f t="shared" si="0"/>
        <v>7.6237264730268418E-6</v>
      </c>
    </row>
    <row r="59" spans="1:6" x14ac:dyDescent="0.2">
      <c r="A59" t="s">
        <v>49</v>
      </c>
      <c r="B59" s="1">
        <v>38071</v>
      </c>
      <c r="C59">
        <v>304504</v>
      </c>
      <c r="D59">
        <v>1.828569732606411E-2</v>
      </c>
      <c r="E59">
        <v>1.6365350000000001E-2</v>
      </c>
      <c r="F59">
        <f t="shared" si="0"/>
        <v>2.5597540394319652E-4</v>
      </c>
    </row>
    <row r="60" spans="1:6" x14ac:dyDescent="0.2">
      <c r="A60" t="s">
        <v>49</v>
      </c>
      <c r="B60" s="1">
        <v>38072</v>
      </c>
      <c r="C60">
        <v>32448</v>
      </c>
      <c r="D60">
        <v>3.0303081497550011E-2</v>
      </c>
      <c r="E60">
        <v>-1.018761E-3</v>
      </c>
      <c r="F60">
        <f t="shared" si="0"/>
        <v>1.9178916317947927E-6</v>
      </c>
    </row>
    <row r="61" spans="1:6" x14ac:dyDescent="0.2">
      <c r="A61" t="s">
        <v>49</v>
      </c>
      <c r="B61" s="1">
        <v>38075</v>
      </c>
      <c r="C61">
        <v>107338</v>
      </c>
      <c r="D61">
        <v>-1.1982636526226997E-2</v>
      </c>
      <c r="E61">
        <v>1.3004710000000001E-2</v>
      </c>
      <c r="F61">
        <f t="shared" si="0"/>
        <v>1.5973399143266238E-4</v>
      </c>
    </row>
    <row r="62" spans="1:6" x14ac:dyDescent="0.2">
      <c r="A62" t="s">
        <v>49</v>
      </c>
      <c r="B62" s="1">
        <v>38076</v>
      </c>
      <c r="C62">
        <v>270684</v>
      </c>
      <c r="D62">
        <v>2.2050801664590836E-2</v>
      </c>
      <c r="E62">
        <v>4.0357420000000001E-3</v>
      </c>
      <c r="F62">
        <f t="shared" si="0"/>
        <v>1.3466135565814016E-5</v>
      </c>
    </row>
    <row r="63" spans="1:6" x14ac:dyDescent="0.2">
      <c r="A63" t="s">
        <v>49</v>
      </c>
      <c r="B63" s="1">
        <v>38077</v>
      </c>
      <c r="C63">
        <v>55639</v>
      </c>
      <c r="D63">
        <v>-6.4725368283689022E-3</v>
      </c>
      <c r="E63">
        <v>-7.009761E-4</v>
      </c>
      <c r="F63">
        <f t="shared" si="0"/>
        <v>1.1386911953147557E-6</v>
      </c>
    </row>
    <row r="64" spans="1:6" x14ac:dyDescent="0.2">
      <c r="A64" t="s">
        <v>49</v>
      </c>
      <c r="B64" s="1">
        <v>38078</v>
      </c>
      <c r="C64">
        <v>325380</v>
      </c>
      <c r="D64">
        <v>7.6004010625183582E-3</v>
      </c>
      <c r="E64">
        <v>5.2920860000000005E-3</v>
      </c>
      <c r="F64">
        <f t="shared" si="0"/>
        <v>2.4265154380180005E-5</v>
      </c>
    </row>
    <row r="65" spans="1:6" x14ac:dyDescent="0.2">
      <c r="A65" t="s">
        <v>49</v>
      </c>
      <c r="B65" s="1">
        <v>38079</v>
      </c>
      <c r="C65">
        <v>1713304</v>
      </c>
      <c r="D65">
        <v>-0.18965515494346619</v>
      </c>
      <c r="E65">
        <v>8.5146220000000012E-3</v>
      </c>
      <c r="F65">
        <f t="shared" si="0"/>
        <v>6.6398106922566026E-5</v>
      </c>
    </row>
    <row r="66" spans="1:6" x14ac:dyDescent="0.2">
      <c r="A66" t="s">
        <v>49</v>
      </c>
      <c r="B66" s="1">
        <v>38082</v>
      </c>
      <c r="C66">
        <v>850538</v>
      </c>
      <c r="D66">
        <v>4.388296976685524E-2</v>
      </c>
      <c r="E66">
        <v>7.6720300000000007E-3</v>
      </c>
      <c r="F66">
        <f t="shared" si="0"/>
        <v>5.3376340723638945E-5</v>
      </c>
    </row>
    <row r="67" spans="1:6" x14ac:dyDescent="0.2">
      <c r="A67" t="s">
        <v>49</v>
      </c>
      <c r="B67" s="1">
        <v>38083</v>
      </c>
      <c r="C67">
        <v>240946</v>
      </c>
      <c r="D67">
        <v>-2.292991429567337E-2</v>
      </c>
      <c r="E67">
        <v>-2.0946140000000003E-3</v>
      </c>
      <c r="F67">
        <f t="shared" ref="F67:F130" si="1">(E67-AVERAGE($E$2:$E$253))^2</f>
        <v>6.0552051513404765E-6</v>
      </c>
    </row>
    <row r="68" spans="1:6" x14ac:dyDescent="0.2">
      <c r="A68" t="s">
        <v>49</v>
      </c>
      <c r="B68" s="1">
        <v>38084</v>
      </c>
      <c r="C68">
        <v>428459</v>
      </c>
      <c r="D68">
        <v>-2.6075593195855618E-3</v>
      </c>
      <c r="E68">
        <v>-6.645415E-3</v>
      </c>
      <c r="F68">
        <f t="shared" si="1"/>
        <v>4.9161604058305809E-5</v>
      </c>
    </row>
    <row r="69" spans="1:6" x14ac:dyDescent="0.2">
      <c r="A69" t="s">
        <v>49</v>
      </c>
      <c r="B69" s="1">
        <v>38085</v>
      </c>
      <c r="C69">
        <v>445570</v>
      </c>
      <c r="D69">
        <v>5.2287593483924866E-2</v>
      </c>
      <c r="E69">
        <v>-1.06091E-3</v>
      </c>
      <c r="F69">
        <f t="shared" si="1"/>
        <v>2.0364107543300734E-6</v>
      </c>
    </row>
    <row r="70" spans="1:6" x14ac:dyDescent="0.2">
      <c r="A70" t="s">
        <v>49</v>
      </c>
      <c r="B70" s="1">
        <v>38089</v>
      </c>
      <c r="C70">
        <v>455519</v>
      </c>
      <c r="D70">
        <v>4.7204982489347458E-2</v>
      </c>
      <c r="E70">
        <v>5.1609730000000001E-3</v>
      </c>
      <c r="F70">
        <f t="shared" si="1"/>
        <v>2.2990628283379206E-5</v>
      </c>
    </row>
    <row r="71" spans="1:6" x14ac:dyDescent="0.2">
      <c r="A71" t="s">
        <v>49</v>
      </c>
      <c r="B71" s="1">
        <v>38090</v>
      </c>
      <c r="C71">
        <v>429573</v>
      </c>
      <c r="D71">
        <v>1.1861536186188459E-3</v>
      </c>
      <c r="E71">
        <v>-1.3761789999999999E-2</v>
      </c>
      <c r="F71">
        <f t="shared" si="1"/>
        <v>1.9959780268819332E-4</v>
      </c>
    </row>
    <row r="72" spans="1:6" x14ac:dyDescent="0.2">
      <c r="A72" t="s">
        <v>49</v>
      </c>
      <c r="B72" s="1">
        <v>38091</v>
      </c>
      <c r="C72">
        <v>188542</v>
      </c>
      <c r="D72">
        <v>8.2939164713025093E-3</v>
      </c>
      <c r="E72">
        <v>-1.1244510000000001E-3</v>
      </c>
      <c r="F72">
        <f t="shared" si="1"/>
        <v>2.2217978673052216E-6</v>
      </c>
    </row>
    <row r="73" spans="1:6" x14ac:dyDescent="0.2">
      <c r="A73" t="s">
        <v>49</v>
      </c>
      <c r="B73" s="1">
        <v>38092</v>
      </c>
      <c r="C73">
        <v>212959</v>
      </c>
      <c r="D73">
        <v>-2.2326735779643059E-2</v>
      </c>
      <c r="E73">
        <v>5.9388210000000004E-4</v>
      </c>
      <c r="F73">
        <f t="shared" si="1"/>
        <v>5.1876191325078208E-8</v>
      </c>
    </row>
    <row r="74" spans="1:6" x14ac:dyDescent="0.2">
      <c r="A74" t="s">
        <v>49</v>
      </c>
      <c r="B74" s="1">
        <v>38093</v>
      </c>
      <c r="C74">
        <v>173090</v>
      </c>
      <c r="D74">
        <v>-2.8846127912402153E-2</v>
      </c>
      <c r="E74">
        <v>5.1114419999999999E-3</v>
      </c>
      <c r="F74">
        <f t="shared" si="1"/>
        <v>2.2518093741248779E-5</v>
      </c>
    </row>
    <row r="75" spans="1:6" x14ac:dyDescent="0.2">
      <c r="A75" t="s">
        <v>49</v>
      </c>
      <c r="B75" s="1">
        <v>38096</v>
      </c>
      <c r="C75">
        <v>170482</v>
      </c>
      <c r="D75">
        <v>3.2178245484828949E-2</v>
      </c>
      <c r="E75">
        <v>1.066446E-3</v>
      </c>
      <c r="F75">
        <f t="shared" si="1"/>
        <v>4.9045840382780667E-7</v>
      </c>
    </row>
    <row r="76" spans="1:6" x14ac:dyDescent="0.2">
      <c r="A76" t="s">
        <v>49</v>
      </c>
      <c r="B76" s="1">
        <v>38097</v>
      </c>
      <c r="C76">
        <v>74354</v>
      </c>
      <c r="D76">
        <v>-4.0767405182123184E-2</v>
      </c>
      <c r="E76">
        <v>-1.5557040000000001E-2</v>
      </c>
      <c r="F76">
        <f t="shared" si="1"/>
        <v>2.5354698124142069E-4</v>
      </c>
    </row>
    <row r="77" spans="1:6" x14ac:dyDescent="0.2">
      <c r="A77" t="s">
        <v>49</v>
      </c>
      <c r="B77" s="1">
        <v>38098</v>
      </c>
      <c r="C77">
        <v>111320</v>
      </c>
      <c r="D77">
        <v>0</v>
      </c>
      <c r="E77">
        <v>5.3123459999999999E-3</v>
      </c>
      <c r="F77">
        <f t="shared" si="1"/>
        <v>2.4465165044994951E-5</v>
      </c>
    </row>
    <row r="78" spans="1:6" x14ac:dyDescent="0.2">
      <c r="A78" t="s">
        <v>49</v>
      </c>
      <c r="B78" s="1">
        <v>38099</v>
      </c>
      <c r="C78">
        <v>75561</v>
      </c>
      <c r="D78">
        <v>2.8749942779541016E-2</v>
      </c>
      <c r="E78">
        <v>1.40914E-2</v>
      </c>
      <c r="F78">
        <f t="shared" si="1"/>
        <v>1.8838334826737479E-4</v>
      </c>
    </row>
    <row r="79" spans="1:6" x14ac:dyDescent="0.2">
      <c r="A79" t="s">
        <v>49</v>
      </c>
      <c r="B79" s="1">
        <v>38100</v>
      </c>
      <c r="C79">
        <v>103237</v>
      </c>
      <c r="D79">
        <v>-2.7946483343839645E-2</v>
      </c>
      <c r="E79">
        <v>5.8775540000000005E-4</v>
      </c>
      <c r="F79">
        <f t="shared" si="1"/>
        <v>4.9122851061388691E-8</v>
      </c>
    </row>
    <row r="80" spans="1:6" x14ac:dyDescent="0.2">
      <c r="A80" t="s">
        <v>49</v>
      </c>
      <c r="B80" s="1">
        <v>38103</v>
      </c>
      <c r="C80">
        <v>127762</v>
      </c>
      <c r="D80">
        <v>2.499997615814209E-2</v>
      </c>
      <c r="E80">
        <v>-4.4450290000000005E-3</v>
      </c>
      <c r="F80">
        <f t="shared" si="1"/>
        <v>2.3147141664280073E-5</v>
      </c>
    </row>
    <row r="81" spans="1:6" x14ac:dyDescent="0.2">
      <c r="A81" t="s">
        <v>49</v>
      </c>
      <c r="B81" s="1">
        <v>38104</v>
      </c>
      <c r="C81">
        <v>525294</v>
      </c>
      <c r="D81">
        <v>-1.9512176513671875E-2</v>
      </c>
      <c r="E81">
        <v>2.272067E-3</v>
      </c>
      <c r="F81">
        <f t="shared" si="1"/>
        <v>3.6326391310196113E-6</v>
      </c>
    </row>
    <row r="82" spans="1:6" x14ac:dyDescent="0.2">
      <c r="A82" t="s">
        <v>49</v>
      </c>
      <c r="B82" s="1">
        <v>38105</v>
      </c>
      <c r="C82">
        <v>113644</v>
      </c>
      <c r="D82">
        <v>-4.2288575321435928E-2</v>
      </c>
      <c r="E82">
        <v>-1.3794799999999999E-2</v>
      </c>
      <c r="F82">
        <f t="shared" si="1"/>
        <v>2.0053161687705193E-4</v>
      </c>
    </row>
    <row r="83" spans="1:6" x14ac:dyDescent="0.2">
      <c r="A83" t="s">
        <v>49</v>
      </c>
      <c r="B83" s="1">
        <v>38106</v>
      </c>
      <c r="C83">
        <v>182365</v>
      </c>
      <c r="D83">
        <v>-1.2987000867724419E-2</v>
      </c>
      <c r="E83">
        <v>-7.5908090000000004E-3</v>
      </c>
      <c r="F83">
        <f t="shared" si="1"/>
        <v>6.3312697551554272E-5</v>
      </c>
    </row>
    <row r="84" spans="1:6" x14ac:dyDescent="0.2">
      <c r="A84" t="s">
        <v>49</v>
      </c>
      <c r="B84" s="1">
        <v>38107</v>
      </c>
      <c r="C84">
        <v>449894</v>
      </c>
      <c r="D84">
        <v>-3.9473334327340126E-3</v>
      </c>
      <c r="E84">
        <v>-5.9162030000000001E-3</v>
      </c>
      <c r="F84">
        <f t="shared" si="1"/>
        <v>3.9467565254227085E-5</v>
      </c>
    </row>
    <row r="85" spans="1:6" x14ac:dyDescent="0.2">
      <c r="A85" t="s">
        <v>49</v>
      </c>
      <c r="B85" s="1">
        <v>38110</v>
      </c>
      <c r="C85">
        <v>425047</v>
      </c>
      <c r="D85">
        <v>-9.2470506206154823E-3</v>
      </c>
      <c r="E85">
        <v>9.2025650000000011E-3</v>
      </c>
      <c r="F85">
        <f t="shared" si="1"/>
        <v>7.8082784180584958E-5</v>
      </c>
    </row>
    <row r="86" spans="1:6" x14ac:dyDescent="0.2">
      <c r="A86" t="s">
        <v>49</v>
      </c>
      <c r="B86" s="1">
        <v>38111</v>
      </c>
      <c r="C86">
        <v>127407</v>
      </c>
      <c r="D86">
        <v>-2.133331261575222E-2</v>
      </c>
      <c r="E86">
        <v>1.8434170000000002E-3</v>
      </c>
      <c r="F86">
        <f t="shared" si="1"/>
        <v>2.182410428982231E-6</v>
      </c>
    </row>
    <row r="87" spans="1:6" x14ac:dyDescent="0.2">
      <c r="A87" t="s">
        <v>49</v>
      </c>
      <c r="B87" s="1">
        <v>38112</v>
      </c>
      <c r="C87">
        <v>172923</v>
      </c>
      <c r="D87">
        <v>1.3623640406876802E-3</v>
      </c>
      <c r="E87">
        <v>1.7685680000000001E-3</v>
      </c>
      <c r="F87">
        <f t="shared" si="1"/>
        <v>1.9668641926720833E-6</v>
      </c>
    </row>
    <row r="88" spans="1:6" x14ac:dyDescent="0.2">
      <c r="A88" t="s">
        <v>49</v>
      </c>
      <c r="B88" s="1">
        <v>38113</v>
      </c>
      <c r="C88">
        <v>63980</v>
      </c>
      <c r="D88">
        <v>-1.2244854122400284E-2</v>
      </c>
      <c r="E88">
        <v>-6.7229590000000006E-3</v>
      </c>
      <c r="F88">
        <f t="shared" si="1"/>
        <v>5.0255021860214504E-5</v>
      </c>
    </row>
    <row r="89" spans="1:6" x14ac:dyDescent="0.2">
      <c r="A89" t="s">
        <v>49</v>
      </c>
      <c r="B89" s="1">
        <v>38114</v>
      </c>
      <c r="C89">
        <v>74731</v>
      </c>
      <c r="D89">
        <v>-1.7906351014971733E-2</v>
      </c>
      <c r="E89">
        <v>-1.372544E-2</v>
      </c>
      <c r="F89">
        <f t="shared" si="1"/>
        <v>1.9857202505218452E-4</v>
      </c>
    </row>
    <row r="90" spans="1:6" x14ac:dyDescent="0.2">
      <c r="A90" t="s">
        <v>49</v>
      </c>
      <c r="B90" s="1">
        <v>38117</v>
      </c>
      <c r="C90">
        <v>261704</v>
      </c>
      <c r="D90">
        <v>-9.5371708273887634E-2</v>
      </c>
      <c r="E90">
        <v>-1.0539730000000001E-2</v>
      </c>
      <c r="F90">
        <f t="shared" si="1"/>
        <v>1.1893753467284162E-4</v>
      </c>
    </row>
    <row r="91" spans="1:6" x14ac:dyDescent="0.2">
      <c r="A91" t="s">
        <v>49</v>
      </c>
      <c r="B91" s="1">
        <v>38118</v>
      </c>
      <c r="C91">
        <v>307411</v>
      </c>
      <c r="D91">
        <v>3.565891832113266E-2</v>
      </c>
      <c r="E91">
        <v>7.6624480000000005E-3</v>
      </c>
      <c r="F91">
        <f t="shared" si="1"/>
        <v>5.3236422053160287E-5</v>
      </c>
    </row>
    <row r="92" spans="1:6" x14ac:dyDescent="0.2">
      <c r="A92" t="s">
        <v>49</v>
      </c>
      <c r="B92" s="1">
        <v>38119</v>
      </c>
      <c r="C92">
        <v>80481</v>
      </c>
      <c r="D92">
        <v>-2.3952074348926544E-2</v>
      </c>
      <c r="E92">
        <v>1.6705460000000002E-3</v>
      </c>
      <c r="F92">
        <f t="shared" si="1"/>
        <v>1.7015307238511405E-6</v>
      </c>
    </row>
    <row r="93" spans="1:6" x14ac:dyDescent="0.2">
      <c r="A93" t="s">
        <v>49</v>
      </c>
      <c r="B93" s="1">
        <v>38120</v>
      </c>
      <c r="C93">
        <v>83639</v>
      </c>
      <c r="D93">
        <v>1.5337774530053139E-3</v>
      </c>
      <c r="E93">
        <v>-7.6552930000000003E-4</v>
      </c>
      <c r="F93">
        <f t="shared" si="1"/>
        <v>1.2806270719616034E-6</v>
      </c>
    </row>
    <row r="94" spans="1:6" x14ac:dyDescent="0.2">
      <c r="A94" t="s">
        <v>49</v>
      </c>
      <c r="B94" s="1">
        <v>38121</v>
      </c>
      <c r="C94">
        <v>126521</v>
      </c>
      <c r="D94">
        <v>-4.2879052460193634E-2</v>
      </c>
      <c r="E94">
        <v>-6.749115E-4</v>
      </c>
      <c r="F94">
        <f t="shared" si="1"/>
        <v>1.0837437632944498E-6</v>
      </c>
    </row>
    <row r="95" spans="1:6" x14ac:dyDescent="0.2">
      <c r="A95" t="s">
        <v>49</v>
      </c>
      <c r="B95" s="1">
        <v>38124</v>
      </c>
      <c r="C95">
        <v>89921</v>
      </c>
      <c r="D95">
        <v>-2.2399978712201118E-2</v>
      </c>
      <c r="E95">
        <v>-1.058684E-2</v>
      </c>
      <c r="F95">
        <f t="shared" si="1"/>
        <v>1.1996730308429595E-4</v>
      </c>
    </row>
    <row r="96" spans="1:6" x14ac:dyDescent="0.2">
      <c r="A96" t="s">
        <v>49</v>
      </c>
      <c r="B96" s="1">
        <v>38125</v>
      </c>
      <c r="C96">
        <v>209505</v>
      </c>
      <c r="D96">
        <v>-4.255322739481926E-2</v>
      </c>
      <c r="E96">
        <v>6.8167150000000001E-3</v>
      </c>
      <c r="F96">
        <f t="shared" si="1"/>
        <v>4.1610193332067576E-5</v>
      </c>
    </row>
    <row r="97" spans="1:6" x14ac:dyDescent="0.2">
      <c r="A97" t="s">
        <v>49</v>
      </c>
      <c r="B97" s="1">
        <v>38126</v>
      </c>
      <c r="C97">
        <v>129837</v>
      </c>
      <c r="D97">
        <v>-8.5469596087932587E-3</v>
      </c>
      <c r="E97">
        <v>-2.574462E-3</v>
      </c>
      <c r="F97">
        <f t="shared" si="1"/>
        <v>8.6470145311488947E-6</v>
      </c>
    </row>
    <row r="98" spans="1:6" x14ac:dyDescent="0.2">
      <c r="A98" t="s">
        <v>49</v>
      </c>
      <c r="B98" s="1">
        <v>38127</v>
      </c>
      <c r="C98">
        <v>113006</v>
      </c>
      <c r="D98">
        <v>2.068963460624218E-2</v>
      </c>
      <c r="E98">
        <v>4.6845719999999999E-4</v>
      </c>
      <c r="F98">
        <f t="shared" si="1"/>
        <v>1.0473179790755357E-8</v>
      </c>
    </row>
    <row r="99" spans="1:6" x14ac:dyDescent="0.2">
      <c r="A99" t="s">
        <v>49</v>
      </c>
      <c r="B99" s="1">
        <v>38128</v>
      </c>
      <c r="C99">
        <v>33889</v>
      </c>
      <c r="D99">
        <v>-1.6892278799787164E-3</v>
      </c>
      <c r="E99">
        <v>4.0121560000000002E-3</v>
      </c>
      <c r="F99">
        <f t="shared" si="1"/>
        <v>1.3293588392319188E-5</v>
      </c>
    </row>
    <row r="100" spans="1:6" x14ac:dyDescent="0.2">
      <c r="A100" t="s">
        <v>49</v>
      </c>
      <c r="B100" s="1">
        <v>38131</v>
      </c>
      <c r="C100">
        <v>398036</v>
      </c>
      <c r="D100">
        <v>-9.6446648240089417E-2</v>
      </c>
      <c r="E100">
        <v>1.6917220000000001E-3</v>
      </c>
      <c r="F100">
        <f t="shared" si="1"/>
        <v>1.7572242541560165E-6</v>
      </c>
    </row>
    <row r="101" spans="1:6" x14ac:dyDescent="0.2">
      <c r="A101" t="s">
        <v>49</v>
      </c>
      <c r="B101" s="1">
        <v>38132</v>
      </c>
      <c r="C101">
        <v>380276</v>
      </c>
      <c r="D101">
        <v>1.872612745501101E-3</v>
      </c>
      <c r="E101">
        <v>1.6103559999999999E-2</v>
      </c>
      <c r="F101">
        <f t="shared" si="1"/>
        <v>2.4766706039457023E-4</v>
      </c>
    </row>
    <row r="102" spans="1:6" x14ac:dyDescent="0.2">
      <c r="A102" t="s">
        <v>49</v>
      </c>
      <c r="B102" s="1">
        <v>38133</v>
      </c>
      <c r="C102">
        <v>377354</v>
      </c>
      <c r="D102">
        <v>7.4766282923519611E-3</v>
      </c>
      <c r="E102">
        <v>1.6980370000000001E-3</v>
      </c>
      <c r="F102">
        <f t="shared" si="1"/>
        <v>1.7740065037516594E-6</v>
      </c>
    </row>
    <row r="103" spans="1:6" x14ac:dyDescent="0.2">
      <c r="A103" t="s">
        <v>49</v>
      </c>
      <c r="B103" s="1">
        <v>38134</v>
      </c>
      <c r="C103">
        <v>361129</v>
      </c>
      <c r="D103">
        <v>1.8553300760686398E-3</v>
      </c>
      <c r="E103">
        <v>5.6864050000000003E-3</v>
      </c>
      <c r="F103">
        <f t="shared" si="1"/>
        <v>2.8305446896665721E-5</v>
      </c>
    </row>
    <row r="104" spans="1:6" x14ac:dyDescent="0.2">
      <c r="A104" t="s">
        <v>49</v>
      </c>
      <c r="B104" s="1">
        <v>38135</v>
      </c>
      <c r="C104">
        <v>194406</v>
      </c>
      <c r="D104">
        <v>3.7037001457065344E-3</v>
      </c>
      <c r="E104">
        <v>-5.351027E-4</v>
      </c>
      <c r="F104">
        <f t="shared" si="1"/>
        <v>8.1219991311276214E-7</v>
      </c>
    </row>
    <row r="105" spans="1:6" x14ac:dyDescent="0.2">
      <c r="A105" t="s">
        <v>49</v>
      </c>
      <c r="B105" s="1">
        <v>38139</v>
      </c>
      <c r="C105">
        <v>225539</v>
      </c>
      <c r="D105">
        <v>-1.4760132879018784E-2</v>
      </c>
      <c r="E105">
        <v>4.6400400000000001E-4</v>
      </c>
      <c r="F105">
        <f t="shared" si="1"/>
        <v>9.5815426768639328E-9</v>
      </c>
    </row>
    <row r="106" spans="1:6" x14ac:dyDescent="0.2">
      <c r="A106" t="s">
        <v>49</v>
      </c>
      <c r="B106" s="1">
        <v>38140</v>
      </c>
      <c r="C106">
        <v>128627</v>
      </c>
      <c r="D106">
        <v>3.3707831054925919E-2</v>
      </c>
      <c r="E106">
        <v>3.3803070000000004E-3</v>
      </c>
      <c r="F106">
        <f t="shared" si="1"/>
        <v>9.0853314379822792E-6</v>
      </c>
    </row>
    <row r="107" spans="1:6" x14ac:dyDescent="0.2">
      <c r="A107" t="s">
        <v>49</v>
      </c>
      <c r="B107" s="1">
        <v>38141</v>
      </c>
      <c r="C107">
        <v>294837</v>
      </c>
      <c r="D107">
        <v>-1.2681190855801105E-2</v>
      </c>
      <c r="E107">
        <v>-7.4222880000000008E-3</v>
      </c>
      <c r="F107">
        <f t="shared" si="1"/>
        <v>6.0659278071588931E-5</v>
      </c>
    </row>
    <row r="108" spans="1:6" x14ac:dyDescent="0.2">
      <c r="A108" t="s">
        <v>49</v>
      </c>
      <c r="B108" s="1">
        <v>38142</v>
      </c>
      <c r="C108">
        <v>410587</v>
      </c>
      <c r="D108">
        <v>4.9541283398866653E-2</v>
      </c>
      <c r="E108">
        <v>5.2478860000000002E-3</v>
      </c>
      <c r="F108">
        <f t="shared" si="1"/>
        <v>2.3831652506019048E-5</v>
      </c>
    </row>
    <row r="109" spans="1:6" x14ac:dyDescent="0.2">
      <c r="A109" t="s">
        <v>49</v>
      </c>
      <c r="B109" s="1">
        <v>38145</v>
      </c>
      <c r="C109">
        <v>279559</v>
      </c>
      <c r="D109">
        <v>8.7412921711802483E-3</v>
      </c>
      <c r="E109">
        <v>1.596436E-2</v>
      </c>
      <c r="F109">
        <f t="shared" si="1"/>
        <v>2.433051333614045E-4</v>
      </c>
    </row>
    <row r="110" spans="1:6" x14ac:dyDescent="0.2">
      <c r="A110" t="s">
        <v>49</v>
      </c>
      <c r="B110" s="1">
        <v>38146</v>
      </c>
      <c r="C110">
        <v>223181</v>
      </c>
      <c r="D110">
        <v>2.0797207951545715E-2</v>
      </c>
      <c r="E110">
        <v>1.543291E-3</v>
      </c>
      <c r="F110">
        <f t="shared" si="1"/>
        <v>1.3857347528156876E-6</v>
      </c>
    </row>
    <row r="111" spans="1:6" x14ac:dyDescent="0.2">
      <c r="A111" t="s">
        <v>49</v>
      </c>
      <c r="B111" s="1">
        <v>38147</v>
      </c>
      <c r="C111">
        <v>189004</v>
      </c>
      <c r="D111">
        <v>-6.7911650985479355E-3</v>
      </c>
      <c r="E111">
        <v>-9.4993790000000005E-3</v>
      </c>
      <c r="F111">
        <f t="shared" si="1"/>
        <v>9.7328043788198423E-5</v>
      </c>
    </row>
    <row r="112" spans="1:6" x14ac:dyDescent="0.2">
      <c r="A112" t="s">
        <v>49</v>
      </c>
      <c r="B112" s="1">
        <v>38148</v>
      </c>
      <c r="C112">
        <v>116412</v>
      </c>
      <c r="D112">
        <v>-4.2735043913125992E-2</v>
      </c>
      <c r="E112">
        <v>4.543325E-3</v>
      </c>
      <c r="F112">
        <f t="shared" si="1"/>
        <v>1.7449052930263242E-5</v>
      </c>
    </row>
    <row r="113" spans="1:6" x14ac:dyDescent="0.2">
      <c r="A113" t="s">
        <v>49</v>
      </c>
      <c r="B113" s="1">
        <v>38152</v>
      </c>
      <c r="C113">
        <v>185521</v>
      </c>
      <c r="D113">
        <v>-2.3214306682348251E-2</v>
      </c>
      <c r="E113">
        <v>-9.8374790000000014E-3</v>
      </c>
      <c r="F113">
        <f t="shared" si="1"/>
        <v>1.0411340490590844E-4</v>
      </c>
    </row>
    <row r="114" spans="1:6" x14ac:dyDescent="0.2">
      <c r="A114" t="s">
        <v>49</v>
      </c>
      <c r="B114" s="1">
        <v>38153</v>
      </c>
      <c r="C114">
        <v>436169</v>
      </c>
      <c r="D114">
        <v>5.4844990372657776E-3</v>
      </c>
      <c r="E114">
        <v>5.9717940000000008E-3</v>
      </c>
      <c r="F114">
        <f t="shared" si="1"/>
        <v>3.142359618298502E-5</v>
      </c>
    </row>
    <row r="115" spans="1:6" x14ac:dyDescent="0.2">
      <c r="A115" t="s">
        <v>49</v>
      </c>
      <c r="B115" s="1">
        <v>38154</v>
      </c>
      <c r="C115">
        <v>108556</v>
      </c>
      <c r="D115">
        <v>1.0909080505371094E-2</v>
      </c>
      <c r="E115">
        <v>1.3692460000000002E-3</v>
      </c>
      <c r="F115">
        <f t="shared" si="1"/>
        <v>1.0062644898716166E-6</v>
      </c>
    </row>
    <row r="116" spans="1:6" x14ac:dyDescent="0.2">
      <c r="A116" t="s">
        <v>49</v>
      </c>
      <c r="B116" s="1">
        <v>38155</v>
      </c>
      <c r="C116">
        <v>212220</v>
      </c>
      <c r="D116">
        <v>5.2158266305923462E-2</v>
      </c>
      <c r="E116">
        <v>-1.332087E-3</v>
      </c>
      <c r="F116">
        <f t="shared" si="1"/>
        <v>2.8839024135185356E-6</v>
      </c>
    </row>
    <row r="117" spans="1:6" x14ac:dyDescent="0.2">
      <c r="A117" t="s">
        <v>49</v>
      </c>
      <c r="B117" s="1">
        <v>38156</v>
      </c>
      <c r="C117">
        <v>264941</v>
      </c>
      <c r="D117">
        <v>2.5641042739152908E-2</v>
      </c>
      <c r="E117">
        <v>2.6235590000000001E-3</v>
      </c>
      <c r="F117">
        <f t="shared" si="1"/>
        <v>5.0960369553075538E-6</v>
      </c>
    </row>
    <row r="118" spans="1:6" x14ac:dyDescent="0.2">
      <c r="A118" t="s">
        <v>49</v>
      </c>
      <c r="B118" s="1">
        <v>38159</v>
      </c>
      <c r="C118">
        <v>124801</v>
      </c>
      <c r="D118">
        <v>0</v>
      </c>
      <c r="E118">
        <v>-4.1585170000000005E-3</v>
      </c>
      <c r="F118">
        <f t="shared" si="1"/>
        <v>2.0472327722159157E-5</v>
      </c>
    </row>
    <row r="119" spans="1:6" x14ac:dyDescent="0.2">
      <c r="A119" t="s">
        <v>49</v>
      </c>
      <c r="B119" s="1">
        <v>38160</v>
      </c>
      <c r="C119">
        <v>42351</v>
      </c>
      <c r="D119">
        <v>5.0000348128378391E-3</v>
      </c>
      <c r="E119">
        <v>3.6362030000000002E-3</v>
      </c>
      <c r="F119">
        <f t="shared" si="1"/>
        <v>1.0693451687258582E-5</v>
      </c>
    </row>
    <row r="120" spans="1:6" x14ac:dyDescent="0.2">
      <c r="A120" t="s">
        <v>49</v>
      </c>
      <c r="B120" s="1">
        <v>38161</v>
      </c>
      <c r="C120">
        <v>102706</v>
      </c>
      <c r="D120">
        <v>-4.9751591868698597E-3</v>
      </c>
      <c r="E120">
        <v>8.5066250000000003E-3</v>
      </c>
      <c r="F120">
        <f t="shared" si="1"/>
        <v>6.6267843711918955E-5</v>
      </c>
    </row>
    <row r="121" spans="1:6" x14ac:dyDescent="0.2">
      <c r="A121" t="s">
        <v>49</v>
      </c>
      <c r="B121" s="1">
        <v>38162</v>
      </c>
      <c r="C121">
        <v>125651</v>
      </c>
      <c r="D121">
        <v>0</v>
      </c>
      <c r="E121">
        <v>-2.980613E-3</v>
      </c>
      <c r="F121">
        <f t="shared" si="1"/>
        <v>1.1200612705238089E-5</v>
      </c>
    </row>
    <row r="122" spans="1:6" x14ac:dyDescent="0.2">
      <c r="A122" t="s">
        <v>49</v>
      </c>
      <c r="B122" s="1">
        <v>38163</v>
      </c>
      <c r="C122">
        <v>32310</v>
      </c>
      <c r="D122">
        <v>1.3333320617675781E-2</v>
      </c>
      <c r="E122">
        <v>-5.4530310000000005E-3</v>
      </c>
      <c r="F122">
        <f t="shared" si="1"/>
        <v>3.3862502593674654E-5</v>
      </c>
    </row>
    <row r="123" spans="1:6" x14ac:dyDescent="0.2">
      <c r="A123" t="s">
        <v>49</v>
      </c>
      <c r="B123" s="1">
        <v>38166</v>
      </c>
      <c r="C123">
        <v>58429</v>
      </c>
      <c r="D123">
        <v>-9.8684113472700119E-3</v>
      </c>
      <c r="E123">
        <v>-9.520199E-4</v>
      </c>
      <c r="F123">
        <f t="shared" si="1"/>
        <v>1.7374892244424021E-6</v>
      </c>
    </row>
    <row r="124" spans="1:6" x14ac:dyDescent="0.2">
      <c r="A124" t="s">
        <v>49</v>
      </c>
      <c r="B124" s="1">
        <v>38167</v>
      </c>
      <c r="C124">
        <v>40355</v>
      </c>
      <c r="D124">
        <v>1.162793580442667E-2</v>
      </c>
      <c r="E124">
        <v>2.5146690000000002E-3</v>
      </c>
      <c r="F124">
        <f t="shared" si="1"/>
        <v>4.6162686269475068E-6</v>
      </c>
    </row>
    <row r="125" spans="1:6" x14ac:dyDescent="0.2">
      <c r="A125" t="s">
        <v>49</v>
      </c>
      <c r="B125" s="1">
        <v>38168</v>
      </c>
      <c r="C125">
        <v>65401</v>
      </c>
      <c r="D125">
        <v>-1.4778349548578262E-2</v>
      </c>
      <c r="E125">
        <v>4.0837880000000005E-3</v>
      </c>
      <c r="F125">
        <f t="shared" si="1"/>
        <v>1.3821065431335799E-5</v>
      </c>
    </row>
    <row r="126" spans="1:6" x14ac:dyDescent="0.2">
      <c r="A126" t="s">
        <v>49</v>
      </c>
      <c r="B126" s="1">
        <v>38169</v>
      </c>
      <c r="C126">
        <v>52613</v>
      </c>
      <c r="D126">
        <v>2.5000015273690224E-2</v>
      </c>
      <c r="E126">
        <v>-1.043091E-2</v>
      </c>
      <c r="F126">
        <f t="shared" si="1"/>
        <v>1.1657582756609199E-4</v>
      </c>
    </row>
    <row r="127" spans="1:6" x14ac:dyDescent="0.2">
      <c r="A127" t="s">
        <v>49</v>
      </c>
      <c r="B127" s="1">
        <v>38170</v>
      </c>
      <c r="C127">
        <v>29821</v>
      </c>
      <c r="D127">
        <v>-4.8780827783048153E-3</v>
      </c>
      <c r="E127">
        <v>-3.1534000000000002E-3</v>
      </c>
      <c r="F127">
        <f t="shared" si="1"/>
        <v>1.23870114941786E-5</v>
      </c>
    </row>
    <row r="128" spans="1:6" x14ac:dyDescent="0.2">
      <c r="A128" t="s">
        <v>49</v>
      </c>
      <c r="B128" s="1">
        <v>38174</v>
      </c>
      <c r="C128">
        <v>80525</v>
      </c>
      <c r="D128">
        <v>-5.228753387928009E-2</v>
      </c>
      <c r="E128">
        <v>-8.1483590000000009E-3</v>
      </c>
      <c r="F128">
        <f t="shared" si="1"/>
        <v>7.2496329571259286E-5</v>
      </c>
    </row>
    <row r="129" spans="1:6" x14ac:dyDescent="0.2">
      <c r="A129" t="s">
        <v>49</v>
      </c>
      <c r="B129" s="1">
        <v>38175</v>
      </c>
      <c r="C129">
        <v>35902</v>
      </c>
      <c r="D129">
        <v>-5.172449629753828E-3</v>
      </c>
      <c r="E129">
        <v>1.8992840000000002E-3</v>
      </c>
      <c r="F129">
        <f t="shared" si="1"/>
        <v>2.3505960050421977E-6</v>
      </c>
    </row>
    <row r="130" spans="1:6" x14ac:dyDescent="0.2">
      <c r="A130" t="s">
        <v>49</v>
      </c>
      <c r="B130" s="1">
        <v>38176</v>
      </c>
      <c r="C130">
        <v>52656</v>
      </c>
      <c r="D130">
        <v>1.0398603975772858E-2</v>
      </c>
      <c r="E130">
        <v>-8.2444360000000008E-3</v>
      </c>
      <c r="F130">
        <f t="shared" si="1"/>
        <v>7.4141651298631367E-5</v>
      </c>
    </row>
    <row r="131" spans="1:6" x14ac:dyDescent="0.2">
      <c r="A131" t="s">
        <v>49</v>
      </c>
      <c r="B131" s="1">
        <v>38177</v>
      </c>
      <c r="C131">
        <v>30470</v>
      </c>
      <c r="D131">
        <v>-6.8610571324825287E-3</v>
      </c>
      <c r="E131">
        <v>3.3360080000000001E-3</v>
      </c>
      <c r="F131">
        <f t="shared" ref="F131:F194" si="2">(E131-AVERAGE($E$2:$E$253))^2</f>
        <v>8.8202427795280828E-6</v>
      </c>
    </row>
    <row r="132" spans="1:6" x14ac:dyDescent="0.2">
      <c r="A132" t="s">
        <v>49</v>
      </c>
      <c r="B132" s="1">
        <v>38180</v>
      </c>
      <c r="C132">
        <v>17730</v>
      </c>
      <c r="D132">
        <v>-1.208984013646841E-2</v>
      </c>
      <c r="E132">
        <v>1.3838840000000002E-3</v>
      </c>
      <c r="F132">
        <f t="shared" si="2"/>
        <v>1.035846317353626E-6</v>
      </c>
    </row>
    <row r="133" spans="1:6" x14ac:dyDescent="0.2">
      <c r="A133" t="s">
        <v>49</v>
      </c>
      <c r="B133" s="1">
        <v>38181</v>
      </c>
      <c r="C133">
        <v>44100</v>
      </c>
      <c r="D133">
        <v>-1.7482084222137928E-3</v>
      </c>
      <c r="E133">
        <v>7.0893349999999998E-4</v>
      </c>
      <c r="F133">
        <f t="shared" si="2"/>
        <v>1.1752202464542577E-7</v>
      </c>
    </row>
    <row r="134" spans="1:6" x14ac:dyDescent="0.2">
      <c r="A134" t="s">
        <v>49</v>
      </c>
      <c r="B134" s="1">
        <v>38182</v>
      </c>
      <c r="C134">
        <v>16527</v>
      </c>
      <c r="D134">
        <v>-1.2259224429726601E-2</v>
      </c>
      <c r="E134">
        <v>-3.2910670000000004E-3</v>
      </c>
      <c r="F134">
        <f t="shared" si="2"/>
        <v>1.3375006843735588E-5</v>
      </c>
    </row>
    <row r="135" spans="1:6" x14ac:dyDescent="0.2">
      <c r="A135" t="s">
        <v>49</v>
      </c>
      <c r="B135" s="1">
        <v>38183</v>
      </c>
      <c r="C135">
        <v>35347</v>
      </c>
      <c r="D135">
        <v>-1.7730057006701827E-3</v>
      </c>
      <c r="E135">
        <v>-4.3006110000000002E-3</v>
      </c>
      <c r="F135">
        <f t="shared" si="2"/>
        <v>2.1778365581744077E-5</v>
      </c>
    </row>
    <row r="136" spans="1:6" x14ac:dyDescent="0.2">
      <c r="A136" t="s">
        <v>49</v>
      </c>
      <c r="B136" s="1">
        <v>38184</v>
      </c>
      <c r="C136">
        <v>171800</v>
      </c>
      <c r="D136">
        <v>-1.9538210704922676E-2</v>
      </c>
      <c r="E136">
        <v>-4.7890559999999999E-3</v>
      </c>
      <c r="F136">
        <f t="shared" si="2"/>
        <v>2.6575825622905718E-5</v>
      </c>
    </row>
    <row r="137" spans="1:6" x14ac:dyDescent="0.2">
      <c r="A137" t="s">
        <v>49</v>
      </c>
      <c r="B137" s="1">
        <v>38187</v>
      </c>
      <c r="C137">
        <v>74966</v>
      </c>
      <c r="D137">
        <v>9.0580051764845848E-3</v>
      </c>
      <c r="E137">
        <v>-4.4489240000000004E-4</v>
      </c>
      <c r="F137">
        <f t="shared" si="2"/>
        <v>6.5773891549818793E-7</v>
      </c>
    </row>
    <row r="138" spans="1:6" x14ac:dyDescent="0.2">
      <c r="A138" t="s">
        <v>49</v>
      </c>
      <c r="B138" s="1">
        <v>38188</v>
      </c>
      <c r="C138">
        <v>100606</v>
      </c>
      <c r="D138">
        <v>8.9766094461083412E-3</v>
      </c>
      <c r="E138">
        <v>7.0578620000000007E-3</v>
      </c>
      <c r="F138">
        <f t="shared" si="2"/>
        <v>4.4779429126000121E-5</v>
      </c>
    </row>
    <row r="139" spans="1:6" x14ac:dyDescent="0.2">
      <c r="A139" t="s">
        <v>49</v>
      </c>
      <c r="B139" s="1">
        <v>38189</v>
      </c>
      <c r="C139">
        <v>57409</v>
      </c>
      <c r="D139">
        <v>-5.3380308672785759E-3</v>
      </c>
      <c r="E139">
        <v>-1.3340310000000001E-2</v>
      </c>
      <c r="F139">
        <f t="shared" si="2"/>
        <v>1.8786618620700345E-4</v>
      </c>
    </row>
    <row r="140" spans="1:6" x14ac:dyDescent="0.2">
      <c r="A140" t="s">
        <v>49</v>
      </c>
      <c r="B140" s="1">
        <v>38190</v>
      </c>
      <c r="C140">
        <v>67396</v>
      </c>
      <c r="D140">
        <v>-2.504478394985199E-2</v>
      </c>
      <c r="E140">
        <v>2.7059640000000004E-3</v>
      </c>
      <c r="F140">
        <f t="shared" si="2"/>
        <v>5.4748762842008644E-6</v>
      </c>
    </row>
    <row r="141" spans="1:6" x14ac:dyDescent="0.2">
      <c r="A141" t="s">
        <v>49</v>
      </c>
      <c r="B141" s="1">
        <v>38191</v>
      </c>
      <c r="C141">
        <v>24399</v>
      </c>
      <c r="D141">
        <v>-3.6697212606668472E-2</v>
      </c>
      <c r="E141">
        <v>-9.7005939999999999E-3</v>
      </c>
      <c r="F141">
        <f t="shared" si="2"/>
        <v>1.0133870348179658E-4</v>
      </c>
    </row>
    <row r="142" spans="1:6" x14ac:dyDescent="0.2">
      <c r="A142" t="s">
        <v>49</v>
      </c>
      <c r="B142" s="1">
        <v>38194</v>
      </c>
      <c r="C142">
        <v>126236</v>
      </c>
      <c r="D142">
        <v>-3.8095202296972275E-2</v>
      </c>
      <c r="E142">
        <v>-1.9701710000000002E-3</v>
      </c>
      <c r="F142">
        <f t="shared" si="2"/>
        <v>5.4582493064467468E-6</v>
      </c>
    </row>
    <row r="143" spans="1:6" x14ac:dyDescent="0.2">
      <c r="A143" t="s">
        <v>49</v>
      </c>
      <c r="B143" s="1">
        <v>38195</v>
      </c>
      <c r="C143">
        <v>180325</v>
      </c>
      <c r="D143">
        <v>7.1287058293819427E-2</v>
      </c>
      <c r="E143">
        <v>9.9348739999999998E-3</v>
      </c>
      <c r="F143">
        <f t="shared" si="2"/>
        <v>9.1561079039284611E-5</v>
      </c>
    </row>
    <row r="144" spans="1:6" x14ac:dyDescent="0.2">
      <c r="A144" t="s">
        <v>49</v>
      </c>
      <c r="B144" s="1">
        <v>38196</v>
      </c>
      <c r="C144">
        <v>126072</v>
      </c>
      <c r="D144">
        <v>3.5120159387588501E-2</v>
      </c>
      <c r="E144">
        <v>5.3889650000000003E-4</v>
      </c>
      <c r="F144">
        <f t="shared" si="2"/>
        <v>2.985218709612583E-8</v>
      </c>
    </row>
    <row r="145" spans="1:6" x14ac:dyDescent="0.2">
      <c r="A145" t="s">
        <v>49</v>
      </c>
      <c r="B145" s="1">
        <v>38197</v>
      </c>
      <c r="C145">
        <v>186588</v>
      </c>
      <c r="D145">
        <v>9.9999994039535522E-2</v>
      </c>
      <c r="E145">
        <v>4.573588E-3</v>
      </c>
      <c r="F145">
        <f t="shared" si="2"/>
        <v>1.7702798371260559E-5</v>
      </c>
    </row>
    <row r="146" spans="1:6" x14ac:dyDescent="0.2">
      <c r="A146" t="s">
        <v>49</v>
      </c>
      <c r="B146" s="1">
        <v>38198</v>
      </c>
      <c r="C146">
        <v>127880</v>
      </c>
      <c r="D146">
        <v>3.8149371743202209E-2</v>
      </c>
      <c r="E146">
        <v>1.1722690000000001E-3</v>
      </c>
      <c r="F146">
        <f t="shared" si="2"/>
        <v>6.4987839448274493E-7</v>
      </c>
    </row>
    <row r="147" spans="1:6" x14ac:dyDescent="0.2">
      <c r="A147" t="s">
        <v>49</v>
      </c>
      <c r="B147" s="1">
        <v>38201</v>
      </c>
      <c r="C147">
        <v>49352</v>
      </c>
      <c r="D147">
        <v>-5.3948365151882172E-2</v>
      </c>
      <c r="E147">
        <v>4.4475909999999999E-3</v>
      </c>
      <c r="F147">
        <f t="shared" si="2"/>
        <v>1.6658416582685687E-5</v>
      </c>
    </row>
    <row r="148" spans="1:6" x14ac:dyDescent="0.2">
      <c r="A148" t="s">
        <v>49</v>
      </c>
      <c r="B148" s="1">
        <v>38202</v>
      </c>
      <c r="C148">
        <v>57854</v>
      </c>
      <c r="D148">
        <v>1.3223127461969852E-2</v>
      </c>
      <c r="E148">
        <v>-6.2623120000000008E-3</v>
      </c>
      <c r="F148">
        <f t="shared" si="2"/>
        <v>4.3936092818731522E-5</v>
      </c>
    </row>
    <row r="149" spans="1:6" x14ac:dyDescent="0.2">
      <c r="A149" t="s">
        <v>49</v>
      </c>
      <c r="B149" s="1">
        <v>38203</v>
      </c>
      <c r="C149">
        <v>55851</v>
      </c>
      <c r="D149">
        <v>-2.7732474729418755E-2</v>
      </c>
      <c r="E149">
        <v>-9.6390800000000008E-4</v>
      </c>
      <c r="F149">
        <f t="shared" si="2"/>
        <v>1.7689708770433025E-6</v>
      </c>
    </row>
    <row r="150" spans="1:6" x14ac:dyDescent="0.2">
      <c r="A150" t="s">
        <v>49</v>
      </c>
      <c r="B150" s="1">
        <v>38204</v>
      </c>
      <c r="C150">
        <v>18893</v>
      </c>
      <c r="D150">
        <v>-3.3557014539837837E-3</v>
      </c>
      <c r="E150">
        <v>-1.6320330000000001E-2</v>
      </c>
      <c r="F150">
        <f t="shared" si="2"/>
        <v>2.7843756839016824E-4</v>
      </c>
    </row>
    <row r="151" spans="1:6" x14ac:dyDescent="0.2">
      <c r="A151" t="s">
        <v>49</v>
      </c>
      <c r="B151" s="1">
        <v>38205</v>
      </c>
      <c r="C151">
        <v>41945</v>
      </c>
      <c r="D151">
        <v>-1.0101000778377056E-2</v>
      </c>
      <c r="E151">
        <v>-1.548071E-2</v>
      </c>
      <c r="F151">
        <f t="shared" si="2"/>
        <v>2.5112197811153869E-4</v>
      </c>
    </row>
    <row r="152" spans="1:6" x14ac:dyDescent="0.2">
      <c r="A152" t="s">
        <v>49</v>
      </c>
      <c r="B152" s="1">
        <v>38208</v>
      </c>
      <c r="C152">
        <v>91464</v>
      </c>
      <c r="D152">
        <v>6.2925152480602264E-2</v>
      </c>
      <c r="E152">
        <v>1.1748450000000001E-3</v>
      </c>
      <c r="F152">
        <f t="shared" si="2"/>
        <v>6.540383168864783E-7</v>
      </c>
    </row>
    <row r="153" spans="1:6" x14ac:dyDescent="0.2">
      <c r="A153" t="s">
        <v>49</v>
      </c>
      <c r="B153" s="1">
        <v>38209</v>
      </c>
      <c r="C153">
        <v>39895</v>
      </c>
      <c r="D153">
        <v>6.399993784725666E-3</v>
      </c>
      <c r="E153">
        <v>1.297385E-2</v>
      </c>
      <c r="F153">
        <f t="shared" si="2"/>
        <v>1.5895488991384644E-4</v>
      </c>
    </row>
    <row r="154" spans="1:6" x14ac:dyDescent="0.2">
      <c r="A154" t="s">
        <v>49</v>
      </c>
      <c r="B154" s="1">
        <v>38210</v>
      </c>
      <c r="C154">
        <v>88149</v>
      </c>
      <c r="D154">
        <v>-4.9284569919109344E-2</v>
      </c>
      <c r="E154">
        <v>-3.0119370000000001E-3</v>
      </c>
      <c r="F154">
        <f t="shared" si="2"/>
        <v>1.1411259942324967E-5</v>
      </c>
    </row>
    <row r="155" spans="1:6" x14ac:dyDescent="0.2">
      <c r="A155" t="s">
        <v>49</v>
      </c>
      <c r="B155" s="1">
        <v>38211</v>
      </c>
      <c r="C155">
        <v>65275</v>
      </c>
      <c r="D155">
        <v>-3.8461539894342422E-2</v>
      </c>
      <c r="E155">
        <v>-1.1675140000000001E-2</v>
      </c>
      <c r="F155">
        <f t="shared" si="2"/>
        <v>1.4499190976152118E-4</v>
      </c>
    </row>
    <row r="156" spans="1:6" x14ac:dyDescent="0.2">
      <c r="A156" t="s">
        <v>49</v>
      </c>
      <c r="B156" s="1">
        <v>38212</v>
      </c>
      <c r="C156">
        <v>129381</v>
      </c>
      <c r="D156">
        <v>-4.6956516802310944E-2</v>
      </c>
      <c r="E156">
        <v>1.4766330000000002E-3</v>
      </c>
      <c r="F156">
        <f t="shared" si="2"/>
        <v>1.2332421321322501E-6</v>
      </c>
    </row>
    <row r="157" spans="1:6" x14ac:dyDescent="0.2">
      <c r="A157" t="s">
        <v>49</v>
      </c>
      <c r="B157" s="1">
        <v>38215</v>
      </c>
      <c r="C157">
        <v>61258</v>
      </c>
      <c r="D157">
        <v>-5.8394189924001694E-2</v>
      </c>
      <c r="E157">
        <v>1.365515E-2</v>
      </c>
      <c r="F157">
        <f t="shared" si="2"/>
        <v>1.7659835434784499E-4</v>
      </c>
    </row>
    <row r="158" spans="1:6" x14ac:dyDescent="0.2">
      <c r="A158" t="s">
        <v>49</v>
      </c>
      <c r="B158" s="1">
        <v>38216</v>
      </c>
      <c r="C158">
        <v>131113</v>
      </c>
      <c r="D158">
        <v>-5.6201543658971786E-2</v>
      </c>
      <c r="E158">
        <v>2.1957860000000004E-3</v>
      </c>
      <c r="F158">
        <f t="shared" si="2"/>
        <v>3.3476826290814271E-6</v>
      </c>
    </row>
    <row r="159" spans="1:6" x14ac:dyDescent="0.2">
      <c r="A159" t="s">
        <v>49</v>
      </c>
      <c r="B159" s="1">
        <v>38217</v>
      </c>
      <c r="C159">
        <v>61137</v>
      </c>
      <c r="D159">
        <v>-1.2320317327976227E-2</v>
      </c>
      <c r="E159">
        <v>1.2443260000000001E-2</v>
      </c>
      <c r="F159">
        <f t="shared" si="2"/>
        <v>1.4585734330290024E-4</v>
      </c>
    </row>
    <row r="160" spans="1:6" x14ac:dyDescent="0.2">
      <c r="A160" t="s">
        <v>49</v>
      </c>
      <c r="B160" s="1">
        <v>38218</v>
      </c>
      <c r="C160">
        <v>315886</v>
      </c>
      <c r="D160">
        <v>7.0686101913452148E-2</v>
      </c>
      <c r="E160">
        <v>-3.5976150000000002E-3</v>
      </c>
      <c r="F160">
        <f t="shared" si="2"/>
        <v>1.571118441039248E-5</v>
      </c>
    </row>
    <row r="161" spans="1:6" x14ac:dyDescent="0.2">
      <c r="A161" t="s">
        <v>49</v>
      </c>
      <c r="B161" s="1">
        <v>38219</v>
      </c>
      <c r="C161">
        <v>26693</v>
      </c>
      <c r="D161">
        <v>3.8834912702441216E-3</v>
      </c>
      <c r="E161">
        <v>6.524747E-3</v>
      </c>
      <c r="F161">
        <f t="shared" si="2"/>
        <v>3.7928703212077327E-5</v>
      </c>
    </row>
    <row r="162" spans="1:6" x14ac:dyDescent="0.2">
      <c r="A162" t="s">
        <v>49</v>
      </c>
      <c r="B162" s="1">
        <v>38222</v>
      </c>
      <c r="C162">
        <v>46343</v>
      </c>
      <c r="D162">
        <v>7.7369362115859985E-3</v>
      </c>
      <c r="E162">
        <v>-2.4309190000000001E-3</v>
      </c>
      <c r="F162">
        <f t="shared" si="2"/>
        <v>7.8234195888790709E-6</v>
      </c>
    </row>
    <row r="163" spans="1:6" x14ac:dyDescent="0.2">
      <c r="A163" t="s">
        <v>49</v>
      </c>
      <c r="B163" s="1">
        <v>38223</v>
      </c>
      <c r="C163">
        <v>16045</v>
      </c>
      <c r="D163">
        <v>1.151630375534296E-2</v>
      </c>
      <c r="E163">
        <v>4.6546440000000004E-4</v>
      </c>
      <c r="F163">
        <f t="shared" si="2"/>
        <v>9.8695789892125108E-9</v>
      </c>
    </row>
    <row r="164" spans="1:6" x14ac:dyDescent="0.2">
      <c r="A164" t="s">
        <v>49</v>
      </c>
      <c r="B164" s="1">
        <v>38224</v>
      </c>
      <c r="C164">
        <v>34467</v>
      </c>
      <c r="D164">
        <v>-7.5901257805526257E-3</v>
      </c>
      <c r="E164">
        <v>8.0004380000000003E-3</v>
      </c>
      <c r="F164">
        <f t="shared" si="2"/>
        <v>5.8282832010492236E-5</v>
      </c>
    </row>
    <row r="165" spans="1:6" x14ac:dyDescent="0.2">
      <c r="A165" t="s">
        <v>49</v>
      </c>
      <c r="B165" s="1">
        <v>38225</v>
      </c>
      <c r="C165">
        <v>27144</v>
      </c>
      <c r="D165">
        <v>2.2944528609514236E-2</v>
      </c>
      <c r="E165">
        <v>1.1765130000000001E-4</v>
      </c>
      <c r="F165">
        <f t="shared" si="2"/>
        <v>6.1736021649666847E-8</v>
      </c>
    </row>
    <row r="166" spans="1:6" x14ac:dyDescent="0.2">
      <c r="A166" t="s">
        <v>49</v>
      </c>
      <c r="B166" s="1">
        <v>38226</v>
      </c>
      <c r="C166">
        <v>33965</v>
      </c>
      <c r="D166">
        <v>-1.6822369769215584E-2</v>
      </c>
      <c r="E166">
        <v>2.4251420000000004E-3</v>
      </c>
      <c r="F166">
        <f t="shared" si="2"/>
        <v>4.2395771754549693E-6</v>
      </c>
    </row>
    <row r="167" spans="1:6" x14ac:dyDescent="0.2">
      <c r="A167" t="s">
        <v>49</v>
      </c>
      <c r="B167" s="1">
        <v>38229</v>
      </c>
      <c r="C167">
        <v>21442</v>
      </c>
      <c r="D167">
        <v>1.5209110453724861E-2</v>
      </c>
      <c r="E167">
        <v>-7.7813980000000001E-3</v>
      </c>
      <c r="F167">
        <f t="shared" si="2"/>
        <v>6.6382027484431834E-5</v>
      </c>
    </row>
    <row r="168" spans="1:6" x14ac:dyDescent="0.2">
      <c r="A168" t="s">
        <v>49</v>
      </c>
      <c r="B168" s="1">
        <v>38230</v>
      </c>
      <c r="C168">
        <v>67124</v>
      </c>
      <c r="D168">
        <v>-2.6217291131615639E-2</v>
      </c>
      <c r="E168">
        <v>4.6308510000000001E-3</v>
      </c>
      <c r="F168">
        <f t="shared" si="2"/>
        <v>1.8187942057753025E-5</v>
      </c>
    </row>
    <row r="169" spans="1:6" x14ac:dyDescent="0.2">
      <c r="A169" t="s">
        <v>49</v>
      </c>
      <c r="B169" s="1">
        <v>38231</v>
      </c>
      <c r="C169">
        <v>34006</v>
      </c>
      <c r="D169">
        <v>1.3461572118103504E-2</v>
      </c>
      <c r="E169">
        <v>1.512352E-3</v>
      </c>
      <c r="F169">
        <f t="shared" si="2"/>
        <v>1.3138509035687304E-6</v>
      </c>
    </row>
    <row r="170" spans="1:6" x14ac:dyDescent="0.2">
      <c r="A170" t="s">
        <v>49</v>
      </c>
      <c r="B170" s="1">
        <v>38232</v>
      </c>
      <c r="C170">
        <v>27223</v>
      </c>
      <c r="D170">
        <v>-9.4877025112509727E-3</v>
      </c>
      <c r="E170">
        <v>1.121249E-2</v>
      </c>
      <c r="F170">
        <f t="shared" si="2"/>
        <v>1.1764377156539958E-4</v>
      </c>
    </row>
    <row r="171" spans="1:6" x14ac:dyDescent="0.2">
      <c r="A171" t="s">
        <v>49</v>
      </c>
      <c r="B171" s="1">
        <v>38233</v>
      </c>
      <c r="C171">
        <v>25324</v>
      </c>
      <c r="D171">
        <v>7.6629198156297207E-3</v>
      </c>
      <c r="E171">
        <v>-4.1848860000000005E-3</v>
      </c>
      <c r="F171">
        <f t="shared" si="2"/>
        <v>2.0711643280978726E-5</v>
      </c>
    </row>
    <row r="172" spans="1:6" x14ac:dyDescent="0.2">
      <c r="A172" t="s">
        <v>49</v>
      </c>
      <c r="B172" s="1">
        <v>38237</v>
      </c>
      <c r="C172">
        <v>26420</v>
      </c>
      <c r="D172">
        <v>-1.9011840922757983E-3</v>
      </c>
      <c r="E172">
        <v>6.8873860000000005E-3</v>
      </c>
      <c r="F172">
        <f t="shared" si="2"/>
        <v>4.2526927912283339E-5</v>
      </c>
    </row>
    <row r="173" spans="1:6" x14ac:dyDescent="0.2">
      <c r="A173" t="s">
        <v>49</v>
      </c>
      <c r="B173" s="1">
        <v>38238</v>
      </c>
      <c r="C173">
        <v>87926</v>
      </c>
      <c r="D173">
        <v>2.6666641235351562E-2</v>
      </c>
      <c r="E173">
        <v>-4.4858650000000003E-3</v>
      </c>
      <c r="F173">
        <f t="shared" si="2"/>
        <v>2.3541745293657956E-5</v>
      </c>
    </row>
    <row r="174" spans="1:6" x14ac:dyDescent="0.2">
      <c r="A174" t="s">
        <v>49</v>
      </c>
      <c r="B174" s="1">
        <v>38239</v>
      </c>
      <c r="C174">
        <v>92425</v>
      </c>
      <c r="D174">
        <v>7.0500947535037994E-2</v>
      </c>
      <c r="E174">
        <v>1.890224E-3</v>
      </c>
      <c r="F174">
        <f t="shared" si="2"/>
        <v>2.3228971324139115E-6</v>
      </c>
    </row>
    <row r="175" spans="1:6" x14ac:dyDescent="0.2">
      <c r="A175" t="s">
        <v>49</v>
      </c>
      <c r="B175" s="1">
        <v>38240</v>
      </c>
      <c r="C175">
        <v>45606</v>
      </c>
      <c r="D175">
        <v>-1.2131745927035809E-2</v>
      </c>
      <c r="E175">
        <v>4.9535930000000001E-3</v>
      </c>
      <c r="F175">
        <f t="shared" si="2"/>
        <v>2.1044920955598157E-5</v>
      </c>
    </row>
    <row r="176" spans="1:6" x14ac:dyDescent="0.2">
      <c r="A176" t="s">
        <v>49</v>
      </c>
      <c r="B176" s="1">
        <v>38243</v>
      </c>
      <c r="C176">
        <v>61090</v>
      </c>
      <c r="D176">
        <v>1.0526389814913273E-2</v>
      </c>
      <c r="E176">
        <v>1.6905120000000001E-3</v>
      </c>
      <c r="F176">
        <f t="shared" si="2"/>
        <v>1.7540177581374928E-6</v>
      </c>
    </row>
    <row r="177" spans="1:6" x14ac:dyDescent="0.2">
      <c r="A177" t="s">
        <v>49</v>
      </c>
      <c r="B177" s="1">
        <v>38244</v>
      </c>
      <c r="C177">
        <v>179371</v>
      </c>
      <c r="D177">
        <v>-3.4723016433417797E-3</v>
      </c>
      <c r="E177">
        <v>2.2294860000000001E-3</v>
      </c>
      <c r="F177">
        <f t="shared" si="2"/>
        <v>3.4721378987923784E-6</v>
      </c>
    </row>
    <row r="178" spans="1:6" x14ac:dyDescent="0.2">
      <c r="A178" t="s">
        <v>49</v>
      </c>
      <c r="B178" s="1">
        <v>38245</v>
      </c>
      <c r="C178">
        <v>39777</v>
      </c>
      <c r="D178">
        <v>1.7422002274543047E-3</v>
      </c>
      <c r="E178">
        <v>-7.0546740000000004E-3</v>
      </c>
      <c r="F178">
        <f t="shared" si="2"/>
        <v>5.5068163483619812E-5</v>
      </c>
    </row>
    <row r="179" spans="1:6" x14ac:dyDescent="0.2">
      <c r="A179" t="s">
        <v>49</v>
      </c>
      <c r="B179" s="1">
        <v>38246</v>
      </c>
      <c r="C179">
        <v>117886</v>
      </c>
      <c r="D179">
        <v>8.1739090383052826E-2</v>
      </c>
      <c r="E179">
        <v>2.79372E-3</v>
      </c>
      <c r="F179">
        <f t="shared" si="2"/>
        <v>5.8932483376418342E-6</v>
      </c>
    </row>
    <row r="180" spans="1:6" x14ac:dyDescent="0.2">
      <c r="A180" t="s">
        <v>49</v>
      </c>
      <c r="B180" s="1">
        <v>38247</v>
      </c>
      <c r="C180">
        <v>66039</v>
      </c>
      <c r="D180">
        <v>3.0546633526682854E-2</v>
      </c>
      <c r="E180">
        <v>4.4948820000000004E-3</v>
      </c>
      <c r="F180">
        <f t="shared" si="2"/>
        <v>1.7046686839624783E-5</v>
      </c>
    </row>
    <row r="181" spans="1:6" x14ac:dyDescent="0.2">
      <c r="A181" t="s">
        <v>49</v>
      </c>
      <c r="B181" s="1">
        <v>38250</v>
      </c>
      <c r="C181">
        <v>66023</v>
      </c>
      <c r="D181">
        <v>7.0202857255935669E-2</v>
      </c>
      <c r="E181">
        <v>-5.6266890000000007E-3</v>
      </c>
      <c r="F181">
        <f t="shared" si="2"/>
        <v>3.5913743472824171E-5</v>
      </c>
    </row>
    <row r="182" spans="1:6" x14ac:dyDescent="0.2">
      <c r="A182" t="s">
        <v>49</v>
      </c>
      <c r="B182" s="1">
        <v>38251</v>
      </c>
      <c r="C182">
        <v>379436</v>
      </c>
      <c r="D182">
        <v>5.2478082478046417E-2</v>
      </c>
      <c r="E182">
        <v>6.3268580000000003E-3</v>
      </c>
      <c r="F182">
        <f t="shared" si="2"/>
        <v>3.5530413655407372E-5</v>
      </c>
    </row>
    <row r="183" spans="1:6" x14ac:dyDescent="0.2">
      <c r="A183" t="s">
        <v>49</v>
      </c>
      <c r="B183" s="1">
        <v>38252</v>
      </c>
      <c r="C183">
        <v>324122</v>
      </c>
      <c r="D183">
        <v>-1.9390564411878586E-2</v>
      </c>
      <c r="E183">
        <v>-1.393784E-2</v>
      </c>
      <c r="F183">
        <f t="shared" si="2"/>
        <v>2.0460323292468166E-4</v>
      </c>
    </row>
    <row r="184" spans="1:6" x14ac:dyDescent="0.2">
      <c r="A184" t="s">
        <v>49</v>
      </c>
      <c r="B184" s="1">
        <v>38253</v>
      </c>
      <c r="C184">
        <v>88972</v>
      </c>
      <c r="D184">
        <v>-3.9547983556985855E-2</v>
      </c>
      <c r="E184">
        <v>-4.6697080000000007E-3</v>
      </c>
      <c r="F184">
        <f t="shared" si="2"/>
        <v>2.5359550000889974E-5</v>
      </c>
    </row>
    <row r="185" spans="1:6" x14ac:dyDescent="0.2">
      <c r="A185" t="s">
        <v>49</v>
      </c>
      <c r="B185" s="1">
        <v>38254</v>
      </c>
      <c r="C185">
        <v>42726</v>
      </c>
      <c r="D185">
        <v>1.4705517096444964E-3</v>
      </c>
      <c r="E185">
        <v>1.5789090000000001E-3</v>
      </c>
      <c r="F185">
        <f t="shared" si="2"/>
        <v>1.4708604446035068E-6</v>
      </c>
    </row>
    <row r="186" spans="1:6" x14ac:dyDescent="0.2">
      <c r="A186" t="s">
        <v>49</v>
      </c>
      <c r="B186" s="1">
        <v>38257</v>
      </c>
      <c r="C186">
        <v>81455</v>
      </c>
      <c r="D186">
        <v>-8.8105639442801476E-3</v>
      </c>
      <c r="E186">
        <v>-5.9363490000000005E-3</v>
      </c>
      <c r="F186">
        <f t="shared" si="2"/>
        <v>3.9721098419273024E-5</v>
      </c>
    </row>
    <row r="187" spans="1:6" x14ac:dyDescent="0.2">
      <c r="A187" t="s">
        <v>49</v>
      </c>
      <c r="B187" s="1">
        <v>38258</v>
      </c>
      <c r="C187">
        <v>182012</v>
      </c>
      <c r="D187">
        <v>-3.1111117452383041E-2</v>
      </c>
      <c r="E187">
        <v>5.9264900000000004E-3</v>
      </c>
      <c r="F187">
        <f t="shared" si="2"/>
        <v>3.0917729602856743E-5</v>
      </c>
    </row>
    <row r="188" spans="1:6" x14ac:dyDescent="0.2">
      <c r="A188" t="s">
        <v>49</v>
      </c>
      <c r="B188" s="1">
        <v>38259</v>
      </c>
      <c r="C188">
        <v>25555</v>
      </c>
      <c r="D188">
        <v>2.9051996767520905E-2</v>
      </c>
      <c r="E188">
        <v>4.2700390000000006E-3</v>
      </c>
      <c r="F188">
        <f t="shared" si="2"/>
        <v>1.524059413632432E-5</v>
      </c>
    </row>
    <row r="189" spans="1:6" x14ac:dyDescent="0.2">
      <c r="A189" t="s">
        <v>49</v>
      </c>
      <c r="B189" s="1">
        <v>38260</v>
      </c>
      <c r="C189">
        <v>46489</v>
      </c>
      <c r="D189">
        <v>3.2689418643712997E-2</v>
      </c>
      <c r="E189">
        <v>-1.9734480000000002E-4</v>
      </c>
      <c r="F189">
        <f t="shared" si="2"/>
        <v>3.1749105411958409E-7</v>
      </c>
    </row>
    <row r="190" spans="1:6" x14ac:dyDescent="0.2">
      <c r="A190" t="s">
        <v>49</v>
      </c>
      <c r="B190" s="1">
        <v>38261</v>
      </c>
      <c r="C190">
        <v>85883</v>
      </c>
      <c r="D190">
        <v>-1.582728885114193E-2</v>
      </c>
      <c r="E190">
        <v>1.5180610000000001E-2</v>
      </c>
      <c r="F190">
        <f t="shared" si="2"/>
        <v>2.1946915410031521E-4</v>
      </c>
    </row>
    <row r="191" spans="1:6" x14ac:dyDescent="0.2">
      <c r="A191" t="s">
        <v>49</v>
      </c>
      <c r="B191" s="1">
        <v>38264</v>
      </c>
      <c r="C191">
        <v>107212</v>
      </c>
      <c r="D191">
        <v>2.7777785435318947E-2</v>
      </c>
      <c r="E191">
        <v>3.2434820000000002E-3</v>
      </c>
      <c r="F191">
        <f t="shared" si="2"/>
        <v>8.2792198753266825E-6</v>
      </c>
    </row>
    <row r="192" spans="1:6" x14ac:dyDescent="0.2">
      <c r="A192" t="s">
        <v>49</v>
      </c>
      <c r="B192" s="1">
        <v>38265</v>
      </c>
      <c r="C192">
        <v>48440</v>
      </c>
      <c r="D192">
        <v>-3.6984384059906006E-2</v>
      </c>
      <c r="E192">
        <v>-6.078384E-4</v>
      </c>
      <c r="F192">
        <f t="shared" si="2"/>
        <v>9.4859232596892122E-7</v>
      </c>
    </row>
    <row r="193" spans="1:6" x14ac:dyDescent="0.2">
      <c r="A193" t="s">
        <v>49</v>
      </c>
      <c r="B193" s="1">
        <v>38266</v>
      </c>
      <c r="C193">
        <v>56640</v>
      </c>
      <c r="D193">
        <v>1.9202379509806633E-2</v>
      </c>
      <c r="E193">
        <v>6.6726610000000007E-3</v>
      </c>
      <c r="F193">
        <f t="shared" si="2"/>
        <v>3.977247647240584E-5</v>
      </c>
    </row>
    <row r="194" spans="1:6" x14ac:dyDescent="0.2">
      <c r="A194" t="s">
        <v>49</v>
      </c>
      <c r="B194" s="1">
        <v>38267</v>
      </c>
      <c r="C194">
        <v>61636</v>
      </c>
      <c r="D194">
        <v>-2.6087000966072083E-2</v>
      </c>
      <c r="E194">
        <v>-9.9820489999999998E-3</v>
      </c>
      <c r="F194">
        <f t="shared" si="2"/>
        <v>1.0708457361395255E-4</v>
      </c>
    </row>
    <row r="195" spans="1:6" x14ac:dyDescent="0.2">
      <c r="A195" t="s">
        <v>49</v>
      </c>
      <c r="B195" s="1">
        <v>38268</v>
      </c>
      <c r="C195">
        <v>32701</v>
      </c>
      <c r="D195">
        <v>-3.5714253783226013E-2</v>
      </c>
      <c r="E195">
        <v>-7.5266440000000007E-3</v>
      </c>
      <c r="F195">
        <f t="shared" ref="F195:F253" si="3">(E195-AVERAGE($E$2:$E$253))^2</f>
        <v>6.229570217406588E-5</v>
      </c>
    </row>
    <row r="196" spans="1:6" x14ac:dyDescent="0.2">
      <c r="A196" t="s">
        <v>49</v>
      </c>
      <c r="B196" s="1">
        <v>38271</v>
      </c>
      <c r="C196">
        <v>39234</v>
      </c>
      <c r="D196">
        <v>-9.2592500150203705E-3</v>
      </c>
      <c r="E196">
        <v>2.005097E-3</v>
      </c>
      <c r="F196">
        <f t="shared" si="3"/>
        <v>2.6862500473780399E-6</v>
      </c>
    </row>
    <row r="197" spans="1:6" x14ac:dyDescent="0.2">
      <c r="A197" t="s">
        <v>49</v>
      </c>
      <c r="B197" s="1">
        <v>38272</v>
      </c>
      <c r="C197">
        <v>38422</v>
      </c>
      <c r="D197">
        <v>-6.2305238097906113E-3</v>
      </c>
      <c r="E197">
        <v>-2.2678960000000001E-3</v>
      </c>
      <c r="F197">
        <f t="shared" si="3"/>
        <v>6.9380331513287707E-6</v>
      </c>
    </row>
    <row r="198" spans="1:6" x14ac:dyDescent="0.2">
      <c r="A198" t="s">
        <v>49</v>
      </c>
      <c r="B198" s="1">
        <v>38273</v>
      </c>
      <c r="C198">
        <v>9501</v>
      </c>
      <c r="D198">
        <v>1.0971738956868649E-2</v>
      </c>
      <c r="E198">
        <v>-7.3005060000000009E-3</v>
      </c>
      <c r="F198">
        <f t="shared" si="3"/>
        <v>5.8777133450972159E-5</v>
      </c>
    </row>
    <row r="199" spans="1:6" x14ac:dyDescent="0.2">
      <c r="A199" t="s">
        <v>49</v>
      </c>
      <c r="B199" s="1">
        <v>38274</v>
      </c>
      <c r="C199">
        <v>162857</v>
      </c>
      <c r="D199">
        <v>4.0310114622116089E-2</v>
      </c>
      <c r="E199">
        <v>-9.3027430000000005E-3</v>
      </c>
      <c r="F199">
        <f t="shared" si="3"/>
        <v>9.3486885514756349E-5</v>
      </c>
    </row>
    <row r="200" spans="1:6" x14ac:dyDescent="0.2">
      <c r="A200" t="s">
        <v>49</v>
      </c>
      <c r="B200" s="1">
        <v>38275</v>
      </c>
      <c r="C200">
        <v>52060</v>
      </c>
      <c r="D200">
        <v>1.49031151086092E-2</v>
      </c>
      <c r="E200">
        <v>4.4503260000000001E-3</v>
      </c>
      <c r="F200">
        <f t="shared" si="3"/>
        <v>1.6680749716691238E-5</v>
      </c>
    </row>
    <row r="201" spans="1:6" x14ac:dyDescent="0.2">
      <c r="A201" t="s">
        <v>49</v>
      </c>
      <c r="B201" s="1">
        <v>38278</v>
      </c>
      <c r="C201">
        <v>215602</v>
      </c>
      <c r="D201">
        <v>1.0279026813805103E-2</v>
      </c>
      <c r="E201">
        <v>5.2517600000000003E-3</v>
      </c>
      <c r="F201">
        <f t="shared" si="3"/>
        <v>2.3869491447359744E-5</v>
      </c>
    </row>
    <row r="202" spans="1:6" x14ac:dyDescent="0.2">
      <c r="A202" t="s">
        <v>49</v>
      </c>
      <c r="B202" s="1">
        <v>38279</v>
      </c>
      <c r="C202">
        <v>99647</v>
      </c>
      <c r="D202">
        <v>-3.9244182407855988E-2</v>
      </c>
      <c r="E202">
        <v>-9.6856430000000007E-3</v>
      </c>
      <c r="F202">
        <f t="shared" si="3"/>
        <v>1.0103791217267969E-4</v>
      </c>
    </row>
    <row r="203" spans="1:6" x14ac:dyDescent="0.2">
      <c r="A203" t="s">
        <v>49</v>
      </c>
      <c r="B203" s="1">
        <v>38280</v>
      </c>
      <c r="C203">
        <v>68866</v>
      </c>
      <c r="D203">
        <v>-1.2102862820029259E-2</v>
      </c>
      <c r="E203">
        <v>3.8976460000000001E-4</v>
      </c>
      <c r="F203">
        <f t="shared" si="3"/>
        <v>5.5913117660204182E-10</v>
      </c>
    </row>
    <row r="204" spans="1:6" x14ac:dyDescent="0.2">
      <c r="A204" t="s">
        <v>49</v>
      </c>
      <c r="B204" s="1">
        <v>38281</v>
      </c>
      <c r="C204">
        <v>152896</v>
      </c>
      <c r="D204">
        <v>3.675340861082077E-2</v>
      </c>
      <c r="E204">
        <v>2.5641960000000004E-3</v>
      </c>
      <c r="F204">
        <f t="shared" si="3"/>
        <v>4.8315440575170927E-6</v>
      </c>
    </row>
    <row r="205" spans="1:6" x14ac:dyDescent="0.2">
      <c r="A205" t="s">
        <v>49</v>
      </c>
      <c r="B205" s="1">
        <v>38282</v>
      </c>
      <c r="C205">
        <v>471439</v>
      </c>
      <c r="D205">
        <v>6.4992621541023254E-2</v>
      </c>
      <c r="E205">
        <v>-9.7154060000000011E-3</v>
      </c>
      <c r="F205">
        <f t="shared" si="3"/>
        <v>1.0163713917254314E-4</v>
      </c>
    </row>
    <row r="206" spans="1:6" x14ac:dyDescent="0.2">
      <c r="A206" t="s">
        <v>49</v>
      </c>
      <c r="B206" s="1">
        <v>38285</v>
      </c>
      <c r="C206">
        <v>89252</v>
      </c>
      <c r="D206">
        <v>-3.0513213947415352E-2</v>
      </c>
      <c r="E206">
        <v>-8.4874150000000003E-4</v>
      </c>
      <c r="F206">
        <f t="shared" si="3"/>
        <v>1.475885172487926E-6</v>
      </c>
    </row>
    <row r="207" spans="1:6" x14ac:dyDescent="0.2">
      <c r="A207" t="s">
        <v>49</v>
      </c>
      <c r="B207" s="1">
        <v>38286</v>
      </c>
      <c r="C207">
        <v>162054</v>
      </c>
      <c r="D207">
        <v>-4.5779641717672348E-2</v>
      </c>
      <c r="E207">
        <v>1.487016E-2</v>
      </c>
      <c r="F207">
        <f t="shared" si="3"/>
        <v>2.1036721562064353E-4</v>
      </c>
    </row>
    <row r="208" spans="1:6" x14ac:dyDescent="0.2">
      <c r="A208" t="s">
        <v>49</v>
      </c>
      <c r="B208" s="1">
        <v>38287</v>
      </c>
      <c r="C208">
        <v>191530</v>
      </c>
      <c r="D208">
        <v>1.9490271806716919E-2</v>
      </c>
      <c r="E208">
        <v>1.287924E-2</v>
      </c>
      <c r="F208">
        <f t="shared" si="3"/>
        <v>1.5657820603899838E-4</v>
      </c>
    </row>
    <row r="209" spans="1:6" x14ac:dyDescent="0.2">
      <c r="A209" t="s">
        <v>49</v>
      </c>
      <c r="B209" s="1">
        <v>38288</v>
      </c>
      <c r="C209">
        <v>44024</v>
      </c>
      <c r="D209">
        <v>0</v>
      </c>
      <c r="E209">
        <v>1.8126890000000001E-3</v>
      </c>
      <c r="F209">
        <f t="shared" si="3"/>
        <v>2.0925657912759834E-6</v>
      </c>
    </row>
    <row r="210" spans="1:6" x14ac:dyDescent="0.2">
      <c r="A210" t="s">
        <v>49</v>
      </c>
      <c r="B210" s="1">
        <v>38289</v>
      </c>
      <c r="C210">
        <v>128675</v>
      </c>
      <c r="D210">
        <v>2.9411735013127327E-2</v>
      </c>
      <c r="E210">
        <v>2.448024E-3</v>
      </c>
      <c r="F210">
        <f t="shared" si="3"/>
        <v>4.3343299061862914E-6</v>
      </c>
    </row>
    <row r="211" spans="1:6" x14ac:dyDescent="0.2">
      <c r="A211" t="s">
        <v>49</v>
      </c>
      <c r="B211" s="1">
        <v>38292</v>
      </c>
      <c r="C211">
        <v>309810</v>
      </c>
      <c r="D211">
        <v>-2.8571400325745344E-3</v>
      </c>
      <c r="E211">
        <v>2.7428770000000003E-4</v>
      </c>
      <c r="F211">
        <f t="shared" si="3"/>
        <v>8.4329225033220602E-9</v>
      </c>
    </row>
    <row r="212" spans="1:6" x14ac:dyDescent="0.2">
      <c r="A212" t="s">
        <v>49</v>
      </c>
      <c r="B212" s="1">
        <v>38293</v>
      </c>
      <c r="C212">
        <v>156170</v>
      </c>
      <c r="D212">
        <v>7.1633509360253811E-3</v>
      </c>
      <c r="E212">
        <v>2.65367E-5</v>
      </c>
      <c r="F212">
        <f t="shared" si="3"/>
        <v>1.153158975316888E-7</v>
      </c>
    </row>
    <row r="213" spans="1:6" x14ac:dyDescent="0.2">
      <c r="A213" t="s">
        <v>49</v>
      </c>
      <c r="B213" s="1">
        <v>38294</v>
      </c>
      <c r="C213">
        <v>216893</v>
      </c>
      <c r="D213">
        <v>3.129442036151886E-2</v>
      </c>
      <c r="E213">
        <v>1.119819E-2</v>
      </c>
      <c r="F213">
        <f t="shared" si="3"/>
        <v>1.1733376983465339E-4</v>
      </c>
    </row>
    <row r="214" spans="1:6" x14ac:dyDescent="0.2">
      <c r="A214" t="s">
        <v>49</v>
      </c>
      <c r="B214" s="1">
        <v>38295</v>
      </c>
      <c r="C214">
        <v>145985</v>
      </c>
      <c r="D214">
        <v>3.3103417605161667E-2</v>
      </c>
      <c r="E214">
        <v>1.6156400000000001E-2</v>
      </c>
      <c r="F214">
        <f t="shared" si="3"/>
        <v>2.4933298526254153E-4</v>
      </c>
    </row>
    <row r="215" spans="1:6" x14ac:dyDescent="0.2">
      <c r="A215" t="s">
        <v>49</v>
      </c>
      <c r="B215" s="1">
        <v>38296</v>
      </c>
      <c r="C215">
        <v>278220</v>
      </c>
      <c r="D215">
        <v>3.8718350231647491E-2</v>
      </c>
      <c r="E215">
        <v>3.8737340000000002E-3</v>
      </c>
      <c r="F215">
        <f t="shared" si="3"/>
        <v>1.2303365476961482E-5</v>
      </c>
    </row>
    <row r="216" spans="1:6" x14ac:dyDescent="0.2">
      <c r="A216" t="s">
        <v>49</v>
      </c>
      <c r="B216" s="1">
        <v>38299</v>
      </c>
      <c r="C216">
        <v>183608</v>
      </c>
      <c r="D216">
        <v>3.8560371845960617E-2</v>
      </c>
      <c r="E216">
        <v>-1.0976100000000002E-3</v>
      </c>
      <c r="F216">
        <f t="shared" si="3"/>
        <v>2.1425015468905502E-6</v>
      </c>
    </row>
    <row r="217" spans="1:6" x14ac:dyDescent="0.2">
      <c r="A217" t="s">
        <v>49</v>
      </c>
      <c r="B217" s="1">
        <v>38300</v>
      </c>
      <c r="C217">
        <v>72688</v>
      </c>
      <c r="D217">
        <v>-1.3613877817988396E-2</v>
      </c>
      <c r="E217">
        <v>-6.9534460000000007E-4</v>
      </c>
      <c r="F217">
        <f t="shared" si="3"/>
        <v>1.126704220991389E-6</v>
      </c>
    </row>
    <row r="218" spans="1:6" x14ac:dyDescent="0.2">
      <c r="A218" t="s">
        <v>49</v>
      </c>
      <c r="B218" s="1">
        <v>38301</v>
      </c>
      <c r="C218">
        <v>74812</v>
      </c>
      <c r="D218">
        <v>-2.3838866036385298E-3</v>
      </c>
      <c r="E218">
        <v>-1.0050860000000001E-3</v>
      </c>
      <c r="F218">
        <f t="shared" si="3"/>
        <v>1.8802021791225309E-6</v>
      </c>
    </row>
    <row r="219" spans="1:6" x14ac:dyDescent="0.2">
      <c r="A219" t="s">
        <v>49</v>
      </c>
      <c r="B219" s="1">
        <v>38302</v>
      </c>
      <c r="C219">
        <v>55429</v>
      </c>
      <c r="D219">
        <v>1.7482070252299309E-2</v>
      </c>
      <c r="E219">
        <v>9.089268000000001E-3</v>
      </c>
      <c r="F219">
        <f t="shared" si="3"/>
        <v>7.6093334665483048E-5</v>
      </c>
    </row>
    <row r="220" spans="1:6" x14ac:dyDescent="0.2">
      <c r="A220" t="s">
        <v>49</v>
      </c>
      <c r="B220" s="1">
        <v>38303</v>
      </c>
      <c r="C220">
        <v>44554</v>
      </c>
      <c r="D220">
        <v>0</v>
      </c>
      <c r="E220">
        <v>9.1096560000000007E-3</v>
      </c>
      <c r="F220">
        <f t="shared" si="3"/>
        <v>7.6449445474116809E-5</v>
      </c>
    </row>
    <row r="221" spans="1:6" x14ac:dyDescent="0.2">
      <c r="A221" t="s">
        <v>49</v>
      </c>
      <c r="B221" s="1">
        <v>38306</v>
      </c>
      <c r="C221">
        <v>108855</v>
      </c>
      <c r="D221">
        <v>-6.1804931610822678E-3</v>
      </c>
      <c r="E221">
        <v>-3.0401039999999999E-4</v>
      </c>
      <c r="F221">
        <f t="shared" si="3"/>
        <v>4.4907293727172128E-7</v>
      </c>
    </row>
    <row r="222" spans="1:6" x14ac:dyDescent="0.2">
      <c r="A222" t="s">
        <v>49</v>
      </c>
      <c r="B222" s="1">
        <v>38307</v>
      </c>
      <c r="C222">
        <v>316821</v>
      </c>
      <c r="D222">
        <v>-2.6119407266378403E-2</v>
      </c>
      <c r="E222">
        <v>-7.0788390000000008E-3</v>
      </c>
      <c r="F222">
        <f t="shared" si="3"/>
        <v>5.5427394339389176E-5</v>
      </c>
    </row>
    <row r="223" spans="1:6" x14ac:dyDescent="0.2">
      <c r="A223" t="s">
        <v>49</v>
      </c>
      <c r="B223" s="1">
        <v>38308</v>
      </c>
      <c r="C223">
        <v>439202</v>
      </c>
      <c r="D223">
        <v>4.9808472394943237E-2</v>
      </c>
      <c r="E223">
        <v>5.5383990000000003E-3</v>
      </c>
      <c r="F223">
        <f t="shared" si="3"/>
        <v>2.6752484068255939E-5</v>
      </c>
    </row>
    <row r="224" spans="1:6" x14ac:dyDescent="0.2">
      <c r="A224" t="s">
        <v>49</v>
      </c>
      <c r="B224" s="1">
        <v>38309</v>
      </c>
      <c r="C224">
        <v>508376</v>
      </c>
      <c r="D224">
        <v>4.8661753535270691E-3</v>
      </c>
      <c r="E224">
        <v>1.3621670000000001E-3</v>
      </c>
      <c r="F224">
        <f t="shared" si="3"/>
        <v>9.9211232502389726E-7</v>
      </c>
    </row>
    <row r="225" spans="1:6" x14ac:dyDescent="0.2">
      <c r="A225" t="s">
        <v>49</v>
      </c>
      <c r="B225" s="1">
        <v>38310</v>
      </c>
      <c r="C225">
        <v>230477</v>
      </c>
      <c r="D225">
        <v>2.4213051423430443E-2</v>
      </c>
      <c r="E225">
        <v>-1.116134E-2</v>
      </c>
      <c r="F225">
        <f t="shared" si="3"/>
        <v>1.3288230281767452E-4</v>
      </c>
    </row>
    <row r="226" spans="1:6" x14ac:dyDescent="0.2">
      <c r="A226" t="s">
        <v>49</v>
      </c>
      <c r="B226" s="1">
        <v>38313</v>
      </c>
      <c r="C226">
        <v>182227</v>
      </c>
      <c r="D226">
        <v>3.309689462184906E-2</v>
      </c>
      <c r="E226">
        <v>5.8957230000000003E-3</v>
      </c>
      <c r="F226">
        <f t="shared" si="3"/>
        <v>3.0576524320201825E-5</v>
      </c>
    </row>
    <row r="227" spans="1:6" x14ac:dyDescent="0.2">
      <c r="A227" t="s">
        <v>49</v>
      </c>
      <c r="B227" s="1">
        <v>38314</v>
      </c>
      <c r="C227">
        <v>137476</v>
      </c>
      <c r="D227">
        <v>-3.7757430225610733E-2</v>
      </c>
      <c r="E227">
        <v>-2.5483329999999998E-4</v>
      </c>
      <c r="F227">
        <f t="shared" si="3"/>
        <v>3.8558131829497446E-7</v>
      </c>
    </row>
    <row r="228" spans="1:6" x14ac:dyDescent="0.2">
      <c r="A228" t="s">
        <v>49</v>
      </c>
      <c r="B228" s="1">
        <v>38315</v>
      </c>
      <c r="C228">
        <v>80066</v>
      </c>
      <c r="D228">
        <v>1.1890651658177376E-2</v>
      </c>
      <c r="E228">
        <v>4.0953660000000005E-3</v>
      </c>
      <c r="F228">
        <f t="shared" si="3"/>
        <v>1.3907285832998665E-5</v>
      </c>
    </row>
    <row r="229" spans="1:6" x14ac:dyDescent="0.2">
      <c r="A229" t="s">
        <v>49</v>
      </c>
      <c r="B229" s="1">
        <v>38317</v>
      </c>
      <c r="C229">
        <v>28937</v>
      </c>
      <c r="D229">
        <v>1.5276159159839153E-2</v>
      </c>
      <c r="E229">
        <v>7.5311400000000004E-4</v>
      </c>
      <c r="F229">
        <f t="shared" si="3"/>
        <v>1.4976540460729248E-7</v>
      </c>
    </row>
    <row r="230" spans="1:6" x14ac:dyDescent="0.2">
      <c r="A230" t="s">
        <v>49</v>
      </c>
      <c r="B230" s="1">
        <v>38320</v>
      </c>
      <c r="C230">
        <v>60709</v>
      </c>
      <c r="D230">
        <v>-2.3148676846176386E-3</v>
      </c>
      <c r="E230">
        <v>-3.4498800000000002E-3</v>
      </c>
      <c r="F230">
        <f t="shared" si="3"/>
        <v>1.4561845660458982E-5</v>
      </c>
    </row>
    <row r="231" spans="1:6" x14ac:dyDescent="0.2">
      <c r="A231" t="s">
        <v>49</v>
      </c>
      <c r="B231" s="1">
        <v>38321</v>
      </c>
      <c r="C231">
        <v>112358</v>
      </c>
      <c r="D231">
        <v>-2.7842201292514801E-2</v>
      </c>
      <c r="E231">
        <v>-4.0303080000000007E-3</v>
      </c>
      <c r="F231">
        <f t="shared" si="3"/>
        <v>1.9328567246959496E-5</v>
      </c>
    </row>
    <row r="232" spans="1:6" x14ac:dyDescent="0.2">
      <c r="A232" t="s">
        <v>49</v>
      </c>
      <c r="B232" s="1">
        <v>38322</v>
      </c>
      <c r="C232">
        <v>83470</v>
      </c>
      <c r="D232">
        <v>1.4319795183837414E-2</v>
      </c>
      <c r="E232">
        <v>1.495119E-2</v>
      </c>
      <c r="F232">
        <f t="shared" si="3"/>
        <v>2.1272430642349624E-4</v>
      </c>
    </row>
    <row r="233" spans="1:6" x14ac:dyDescent="0.2">
      <c r="A233" t="s">
        <v>49</v>
      </c>
      <c r="B233" s="1">
        <v>38323</v>
      </c>
      <c r="C233">
        <v>94036</v>
      </c>
      <c r="D233">
        <v>-1.4117633923888206E-2</v>
      </c>
      <c r="E233">
        <v>-8.7294460000000005E-4</v>
      </c>
      <c r="F233">
        <f t="shared" si="3"/>
        <v>1.5352777256999604E-6</v>
      </c>
    </row>
    <row r="234" spans="1:6" x14ac:dyDescent="0.2">
      <c r="A234" t="s">
        <v>49</v>
      </c>
      <c r="B234" s="1">
        <v>38324</v>
      </c>
      <c r="C234">
        <v>210706</v>
      </c>
      <c r="D234">
        <v>3.9379466325044632E-2</v>
      </c>
      <c r="E234">
        <v>7.0568660000000006E-4</v>
      </c>
      <c r="F234">
        <f t="shared" si="3"/>
        <v>1.1530639590118297E-7</v>
      </c>
    </row>
    <row r="235" spans="1:6" x14ac:dyDescent="0.2">
      <c r="A235" t="s">
        <v>49</v>
      </c>
      <c r="B235" s="1">
        <v>38327</v>
      </c>
      <c r="C235">
        <v>149727</v>
      </c>
      <c r="D235">
        <v>9.1848364099860191E-3</v>
      </c>
      <c r="E235">
        <v>-7.7234990000000006E-4</v>
      </c>
      <c r="F235">
        <f t="shared" si="3"/>
        <v>1.2961106284965453E-6</v>
      </c>
    </row>
    <row r="236" spans="1:6" x14ac:dyDescent="0.2">
      <c r="A236" t="s">
        <v>49</v>
      </c>
      <c r="B236" s="1">
        <v>38328</v>
      </c>
      <c r="C236">
        <v>138140</v>
      </c>
      <c r="D236">
        <v>-1.0238924995064735E-2</v>
      </c>
      <c r="E236">
        <v>-1.1073299999999999E-2</v>
      </c>
      <c r="F236">
        <f t="shared" si="3"/>
        <v>1.3086029894102098E-4</v>
      </c>
    </row>
    <row r="237" spans="1:6" x14ac:dyDescent="0.2">
      <c r="A237" t="s">
        <v>49</v>
      </c>
      <c r="B237" s="1">
        <v>38329</v>
      </c>
      <c r="C237">
        <v>157165</v>
      </c>
      <c r="D237">
        <v>2.0689690485596657E-2</v>
      </c>
      <c r="E237">
        <v>4.8765150000000005E-3</v>
      </c>
      <c r="F237">
        <f t="shared" si="3"/>
        <v>2.0343675277049486E-5</v>
      </c>
    </row>
    <row r="238" spans="1:6" x14ac:dyDescent="0.2">
      <c r="A238" t="s">
        <v>49</v>
      </c>
      <c r="B238" s="1">
        <v>38330</v>
      </c>
      <c r="C238">
        <v>307285</v>
      </c>
      <c r="D238">
        <v>-9.0089999139308929E-3</v>
      </c>
      <c r="E238">
        <v>5.4362070000000002E-3</v>
      </c>
      <c r="F238">
        <f t="shared" si="3"/>
        <v>2.5705795925092282E-5</v>
      </c>
    </row>
    <row r="239" spans="1:6" x14ac:dyDescent="0.2">
      <c r="A239" t="s">
        <v>49</v>
      </c>
      <c r="B239" s="1">
        <v>38331</v>
      </c>
      <c r="C239">
        <v>105916</v>
      </c>
      <c r="D239">
        <v>-4.4318221509456635E-2</v>
      </c>
      <c r="E239">
        <v>-1.042683E-3</v>
      </c>
      <c r="F239">
        <f t="shared" si="3"/>
        <v>1.9847220756255639E-6</v>
      </c>
    </row>
    <row r="240" spans="1:6" x14ac:dyDescent="0.2">
      <c r="A240" t="s">
        <v>49</v>
      </c>
      <c r="B240" s="1">
        <v>38334</v>
      </c>
      <c r="C240">
        <v>45492</v>
      </c>
      <c r="D240">
        <v>-2.3780623450875282E-3</v>
      </c>
      <c r="E240">
        <v>8.9898990000000008E-3</v>
      </c>
      <c r="F240">
        <f t="shared" si="3"/>
        <v>7.4369587607177372E-5</v>
      </c>
    </row>
    <row r="241" spans="1:9" x14ac:dyDescent="0.2">
      <c r="A241" t="s">
        <v>49</v>
      </c>
      <c r="B241" s="1">
        <v>38335</v>
      </c>
      <c r="C241">
        <v>126159</v>
      </c>
      <c r="D241">
        <v>1.4302726835012436E-2</v>
      </c>
      <c r="E241">
        <v>3.9209800000000001E-3</v>
      </c>
      <c r="F241">
        <f t="shared" si="3"/>
        <v>1.2637039251579644E-5</v>
      </c>
    </row>
    <row r="242" spans="1:9" x14ac:dyDescent="0.2">
      <c r="A242" t="s">
        <v>49</v>
      </c>
      <c r="B242" s="1">
        <v>38336</v>
      </c>
      <c r="C242">
        <v>66301</v>
      </c>
      <c r="D242">
        <v>-3.0552318319678307E-2</v>
      </c>
      <c r="E242">
        <v>1.9445230000000001E-3</v>
      </c>
      <c r="F242">
        <f t="shared" si="3"/>
        <v>2.4913603071313448E-6</v>
      </c>
    </row>
    <row r="243" spans="1:9" x14ac:dyDescent="0.2">
      <c r="A243" t="s">
        <v>49</v>
      </c>
      <c r="B243" s="1">
        <v>38337</v>
      </c>
      <c r="C243">
        <v>116159</v>
      </c>
      <c r="D243">
        <v>-3.0303031206130981E-2</v>
      </c>
      <c r="E243">
        <v>-2.081744E-3</v>
      </c>
      <c r="F243">
        <f t="shared" si="3"/>
        <v>5.9920315299520463E-6</v>
      </c>
    </row>
    <row r="244" spans="1:9" x14ac:dyDescent="0.2">
      <c r="A244" t="s">
        <v>49</v>
      </c>
      <c r="B244" s="1">
        <v>38338</v>
      </c>
      <c r="C244">
        <v>140562</v>
      </c>
      <c r="D244">
        <v>2.5000572204589844E-3</v>
      </c>
      <c r="E244">
        <v>-7.4716800000000005E-3</v>
      </c>
      <c r="F244">
        <f t="shared" si="3"/>
        <v>6.143108760329612E-5</v>
      </c>
    </row>
    <row r="245" spans="1:9" x14ac:dyDescent="0.2">
      <c r="A245" t="s">
        <v>49</v>
      </c>
      <c r="B245" s="1">
        <v>38341</v>
      </c>
      <c r="C245">
        <v>42167</v>
      </c>
      <c r="D245">
        <v>-1.8703311681747437E-2</v>
      </c>
      <c r="E245">
        <v>3.6006770000000002E-4</v>
      </c>
      <c r="F245">
        <f t="shared" si="3"/>
        <v>3.6613938274428512E-11</v>
      </c>
    </row>
    <row r="246" spans="1:9" x14ac:dyDescent="0.2">
      <c r="A246" t="s">
        <v>49</v>
      </c>
      <c r="B246" s="1">
        <v>38342</v>
      </c>
      <c r="C246">
        <v>214812</v>
      </c>
      <c r="D246">
        <v>1.7789116129279137E-2</v>
      </c>
      <c r="E246">
        <v>9.0403040000000007E-3</v>
      </c>
      <c r="F246">
        <f t="shared" si="3"/>
        <v>7.524149156876591E-5</v>
      </c>
    </row>
    <row r="247" spans="1:9" x14ac:dyDescent="0.2">
      <c r="A247" t="s">
        <v>49</v>
      </c>
      <c r="B247" s="1">
        <v>38343</v>
      </c>
      <c r="C247">
        <v>85484</v>
      </c>
      <c r="D247">
        <v>3.3707801252603531E-2</v>
      </c>
      <c r="E247">
        <v>3.4178110000000002E-3</v>
      </c>
      <c r="F247">
        <f t="shared" si="3"/>
        <v>9.3128262281122588E-6</v>
      </c>
    </row>
    <row r="248" spans="1:9" x14ac:dyDescent="0.2">
      <c r="A248" t="s">
        <v>49</v>
      </c>
      <c r="B248" s="1">
        <v>38344</v>
      </c>
      <c r="C248">
        <v>75420</v>
      </c>
      <c r="D248">
        <v>-1.2077226303517818E-2</v>
      </c>
      <c r="E248">
        <v>4.6297450000000001E-4</v>
      </c>
      <c r="F248">
        <f t="shared" si="3"/>
        <v>9.3810566016591717E-9</v>
      </c>
    </row>
    <row r="249" spans="1:9" x14ac:dyDescent="0.2">
      <c r="A249" t="s">
        <v>49</v>
      </c>
      <c r="B249" s="1">
        <v>38348</v>
      </c>
      <c r="C249">
        <v>50944</v>
      </c>
      <c r="D249">
        <v>-2.4450435303151608E-3</v>
      </c>
      <c r="E249">
        <v>-4.3053230000000007E-3</v>
      </c>
      <c r="F249">
        <f t="shared" si="3"/>
        <v>2.1822367044864807E-5</v>
      </c>
    </row>
    <row r="250" spans="1:9" x14ac:dyDescent="0.2">
      <c r="A250" t="s">
        <v>49</v>
      </c>
      <c r="B250" s="1">
        <v>38349</v>
      </c>
      <c r="C250">
        <v>37505</v>
      </c>
      <c r="D250">
        <v>-4.9019563011825085E-3</v>
      </c>
      <c r="E250">
        <v>7.1540020000000005E-3</v>
      </c>
      <c r="F250">
        <f t="shared" si="3"/>
        <v>4.6075360437853739E-5</v>
      </c>
    </row>
    <row r="251" spans="1:9" x14ac:dyDescent="0.2">
      <c r="A251" t="s">
        <v>49</v>
      </c>
      <c r="B251" s="1">
        <v>38350</v>
      </c>
      <c r="C251">
        <v>63561</v>
      </c>
      <c r="D251">
        <v>0</v>
      </c>
      <c r="E251">
        <v>-7.4163190000000001E-5</v>
      </c>
      <c r="F251">
        <f t="shared" si="3"/>
        <v>1.9384809444062532E-7</v>
      </c>
    </row>
    <row r="252" spans="1:9" x14ac:dyDescent="0.2">
      <c r="A252" t="s">
        <v>49</v>
      </c>
      <c r="B252" s="1">
        <v>38351</v>
      </c>
      <c r="C252">
        <v>68629</v>
      </c>
      <c r="D252">
        <v>-1.2315200641751289E-2</v>
      </c>
      <c r="E252">
        <v>8.2409659999999995E-5</v>
      </c>
      <c r="F252">
        <f t="shared" si="3"/>
        <v>8.0490788304829808E-8</v>
      </c>
      <c r="H252">
        <f>AVERAGE(E2:E253)</f>
        <v>3.6611864523809534E-4</v>
      </c>
    </row>
    <row r="253" spans="1:9" x14ac:dyDescent="0.2">
      <c r="A253" t="s">
        <v>49</v>
      </c>
      <c r="B253" s="1">
        <v>38352</v>
      </c>
      <c r="C253">
        <v>62055</v>
      </c>
      <c r="D253">
        <v>2.2443808615207672E-2</v>
      </c>
      <c r="E253">
        <v>-1.3431670000000001E-3</v>
      </c>
      <c r="F253">
        <f t="shared" si="3"/>
        <v>2.9216574170170122E-6</v>
      </c>
    </row>
    <row r="254" spans="1:9" x14ac:dyDescent="0.2">
      <c r="B254" s="2" t="s">
        <v>2</v>
      </c>
      <c r="F254" t="s">
        <v>33</v>
      </c>
      <c r="G254" t="s">
        <v>34</v>
      </c>
      <c r="H254" t="s">
        <v>56</v>
      </c>
      <c r="I254" t="s">
        <v>58</v>
      </c>
    </row>
    <row r="255" spans="1:9" x14ac:dyDescent="0.2">
      <c r="A255" t="s">
        <v>52</v>
      </c>
      <c r="B255" s="4">
        <v>38364</v>
      </c>
      <c r="D255" s="5">
        <v>-1.2015979E-2</v>
      </c>
      <c r="E255" s="5">
        <v>3.9814400000000002E-3</v>
      </c>
      <c r="F255">
        <f>$I$19 + ($I$20*E255)</f>
        <v>1.6275809385714731E-3</v>
      </c>
      <c r="G255">
        <f>D255-F255</f>
        <v>-1.3643559938571474E-2</v>
      </c>
      <c r="H255">
        <f xml:space="preserve"> 1 + (1/2) + ( ((E255-$H$252)^2) / SUM($F$2:$F$253 ) )</f>
        <v>1.5010663122405739</v>
      </c>
      <c r="I255">
        <f xml:space="preserve"> G255 / ($I$9*(H255^(1/2)))</f>
        <v>-0.35116036814042584</v>
      </c>
    </row>
    <row r="256" spans="1:9" x14ac:dyDescent="0.2">
      <c r="A256" t="s">
        <v>52</v>
      </c>
      <c r="B256" s="4">
        <v>38365</v>
      </c>
      <c r="D256" s="5">
        <v>0.556756794</v>
      </c>
      <c r="E256" s="5">
        <v>-8.6301299999999997E-3</v>
      </c>
      <c r="F256">
        <f>$I$19 + ($I$20*E256)</f>
        <v>-8.3263775767494965E-3</v>
      </c>
      <c r="G256">
        <f>D256-F256</f>
        <v>0.56508317157674948</v>
      </c>
      <c r="H256">
        <f xml:space="preserve"> 1 + (1/2) + ( ((E256-$H$252)^2) / SUM($F$2:$F$253 ) )</f>
        <v>1.5066025771164242</v>
      </c>
      <c r="I256">
        <f xml:space="preserve"> G256 / ($I$9*(H256^(1/2)))</f>
        <v>14.517463831075908</v>
      </c>
    </row>
    <row r="258" spans="5:7" x14ac:dyDescent="0.2">
      <c r="E258" t="s">
        <v>40</v>
      </c>
      <c r="G258">
        <f>G255+G256</f>
        <v>0.55143961163817801</v>
      </c>
    </row>
    <row r="259" spans="5:7" x14ac:dyDescent="0.2">
      <c r="E259" t="s">
        <v>41</v>
      </c>
      <c r="G259">
        <f>G258/((2^(1/2))*I9)</f>
        <v>12.295910503742897</v>
      </c>
    </row>
    <row r="260" spans="5:7" x14ac:dyDescent="0.2">
      <c r="E260" t="s">
        <v>42</v>
      </c>
      <c r="G260">
        <f>(I255+I256)/(2^(1/2))</f>
        <v>10.017089242988149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31FE-3722-4C47-A1B7-AA2B4F05DD8A}">
  <dimension ref="D4:AI41"/>
  <sheetViews>
    <sheetView showGridLines="0" zoomScale="91" zoomScaleNormal="100" workbookViewId="0">
      <selection activeCell="W4" sqref="W4"/>
    </sheetView>
  </sheetViews>
  <sheetFormatPr baseColWidth="10" defaultRowHeight="16" x14ac:dyDescent="0.2"/>
  <cols>
    <col min="4" max="4" width="20.33203125" bestFit="1" customWidth="1"/>
    <col min="5" max="6" width="18" bestFit="1" customWidth="1"/>
    <col min="7" max="7" width="13.6640625" customWidth="1"/>
    <col min="8" max="8" width="6.33203125" customWidth="1"/>
    <col min="9" max="9" width="0.33203125" customWidth="1"/>
    <col min="12" max="12" width="20.1640625" customWidth="1"/>
    <col min="13" max="13" width="9.5" customWidth="1"/>
    <col min="14" max="14" width="13.1640625" customWidth="1"/>
    <col min="15" max="16" width="20.83203125" customWidth="1"/>
    <col min="21" max="21" width="24.83203125" customWidth="1"/>
    <col min="22" max="23" width="15.83203125" customWidth="1"/>
    <col min="26" max="26" width="48.33203125" customWidth="1"/>
    <col min="27" max="29" width="12" style="55" customWidth="1"/>
    <col min="30" max="30" width="23.1640625" style="55" customWidth="1"/>
  </cols>
  <sheetData>
    <row r="4" spans="4:35" x14ac:dyDescent="0.2">
      <c r="W4" s="60"/>
    </row>
    <row r="5" spans="4:35" x14ac:dyDescent="0.2">
      <c r="Z5" s="61" t="s">
        <v>125</v>
      </c>
      <c r="AA5" s="61"/>
      <c r="AB5" s="61"/>
      <c r="AC5" s="61"/>
      <c r="AD5" s="61"/>
    </row>
    <row r="6" spans="4:35" ht="16" customHeight="1" x14ac:dyDescent="0.2">
      <c r="Z6" s="61"/>
      <c r="AA6" s="61"/>
      <c r="AB6" s="61"/>
      <c r="AC6" s="61"/>
      <c r="AD6" s="61"/>
    </row>
    <row r="7" spans="4:35" ht="16" customHeight="1" x14ac:dyDescent="0.2">
      <c r="D7" s="61" t="s">
        <v>105</v>
      </c>
      <c r="E7" s="61"/>
      <c r="F7" s="61"/>
      <c r="U7" s="61" t="s">
        <v>124</v>
      </c>
      <c r="V7" s="61"/>
      <c r="W7" s="61"/>
      <c r="Y7" s="11"/>
      <c r="Z7" s="61"/>
      <c r="AA7" s="61"/>
      <c r="AB7" s="61"/>
      <c r="AC7" s="61"/>
      <c r="AD7" s="61"/>
      <c r="AE7" s="11"/>
      <c r="AF7" s="11"/>
      <c r="AG7" s="11"/>
      <c r="AH7" s="11"/>
      <c r="AI7" s="11"/>
    </row>
    <row r="8" spans="4:35" ht="16" customHeight="1" x14ac:dyDescent="0.2">
      <c r="D8" s="61"/>
      <c r="E8" s="61"/>
      <c r="F8" s="61"/>
      <c r="U8" s="61"/>
      <c r="V8" s="61"/>
      <c r="W8" s="61"/>
      <c r="Y8" s="11"/>
      <c r="Z8" s="61"/>
      <c r="AA8" s="61"/>
      <c r="AB8" s="61"/>
      <c r="AC8" s="61"/>
      <c r="AD8" s="61"/>
      <c r="AE8" s="11"/>
      <c r="AF8" s="11"/>
      <c r="AG8" s="11"/>
      <c r="AH8" s="11"/>
      <c r="AI8" s="11"/>
    </row>
    <row r="9" spans="4:35" ht="16" customHeight="1" x14ac:dyDescent="0.2">
      <c r="D9" s="61"/>
      <c r="E9" s="61"/>
      <c r="F9" s="61"/>
      <c r="U9" s="61"/>
      <c r="V9" s="61"/>
      <c r="W9" s="61"/>
      <c r="Y9" s="11"/>
      <c r="Z9" s="61"/>
      <c r="AA9" s="61"/>
      <c r="AB9" s="61"/>
      <c r="AC9" s="61"/>
      <c r="AD9" s="61"/>
      <c r="AE9" s="11"/>
      <c r="AF9" s="11"/>
      <c r="AG9" s="11"/>
      <c r="AH9" s="11"/>
      <c r="AI9" s="11"/>
    </row>
    <row r="10" spans="4:35" ht="16" customHeight="1" x14ac:dyDescent="0.2">
      <c r="D10" s="61"/>
      <c r="E10" s="61"/>
      <c r="F10" s="61"/>
      <c r="U10" s="61"/>
      <c r="V10" s="61"/>
      <c r="W10" s="61"/>
      <c r="Y10" s="11"/>
      <c r="Z10" s="61"/>
      <c r="AA10" s="61"/>
      <c r="AB10" s="61"/>
      <c r="AC10" s="61"/>
      <c r="AD10" s="61"/>
      <c r="AE10" s="11"/>
      <c r="AF10" s="11"/>
      <c r="AG10" s="11"/>
      <c r="AH10" s="11"/>
      <c r="AI10" s="11"/>
    </row>
    <row r="11" spans="4:35" ht="16" customHeight="1" x14ac:dyDescent="0.2">
      <c r="D11" s="61"/>
      <c r="E11" s="61"/>
      <c r="F11" s="61"/>
      <c r="U11" s="61"/>
      <c r="V11" s="61"/>
      <c r="W11" s="61"/>
      <c r="Y11" s="11"/>
      <c r="Z11" s="61"/>
      <c r="AA11" s="61"/>
      <c r="AB11" s="61"/>
      <c r="AC11" s="61"/>
      <c r="AD11" s="61"/>
      <c r="AE11" s="11"/>
      <c r="AF11" s="11"/>
      <c r="AG11" s="11"/>
      <c r="AH11" s="11"/>
      <c r="AI11" s="11"/>
    </row>
    <row r="12" spans="4:35" ht="16" customHeight="1" x14ac:dyDescent="0.2">
      <c r="D12" s="61"/>
      <c r="E12" s="61"/>
      <c r="F12" s="61"/>
      <c r="G12" s="24"/>
      <c r="H12" s="24"/>
      <c r="L12" s="24"/>
      <c r="M12" s="24"/>
      <c r="N12" s="24"/>
      <c r="O12" s="24"/>
      <c r="P12" s="24"/>
      <c r="U12" s="61"/>
      <c r="V12" s="61"/>
      <c r="W12" s="61"/>
      <c r="Y12" s="11"/>
      <c r="Z12" s="61"/>
      <c r="AA12" s="61"/>
      <c r="AB12" s="61"/>
      <c r="AC12" s="61"/>
      <c r="AD12" s="61"/>
      <c r="AE12" s="11"/>
      <c r="AF12" s="11"/>
      <c r="AG12" s="11"/>
      <c r="AH12" s="11"/>
      <c r="AI12" s="11"/>
    </row>
    <row r="13" spans="4:35" ht="16" customHeight="1" thickBot="1" x14ac:dyDescent="0.25">
      <c r="D13" s="61"/>
      <c r="E13" s="61"/>
      <c r="F13" s="61"/>
      <c r="G13" s="24"/>
      <c r="H13" s="24"/>
      <c r="L13" s="61" t="s">
        <v>106</v>
      </c>
      <c r="M13" s="61"/>
      <c r="N13" s="61"/>
      <c r="O13" s="61"/>
      <c r="P13" s="61"/>
      <c r="U13" s="61"/>
      <c r="V13" s="61"/>
      <c r="W13" s="61"/>
      <c r="Y13" s="11"/>
      <c r="Z13" s="52" t="s">
        <v>123</v>
      </c>
      <c r="AA13" s="52" t="s">
        <v>107</v>
      </c>
      <c r="AB13" s="52" t="s">
        <v>48</v>
      </c>
      <c r="AC13" s="52" t="s">
        <v>114</v>
      </c>
      <c r="AD13" s="52" t="s">
        <v>108</v>
      </c>
      <c r="AE13" s="11"/>
      <c r="AF13" s="11"/>
      <c r="AG13" s="11"/>
      <c r="AH13" s="11"/>
      <c r="AI13" s="11"/>
    </row>
    <row r="14" spans="4:35" ht="16" customHeight="1" thickTop="1" x14ac:dyDescent="0.2">
      <c r="D14" s="61"/>
      <c r="E14" s="61"/>
      <c r="F14" s="61"/>
      <c r="G14" s="24"/>
      <c r="H14" s="24"/>
      <c r="L14" s="61"/>
      <c r="M14" s="61"/>
      <c r="N14" s="61"/>
      <c r="O14" s="61"/>
      <c r="P14" s="61"/>
      <c r="U14" s="61"/>
      <c r="V14" s="61"/>
      <c r="W14" s="61"/>
      <c r="Y14" s="11"/>
      <c r="Z14" s="11" t="s">
        <v>117</v>
      </c>
      <c r="AA14" s="54" t="s">
        <v>111</v>
      </c>
      <c r="AB14" s="54" t="s">
        <v>49</v>
      </c>
      <c r="AC14" s="54" t="s">
        <v>115</v>
      </c>
      <c r="AD14" s="54" t="s">
        <v>109</v>
      </c>
      <c r="AE14" s="11"/>
      <c r="AF14" s="11"/>
      <c r="AG14" s="11"/>
      <c r="AH14" s="11"/>
      <c r="AI14" s="11"/>
    </row>
    <row r="15" spans="4:35" ht="16" customHeight="1" x14ac:dyDescent="0.2">
      <c r="D15" s="61"/>
      <c r="E15" s="61"/>
      <c r="F15" s="61"/>
      <c r="G15" s="24"/>
      <c r="H15" s="24"/>
      <c r="L15" s="61"/>
      <c r="M15" s="61"/>
      <c r="N15" s="61"/>
      <c r="O15" s="61"/>
      <c r="P15" s="61"/>
      <c r="U15" s="61"/>
      <c r="V15" s="61"/>
      <c r="W15" s="61"/>
      <c r="Y15" s="11"/>
      <c r="Z15" s="11"/>
      <c r="AA15" s="54" t="s">
        <v>111</v>
      </c>
      <c r="AB15" s="54" t="s">
        <v>52</v>
      </c>
      <c r="AC15" s="54" t="s">
        <v>115</v>
      </c>
      <c r="AD15" s="54" t="s">
        <v>110</v>
      </c>
      <c r="AE15" s="11"/>
      <c r="AF15" s="11"/>
      <c r="AG15" s="11"/>
      <c r="AH15" s="11"/>
      <c r="AI15" s="11"/>
    </row>
    <row r="16" spans="4:35" x14ac:dyDescent="0.2">
      <c r="D16" s="61"/>
      <c r="E16" s="61"/>
      <c r="F16" s="61"/>
      <c r="G16" s="24"/>
      <c r="H16" s="24"/>
      <c r="L16" s="61"/>
      <c r="M16" s="61"/>
      <c r="N16" s="61"/>
      <c r="O16" s="61"/>
      <c r="P16" s="61"/>
      <c r="U16" s="61"/>
      <c r="V16" s="61"/>
      <c r="W16" s="61"/>
      <c r="Y16" s="11"/>
      <c r="Z16" s="11"/>
      <c r="AA16" s="54" t="s">
        <v>111</v>
      </c>
      <c r="AB16" s="54" t="s">
        <v>52</v>
      </c>
      <c r="AC16" s="54" t="s">
        <v>115</v>
      </c>
      <c r="AD16" s="54" t="s">
        <v>112</v>
      </c>
      <c r="AE16" s="11"/>
      <c r="AF16" s="11"/>
      <c r="AG16" s="11"/>
      <c r="AH16" s="11"/>
      <c r="AI16" s="11"/>
    </row>
    <row r="17" spans="4:35" ht="16" customHeight="1" x14ac:dyDescent="0.2">
      <c r="D17" s="61"/>
      <c r="E17" s="61"/>
      <c r="F17" s="61"/>
      <c r="G17" s="24"/>
      <c r="H17" s="24"/>
      <c r="L17" s="61"/>
      <c r="M17" s="61"/>
      <c r="N17" s="61"/>
      <c r="O17" s="61"/>
      <c r="P17" s="61"/>
      <c r="U17" s="61"/>
      <c r="V17" s="61"/>
      <c r="W17" s="61"/>
      <c r="Y17" s="11"/>
      <c r="Z17" s="56"/>
      <c r="AA17" s="57" t="s">
        <v>113</v>
      </c>
      <c r="AB17" s="57" t="s">
        <v>52</v>
      </c>
      <c r="AC17" s="57" t="s">
        <v>116</v>
      </c>
      <c r="AD17" s="57" t="s">
        <v>126</v>
      </c>
      <c r="AE17" s="11"/>
      <c r="AF17" s="11"/>
      <c r="AG17" s="11"/>
      <c r="AH17" s="11"/>
      <c r="AI17" s="11"/>
    </row>
    <row r="18" spans="4:35" x14ac:dyDescent="0.2">
      <c r="D18" s="61"/>
      <c r="E18" s="61"/>
      <c r="F18" s="61"/>
      <c r="G18" s="24"/>
      <c r="H18" s="24"/>
      <c r="L18" s="61"/>
      <c r="M18" s="61"/>
      <c r="N18" s="61"/>
      <c r="O18" s="61"/>
      <c r="P18" s="61"/>
      <c r="U18" s="61"/>
      <c r="V18" s="61"/>
      <c r="W18" s="61"/>
      <c r="Y18" s="11"/>
      <c r="Z18" s="11" t="s">
        <v>118</v>
      </c>
      <c r="AA18" s="54" t="s">
        <v>111</v>
      </c>
      <c r="AB18" s="54" t="s">
        <v>49</v>
      </c>
      <c r="AC18" s="54" t="s">
        <v>115</v>
      </c>
      <c r="AD18" s="54" t="s">
        <v>109</v>
      </c>
      <c r="AE18" s="11"/>
      <c r="AF18" s="11"/>
      <c r="AG18" s="11"/>
      <c r="AH18" s="11"/>
      <c r="AI18" s="11"/>
    </row>
    <row r="19" spans="4:35" x14ac:dyDescent="0.2">
      <c r="D19" s="61"/>
      <c r="E19" s="61"/>
      <c r="F19" s="61"/>
      <c r="G19" s="24"/>
      <c r="H19" s="24"/>
      <c r="L19" s="61"/>
      <c r="M19" s="61"/>
      <c r="N19" s="61"/>
      <c r="O19" s="61"/>
      <c r="P19" s="61"/>
      <c r="U19" s="61"/>
      <c r="V19" s="61"/>
      <c r="W19" s="61"/>
      <c r="Y19" s="11"/>
      <c r="Z19" s="21"/>
      <c r="AA19" s="57" t="s">
        <v>111</v>
      </c>
      <c r="AB19" s="57" t="s">
        <v>52</v>
      </c>
      <c r="AC19" s="57" t="s">
        <v>115</v>
      </c>
      <c r="AD19" s="57" t="s">
        <v>110</v>
      </c>
      <c r="AE19" s="11"/>
      <c r="AF19" s="11"/>
      <c r="AG19" s="11"/>
      <c r="AH19" s="11"/>
      <c r="AI19" s="11"/>
    </row>
    <row r="20" spans="4:35" ht="17" x14ac:dyDescent="0.2">
      <c r="D20" s="61"/>
      <c r="E20" s="61"/>
      <c r="F20" s="61"/>
      <c r="G20" s="24"/>
      <c r="H20" s="24" t="s">
        <v>82</v>
      </c>
      <c r="L20" s="61"/>
      <c r="M20" s="61"/>
      <c r="N20" s="61"/>
      <c r="O20" s="61"/>
      <c r="P20" s="61"/>
      <c r="U20" s="61"/>
      <c r="V20" s="61"/>
      <c r="W20" s="61"/>
      <c r="Y20" s="11"/>
      <c r="Z20" s="11" t="s">
        <v>119</v>
      </c>
      <c r="AA20" s="54" t="s">
        <v>111</v>
      </c>
      <c r="AB20" s="54" t="s">
        <v>49</v>
      </c>
      <c r="AC20" s="54" t="s">
        <v>115</v>
      </c>
      <c r="AD20" s="54" t="s">
        <v>109</v>
      </c>
      <c r="AE20" s="11"/>
      <c r="AF20" s="11"/>
      <c r="AG20" s="11"/>
      <c r="AH20" s="11"/>
      <c r="AI20" s="11"/>
    </row>
    <row r="21" spans="4:35" ht="17" thickBot="1" x14ac:dyDescent="0.25">
      <c r="D21" s="29"/>
      <c r="E21" s="62" t="s">
        <v>24</v>
      </c>
      <c r="F21" s="62"/>
      <c r="G21" s="63"/>
      <c r="H21" s="63"/>
      <c r="L21" s="30"/>
      <c r="M21" s="33" t="s">
        <v>52</v>
      </c>
      <c r="N21" s="19" t="s">
        <v>40</v>
      </c>
      <c r="O21" s="19" t="s">
        <v>41</v>
      </c>
      <c r="P21" s="19" t="s">
        <v>42</v>
      </c>
      <c r="U21" s="61"/>
      <c r="V21" s="61"/>
      <c r="W21" s="61"/>
      <c r="Y21" s="11"/>
      <c r="Z21" s="11"/>
      <c r="AA21" s="54" t="s">
        <v>111</v>
      </c>
      <c r="AB21" s="54" t="s">
        <v>52</v>
      </c>
      <c r="AC21" s="54" t="s">
        <v>115</v>
      </c>
      <c r="AD21" s="54" t="s">
        <v>110</v>
      </c>
      <c r="AE21" s="11"/>
      <c r="AF21" s="11"/>
      <c r="AG21" s="11"/>
      <c r="AH21" s="11"/>
      <c r="AI21" s="11"/>
    </row>
    <row r="22" spans="4:35" ht="18" thickTop="1" thickBot="1" x14ac:dyDescent="0.25">
      <c r="D22" s="43"/>
      <c r="E22" s="12" t="s">
        <v>98</v>
      </c>
      <c r="F22" s="12" t="s">
        <v>99</v>
      </c>
      <c r="G22" s="26"/>
      <c r="H22" s="26"/>
      <c r="L22" s="31" t="s">
        <v>71</v>
      </c>
      <c r="M22" s="32" t="s">
        <v>103</v>
      </c>
      <c r="N22" s="27">
        <v>1.2877197682330963E-2</v>
      </c>
      <c r="O22" s="28">
        <v>0.77829598686026891</v>
      </c>
      <c r="P22" s="28">
        <v>0.54754140914388416</v>
      </c>
      <c r="U22" s="29"/>
      <c r="V22" s="62" t="s">
        <v>24</v>
      </c>
      <c r="W22" s="62"/>
      <c r="Y22" s="11"/>
      <c r="Z22" s="21"/>
      <c r="AA22" s="57" t="s">
        <v>111</v>
      </c>
      <c r="AB22" s="57" t="s">
        <v>52</v>
      </c>
      <c r="AC22" s="57" t="s">
        <v>115</v>
      </c>
      <c r="AD22" s="57" t="s">
        <v>112</v>
      </c>
      <c r="AE22" s="11"/>
      <c r="AF22" s="11"/>
      <c r="AG22" s="11"/>
      <c r="AH22" s="11"/>
      <c r="AI22" s="11"/>
    </row>
    <row r="23" spans="4:35" ht="17" thickTop="1" x14ac:dyDescent="0.2">
      <c r="D23" s="45" t="s">
        <v>18</v>
      </c>
      <c r="E23" s="23">
        <v>-1.3036604364200001E-3</v>
      </c>
      <c r="F23" s="22">
        <v>-1.5148579957752835E-3</v>
      </c>
      <c r="G23" s="14"/>
      <c r="H23" s="14"/>
      <c r="L23" s="31" t="s">
        <v>71</v>
      </c>
      <c r="M23" s="32" t="s">
        <v>104</v>
      </c>
      <c r="N23" s="27">
        <v>-4.1986292148265061E-4</v>
      </c>
      <c r="O23" s="53">
        <v>-1.7943863375064296E-2</v>
      </c>
      <c r="P23" s="53">
        <v>-9.9846546832029429E-3</v>
      </c>
      <c r="U23" s="21"/>
      <c r="V23" s="48" t="s">
        <v>85</v>
      </c>
      <c r="W23" s="48" t="s">
        <v>86</v>
      </c>
      <c r="Y23" s="11"/>
      <c r="Z23" s="58" t="s">
        <v>120</v>
      </c>
      <c r="AA23" s="59" t="s">
        <v>113</v>
      </c>
      <c r="AB23" s="59" t="s">
        <v>52</v>
      </c>
      <c r="AC23" s="59" t="s">
        <v>116</v>
      </c>
      <c r="AD23" s="57" t="s">
        <v>126</v>
      </c>
      <c r="AE23" s="11"/>
      <c r="AF23" s="11"/>
      <c r="AG23" s="11"/>
      <c r="AH23" s="11"/>
      <c r="AI23" s="11"/>
    </row>
    <row r="24" spans="4:35" x14ac:dyDescent="0.2">
      <c r="D24" s="44"/>
      <c r="E24" s="25" t="s">
        <v>78</v>
      </c>
      <c r="F24" s="25" t="s">
        <v>79</v>
      </c>
      <c r="G24" s="16"/>
      <c r="H24" s="16"/>
      <c r="I24" s="10"/>
      <c r="L24" s="31" t="s">
        <v>73</v>
      </c>
      <c r="M24" s="32" t="s">
        <v>104</v>
      </c>
      <c r="N24" s="27" t="s">
        <v>75</v>
      </c>
      <c r="O24" s="28">
        <v>12.295910503742897</v>
      </c>
      <c r="P24" s="28">
        <v>10.017089242988149</v>
      </c>
      <c r="U24" s="45" t="s">
        <v>18</v>
      </c>
      <c r="V24" s="14">
        <v>-1.0947754304142654E-2</v>
      </c>
      <c r="W24" s="14">
        <v>-8.367443469657199E-3</v>
      </c>
      <c r="Y24" s="11"/>
      <c r="Z24" s="58" t="s">
        <v>127</v>
      </c>
      <c r="AA24" s="59" t="s">
        <v>113</v>
      </c>
      <c r="AB24" s="59" t="s">
        <v>52</v>
      </c>
      <c r="AC24" s="59" t="s">
        <v>116</v>
      </c>
      <c r="AD24" s="57" t="s">
        <v>126</v>
      </c>
      <c r="AE24" s="11"/>
      <c r="AF24" s="11"/>
      <c r="AG24" s="11"/>
      <c r="AH24" s="11"/>
      <c r="AI24" s="11"/>
    </row>
    <row r="25" spans="4:35" ht="17" thickBot="1" x14ac:dyDescent="0.25">
      <c r="D25" s="45" t="s">
        <v>97</v>
      </c>
      <c r="E25" s="14" t="s">
        <v>69</v>
      </c>
      <c r="F25" s="14" t="s">
        <v>70</v>
      </c>
      <c r="G25" s="14"/>
      <c r="H25" s="14"/>
      <c r="L25" s="30" t="s">
        <v>72</v>
      </c>
      <c r="M25" s="39" t="s">
        <v>104</v>
      </c>
      <c r="N25" s="40">
        <v>-5.3284898543195609E-3</v>
      </c>
      <c r="O25" s="37">
        <v>-0.2277259768585623</v>
      </c>
      <c r="P25" s="37">
        <v>-0.18517613283023315</v>
      </c>
      <c r="U25" s="44"/>
      <c r="V25" s="25" t="s">
        <v>87</v>
      </c>
      <c r="W25" s="25" t="s">
        <v>90</v>
      </c>
      <c r="Y25" s="11"/>
      <c r="Z25" s="58" t="s">
        <v>121</v>
      </c>
      <c r="AA25" s="59" t="s">
        <v>113</v>
      </c>
      <c r="AB25" s="59" t="s">
        <v>52</v>
      </c>
      <c r="AC25" s="59" t="s">
        <v>116</v>
      </c>
      <c r="AD25" s="57" t="s">
        <v>126</v>
      </c>
      <c r="AE25" s="11"/>
      <c r="AF25" s="11"/>
      <c r="AG25" s="11"/>
      <c r="AH25" s="11"/>
      <c r="AI25" s="11"/>
    </row>
    <row r="26" spans="4:35" ht="18" thickTop="1" thickBot="1" x14ac:dyDescent="0.25">
      <c r="D26" s="29"/>
      <c r="E26" s="47" t="s">
        <v>80</v>
      </c>
      <c r="F26" s="47" t="s">
        <v>81</v>
      </c>
      <c r="G26" s="15"/>
      <c r="H26" s="15"/>
      <c r="L26" s="41" t="s">
        <v>76</v>
      </c>
      <c r="M26" s="38">
        <v>0.1</v>
      </c>
      <c r="N26" s="38">
        <v>0.05</v>
      </c>
      <c r="O26" s="38">
        <v>0.01</v>
      </c>
      <c r="P26" s="15"/>
      <c r="Q26" s="11"/>
      <c r="U26" s="35" t="s">
        <v>4</v>
      </c>
      <c r="V26" s="22" t="s">
        <v>93</v>
      </c>
      <c r="W26" s="22" t="s">
        <v>94</v>
      </c>
      <c r="Y26" s="11"/>
      <c r="Z26" s="21" t="s">
        <v>122</v>
      </c>
      <c r="AA26" s="57" t="s">
        <v>113</v>
      </c>
      <c r="AB26" s="57" t="s">
        <v>52</v>
      </c>
      <c r="AC26" s="57" t="s">
        <v>116</v>
      </c>
      <c r="AD26" s="57" t="s">
        <v>126</v>
      </c>
      <c r="AE26" s="11"/>
      <c r="AF26" s="11"/>
      <c r="AG26" s="11"/>
      <c r="AH26" s="11"/>
      <c r="AI26" s="11"/>
    </row>
    <row r="27" spans="4:35" ht="18" thickTop="1" thickBot="1" x14ac:dyDescent="0.25">
      <c r="D27" s="46" t="s">
        <v>62</v>
      </c>
      <c r="E27" s="14">
        <v>1.6545373353753223E-2</v>
      </c>
      <c r="F27" s="14">
        <v>3.1711900366023116E-2</v>
      </c>
      <c r="G27" s="15"/>
      <c r="H27" s="15"/>
      <c r="L27" s="42" t="s">
        <v>102</v>
      </c>
      <c r="M27" s="37">
        <v>1.2849470000000001</v>
      </c>
      <c r="N27" s="37">
        <v>1.650971</v>
      </c>
      <c r="O27" s="37">
        <v>2.3477220000000001</v>
      </c>
      <c r="P27" s="29"/>
      <c r="Q27" s="11"/>
      <c r="U27" s="44"/>
      <c r="V27" s="25" t="s">
        <v>77</v>
      </c>
      <c r="W27" s="25" t="s">
        <v>80</v>
      </c>
      <c r="Y27" s="11"/>
      <c r="Z27" s="11"/>
      <c r="AA27" s="54"/>
      <c r="AB27" s="54"/>
      <c r="AC27" s="54"/>
      <c r="AD27" s="54"/>
      <c r="AE27" s="11"/>
      <c r="AF27" s="11"/>
      <c r="AG27" s="11"/>
      <c r="AH27" s="11"/>
      <c r="AI27" s="11"/>
    </row>
    <row r="28" spans="4:35" ht="17" thickTop="1" x14ac:dyDescent="0.2">
      <c r="D28" s="17" t="s">
        <v>63</v>
      </c>
      <c r="E28" s="14">
        <v>0.19557655548519098</v>
      </c>
      <c r="F28" s="14">
        <v>2.9477050511131503E-2</v>
      </c>
      <c r="G28" s="10"/>
      <c r="H28" s="10"/>
      <c r="L28" s="11"/>
      <c r="M28" s="34"/>
      <c r="N28" s="28"/>
      <c r="O28" s="11"/>
      <c r="P28" s="11"/>
      <c r="Q28" s="11"/>
      <c r="U28" s="35" t="s">
        <v>83</v>
      </c>
      <c r="V28" s="22">
        <v>5.8046113179328257E-2</v>
      </c>
      <c r="W28" s="22" t="s">
        <v>95</v>
      </c>
      <c r="Y28" s="11"/>
      <c r="Z28" s="11"/>
      <c r="AA28" s="54"/>
      <c r="AB28" s="54"/>
      <c r="AC28" s="54"/>
      <c r="AD28" s="54"/>
      <c r="AE28" s="11"/>
      <c r="AF28" s="11"/>
      <c r="AG28" s="11"/>
      <c r="AH28" s="11"/>
      <c r="AI28" s="11"/>
    </row>
    <row r="29" spans="4:35" x14ac:dyDescent="0.2">
      <c r="D29" s="17" t="s">
        <v>13</v>
      </c>
      <c r="E29" s="18">
        <v>252</v>
      </c>
      <c r="F29" s="18">
        <v>252</v>
      </c>
      <c r="L29" s="11"/>
      <c r="M29" s="11"/>
      <c r="N29" s="15"/>
      <c r="O29" s="11"/>
      <c r="P29" s="11"/>
      <c r="Q29" s="11"/>
      <c r="U29" s="44"/>
      <c r="V29" s="25" t="s">
        <v>88</v>
      </c>
      <c r="W29" s="25" t="s">
        <v>91</v>
      </c>
      <c r="Y29" s="11"/>
      <c r="Z29" s="11"/>
      <c r="AA29" s="54"/>
      <c r="AB29" s="54"/>
      <c r="AC29" s="54"/>
      <c r="AD29" s="54"/>
      <c r="AE29" s="11"/>
      <c r="AF29" s="11"/>
      <c r="AG29" s="11"/>
      <c r="AH29" s="11"/>
      <c r="AI29" s="11"/>
    </row>
    <row r="30" spans="4:35" x14ac:dyDescent="0.2">
      <c r="L30" s="11"/>
      <c r="M30" s="11"/>
      <c r="N30" s="36"/>
      <c r="O30" s="11"/>
      <c r="P30" s="11"/>
      <c r="Q30" s="11"/>
      <c r="U30" s="13" t="s">
        <v>84</v>
      </c>
      <c r="V30" s="14">
        <v>-0.46550102289033968</v>
      </c>
      <c r="W30" s="49" t="s">
        <v>96</v>
      </c>
      <c r="Y30" s="11"/>
      <c r="Z30" s="11"/>
      <c r="AA30" s="54"/>
      <c r="AB30" s="54"/>
      <c r="AC30" s="54"/>
      <c r="AD30" s="54"/>
      <c r="AE30" s="11"/>
      <c r="AF30" s="11"/>
      <c r="AG30" s="11"/>
      <c r="AH30" s="11"/>
      <c r="AI30" s="11"/>
    </row>
    <row r="31" spans="4:35" ht="17" thickBot="1" x14ac:dyDescent="0.25">
      <c r="L31" s="11"/>
      <c r="M31" s="11"/>
      <c r="N31" s="28"/>
      <c r="O31" s="11"/>
      <c r="P31" s="11"/>
      <c r="Q31" s="11"/>
      <c r="U31" s="29"/>
      <c r="V31" s="47" t="s">
        <v>89</v>
      </c>
      <c r="W31" s="47" t="s">
        <v>92</v>
      </c>
      <c r="Y31" s="11"/>
      <c r="Z31" s="11"/>
      <c r="AA31" s="54"/>
      <c r="AB31" s="54"/>
      <c r="AC31" s="54"/>
      <c r="AD31" s="54"/>
      <c r="AE31" s="11"/>
      <c r="AF31" s="11"/>
      <c r="AG31" s="11"/>
      <c r="AH31" s="11"/>
      <c r="AI31" s="11"/>
    </row>
    <row r="32" spans="4:35" ht="17" thickTop="1" x14ac:dyDescent="0.2">
      <c r="N32" s="28"/>
      <c r="U32" s="46" t="s">
        <v>62</v>
      </c>
      <c r="V32" s="14">
        <v>6.8945057863565765E-2</v>
      </c>
      <c r="W32" s="14">
        <v>8.4598729094699052E-2</v>
      </c>
    </row>
    <row r="33" spans="12:23" x14ac:dyDescent="0.2">
      <c r="L33" s="24"/>
      <c r="M33" s="24"/>
      <c r="N33" s="24"/>
      <c r="O33" s="24"/>
      <c r="P33" s="24"/>
      <c r="U33" s="17" t="s">
        <v>63</v>
      </c>
      <c r="V33" s="14">
        <v>0.44536146781422176</v>
      </c>
      <c r="W33" s="14">
        <v>0.46029591295017142</v>
      </c>
    </row>
    <row r="34" spans="12:23" x14ac:dyDescent="0.2">
      <c r="L34" s="24"/>
      <c r="M34" s="24"/>
      <c r="N34" s="24"/>
      <c r="O34" s="24"/>
      <c r="P34" s="24"/>
      <c r="U34" s="17" t="s">
        <v>13</v>
      </c>
      <c r="V34" s="18">
        <v>37</v>
      </c>
      <c r="W34" s="18">
        <v>61</v>
      </c>
    </row>
    <row r="35" spans="12:23" x14ac:dyDescent="0.2">
      <c r="L35" s="24"/>
      <c r="M35" s="24"/>
      <c r="N35" s="24"/>
      <c r="O35" s="24"/>
    </row>
    <row r="36" spans="12:23" x14ac:dyDescent="0.2">
      <c r="L36" s="24"/>
      <c r="M36" s="24"/>
      <c r="N36" s="24"/>
      <c r="O36" s="24"/>
    </row>
    <row r="37" spans="12:23" x14ac:dyDescent="0.2">
      <c r="L37" s="24"/>
      <c r="M37" s="24"/>
      <c r="N37" s="24"/>
      <c r="O37" s="24"/>
      <c r="P37" s="24"/>
    </row>
    <row r="38" spans="12:23" x14ac:dyDescent="0.2">
      <c r="L38" s="24"/>
      <c r="M38" s="24"/>
      <c r="N38" s="24"/>
      <c r="O38" s="24"/>
      <c r="P38" s="24"/>
    </row>
    <row r="39" spans="12:23" x14ac:dyDescent="0.2">
      <c r="L39" s="24"/>
      <c r="M39" s="24"/>
      <c r="N39" s="24"/>
      <c r="O39" s="24"/>
      <c r="P39" s="24"/>
    </row>
    <row r="40" spans="12:23" x14ac:dyDescent="0.2">
      <c r="L40" s="24"/>
      <c r="M40" s="24"/>
      <c r="N40" s="24"/>
      <c r="O40" s="24"/>
      <c r="P40" s="24"/>
    </row>
    <row r="41" spans="12:23" x14ac:dyDescent="0.2">
      <c r="L41" s="24"/>
      <c r="M41" s="24"/>
      <c r="N41" s="24"/>
      <c r="O41" s="24"/>
      <c r="P41" s="24"/>
    </row>
  </sheetData>
  <mergeCells count="7">
    <mergeCell ref="Z5:AD12"/>
    <mergeCell ref="L13:P20"/>
    <mergeCell ref="V22:W22"/>
    <mergeCell ref="E21:F21"/>
    <mergeCell ref="G21:H21"/>
    <mergeCell ref="D7:F20"/>
    <mergeCell ref="U7:W21"/>
  </mergeCells>
  <pageMargins left="0.7" right="0.7" top="0.75" bottom="0.75" header="0.3" footer="0.3"/>
  <ignoredErrors>
    <ignoredError sqref="E24:F24 E26:F26 V25:W25 V27:W27 V29:W29 V31:W31" numberStoredAsText="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Cadence ST</vt:lpstr>
      <vt:lpstr>Cadence LT</vt:lpstr>
      <vt:lpstr>Verisity ST</vt:lpstr>
      <vt:lpstr>Data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2022-04-16T20:13:35Z</dcterms:created>
  <dcterms:modified xsi:type="dcterms:W3CDTF">2022-05-01T21:24:59Z</dcterms:modified>
</cp:coreProperties>
</file>