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20\Desktop\"/>
    </mc:Choice>
  </mc:AlternateContent>
  <xr:revisionPtr revIDLastSave="0" documentId="13_ncr:1_{B496EC3D-5AD9-4772-B470-665D4DD19841}" xr6:coauthVersionLast="47" xr6:coauthVersionMax="47" xr10:uidLastSave="{00000000-0000-0000-0000-000000000000}"/>
  <bookViews>
    <workbookView xWindow="-120" yWindow="-120" windowWidth="21840" windowHeight="13140" activeTab="3" xr2:uid="{55347A29-08CA-448F-9B87-5023BF1C6968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1" i="4"/>
  <c r="B10" i="4"/>
  <c r="B9" i="4"/>
  <c r="F3" i="4"/>
  <c r="F4" i="4"/>
  <c r="F5" i="4"/>
  <c r="F6" i="4"/>
  <c r="F7" i="4"/>
  <c r="F2" i="4"/>
  <c r="D3" i="4"/>
  <c r="D4" i="4"/>
  <c r="D5" i="4"/>
  <c r="D6" i="4"/>
  <c r="D7" i="4"/>
  <c r="D2" i="4"/>
  <c r="B5" i="3"/>
  <c r="B7" i="3"/>
  <c r="B6" i="3"/>
  <c r="E17" i="2"/>
  <c r="E18" i="2"/>
  <c r="E19" i="2"/>
  <c r="E16" i="2"/>
  <c r="B17" i="1"/>
  <c r="B19" i="1"/>
  <c r="B16" i="1"/>
  <c r="B18" i="1"/>
  <c r="B15" i="1"/>
  <c r="G13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E20" i="2" l="1"/>
  <c r="E21" i="2" s="1"/>
  <c r="E22" i="2" s="1"/>
</calcChain>
</file>

<file path=xl/sharedStrings.xml><?xml version="1.0" encoding="utf-8"?>
<sst xmlns="http://schemas.openxmlformats.org/spreadsheetml/2006/main" count="101" uniqueCount="99">
  <si>
    <t>Funcionarios</t>
  </si>
  <si>
    <t>U$$/hora</t>
  </si>
  <si>
    <t>Horas trabalhadas</t>
  </si>
  <si>
    <t>Salário bruto</t>
  </si>
  <si>
    <t>Salário bruto (U$$)</t>
  </si>
  <si>
    <t>Desconto (12%)</t>
  </si>
  <si>
    <t xml:space="preserve">Marcos </t>
  </si>
  <si>
    <t xml:space="preserve">Carlos </t>
  </si>
  <si>
    <t>Angela</t>
  </si>
  <si>
    <t>Cleide</t>
  </si>
  <si>
    <t>Bruna</t>
  </si>
  <si>
    <t>Miguel</t>
  </si>
  <si>
    <t>Mario</t>
  </si>
  <si>
    <t>Marcela</t>
  </si>
  <si>
    <t>Maior salário</t>
  </si>
  <si>
    <t>Menor salário</t>
  </si>
  <si>
    <t>Média Salarial</t>
  </si>
  <si>
    <t>Maior qtd de horas</t>
  </si>
  <si>
    <t>Menor qtd de horas</t>
  </si>
  <si>
    <t>Cotação do Dólar</t>
  </si>
  <si>
    <t>Salário Liquido(R$)</t>
  </si>
  <si>
    <t>Total --&gt;</t>
  </si>
  <si>
    <t>Rogerio</t>
  </si>
  <si>
    <t>Sofia</t>
  </si>
  <si>
    <t xml:space="preserve">Orçamento de Serviços </t>
  </si>
  <si>
    <t>Endreço:</t>
  </si>
  <si>
    <t>CNPJ:</t>
  </si>
  <si>
    <t>Cliente:</t>
  </si>
  <si>
    <t>Município:</t>
  </si>
  <si>
    <t xml:space="preserve">Alex da Silva Bastos </t>
  </si>
  <si>
    <t>Rua B</t>
  </si>
  <si>
    <t>Neropolis</t>
  </si>
  <si>
    <t>01.234.543/0001-45</t>
  </si>
  <si>
    <t>Empresa Teste Rua Campinas, N° 536 - Setor</t>
  </si>
  <si>
    <t>Bueno, CEP 74.530-240 Goiânia-GO, Fone:</t>
  </si>
  <si>
    <t>(62) 3092-8283</t>
  </si>
  <si>
    <t>Oçamento N°:</t>
  </si>
  <si>
    <t>Data:</t>
  </si>
  <si>
    <t>Desconto (%):</t>
  </si>
  <si>
    <t>004</t>
  </si>
  <si>
    <t>Inscrição Estad.:</t>
  </si>
  <si>
    <t>Estado:</t>
  </si>
  <si>
    <t>Fone:</t>
  </si>
  <si>
    <t>CEP:</t>
  </si>
  <si>
    <t>(62) 98286-0809</t>
  </si>
  <si>
    <t>74.653-673</t>
  </si>
  <si>
    <t>GO</t>
  </si>
  <si>
    <t xml:space="preserve">Prezados Senhores, segue orçamento para anásile </t>
  </si>
  <si>
    <t>Qtde.</t>
  </si>
  <si>
    <t>Tipo</t>
  </si>
  <si>
    <t xml:space="preserve">Descrição dos itens </t>
  </si>
  <si>
    <t>Valor Unit.</t>
  </si>
  <si>
    <t>Valor Total</t>
  </si>
  <si>
    <t>0008</t>
  </si>
  <si>
    <t>0002</t>
  </si>
  <si>
    <t>0004</t>
  </si>
  <si>
    <t>Microsoft</t>
  </si>
  <si>
    <t>Tolkit</t>
  </si>
  <si>
    <t>SanDisk</t>
  </si>
  <si>
    <t>Acer</t>
  </si>
  <si>
    <t>Instalação de Sistemas Operacional</t>
  </si>
  <si>
    <t xml:space="preserve">Ativar o Windows </t>
  </si>
  <si>
    <t>Troca de HD SSD</t>
  </si>
  <si>
    <t>Manutenção de Computadores</t>
  </si>
  <si>
    <t/>
  </si>
  <si>
    <t>TOTAL:</t>
  </si>
  <si>
    <t>TOTAL C/ DESC.:</t>
  </si>
  <si>
    <t>DESCONTO</t>
  </si>
  <si>
    <t>Capital</t>
  </si>
  <si>
    <t>Tx. Juros</t>
  </si>
  <si>
    <t>Qtd. Parc.</t>
  </si>
  <si>
    <t>Entrada</t>
  </si>
  <si>
    <t>Total Juros</t>
  </si>
  <si>
    <t>Montante</t>
  </si>
  <si>
    <t>Valor Parc</t>
  </si>
  <si>
    <t xml:space="preserve"> </t>
  </si>
  <si>
    <t>Produtos</t>
  </si>
  <si>
    <t xml:space="preserve">Preço Unitário </t>
  </si>
  <si>
    <t>Quantidade Vendida</t>
  </si>
  <si>
    <t>Total</t>
  </si>
  <si>
    <t xml:space="preserve">Estoque </t>
  </si>
  <si>
    <t>Estoque Atualizado</t>
  </si>
  <si>
    <t>Mouse</t>
  </si>
  <si>
    <t>Teclado</t>
  </si>
  <si>
    <t>PenDrive</t>
  </si>
  <si>
    <t>SSD 128GB</t>
  </si>
  <si>
    <t>Fonte</t>
  </si>
  <si>
    <t>Monitor</t>
  </si>
  <si>
    <t>Menor Preço Unitário</t>
  </si>
  <si>
    <t>Maior Preço Unitário</t>
  </si>
  <si>
    <t>Preço Médio</t>
  </si>
  <si>
    <t xml:space="preserve">Total à vista </t>
  </si>
  <si>
    <t>Total a prazo (àcresc.4%)</t>
  </si>
  <si>
    <t>Parcela em 3x</t>
  </si>
  <si>
    <t>Parcela em 4x</t>
  </si>
  <si>
    <t>Parcela em 5x</t>
  </si>
  <si>
    <t>Gráfico 1 - Preços dos Produtos</t>
  </si>
  <si>
    <t>Gráfico 2 - Quantidade Vendida</t>
  </si>
  <si>
    <t xml:space="preserve">Gráfico 3 - Balanço de estoque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</si>
</sst>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[$$-409]* #,##0.00_ ;_-[$$-409]* \-#,##0.00\ ;_-[$$-409]* &quot;-&quot;??_ ;_-@_ 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0" fillId="0" borderId="1" xfId="0" applyNumberFormat="1" applyBorder="1"/>
    <xf numFmtId="165" fontId="0" fillId="0" borderId="1" xfId="2" applyNumberFormat="1" applyFont="1" applyBorder="1" applyAlignment="1">
      <alignment horizontal="right"/>
    </xf>
    <xf numFmtId="44" fontId="0" fillId="0" borderId="1" xfId="2" applyFont="1" applyBorder="1"/>
    <xf numFmtId="4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6" fillId="0" borderId="1" xfId="1" applyNumberFormat="1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2" fillId="0" borderId="5" xfId="0" applyFont="1" applyBorder="1"/>
    <xf numFmtId="0" fontId="0" fillId="0" borderId="6" xfId="0" applyBorder="1"/>
    <xf numFmtId="0" fontId="2" fillId="0" borderId="3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wrapText="1"/>
    </xf>
    <xf numFmtId="0" fontId="0" fillId="0" borderId="0" xfId="0" quotePrefix="1"/>
    <xf numFmtId="0" fontId="0" fillId="0" borderId="3" xfId="0" applyBorder="1" applyAlignment="1">
      <alignment horizontal="right"/>
    </xf>
    <xf numFmtId="44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6" xfId="0" applyBorder="1" applyAlignment="1">
      <alignment horizontal="right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10" fontId="2" fillId="0" borderId="1" xfId="3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44" fontId="0" fillId="0" borderId="0" xfId="2" applyFont="1"/>
    <xf numFmtId="0" fontId="2" fillId="0" borderId="16" xfId="0" applyFont="1" applyBorder="1" applyAlignment="1">
      <alignment horizontal="center"/>
    </xf>
    <xf numFmtId="44" fontId="7" fillId="0" borderId="1" xfId="0" applyNumberFormat="1" applyFont="1" applyBorder="1"/>
    <xf numFmtId="44" fontId="7" fillId="0" borderId="1" xfId="2" applyFon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 Unitário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1343698737414144"/>
          <c:y val="0.16098378595239182"/>
          <c:w val="0.42142269829546425"/>
          <c:h val="0.63254315265537242"/>
        </c:manualLayout>
      </c:layout>
      <c:doughnutChart>
        <c:varyColors val="1"/>
        <c:ser>
          <c:idx val="0"/>
          <c:order val="0"/>
          <c:tx>
            <c:strRef>
              <c:f>Planilha4!$B$1</c:f>
              <c:strCache>
                <c:ptCount val="1"/>
                <c:pt idx="0">
                  <c:v>Preço Unitário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Planilha4!$A$2:$A$7</c:f>
              <c:strCache>
                <c:ptCount val="6"/>
                <c:pt idx="0">
                  <c:v>Mouse</c:v>
                </c:pt>
                <c:pt idx="1">
                  <c:v>Teclado</c:v>
                </c:pt>
                <c:pt idx="2">
                  <c:v>PenDrive</c:v>
                </c:pt>
                <c:pt idx="3">
                  <c:v>SSD 128GB</c:v>
                </c:pt>
                <c:pt idx="4">
                  <c:v>Fonte</c:v>
                </c:pt>
                <c:pt idx="5">
                  <c:v>Monitor</c:v>
                </c:pt>
              </c:strCache>
            </c:strRef>
          </c:cat>
          <c:val>
            <c:numRef>
              <c:f>Planilha4!$B$2:$B$7</c:f>
              <c:numCache>
                <c:formatCode>_("R$"* #,##0.00_);_("R$"* \(#,##0.00\);_("R$"* "-"??_);_(@_)</c:formatCode>
                <c:ptCount val="6"/>
                <c:pt idx="0">
                  <c:v>15</c:v>
                </c:pt>
                <c:pt idx="1">
                  <c:v>28.5</c:v>
                </c:pt>
                <c:pt idx="2">
                  <c:v>38.9</c:v>
                </c:pt>
                <c:pt idx="3">
                  <c:v>250</c:v>
                </c:pt>
                <c:pt idx="4">
                  <c:v>70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B-451B-9470-C5617F1BC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Planilha4!$C$1</c:f>
              <c:strCache>
                <c:ptCount val="1"/>
                <c:pt idx="0">
                  <c:v>Quantidade Vendida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Planilha4!$A$2:$A$7</c:f>
              <c:strCache>
                <c:ptCount val="6"/>
                <c:pt idx="0">
                  <c:v>Mouse</c:v>
                </c:pt>
                <c:pt idx="1">
                  <c:v>Teclado</c:v>
                </c:pt>
                <c:pt idx="2">
                  <c:v>PenDrive</c:v>
                </c:pt>
                <c:pt idx="3">
                  <c:v>SSD 128GB</c:v>
                </c:pt>
                <c:pt idx="4">
                  <c:v>Fonte</c:v>
                </c:pt>
                <c:pt idx="5">
                  <c:v>Monitor</c:v>
                </c:pt>
              </c:strCache>
            </c:strRef>
          </c:cat>
          <c:val>
            <c:numRef>
              <c:f>Planilha4!$C$2:$C$7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F-4D02-9D1F-A82DB13D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312704"/>
        <c:axId val="1597921360"/>
      </c:barChart>
      <c:catAx>
        <c:axId val="15983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7921360"/>
        <c:crosses val="autoZero"/>
        <c:auto val="1"/>
        <c:lblAlgn val="ctr"/>
        <c:lblOffset val="100"/>
        <c:noMultiLvlLbl val="0"/>
      </c:catAx>
      <c:valAx>
        <c:axId val="15979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83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Planilha4!$F$1</c:f>
              <c:strCache>
                <c:ptCount val="1"/>
                <c:pt idx="0">
                  <c:v>Estoque Atualizado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Planilha4!$A$2:$A$7</c:f>
              <c:strCache>
                <c:ptCount val="6"/>
                <c:pt idx="0">
                  <c:v>Mouse</c:v>
                </c:pt>
                <c:pt idx="1">
                  <c:v>Teclado</c:v>
                </c:pt>
                <c:pt idx="2">
                  <c:v>PenDrive</c:v>
                </c:pt>
                <c:pt idx="3">
                  <c:v>SSD 128GB</c:v>
                </c:pt>
                <c:pt idx="4">
                  <c:v>Fonte</c:v>
                </c:pt>
                <c:pt idx="5">
                  <c:v>Monitor</c:v>
                </c:pt>
              </c:strCache>
            </c:strRef>
          </c:cat>
          <c:val>
            <c:numRef>
              <c:f>Planilha4!$F$2:$F$7</c:f>
              <c:numCache>
                <c:formatCode>General</c:formatCode>
                <c:ptCount val="6"/>
                <c:pt idx="0">
                  <c:v>32</c:v>
                </c:pt>
                <c:pt idx="1">
                  <c:v>45</c:v>
                </c:pt>
                <c:pt idx="2">
                  <c:v>27</c:v>
                </c:pt>
                <c:pt idx="3">
                  <c:v>98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F-4B71-84E4-58B45F8B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9137360"/>
        <c:axId val="1597908400"/>
      </c:barChart>
      <c:catAx>
        <c:axId val="160913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7908400"/>
        <c:crosses val="autoZero"/>
        <c:auto val="1"/>
        <c:lblAlgn val="ctr"/>
        <c:lblOffset val="100"/>
        <c:noMultiLvlLbl val="0"/>
      </c:catAx>
      <c:valAx>
        <c:axId val="15979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1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gita.it/story.php?title=CES_2018_Samsung_presenta_i_nuovi_Notebook_9_per_Windows_10_con_e_senza_S-Pen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0</xdr:rowOff>
    </xdr:from>
    <xdr:to>
      <xdr:col>1</xdr:col>
      <xdr:colOff>0</xdr:colOff>
      <xdr:row>8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46196A-0151-D374-1165-9B78858E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9525" y="581025"/>
          <a:ext cx="600075" cy="571500"/>
        </a:xfrm>
        <a:prstGeom prst="rect">
          <a:avLst/>
        </a:prstGeom>
      </xdr:spPr>
    </xdr:pic>
    <xdr:clientData/>
  </xdr:twoCellAnchor>
  <xdr:oneCellAnchor>
    <xdr:from>
      <xdr:col>7</xdr:col>
      <xdr:colOff>561828</xdr:colOff>
      <xdr:row>21</xdr:row>
      <xdr:rowOff>189808</xdr:rowOff>
    </xdr:from>
    <xdr:ext cx="1190771" cy="23320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F9BFDB5-2608-7E93-1EDC-E1BD337EE961}"/>
            </a:ext>
          </a:extLst>
        </xdr:cNvPr>
        <xdr:cNvSpPr txBox="1"/>
      </xdr:nvSpPr>
      <xdr:spPr>
        <a:xfrm>
          <a:off x="7696053" y="4009333"/>
          <a:ext cx="119077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7</xdr:row>
      <xdr:rowOff>33337</xdr:rowOff>
    </xdr:from>
    <xdr:to>
      <xdr:col>5</xdr:col>
      <xdr:colOff>1209675</xdr:colOff>
      <xdr:row>20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0948D72-975C-07D3-5C98-6CDE818A7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</xdr:colOff>
      <xdr:row>0</xdr:row>
      <xdr:rowOff>14287</xdr:rowOff>
    </xdr:from>
    <xdr:to>
      <xdr:col>11</xdr:col>
      <xdr:colOff>581025</xdr:colOff>
      <xdr:row>10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3477402-28D5-2DF7-49A5-F217E3E59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61912</xdr:colOff>
      <xdr:row>11</xdr:row>
      <xdr:rowOff>109538</xdr:rowOff>
    </xdr:from>
    <xdr:to>
      <xdr:col>11</xdr:col>
      <xdr:colOff>495300</xdr:colOff>
      <xdr:row>20</xdr:row>
      <xdr:rowOff>9526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DFF7CB-21AF-FCAE-B19A-E3247A1F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5A30-1014-42A9-A6A9-8AB74EE37B0A}">
  <dimension ref="A1:G19"/>
  <sheetViews>
    <sheetView workbookViewId="0">
      <selection activeCell="F2" sqref="F2"/>
    </sheetView>
  </sheetViews>
  <sheetFormatPr defaultRowHeight="15" x14ac:dyDescent="0.25"/>
  <cols>
    <col min="1" max="1" width="18.5703125" bestFit="1" customWidth="1"/>
    <col min="2" max="2" width="18.28515625" bestFit="1" customWidth="1"/>
    <col min="3" max="3" width="16.85546875" bestFit="1" customWidth="1"/>
    <col min="4" max="4" width="17.7109375" bestFit="1" customWidth="1"/>
    <col min="5" max="5" width="12.28515625" bestFit="1" customWidth="1"/>
    <col min="6" max="6" width="14.85546875" bestFit="1" customWidth="1"/>
    <col min="7" max="7" width="17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20</v>
      </c>
    </row>
    <row r="2" spans="1:7" x14ac:dyDescent="0.25">
      <c r="A2" s="2" t="s">
        <v>6</v>
      </c>
      <c r="B2" s="7">
        <v>8</v>
      </c>
      <c r="C2" s="4">
        <v>220</v>
      </c>
      <c r="D2" s="6">
        <f>B2*C2</f>
        <v>1760</v>
      </c>
      <c r="E2" s="8">
        <f>D2*$E$14</f>
        <v>9046.4</v>
      </c>
      <c r="F2" s="8">
        <f>E2*12%</f>
        <v>1085.568</v>
      </c>
      <c r="G2" s="8">
        <f>E2-F2</f>
        <v>7960.8319999999994</v>
      </c>
    </row>
    <row r="3" spans="1:7" x14ac:dyDescent="0.25">
      <c r="A3" s="2" t="s">
        <v>7</v>
      </c>
      <c r="B3" s="7">
        <v>6</v>
      </c>
      <c r="C3" s="4">
        <v>190</v>
      </c>
      <c r="D3" s="6">
        <f t="shared" ref="D3:D12" si="0">B3*C3</f>
        <v>1140</v>
      </c>
      <c r="E3" s="8">
        <f t="shared" ref="E3:E12" si="1">D3*$E$14</f>
        <v>5859.5999999999995</v>
      </c>
      <c r="F3" s="8">
        <f t="shared" ref="F3:F12" si="2">E3*12%</f>
        <v>703.15199999999993</v>
      </c>
      <c r="G3" s="8">
        <f t="shared" ref="G3:G12" si="3">E3-F3</f>
        <v>5156.4479999999994</v>
      </c>
    </row>
    <row r="4" spans="1:7" x14ac:dyDescent="0.25">
      <c r="A4" s="2" t="s">
        <v>8</v>
      </c>
      <c r="B4" s="7">
        <v>7.5</v>
      </c>
      <c r="C4" s="4">
        <v>205</v>
      </c>
      <c r="D4" s="6">
        <f t="shared" si="0"/>
        <v>1537.5</v>
      </c>
      <c r="E4" s="8">
        <f t="shared" si="1"/>
        <v>7902.7499999999991</v>
      </c>
      <c r="F4" s="8">
        <f t="shared" si="2"/>
        <v>948.32999999999981</v>
      </c>
      <c r="G4" s="8">
        <f t="shared" si="3"/>
        <v>6954.4199999999992</v>
      </c>
    </row>
    <row r="5" spans="1:7" x14ac:dyDescent="0.25">
      <c r="A5" s="2" t="s">
        <v>9</v>
      </c>
      <c r="B5" s="7">
        <v>4</v>
      </c>
      <c r="C5" s="4">
        <v>210</v>
      </c>
      <c r="D5" s="6">
        <f t="shared" si="0"/>
        <v>840</v>
      </c>
      <c r="E5" s="8">
        <f t="shared" si="1"/>
        <v>4317.5999999999995</v>
      </c>
      <c r="F5" s="8">
        <f t="shared" si="2"/>
        <v>518.11199999999997</v>
      </c>
      <c r="G5" s="8">
        <f t="shared" si="3"/>
        <v>3799.4879999999994</v>
      </c>
    </row>
    <row r="6" spans="1:7" x14ac:dyDescent="0.25">
      <c r="A6" s="2" t="s">
        <v>23</v>
      </c>
      <c r="B6" s="7">
        <v>5</v>
      </c>
      <c r="C6" s="4">
        <v>225</v>
      </c>
      <c r="D6" s="6">
        <f t="shared" si="0"/>
        <v>1125</v>
      </c>
      <c r="E6" s="8">
        <f t="shared" si="1"/>
        <v>5782.5</v>
      </c>
      <c r="F6" s="8">
        <f t="shared" si="2"/>
        <v>693.9</v>
      </c>
      <c r="G6" s="8">
        <f t="shared" si="3"/>
        <v>5088.6000000000004</v>
      </c>
    </row>
    <row r="7" spans="1:7" x14ac:dyDescent="0.25">
      <c r="A7" s="2" t="s">
        <v>22</v>
      </c>
      <c r="B7" s="7">
        <v>9</v>
      </c>
      <c r="C7" s="4">
        <v>180</v>
      </c>
      <c r="D7" s="6">
        <f t="shared" si="0"/>
        <v>1620</v>
      </c>
      <c r="E7" s="8">
        <f t="shared" si="1"/>
        <v>8326.7999999999993</v>
      </c>
      <c r="F7" s="8">
        <f t="shared" si="2"/>
        <v>999.21599999999989</v>
      </c>
      <c r="G7" s="8">
        <f t="shared" si="3"/>
        <v>7327.5839999999989</v>
      </c>
    </row>
    <row r="8" spans="1:7" x14ac:dyDescent="0.25">
      <c r="A8" s="2" t="s">
        <v>7</v>
      </c>
      <c r="B8" s="7">
        <v>6.5</v>
      </c>
      <c r="C8" s="4">
        <v>195</v>
      </c>
      <c r="D8" s="6">
        <f t="shared" si="0"/>
        <v>1267.5</v>
      </c>
      <c r="E8" s="8">
        <f t="shared" si="1"/>
        <v>6514.95</v>
      </c>
      <c r="F8" s="8">
        <f t="shared" si="2"/>
        <v>781.79399999999998</v>
      </c>
      <c r="G8" s="8">
        <f t="shared" si="3"/>
        <v>5733.1559999999999</v>
      </c>
    </row>
    <row r="9" spans="1:7" x14ac:dyDescent="0.25">
      <c r="A9" s="2" t="s">
        <v>10</v>
      </c>
      <c r="B9" s="7">
        <v>7</v>
      </c>
      <c r="C9" s="4">
        <v>200</v>
      </c>
      <c r="D9" s="6">
        <f t="shared" si="0"/>
        <v>1400</v>
      </c>
      <c r="E9" s="8">
        <f t="shared" si="1"/>
        <v>7196</v>
      </c>
      <c r="F9" s="8">
        <f t="shared" si="2"/>
        <v>863.52</v>
      </c>
      <c r="G9" s="8">
        <f t="shared" si="3"/>
        <v>6332.48</v>
      </c>
    </row>
    <row r="10" spans="1:7" x14ac:dyDescent="0.25">
      <c r="A10" s="2" t="s">
        <v>11</v>
      </c>
      <c r="B10" s="7">
        <v>5</v>
      </c>
      <c r="C10" s="4">
        <v>210</v>
      </c>
      <c r="D10" s="6">
        <f t="shared" si="0"/>
        <v>1050</v>
      </c>
      <c r="E10" s="8">
        <f t="shared" si="1"/>
        <v>5397</v>
      </c>
      <c r="F10" s="8">
        <f t="shared" si="2"/>
        <v>647.64</v>
      </c>
      <c r="G10" s="8">
        <f t="shared" si="3"/>
        <v>4749.3599999999997</v>
      </c>
    </row>
    <row r="11" spans="1:7" x14ac:dyDescent="0.25">
      <c r="A11" s="2" t="s">
        <v>12</v>
      </c>
      <c r="B11" s="7">
        <v>8.5</v>
      </c>
      <c r="C11" s="4">
        <v>190</v>
      </c>
      <c r="D11" s="6">
        <f t="shared" si="0"/>
        <v>1615</v>
      </c>
      <c r="E11" s="8">
        <f t="shared" si="1"/>
        <v>8301.1</v>
      </c>
      <c r="F11" s="8">
        <f t="shared" si="2"/>
        <v>996.13200000000006</v>
      </c>
      <c r="G11" s="8">
        <f t="shared" si="3"/>
        <v>7304.9680000000008</v>
      </c>
    </row>
    <row r="12" spans="1:7" x14ac:dyDescent="0.25">
      <c r="A12" s="2" t="s">
        <v>13</v>
      </c>
      <c r="B12" s="7">
        <v>7</v>
      </c>
      <c r="C12" s="4">
        <v>200</v>
      </c>
      <c r="D12" s="6">
        <f t="shared" si="0"/>
        <v>1400</v>
      </c>
      <c r="E12" s="8">
        <f t="shared" si="1"/>
        <v>7196</v>
      </c>
      <c r="F12" s="8">
        <f t="shared" si="2"/>
        <v>863.52</v>
      </c>
      <c r="G12" s="8">
        <f t="shared" si="3"/>
        <v>6332.48</v>
      </c>
    </row>
    <row r="13" spans="1:7" x14ac:dyDescent="0.25">
      <c r="F13" s="5" t="s">
        <v>21</v>
      </c>
      <c r="G13" s="8">
        <f>SUM(G2:G12)</f>
        <v>66739.815999999992</v>
      </c>
    </row>
    <row r="14" spans="1:7" x14ac:dyDescent="0.25">
      <c r="D14" s="2" t="s">
        <v>19</v>
      </c>
      <c r="E14" s="3">
        <v>5.14</v>
      </c>
    </row>
    <row r="15" spans="1:7" x14ac:dyDescent="0.25">
      <c r="A15" s="2" t="s">
        <v>14</v>
      </c>
      <c r="B15" s="9">
        <f>MAX(G2:G12)</f>
        <v>7960.8319999999994</v>
      </c>
    </row>
    <row r="16" spans="1:7" x14ac:dyDescent="0.25">
      <c r="A16" s="2" t="s">
        <v>15</v>
      </c>
      <c r="B16" s="9">
        <f>MIN(G2:G12)</f>
        <v>3799.4879999999994</v>
      </c>
    </row>
    <row r="17" spans="1:2" x14ac:dyDescent="0.25">
      <c r="A17" s="2" t="s">
        <v>16</v>
      </c>
      <c r="B17" s="9">
        <f>AVERAGE(G2:G12)</f>
        <v>6067.2559999999994</v>
      </c>
    </row>
    <row r="18" spans="1:2" x14ac:dyDescent="0.25">
      <c r="A18" s="2" t="s">
        <v>17</v>
      </c>
      <c r="B18" s="4">
        <f>MAX(C2:C12)</f>
        <v>225</v>
      </c>
    </row>
    <row r="19" spans="1:2" x14ac:dyDescent="0.25">
      <c r="A19" s="2" t="s">
        <v>18</v>
      </c>
      <c r="B19" s="4">
        <f>MIN(C2:C12)</f>
        <v>180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11D5-908C-4318-9055-7412D2988FF4}">
  <dimension ref="A2:H29"/>
  <sheetViews>
    <sheetView showGridLines="0" zoomScaleNormal="100" workbookViewId="0">
      <selection activeCell="K9" sqref="K9"/>
    </sheetView>
  </sheetViews>
  <sheetFormatPr defaultRowHeight="15" x14ac:dyDescent="0.25"/>
  <cols>
    <col min="2" max="2" width="10.28515625" bestFit="1" customWidth="1"/>
    <col min="3" max="3" width="39.42578125" customWidth="1"/>
    <col min="4" max="4" width="15.140625" bestFit="1" customWidth="1"/>
    <col min="5" max="5" width="14.7109375" bestFit="1" customWidth="1"/>
  </cols>
  <sheetData>
    <row r="2" spans="1:8" ht="15.75" thickBot="1" x14ac:dyDescent="0.3"/>
    <row r="3" spans="1:8" x14ac:dyDescent="0.25">
      <c r="A3" s="36" t="s">
        <v>24</v>
      </c>
      <c r="B3" s="37"/>
      <c r="C3" s="37"/>
      <c r="D3" s="37"/>
      <c r="E3" s="38"/>
    </row>
    <row r="4" spans="1:8" ht="15.75" thickBot="1" x14ac:dyDescent="0.3">
      <c r="A4" s="39"/>
      <c r="B4" s="40"/>
      <c r="C4" s="40"/>
      <c r="D4" s="40"/>
      <c r="E4" s="41"/>
    </row>
    <row r="5" spans="1:8" x14ac:dyDescent="0.25">
      <c r="A5" s="28"/>
      <c r="B5" s="27"/>
      <c r="C5" s="27"/>
      <c r="D5" s="27"/>
      <c r="E5" s="29"/>
    </row>
    <row r="6" spans="1:8" x14ac:dyDescent="0.25">
      <c r="A6" s="16"/>
      <c r="B6" s="17"/>
      <c r="C6" s="18" t="s">
        <v>33</v>
      </c>
      <c r="D6" s="30" t="s">
        <v>37</v>
      </c>
      <c r="E6" s="10">
        <v>43194</v>
      </c>
    </row>
    <row r="7" spans="1:8" x14ac:dyDescent="0.25">
      <c r="A7" s="19"/>
      <c r="B7" s="31"/>
      <c r="C7" s="20" t="s">
        <v>34</v>
      </c>
      <c r="D7" s="30" t="s">
        <v>36</v>
      </c>
      <c r="E7" s="15" t="s">
        <v>39</v>
      </c>
    </row>
    <row r="8" spans="1:8" x14ac:dyDescent="0.25">
      <c r="A8" s="21"/>
      <c r="B8" s="22"/>
      <c r="C8" s="23" t="s">
        <v>35</v>
      </c>
      <c r="D8" s="30" t="s">
        <v>38</v>
      </c>
      <c r="E8" s="11">
        <v>0.05</v>
      </c>
    </row>
    <row r="9" spans="1:8" x14ac:dyDescent="0.25">
      <c r="A9" s="28"/>
      <c r="B9" s="27"/>
      <c r="C9" s="27"/>
      <c r="D9" s="27"/>
      <c r="E9" s="29"/>
      <c r="H9" s="24" t="s">
        <v>64</v>
      </c>
    </row>
    <row r="10" spans="1:8" x14ac:dyDescent="0.25">
      <c r="A10" s="32" t="s">
        <v>27</v>
      </c>
      <c r="B10" s="25"/>
      <c r="C10" s="2" t="s">
        <v>29</v>
      </c>
      <c r="D10" s="30" t="s">
        <v>42</v>
      </c>
      <c r="E10" s="4" t="s">
        <v>44</v>
      </c>
    </row>
    <row r="11" spans="1:8" x14ac:dyDescent="0.25">
      <c r="A11" s="32" t="s">
        <v>25</v>
      </c>
      <c r="B11" s="25"/>
      <c r="C11" s="2" t="s">
        <v>30</v>
      </c>
      <c r="D11" s="30" t="s">
        <v>43</v>
      </c>
      <c r="E11" s="4" t="s">
        <v>45</v>
      </c>
    </row>
    <row r="12" spans="1:8" x14ac:dyDescent="0.25">
      <c r="A12" s="32" t="s">
        <v>28</v>
      </c>
      <c r="B12" s="25"/>
      <c r="C12" s="2" t="s">
        <v>31</v>
      </c>
      <c r="D12" s="30" t="s">
        <v>41</v>
      </c>
      <c r="E12" s="4" t="s">
        <v>46</v>
      </c>
    </row>
    <row r="13" spans="1:8" x14ac:dyDescent="0.25">
      <c r="A13" s="32" t="s">
        <v>26</v>
      </c>
      <c r="B13" s="25"/>
      <c r="C13" s="2" t="s">
        <v>32</v>
      </c>
      <c r="D13" s="30" t="s">
        <v>40</v>
      </c>
      <c r="E13" s="4">
        <v>3829189891</v>
      </c>
    </row>
    <row r="14" spans="1:8" x14ac:dyDescent="0.25">
      <c r="A14" s="33" t="s">
        <v>47</v>
      </c>
      <c r="B14" s="34"/>
      <c r="C14" s="34"/>
      <c r="D14" s="31"/>
      <c r="E14" s="35"/>
    </row>
    <row r="15" spans="1:8" x14ac:dyDescent="0.25">
      <c r="A15" s="1" t="s">
        <v>48</v>
      </c>
      <c r="B15" s="1" t="s">
        <v>49</v>
      </c>
      <c r="C15" s="12" t="s">
        <v>50</v>
      </c>
      <c r="D15" s="1" t="s">
        <v>51</v>
      </c>
      <c r="E15" s="1" t="s">
        <v>52</v>
      </c>
    </row>
    <row r="16" spans="1:8" x14ac:dyDescent="0.25">
      <c r="A16" s="13" t="s">
        <v>53</v>
      </c>
      <c r="B16" s="14" t="s">
        <v>56</v>
      </c>
      <c r="C16" s="2" t="s">
        <v>60</v>
      </c>
      <c r="D16" s="8">
        <v>50.22</v>
      </c>
      <c r="E16" s="8">
        <f>D16*A16</f>
        <v>401.76</v>
      </c>
    </row>
    <row r="17" spans="1:5" x14ac:dyDescent="0.25">
      <c r="A17" s="13" t="s">
        <v>54</v>
      </c>
      <c r="B17" s="14" t="s">
        <v>57</v>
      </c>
      <c r="C17" s="2" t="s">
        <v>61</v>
      </c>
      <c r="D17" s="8">
        <v>77.39</v>
      </c>
      <c r="E17" s="8">
        <f t="shared" ref="E17:E19" si="0">D17*A17</f>
        <v>154.78</v>
      </c>
    </row>
    <row r="18" spans="1:5" x14ac:dyDescent="0.25">
      <c r="A18" s="13" t="s">
        <v>55</v>
      </c>
      <c r="B18" s="14" t="s">
        <v>58</v>
      </c>
      <c r="C18" s="2" t="s">
        <v>62</v>
      </c>
      <c r="D18" s="8">
        <v>486.72</v>
      </c>
      <c r="E18" s="8">
        <f t="shared" si="0"/>
        <v>1946.88</v>
      </c>
    </row>
    <row r="19" spans="1:5" x14ac:dyDescent="0.25">
      <c r="A19" s="13" t="s">
        <v>54</v>
      </c>
      <c r="B19" s="14" t="s">
        <v>59</v>
      </c>
      <c r="C19" s="2" t="s">
        <v>63</v>
      </c>
      <c r="D19" s="8">
        <v>82</v>
      </c>
      <c r="E19" s="8">
        <f t="shared" si="0"/>
        <v>164</v>
      </c>
    </row>
    <row r="20" spans="1:5" x14ac:dyDescent="0.25">
      <c r="A20" s="2"/>
      <c r="B20" s="2"/>
      <c r="C20" s="2"/>
      <c r="D20" s="5" t="s">
        <v>65</v>
      </c>
      <c r="E20" s="26">
        <f>SUM(E16:E19)</f>
        <v>2667.42</v>
      </c>
    </row>
    <row r="21" spans="1:5" x14ac:dyDescent="0.25">
      <c r="A21" s="2"/>
      <c r="B21" s="2"/>
      <c r="C21" s="2"/>
      <c r="D21" s="5" t="s">
        <v>67</v>
      </c>
      <c r="E21" s="26">
        <f>E20*E8</f>
        <v>133.37100000000001</v>
      </c>
    </row>
    <row r="22" spans="1:5" x14ac:dyDescent="0.25">
      <c r="A22" s="2"/>
      <c r="B22" s="2"/>
      <c r="C22" s="2"/>
      <c r="D22" s="5" t="s">
        <v>66</v>
      </c>
      <c r="E22" s="26">
        <f>E20-E21</f>
        <v>2534.049</v>
      </c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</sheetData>
  <mergeCells count="8">
    <mergeCell ref="A9:E9"/>
    <mergeCell ref="A5:E5"/>
    <mergeCell ref="A3:E4"/>
    <mergeCell ref="A14:C14"/>
    <mergeCell ref="A10:B10"/>
    <mergeCell ref="A13:B13"/>
    <mergeCell ref="A12:B12"/>
    <mergeCell ref="A11:B1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E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E601-38E7-4998-8D59-E4B9C754B3B2}">
  <dimension ref="A1:E9"/>
  <sheetViews>
    <sheetView workbookViewId="0">
      <selection activeCell="F21" sqref="F21"/>
    </sheetView>
  </sheetViews>
  <sheetFormatPr defaultRowHeight="15" x14ac:dyDescent="0.25"/>
  <cols>
    <col min="1" max="1" width="10.42578125" bestFit="1" customWidth="1"/>
    <col min="2" max="2" width="15.85546875" bestFit="1" customWidth="1"/>
  </cols>
  <sheetData>
    <row r="1" spans="1:5" x14ac:dyDescent="0.25">
      <c r="A1" s="12" t="s">
        <v>68</v>
      </c>
      <c r="B1" s="42">
        <v>10000</v>
      </c>
    </row>
    <row r="2" spans="1:5" x14ac:dyDescent="0.25">
      <c r="A2" s="12" t="s">
        <v>69</v>
      </c>
      <c r="B2" s="43">
        <v>1.4999999999999999E-2</v>
      </c>
    </row>
    <row r="3" spans="1:5" x14ac:dyDescent="0.25">
      <c r="A3" s="12" t="s">
        <v>70</v>
      </c>
      <c r="B3" s="1">
        <v>24</v>
      </c>
    </row>
    <row r="4" spans="1:5" x14ac:dyDescent="0.25">
      <c r="A4" s="12" t="s">
        <v>71</v>
      </c>
      <c r="B4" s="42">
        <v>1000</v>
      </c>
    </row>
    <row r="5" spans="1:5" x14ac:dyDescent="0.25">
      <c r="A5" s="12" t="s">
        <v>72</v>
      </c>
      <c r="B5" s="44">
        <f>B6-B1+B4</f>
        <v>3865.5253073611821</v>
      </c>
    </row>
    <row r="6" spans="1:5" x14ac:dyDescent="0.25">
      <c r="A6" s="12" t="s">
        <v>73</v>
      </c>
      <c r="B6" s="44">
        <f>(B1-B4)*(1+B2)^B3</f>
        <v>12865.525307361182</v>
      </c>
    </row>
    <row r="7" spans="1:5" x14ac:dyDescent="0.25">
      <c r="A7" s="12" t="s">
        <v>74</v>
      </c>
      <c r="B7" s="44">
        <f>B6/B3</f>
        <v>536.06355447338262</v>
      </c>
    </row>
    <row r="9" spans="1:5" x14ac:dyDescent="0.25">
      <c r="E9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3653-C4CD-4B2F-A2AB-B7E332A2B756}">
  <dimension ref="A1:F21"/>
  <sheetViews>
    <sheetView tabSelected="1" workbookViewId="0">
      <selection activeCell="A22" sqref="A22"/>
    </sheetView>
  </sheetViews>
  <sheetFormatPr defaultRowHeight="15" x14ac:dyDescent="0.25"/>
  <cols>
    <col min="1" max="1" width="28.7109375" bestFit="1" customWidth="1"/>
    <col min="2" max="2" width="14.140625" bestFit="1" customWidth="1"/>
    <col min="3" max="3" width="19.5703125" bestFit="1" customWidth="1"/>
    <col min="4" max="4" width="10.5703125" bestFit="1" customWidth="1"/>
    <col min="6" max="6" width="18.28515625" bestFit="1" customWidth="1"/>
  </cols>
  <sheetData>
    <row r="1" spans="1:6" x14ac:dyDescent="0.25">
      <c r="A1" s="46" t="s">
        <v>76</v>
      </c>
      <c r="B1" s="46" t="s">
        <v>77</v>
      </c>
      <c r="C1" s="46" t="s">
        <v>78</v>
      </c>
      <c r="D1" s="46" t="s">
        <v>79</v>
      </c>
      <c r="E1" s="46" t="s">
        <v>80</v>
      </c>
      <c r="F1" s="46" t="s">
        <v>81</v>
      </c>
    </row>
    <row r="2" spans="1:6" x14ac:dyDescent="0.25">
      <c r="A2" s="2" t="s">
        <v>82</v>
      </c>
      <c r="B2" s="48">
        <v>15</v>
      </c>
      <c r="C2" s="1">
        <v>8</v>
      </c>
      <c r="D2" s="47">
        <f>B2*C2</f>
        <v>120</v>
      </c>
      <c r="E2" s="1">
        <v>40</v>
      </c>
      <c r="F2" s="1">
        <f>E2-C2</f>
        <v>32</v>
      </c>
    </row>
    <row r="3" spans="1:6" x14ac:dyDescent="0.25">
      <c r="A3" s="2" t="s">
        <v>83</v>
      </c>
      <c r="B3" s="48">
        <v>28.5</v>
      </c>
      <c r="C3" s="1">
        <v>5</v>
      </c>
      <c r="D3" s="47">
        <f t="shared" ref="D3:D7" si="0">B3*C3</f>
        <v>142.5</v>
      </c>
      <c r="E3" s="1">
        <v>50</v>
      </c>
      <c r="F3" s="1">
        <f t="shared" ref="F3:F7" si="1">E3-C3</f>
        <v>45</v>
      </c>
    </row>
    <row r="4" spans="1:6" x14ac:dyDescent="0.25">
      <c r="A4" s="2" t="s">
        <v>84</v>
      </c>
      <c r="B4" s="48">
        <v>38.9</v>
      </c>
      <c r="C4" s="1">
        <v>3</v>
      </c>
      <c r="D4" s="47">
        <f t="shared" si="0"/>
        <v>116.69999999999999</v>
      </c>
      <c r="E4" s="1">
        <v>30</v>
      </c>
      <c r="F4" s="1">
        <f t="shared" si="1"/>
        <v>27</v>
      </c>
    </row>
    <row r="5" spans="1:6" x14ac:dyDescent="0.25">
      <c r="A5" s="2" t="s">
        <v>85</v>
      </c>
      <c r="B5" s="48">
        <v>250</v>
      </c>
      <c r="C5" s="1">
        <v>2</v>
      </c>
      <c r="D5" s="47">
        <f t="shared" si="0"/>
        <v>500</v>
      </c>
      <c r="E5" s="1">
        <v>100</v>
      </c>
      <c r="F5" s="1">
        <f t="shared" si="1"/>
        <v>98</v>
      </c>
    </row>
    <row r="6" spans="1:6" x14ac:dyDescent="0.25">
      <c r="A6" s="2" t="s">
        <v>86</v>
      </c>
      <c r="B6" s="48">
        <v>70</v>
      </c>
      <c r="C6" s="1">
        <v>4</v>
      </c>
      <c r="D6" s="47">
        <f t="shared" si="0"/>
        <v>280</v>
      </c>
      <c r="E6" s="1">
        <v>20</v>
      </c>
      <c r="F6" s="1">
        <f t="shared" si="1"/>
        <v>16</v>
      </c>
    </row>
    <row r="7" spans="1:6" x14ac:dyDescent="0.25">
      <c r="A7" s="2" t="s">
        <v>87</v>
      </c>
      <c r="B7" s="48">
        <v>480</v>
      </c>
      <c r="C7" s="1">
        <v>1</v>
      </c>
      <c r="D7" s="47">
        <f t="shared" si="0"/>
        <v>480</v>
      </c>
      <c r="E7" s="1">
        <v>10</v>
      </c>
      <c r="F7" s="1">
        <f t="shared" si="1"/>
        <v>9</v>
      </c>
    </row>
    <row r="8" spans="1:6" x14ac:dyDescent="0.25">
      <c r="B8" s="45"/>
    </row>
    <row r="9" spans="1:6" x14ac:dyDescent="0.25">
      <c r="A9" s="2" t="s">
        <v>89</v>
      </c>
      <c r="B9" s="47">
        <f>MAX(B2:B7)</f>
        <v>480</v>
      </c>
    </row>
    <row r="10" spans="1:6" x14ac:dyDescent="0.25">
      <c r="A10" s="2" t="s">
        <v>88</v>
      </c>
      <c r="B10" s="47">
        <f>MIN(B2:B7)</f>
        <v>15</v>
      </c>
    </row>
    <row r="11" spans="1:6" x14ac:dyDescent="0.25">
      <c r="A11" s="2" t="s">
        <v>90</v>
      </c>
      <c r="B11" s="47">
        <f>AVERAGE(B2:B7)</f>
        <v>147.06666666666666</v>
      </c>
    </row>
    <row r="13" spans="1:6" x14ac:dyDescent="0.25">
      <c r="A13" s="2" t="s">
        <v>91</v>
      </c>
      <c r="B13" s="47">
        <f>SUM(D2:D7)</f>
        <v>1639.2</v>
      </c>
    </row>
    <row r="14" spans="1:6" x14ac:dyDescent="0.25">
      <c r="A14" s="2" t="s">
        <v>92</v>
      </c>
      <c r="B14" s="47">
        <f>B13+(B13*4%)</f>
        <v>1704.768</v>
      </c>
    </row>
    <row r="15" spans="1:6" x14ac:dyDescent="0.25">
      <c r="A15" s="2" t="s">
        <v>93</v>
      </c>
      <c r="B15" s="47">
        <f>B14/3</f>
        <v>568.25599999999997</v>
      </c>
    </row>
    <row r="16" spans="1:6" x14ac:dyDescent="0.25">
      <c r="A16" s="2" t="s">
        <v>94</v>
      </c>
      <c r="B16" s="47">
        <f>B14/4</f>
        <v>426.19200000000001</v>
      </c>
    </row>
    <row r="17" spans="1:2" x14ac:dyDescent="0.25">
      <c r="A17" s="2" t="s">
        <v>95</v>
      </c>
      <c r="B17" s="47">
        <f>B14/5</f>
        <v>340.95359999999999</v>
      </c>
    </row>
    <row r="19" spans="1:2" x14ac:dyDescent="0.25">
      <c r="A19" t="s">
        <v>96</v>
      </c>
    </row>
    <row r="20" spans="1:2" x14ac:dyDescent="0.25">
      <c r="A20" t="s">
        <v>97</v>
      </c>
    </row>
    <row r="21" spans="1:2" x14ac:dyDescent="0.25">
      <c r="A21" t="s">
        <v>98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TI20</dc:creator>
  <cp:lastModifiedBy>TI20</cp:lastModifiedBy>
  <cp:lastPrinted>2023-03-28T17:52:46Z</cp:lastPrinted>
  <dcterms:created xsi:type="dcterms:W3CDTF">2023-03-27T12:24:01Z</dcterms:created>
  <dcterms:modified xsi:type="dcterms:W3CDTF">2023-03-28T17:53:36Z</dcterms:modified>
</cp:coreProperties>
</file>