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\0_Experiments\Others\NOX assay\"/>
    </mc:Choice>
  </mc:AlternateContent>
  <xr:revisionPtr revIDLastSave="0" documentId="13_ncr:1_{D89E7F59-DF42-47C8-9157-4D16B8CDCC61}" xr6:coauthVersionLast="36" xr6:coauthVersionMax="36" xr10:uidLastSave="{00000000-0000-0000-0000-000000000000}"/>
  <bookViews>
    <workbookView xWindow="0" yWindow="0" windowWidth="28800" windowHeight="12810" activeTab="2" xr2:uid="{A6A3E269-0B64-4C38-A79D-83D1A34E6F9B}"/>
  </bookViews>
  <sheets>
    <sheet name="Experiment 1" sheetId="1" r:id="rId1"/>
    <sheet name="Experiment 2" sheetId="2" r:id="rId2"/>
    <sheet name="Experiment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3" l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B17" i="3"/>
  <c r="B16" i="3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I17" i="2"/>
  <c r="I18" i="2"/>
  <c r="H17" i="2"/>
  <c r="H18" i="2"/>
  <c r="G17" i="2"/>
  <c r="G18" i="2"/>
  <c r="F17" i="2"/>
  <c r="F18" i="2"/>
  <c r="E17" i="2"/>
  <c r="E18" i="2"/>
  <c r="D17" i="2"/>
  <c r="D18" i="2"/>
  <c r="C17" i="2"/>
  <c r="C18" i="2"/>
  <c r="B17" i="2"/>
  <c r="B18" i="2"/>
  <c r="I16" i="2"/>
  <c r="H16" i="2"/>
  <c r="G16" i="2"/>
  <c r="F16" i="2"/>
  <c r="E16" i="2"/>
  <c r="D16" i="2"/>
  <c r="C16" i="2"/>
  <c r="B16" i="2"/>
  <c r="S19" i="1"/>
  <c r="R19" i="1"/>
  <c r="Q19" i="1"/>
  <c r="P19" i="1"/>
  <c r="O19" i="1"/>
  <c r="N19" i="1"/>
  <c r="M19" i="1"/>
  <c r="L19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L17" i="1"/>
  <c r="S16" i="1"/>
  <c r="R16" i="1"/>
  <c r="Q16" i="1"/>
  <c r="P16" i="1"/>
  <c r="O16" i="1"/>
  <c r="N16" i="1"/>
  <c r="M16" i="1"/>
  <c r="L16" i="1"/>
  <c r="I17" i="1"/>
  <c r="I18" i="1"/>
  <c r="I19" i="1"/>
  <c r="H17" i="1"/>
  <c r="H18" i="1"/>
  <c r="H19" i="1"/>
  <c r="G17" i="1"/>
  <c r="G18" i="1"/>
  <c r="G19" i="1"/>
  <c r="F17" i="1"/>
  <c r="F18" i="1"/>
  <c r="F19" i="1"/>
  <c r="E17" i="1"/>
  <c r="E18" i="1"/>
  <c r="E19" i="1"/>
  <c r="C17" i="1"/>
  <c r="C18" i="1"/>
  <c r="C19" i="1"/>
  <c r="C16" i="1"/>
  <c r="D17" i="1"/>
  <c r="D18" i="1"/>
  <c r="D19" i="1"/>
  <c r="I16" i="1"/>
  <c r="H16" i="1"/>
  <c r="G16" i="1"/>
  <c r="F16" i="1"/>
  <c r="E16" i="1"/>
  <c r="D16" i="1"/>
  <c r="B17" i="1"/>
  <c r="B18" i="1"/>
  <c r="B19" i="1"/>
  <c r="B16" i="1"/>
</calcChain>
</file>

<file path=xl/sharedStrings.xml><?xml version="1.0" encoding="utf-8"?>
<sst xmlns="http://schemas.openxmlformats.org/spreadsheetml/2006/main" count="30" uniqueCount="6">
  <si>
    <t>Erastin</t>
  </si>
  <si>
    <t>1st time point</t>
  </si>
  <si>
    <t>6th time point</t>
  </si>
  <si>
    <t>Protein</t>
  </si>
  <si>
    <t>Normalize to protein conc.</t>
  </si>
  <si>
    <t>10th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</si>
</sst>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218D-3EB2-4E03-8C14-B6A59C8F7D45}">
  <dimension ref="A1:S19"/>
  <sheetViews>
    <sheetView workbookViewId="0">
      <selection activeCell="B4" sqref="B4:B7"/>
    </sheetView>
  </sheetViews>
  <sheetFormatPr defaultRowHeight="15" x14ac:dyDescent="0.25"/>
  <sheetData>
    <row r="1" spans="1:19" x14ac:dyDescent="0.25">
      <c r="A1" s="7" t="s">
        <v>1</v>
      </c>
      <c r="B1" s="7"/>
      <c r="C1" s="7"/>
      <c r="D1" s="7"/>
      <c r="E1" s="7"/>
      <c r="F1" s="7"/>
      <c r="G1" s="7"/>
      <c r="H1" s="7"/>
      <c r="I1" s="7"/>
      <c r="L1" s="7" t="s">
        <v>2</v>
      </c>
      <c r="M1" s="7"/>
      <c r="N1" s="7"/>
      <c r="O1" s="7"/>
      <c r="P1" s="7"/>
      <c r="Q1" s="7"/>
      <c r="R1" s="7"/>
      <c r="S1" s="7"/>
    </row>
    <row r="2" spans="1:19" x14ac:dyDescent="0.25">
      <c r="A2" s="1"/>
      <c r="B2" s="8" t="s">
        <v>0</v>
      </c>
      <c r="C2" s="8"/>
      <c r="D2" s="8"/>
      <c r="E2" s="8"/>
      <c r="F2" s="8"/>
      <c r="G2" s="8"/>
      <c r="H2" s="8"/>
      <c r="I2" s="8"/>
      <c r="L2" s="8" t="s">
        <v>0</v>
      </c>
      <c r="M2" s="8"/>
      <c r="N2" s="8"/>
      <c r="O2" s="8"/>
      <c r="P2" s="8"/>
      <c r="Q2" s="8"/>
      <c r="R2" s="8"/>
      <c r="S2" s="8"/>
    </row>
    <row r="3" spans="1:19" x14ac:dyDescent="0.25">
      <c r="A3" s="1"/>
      <c r="B3" s="9">
        <v>10</v>
      </c>
      <c r="C3" s="9">
        <v>5</v>
      </c>
      <c r="D3" s="9">
        <v>2.5</v>
      </c>
      <c r="E3" s="9">
        <v>1.25</v>
      </c>
      <c r="F3" s="9">
        <v>0.6</v>
      </c>
      <c r="G3" s="9">
        <v>0.3</v>
      </c>
      <c r="H3" s="9">
        <v>0.15</v>
      </c>
      <c r="I3" s="9">
        <v>0</v>
      </c>
      <c r="L3" s="9">
        <v>10</v>
      </c>
      <c r="M3" s="9">
        <v>5</v>
      </c>
      <c r="N3" s="9">
        <v>2.5</v>
      </c>
      <c r="O3" s="9">
        <v>1.25</v>
      </c>
      <c r="P3" s="9">
        <v>0.6</v>
      </c>
      <c r="Q3" s="9">
        <v>0.3</v>
      </c>
      <c r="R3" s="9">
        <v>0.15</v>
      </c>
      <c r="S3" s="9">
        <v>0</v>
      </c>
    </row>
    <row r="4" spans="1:19" x14ac:dyDescent="0.25">
      <c r="A4" s="1"/>
      <c r="B4" s="1">
        <v>671</v>
      </c>
      <c r="C4" s="1">
        <v>631</v>
      </c>
      <c r="D4" s="1">
        <v>573</v>
      </c>
      <c r="E4" s="1">
        <v>470</v>
      </c>
      <c r="F4" s="1">
        <v>532</v>
      </c>
      <c r="G4" s="1">
        <v>465</v>
      </c>
      <c r="H4" s="1">
        <v>506</v>
      </c>
      <c r="I4" s="1">
        <v>492</v>
      </c>
      <c r="L4" s="1">
        <v>3121</v>
      </c>
      <c r="M4" s="1">
        <v>2711</v>
      </c>
      <c r="N4" s="1">
        <v>2432</v>
      </c>
      <c r="O4" s="1">
        <v>2148</v>
      </c>
      <c r="P4" s="1">
        <v>2236</v>
      </c>
      <c r="Q4" s="1">
        <v>1764</v>
      </c>
      <c r="R4" s="1">
        <v>2097</v>
      </c>
      <c r="S4" s="1">
        <v>2046</v>
      </c>
    </row>
    <row r="5" spans="1:19" x14ac:dyDescent="0.25">
      <c r="A5" s="1"/>
      <c r="B5" s="1">
        <v>644</v>
      </c>
      <c r="C5" s="1">
        <v>568</v>
      </c>
      <c r="D5" s="1">
        <v>623</v>
      </c>
      <c r="E5" s="1">
        <v>498</v>
      </c>
      <c r="F5" s="1">
        <v>492</v>
      </c>
      <c r="G5" s="1">
        <v>436</v>
      </c>
      <c r="H5" s="1">
        <v>496</v>
      </c>
      <c r="I5" s="1">
        <v>503</v>
      </c>
      <c r="L5" s="1">
        <v>3198</v>
      </c>
      <c r="M5" s="1">
        <v>2526</v>
      </c>
      <c r="N5" s="1">
        <v>2757</v>
      </c>
      <c r="O5" s="1">
        <v>2047</v>
      </c>
      <c r="P5" s="1">
        <v>2133</v>
      </c>
      <c r="Q5" s="1">
        <v>1669</v>
      </c>
      <c r="R5" s="1">
        <v>2210</v>
      </c>
      <c r="S5" s="1">
        <v>2017</v>
      </c>
    </row>
    <row r="6" spans="1:19" x14ac:dyDescent="0.25">
      <c r="A6" s="1"/>
      <c r="B6" s="1">
        <v>674</v>
      </c>
      <c r="C6" s="1">
        <v>636</v>
      </c>
      <c r="D6" s="1">
        <v>625</v>
      </c>
      <c r="E6" s="1">
        <v>548</v>
      </c>
      <c r="F6" s="1">
        <v>537</v>
      </c>
      <c r="G6" s="1">
        <v>469</v>
      </c>
      <c r="H6" s="1">
        <v>580</v>
      </c>
      <c r="I6" s="1">
        <v>575</v>
      </c>
      <c r="L6" s="1">
        <v>2898</v>
      </c>
      <c r="M6" s="1">
        <v>2724</v>
      </c>
      <c r="N6" s="1">
        <v>2457</v>
      </c>
      <c r="O6" s="1">
        <v>2405</v>
      </c>
      <c r="P6" s="1">
        <v>2234</v>
      </c>
      <c r="Q6" s="1">
        <v>1823</v>
      </c>
      <c r="R6" s="1">
        <v>2397</v>
      </c>
      <c r="S6" s="1">
        <v>2196</v>
      </c>
    </row>
    <row r="7" spans="1:19" x14ac:dyDescent="0.25">
      <c r="A7" s="1"/>
      <c r="B7" s="1">
        <v>766</v>
      </c>
      <c r="C7" s="1">
        <v>616</v>
      </c>
      <c r="D7" s="1">
        <v>602</v>
      </c>
      <c r="E7" s="1">
        <v>537</v>
      </c>
      <c r="F7" s="1">
        <v>617</v>
      </c>
      <c r="G7" s="1">
        <v>466</v>
      </c>
      <c r="H7" s="1">
        <v>534</v>
      </c>
      <c r="I7" s="1">
        <v>595</v>
      </c>
      <c r="L7" s="1">
        <v>3261</v>
      </c>
      <c r="M7" s="1">
        <v>2628</v>
      </c>
      <c r="N7" s="1">
        <v>2847</v>
      </c>
      <c r="O7" s="1">
        <v>2567</v>
      </c>
      <c r="P7" s="1">
        <v>2676</v>
      </c>
      <c r="Q7" s="1">
        <v>1959</v>
      </c>
      <c r="R7" s="1">
        <v>2188</v>
      </c>
      <c r="S7" s="1">
        <v>2018</v>
      </c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</row>
    <row r="9" spans="1:19" x14ac:dyDescent="0.25">
      <c r="A9" t="s">
        <v>3</v>
      </c>
      <c r="B9">
        <v>0.26</v>
      </c>
      <c r="C9">
        <v>0.28000000000000003</v>
      </c>
      <c r="D9">
        <v>0.307</v>
      </c>
      <c r="E9">
        <v>0.33500000000000002</v>
      </c>
      <c r="F9">
        <v>0.34</v>
      </c>
      <c r="G9">
        <v>0.33300000000000002</v>
      </c>
      <c r="H9">
        <v>0.39700000000000002</v>
      </c>
      <c r="I9">
        <v>0.375</v>
      </c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19" x14ac:dyDescent="0.25">
      <c r="A12" s="2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4" t="s">
        <v>1</v>
      </c>
      <c r="B13" s="5"/>
      <c r="C13" s="5"/>
      <c r="D13" s="5"/>
      <c r="E13" s="5"/>
      <c r="F13" s="5"/>
      <c r="G13" s="5"/>
      <c r="H13" s="5"/>
      <c r="I13" s="5"/>
      <c r="J13" s="6"/>
      <c r="K13" s="1"/>
      <c r="L13" s="4" t="s">
        <v>2</v>
      </c>
      <c r="M13" s="5"/>
      <c r="N13" s="5"/>
      <c r="O13" s="5"/>
      <c r="P13" s="5"/>
      <c r="Q13" s="5"/>
      <c r="R13" s="5"/>
      <c r="S13" s="6"/>
    </row>
    <row r="14" spans="1:19" x14ac:dyDescent="0.25">
      <c r="A14" s="1"/>
      <c r="B14" s="2" t="s">
        <v>0</v>
      </c>
      <c r="C14" s="2"/>
      <c r="D14" s="2"/>
      <c r="E14" s="2"/>
      <c r="F14" s="2"/>
      <c r="G14" s="2"/>
      <c r="H14" s="2"/>
      <c r="I14" s="2"/>
      <c r="J14" s="1"/>
      <c r="K14" s="1"/>
      <c r="L14" s="2" t="s">
        <v>0</v>
      </c>
      <c r="M14" s="2"/>
      <c r="N14" s="2"/>
      <c r="O14" s="2"/>
      <c r="P14" s="2"/>
      <c r="Q14" s="2"/>
      <c r="R14" s="2"/>
      <c r="S14" s="2"/>
    </row>
    <row r="15" spans="1:19" x14ac:dyDescent="0.25">
      <c r="B15" s="9">
        <v>10</v>
      </c>
      <c r="C15" s="9">
        <v>5</v>
      </c>
      <c r="D15" s="9">
        <v>2.5</v>
      </c>
      <c r="E15" s="9">
        <v>1.25</v>
      </c>
      <c r="F15" s="9">
        <v>0.6</v>
      </c>
      <c r="G15" s="9">
        <v>0.3</v>
      </c>
      <c r="H15" s="9">
        <v>0.15</v>
      </c>
      <c r="I15" s="9">
        <v>0</v>
      </c>
      <c r="L15" s="9">
        <v>10</v>
      </c>
      <c r="M15" s="9">
        <v>5</v>
      </c>
      <c r="N15" s="9">
        <v>2.5</v>
      </c>
      <c r="O15" s="9">
        <v>1.25</v>
      </c>
      <c r="P15" s="9">
        <v>0.6</v>
      </c>
      <c r="Q15" s="9">
        <v>0.3</v>
      </c>
      <c r="R15" s="9">
        <v>0.15</v>
      </c>
      <c r="S15" s="9">
        <v>0</v>
      </c>
    </row>
    <row r="16" spans="1:19" x14ac:dyDescent="0.25">
      <c r="B16" s="1">
        <f>B4/0.26</f>
        <v>2580.7692307692305</v>
      </c>
      <c r="C16" s="1">
        <f>C4/0.28</f>
        <v>2253.5714285714284</v>
      </c>
      <c r="D16" s="1">
        <f>D4/0.307</f>
        <v>1866.4495114006515</v>
      </c>
      <c r="E16" s="1">
        <f>E4/0.335</f>
        <v>1402.9850746268655</v>
      </c>
      <c r="F16" s="1">
        <f>F4/0.34</f>
        <v>1564.705882352941</v>
      </c>
      <c r="G16" s="1">
        <f>G4/0.333</f>
        <v>1396.3963963963963</v>
      </c>
      <c r="H16" s="1">
        <f>H4/0.397</f>
        <v>1274.5591939546598</v>
      </c>
      <c r="I16" s="1">
        <f>I4/0.375</f>
        <v>1312</v>
      </c>
      <c r="L16" s="1">
        <f>L4/0.26</f>
        <v>12003.846153846154</v>
      </c>
      <c r="M16" s="1">
        <f>M4/0.28</f>
        <v>9682.1428571428569</v>
      </c>
      <c r="N16" s="1">
        <f>N4/0.307</f>
        <v>7921.824104234528</v>
      </c>
      <c r="O16" s="1">
        <f>O4/0.335</f>
        <v>6411.9402985074621</v>
      </c>
      <c r="P16" s="1">
        <f>P4/0.34</f>
        <v>6576.4705882352937</v>
      </c>
      <c r="Q16" s="1">
        <f>Q4/0.333</f>
        <v>5297.2972972972966</v>
      </c>
      <c r="R16" s="1">
        <f>R4/0.397</f>
        <v>5282.1158690176317</v>
      </c>
      <c r="S16" s="1">
        <f>S4/0.375</f>
        <v>5456</v>
      </c>
    </row>
    <row r="17" spans="2:19" x14ac:dyDescent="0.25">
      <c r="B17" s="1">
        <f t="shared" ref="B17:B19" si="0">B5/0.26</f>
        <v>2476.9230769230767</v>
      </c>
      <c r="C17" s="1">
        <f t="shared" ref="C17:C19" si="1">C5/0.28</f>
        <v>2028.5714285714284</v>
      </c>
      <c r="D17" s="1">
        <f t="shared" ref="D17:D19" si="2">D5/0.307</f>
        <v>2029.3159609120521</v>
      </c>
      <c r="E17" s="1">
        <f t="shared" ref="E17:E19" si="3">E5/0.335</f>
        <v>1486.5671641791043</v>
      </c>
      <c r="F17" s="1">
        <f t="shared" ref="F17:F19" si="4">F5/0.34</f>
        <v>1447.0588235294117</v>
      </c>
      <c r="G17" s="1">
        <f t="shared" ref="G17:G19" si="5">G5/0.333</f>
        <v>1309.3093093093091</v>
      </c>
      <c r="H17" s="1">
        <f t="shared" ref="H17:H19" si="6">H5/0.397</f>
        <v>1249.3702770780856</v>
      </c>
      <c r="I17" s="1">
        <f t="shared" ref="I17:I19" si="7">I5/0.375</f>
        <v>1341.3333333333333</v>
      </c>
      <c r="L17" s="1">
        <f t="shared" ref="L17:L19" si="8">L5/0.26</f>
        <v>12300</v>
      </c>
      <c r="M17" s="1">
        <f t="shared" ref="M17:M19" si="9">M5/0.28</f>
        <v>9021.4285714285706</v>
      </c>
      <c r="N17" s="1">
        <f t="shared" ref="N17:N19" si="10">N5/0.307</f>
        <v>8980.4560260586313</v>
      </c>
      <c r="O17" s="1">
        <f t="shared" ref="O17:O19" si="11">O5/0.335</f>
        <v>6110.4477611940292</v>
      </c>
      <c r="P17" s="1">
        <f t="shared" ref="P17:P19" si="12">P5/0.34</f>
        <v>6273.5294117647054</v>
      </c>
      <c r="Q17" s="1">
        <f t="shared" ref="Q17:Q19" si="13">Q5/0.333</f>
        <v>5012.0120120120118</v>
      </c>
      <c r="R17" s="1">
        <f t="shared" ref="R17:R19" si="14">R5/0.397</f>
        <v>5566.750629722922</v>
      </c>
      <c r="S17" s="1">
        <f t="shared" ref="S17:S19" si="15">S5/0.375</f>
        <v>5378.666666666667</v>
      </c>
    </row>
    <row r="18" spans="2:19" x14ac:dyDescent="0.25">
      <c r="B18" s="1">
        <f t="shared" si="0"/>
        <v>2592.3076923076924</v>
      </c>
      <c r="C18" s="1">
        <f t="shared" si="1"/>
        <v>2271.4285714285711</v>
      </c>
      <c r="D18" s="1">
        <f t="shared" si="2"/>
        <v>2035.8306188925083</v>
      </c>
      <c r="E18" s="1">
        <f t="shared" si="3"/>
        <v>1635.8208955223879</v>
      </c>
      <c r="F18" s="1">
        <f t="shared" si="4"/>
        <v>1579.4117647058822</v>
      </c>
      <c r="G18" s="1">
        <f t="shared" si="5"/>
        <v>1408.4084084084084</v>
      </c>
      <c r="H18" s="1">
        <f t="shared" si="6"/>
        <v>1460.9571788413098</v>
      </c>
      <c r="I18" s="1">
        <f t="shared" si="7"/>
        <v>1533.3333333333333</v>
      </c>
      <c r="L18" s="1">
        <f t="shared" si="8"/>
        <v>11146.153846153846</v>
      </c>
      <c r="M18" s="1">
        <f t="shared" si="9"/>
        <v>9728.5714285714275</v>
      </c>
      <c r="N18" s="1">
        <f t="shared" si="10"/>
        <v>8003.2573289902284</v>
      </c>
      <c r="O18" s="1">
        <f t="shared" si="11"/>
        <v>7179.1044776119397</v>
      </c>
      <c r="P18" s="1">
        <f t="shared" si="12"/>
        <v>6570.5882352941171</v>
      </c>
      <c r="Q18" s="1">
        <f t="shared" si="13"/>
        <v>5474.4744744744739</v>
      </c>
      <c r="R18" s="1">
        <f t="shared" si="14"/>
        <v>6037.7833753148616</v>
      </c>
      <c r="S18" s="1">
        <f t="shared" si="15"/>
        <v>5856</v>
      </c>
    </row>
    <row r="19" spans="2:19" x14ac:dyDescent="0.25">
      <c r="B19" s="1">
        <f t="shared" si="0"/>
        <v>2946.1538461538462</v>
      </c>
      <c r="C19" s="1">
        <f t="shared" si="1"/>
        <v>2200</v>
      </c>
      <c r="D19" s="1">
        <f t="shared" si="2"/>
        <v>1960.9120521172638</v>
      </c>
      <c r="E19" s="1">
        <f t="shared" si="3"/>
        <v>1602.9850746268655</v>
      </c>
      <c r="F19" s="1">
        <f t="shared" si="4"/>
        <v>1814.705882352941</v>
      </c>
      <c r="G19" s="1">
        <f t="shared" si="5"/>
        <v>1399.3993993993993</v>
      </c>
      <c r="H19" s="1">
        <f t="shared" si="6"/>
        <v>1345.0881612090679</v>
      </c>
      <c r="I19" s="1">
        <f t="shared" si="7"/>
        <v>1586.6666666666667</v>
      </c>
      <c r="L19" s="1">
        <f t="shared" si="8"/>
        <v>12542.307692307691</v>
      </c>
      <c r="M19" s="1">
        <f t="shared" si="9"/>
        <v>9385.7142857142844</v>
      </c>
      <c r="N19" s="1">
        <f t="shared" si="10"/>
        <v>9273.6156351791524</v>
      </c>
      <c r="O19" s="1">
        <f t="shared" si="11"/>
        <v>7662.686567164179</v>
      </c>
      <c r="P19" s="1">
        <f t="shared" si="12"/>
        <v>7870.5882352941171</v>
      </c>
      <c r="Q19" s="1">
        <f t="shared" si="13"/>
        <v>5882.8828828828828</v>
      </c>
      <c r="R19" s="1">
        <f t="shared" si="14"/>
        <v>5511.335012594458</v>
      </c>
      <c r="S19" s="1">
        <f t="shared" si="15"/>
        <v>5381.333333333333</v>
      </c>
    </row>
  </sheetData>
  <mergeCells count="9">
    <mergeCell ref="A1:I1"/>
    <mergeCell ref="L1:S1"/>
    <mergeCell ref="B2:I2"/>
    <mergeCell ref="L2:S2"/>
    <mergeCell ref="B14:I14"/>
    <mergeCell ref="L14:S14"/>
    <mergeCell ref="A12:S12"/>
    <mergeCell ref="A13:J13"/>
    <mergeCell ref="L13:S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184B-1C6B-4443-B35B-594582938C71}">
  <dimension ref="A1:X38"/>
  <sheetViews>
    <sheetView workbookViewId="0">
      <selection activeCell="G27" sqref="G27:N27"/>
    </sheetView>
  </sheetViews>
  <sheetFormatPr defaultRowHeight="15" x14ac:dyDescent="0.25"/>
  <sheetData>
    <row r="1" spans="1:19" x14ac:dyDescent="0.25">
      <c r="A1" s="7" t="s">
        <v>1</v>
      </c>
      <c r="B1" s="7"/>
      <c r="C1" s="7"/>
      <c r="D1" s="7"/>
      <c r="E1" s="7"/>
      <c r="F1" s="7"/>
      <c r="G1" s="7"/>
      <c r="H1" s="7"/>
      <c r="I1" s="7"/>
      <c r="L1" s="7" t="s">
        <v>5</v>
      </c>
      <c r="M1" s="7"/>
      <c r="N1" s="7"/>
      <c r="O1" s="7"/>
      <c r="P1" s="7"/>
      <c r="Q1" s="7"/>
      <c r="R1" s="7"/>
      <c r="S1" s="7"/>
    </row>
    <row r="2" spans="1:19" x14ac:dyDescent="0.25">
      <c r="A2" s="1"/>
      <c r="B2" s="8" t="s">
        <v>0</v>
      </c>
      <c r="C2" s="8"/>
      <c r="D2" s="8"/>
      <c r="E2" s="8"/>
      <c r="F2" s="8"/>
      <c r="G2" s="8"/>
      <c r="H2" s="8"/>
      <c r="I2" s="8"/>
      <c r="L2" s="8" t="s">
        <v>0</v>
      </c>
      <c r="M2" s="8"/>
      <c r="N2" s="8"/>
      <c r="O2" s="8"/>
      <c r="P2" s="8"/>
      <c r="Q2" s="8"/>
      <c r="R2" s="8"/>
      <c r="S2" s="8"/>
    </row>
    <row r="3" spans="1:19" x14ac:dyDescent="0.25">
      <c r="A3" s="1"/>
      <c r="B3" s="9">
        <v>10</v>
      </c>
      <c r="C3" s="9">
        <v>5</v>
      </c>
      <c r="D3" s="9">
        <v>2.5</v>
      </c>
      <c r="E3" s="9">
        <v>1.25</v>
      </c>
      <c r="F3" s="9">
        <v>0.6</v>
      </c>
      <c r="G3" s="9">
        <v>0.3</v>
      </c>
      <c r="H3" s="9">
        <v>0.15</v>
      </c>
      <c r="I3" s="9">
        <v>0</v>
      </c>
      <c r="L3" s="9">
        <v>10</v>
      </c>
      <c r="M3" s="9">
        <v>5</v>
      </c>
      <c r="N3" s="9">
        <v>2.5</v>
      </c>
      <c r="O3" s="9">
        <v>1.25</v>
      </c>
      <c r="P3" s="9">
        <v>0.6</v>
      </c>
      <c r="Q3" s="9">
        <v>0.3</v>
      </c>
      <c r="R3" s="9">
        <v>0.15</v>
      </c>
      <c r="S3" s="9">
        <v>0</v>
      </c>
    </row>
    <row r="4" spans="1:19" x14ac:dyDescent="0.25">
      <c r="A4" s="1"/>
      <c r="B4">
        <v>218</v>
      </c>
      <c r="C4">
        <v>207</v>
      </c>
      <c r="D4">
        <v>213</v>
      </c>
      <c r="E4">
        <v>163</v>
      </c>
      <c r="F4">
        <v>192</v>
      </c>
      <c r="G4">
        <v>217</v>
      </c>
      <c r="H4">
        <v>202</v>
      </c>
      <c r="I4">
        <v>199</v>
      </c>
      <c r="L4">
        <v>3290</v>
      </c>
      <c r="M4">
        <v>2980</v>
      </c>
      <c r="N4">
        <v>2869</v>
      </c>
      <c r="O4">
        <v>2372</v>
      </c>
      <c r="P4">
        <v>2496</v>
      </c>
      <c r="Q4">
        <v>2431</v>
      </c>
      <c r="R4">
        <v>2179</v>
      </c>
      <c r="S4">
        <v>2291</v>
      </c>
    </row>
    <row r="5" spans="1:19" x14ac:dyDescent="0.25">
      <c r="A5" s="1"/>
      <c r="B5">
        <v>210</v>
      </c>
      <c r="C5">
        <v>207</v>
      </c>
      <c r="D5">
        <v>209</v>
      </c>
      <c r="E5">
        <v>210</v>
      </c>
      <c r="F5">
        <v>219</v>
      </c>
      <c r="G5">
        <v>209</v>
      </c>
      <c r="H5">
        <v>215</v>
      </c>
      <c r="I5">
        <v>242</v>
      </c>
      <c r="L5">
        <v>3363</v>
      </c>
      <c r="M5">
        <v>2853</v>
      </c>
      <c r="N5">
        <v>3014</v>
      </c>
      <c r="O5">
        <v>2498</v>
      </c>
      <c r="P5">
        <v>2559</v>
      </c>
      <c r="Q5">
        <v>2355</v>
      </c>
      <c r="R5">
        <v>2269</v>
      </c>
      <c r="S5">
        <v>2229</v>
      </c>
    </row>
    <row r="6" spans="1:19" x14ac:dyDescent="0.25">
      <c r="A6" s="1"/>
      <c r="B6">
        <v>236</v>
      </c>
      <c r="C6">
        <v>251</v>
      </c>
      <c r="D6">
        <v>272</v>
      </c>
      <c r="E6">
        <v>269</v>
      </c>
      <c r="F6">
        <v>232</v>
      </c>
      <c r="G6">
        <v>223</v>
      </c>
      <c r="H6">
        <v>237</v>
      </c>
      <c r="I6">
        <v>266</v>
      </c>
      <c r="L6">
        <v>3012</v>
      </c>
      <c r="M6">
        <v>2778</v>
      </c>
      <c r="N6">
        <v>3006</v>
      </c>
      <c r="O6">
        <v>2436</v>
      </c>
      <c r="P6">
        <v>2443</v>
      </c>
      <c r="Q6">
        <v>2365</v>
      </c>
      <c r="R6">
        <v>2256</v>
      </c>
      <c r="S6">
        <v>2197</v>
      </c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</row>
    <row r="9" spans="1:19" x14ac:dyDescent="0.25">
      <c r="A9" t="s">
        <v>3</v>
      </c>
      <c r="B9">
        <v>0.29099999999999998</v>
      </c>
      <c r="C9">
        <v>0.30499999999999999</v>
      </c>
      <c r="D9">
        <v>0.27800000000000002</v>
      </c>
      <c r="E9">
        <v>0.26900000000000002</v>
      </c>
      <c r="F9">
        <v>0.28399999999999997</v>
      </c>
      <c r="G9">
        <v>0.308</v>
      </c>
      <c r="H9">
        <v>0.29499999999999998</v>
      </c>
      <c r="I9">
        <v>0.28999999999999998</v>
      </c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19" x14ac:dyDescent="0.25">
      <c r="A12" s="2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4" t="s">
        <v>1</v>
      </c>
      <c r="B13" s="5"/>
      <c r="C13" s="5"/>
      <c r="D13" s="5"/>
      <c r="E13" s="5"/>
      <c r="F13" s="5"/>
      <c r="G13" s="5"/>
      <c r="H13" s="5"/>
      <c r="I13" s="5"/>
      <c r="J13" s="6"/>
      <c r="K13" s="1"/>
      <c r="L13" s="4" t="s">
        <v>2</v>
      </c>
      <c r="M13" s="5"/>
      <c r="N13" s="5"/>
      <c r="O13" s="5"/>
      <c r="P13" s="5"/>
      <c r="Q13" s="5"/>
      <c r="R13" s="5"/>
      <c r="S13" s="6"/>
    </row>
    <row r="14" spans="1:19" x14ac:dyDescent="0.25">
      <c r="A14" s="1"/>
      <c r="B14" s="2" t="s">
        <v>0</v>
      </c>
      <c r="C14" s="2"/>
      <c r="D14" s="2"/>
      <c r="E14" s="2"/>
      <c r="F14" s="2"/>
      <c r="G14" s="2"/>
      <c r="H14" s="2"/>
      <c r="I14" s="2"/>
      <c r="J14" s="1"/>
      <c r="K14" s="1"/>
      <c r="L14" s="2" t="s">
        <v>0</v>
      </c>
      <c r="M14" s="2"/>
      <c r="N14" s="2"/>
      <c r="O14" s="2"/>
      <c r="P14" s="2"/>
      <c r="Q14" s="2"/>
      <c r="R14" s="2"/>
      <c r="S14" s="2"/>
    </row>
    <row r="15" spans="1:19" x14ac:dyDescent="0.25">
      <c r="B15" s="9">
        <v>10</v>
      </c>
      <c r="C15" s="9">
        <v>5</v>
      </c>
      <c r="D15" s="9">
        <v>2.5</v>
      </c>
      <c r="E15" s="9">
        <v>1.25</v>
      </c>
      <c r="F15" s="9">
        <v>0.6</v>
      </c>
      <c r="G15" s="9">
        <v>0.3</v>
      </c>
      <c r="H15" s="9">
        <v>0.15</v>
      </c>
      <c r="I15" s="9">
        <v>0</v>
      </c>
      <c r="L15" s="9">
        <v>10</v>
      </c>
      <c r="M15" s="9">
        <v>5</v>
      </c>
      <c r="N15" s="9">
        <v>2.5</v>
      </c>
      <c r="O15" s="9">
        <v>1.25</v>
      </c>
      <c r="P15" s="9">
        <v>0.6</v>
      </c>
      <c r="Q15" s="9">
        <v>0.3</v>
      </c>
      <c r="R15" s="9">
        <v>0.15</v>
      </c>
      <c r="S15" s="9">
        <v>0</v>
      </c>
    </row>
    <row r="16" spans="1:19" x14ac:dyDescent="0.25">
      <c r="B16" s="1">
        <f>B4/0.291</f>
        <v>749.14089347079039</v>
      </c>
      <c r="C16" s="1">
        <f>C4/0.305</f>
        <v>678.68852459016398</v>
      </c>
      <c r="D16" s="1">
        <f>D4/0.278</f>
        <v>766.1870503597122</v>
      </c>
      <c r="E16" s="1">
        <f>E4/0.269</f>
        <v>605.94795539033453</v>
      </c>
      <c r="F16" s="1">
        <f>F4/0.284</f>
        <v>676.05633802816908</v>
      </c>
      <c r="G16" s="1">
        <f>G4/0.308</f>
        <v>704.5454545454545</v>
      </c>
      <c r="H16" s="1">
        <f>H4/0.295</f>
        <v>684.74576271186447</v>
      </c>
      <c r="I16" s="1">
        <f>I4/0.29</f>
        <v>686.20689655172418</v>
      </c>
      <c r="L16" s="1">
        <f>L4/0.291</f>
        <v>11305.841924398626</v>
      </c>
      <c r="M16" s="1">
        <f>M4/0.305</f>
        <v>9770.4918032786882</v>
      </c>
      <c r="N16" s="1">
        <f>N4/0.278</f>
        <v>10320.143884892086</v>
      </c>
      <c r="O16" s="1">
        <f>O4/0.269</f>
        <v>8817.8438661710024</v>
      </c>
      <c r="P16" s="1">
        <f>P4/0.284</f>
        <v>8788.7323943661977</v>
      </c>
      <c r="Q16" s="1">
        <f>Q4/0.308</f>
        <v>7892.8571428571431</v>
      </c>
      <c r="R16" s="1">
        <f>R4/0.295</f>
        <v>7386.4406779661022</v>
      </c>
      <c r="S16" s="1">
        <f>S4/0.29</f>
        <v>7900.0000000000009</v>
      </c>
    </row>
    <row r="17" spans="2:24" x14ac:dyDescent="0.25">
      <c r="B17" s="1">
        <f t="shared" ref="B17:B18" si="0">B5/0.291</f>
        <v>721.64948453608247</v>
      </c>
      <c r="C17" s="1">
        <f t="shared" ref="C17:C18" si="1">C5/0.305</f>
        <v>678.68852459016398</v>
      </c>
      <c r="D17" s="1">
        <f t="shared" ref="D17:D18" si="2">D5/0.278</f>
        <v>751.79856115107907</v>
      </c>
      <c r="E17" s="1">
        <f t="shared" ref="E17:E18" si="3">E5/0.269</f>
        <v>780.66914498141261</v>
      </c>
      <c r="F17" s="1">
        <f t="shared" ref="F17:F18" si="4">F5/0.284</f>
        <v>771.12676056338034</v>
      </c>
      <c r="G17" s="1">
        <f t="shared" ref="G17:G18" si="5">G5/0.308</f>
        <v>678.57142857142856</v>
      </c>
      <c r="H17" s="1">
        <f t="shared" ref="H17:H18" si="6">H5/0.295</f>
        <v>728.81355932203394</v>
      </c>
      <c r="I17" s="1">
        <f t="shared" ref="I17:I18" si="7">I5/0.29</f>
        <v>834.48275862068976</v>
      </c>
      <c r="L17" s="1">
        <f t="shared" ref="L17:L18" si="8">L5/0.291</f>
        <v>11556.701030927836</v>
      </c>
      <c r="M17" s="1">
        <f t="shared" ref="M17:M18" si="9">M5/0.305</f>
        <v>9354.0983606557384</v>
      </c>
      <c r="N17" s="1">
        <f t="shared" ref="N17:N18" si="10">N5/0.278</f>
        <v>10841.726618705035</v>
      </c>
      <c r="O17" s="1">
        <f t="shared" ref="O17:O18" si="11">O5/0.269</f>
        <v>9286.2453531598512</v>
      </c>
      <c r="P17" s="1">
        <f t="shared" ref="P17:P18" si="12">P5/0.284</f>
        <v>9010.5633802816901</v>
      </c>
      <c r="Q17" s="1">
        <f t="shared" ref="Q17:Q18" si="13">Q5/0.308</f>
        <v>7646.1038961038957</v>
      </c>
      <c r="R17" s="1">
        <f t="shared" ref="R17:R18" si="14">R5/0.295</f>
        <v>7691.5254237288136</v>
      </c>
      <c r="S17" s="1">
        <f t="shared" ref="S17:S18" si="15">S5/0.29</f>
        <v>7686.2068965517246</v>
      </c>
    </row>
    <row r="18" spans="2:24" x14ac:dyDescent="0.25">
      <c r="B18" s="1">
        <f t="shared" si="0"/>
        <v>810.99656357388324</v>
      </c>
      <c r="C18" s="1">
        <f t="shared" si="1"/>
        <v>822.95081967213116</v>
      </c>
      <c r="D18" s="1">
        <f t="shared" si="2"/>
        <v>978.41726618705025</v>
      </c>
      <c r="E18" s="1">
        <f t="shared" si="3"/>
        <v>999.99999999999989</v>
      </c>
      <c r="F18" s="1">
        <f t="shared" si="4"/>
        <v>816.90140845070425</v>
      </c>
      <c r="G18" s="1">
        <f t="shared" si="5"/>
        <v>724.02597402597405</v>
      </c>
      <c r="H18" s="1">
        <f t="shared" si="6"/>
        <v>803.38983050847457</v>
      </c>
      <c r="I18" s="1">
        <f t="shared" si="7"/>
        <v>917.24137931034488</v>
      </c>
      <c r="L18" s="1">
        <f t="shared" si="8"/>
        <v>10350.515463917527</v>
      </c>
      <c r="M18" s="1">
        <f t="shared" si="9"/>
        <v>9108.1967213114749</v>
      </c>
      <c r="N18" s="1">
        <f t="shared" si="10"/>
        <v>10812.949640287768</v>
      </c>
      <c r="O18" s="1">
        <f t="shared" si="11"/>
        <v>9055.7620817843854</v>
      </c>
      <c r="P18" s="1">
        <f t="shared" si="12"/>
        <v>8602.1126760563384</v>
      </c>
      <c r="Q18" s="1">
        <f t="shared" si="13"/>
        <v>7678.5714285714284</v>
      </c>
      <c r="R18" s="1">
        <f t="shared" si="14"/>
        <v>7647.4576271186443</v>
      </c>
      <c r="S18" s="1">
        <f t="shared" si="15"/>
        <v>7575.8620689655181</v>
      </c>
    </row>
    <row r="19" spans="2:24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  <c r="P19" s="1"/>
      <c r="Q19" s="1"/>
      <c r="R19" s="1"/>
      <c r="S19" s="1"/>
    </row>
    <row r="25" spans="2:2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2:2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24" x14ac:dyDescent="0.25">
      <c r="C27" s="10"/>
      <c r="D27" s="10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0"/>
      <c r="P27" s="10"/>
      <c r="Q27" s="11"/>
      <c r="R27" s="11"/>
      <c r="S27" s="11"/>
      <c r="T27" s="11"/>
      <c r="U27" s="11"/>
      <c r="V27" s="11"/>
      <c r="W27" s="11"/>
      <c r="X27" s="11"/>
    </row>
    <row r="28" spans="2:24" x14ac:dyDescent="0.25">
      <c r="C28" s="10"/>
      <c r="D28" s="10"/>
      <c r="E28" s="10"/>
      <c r="F28" s="10"/>
      <c r="G28" s="12"/>
      <c r="H28" s="12"/>
      <c r="I28" s="12"/>
      <c r="J28" s="12"/>
      <c r="K28" s="12"/>
      <c r="L28" s="12"/>
      <c r="M28" s="12"/>
      <c r="N28" s="12"/>
      <c r="O28" s="10"/>
      <c r="P28" s="10"/>
      <c r="Q28" s="12"/>
      <c r="R28" s="12"/>
      <c r="S28" s="12"/>
      <c r="T28" s="12"/>
      <c r="U28" s="12"/>
      <c r="V28" s="12"/>
      <c r="W28" s="12"/>
      <c r="X28" s="12"/>
    </row>
    <row r="29" spans="2:2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24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24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2:24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3:24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3:24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3:24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3:24" x14ac:dyDescent="0.2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3:24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3:24" x14ac:dyDescent="0.2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</sheetData>
  <mergeCells count="11">
    <mergeCell ref="B14:I14"/>
    <mergeCell ref="L14:S14"/>
    <mergeCell ref="G27:N27"/>
    <mergeCell ref="Q27:X27"/>
    <mergeCell ref="A1:I1"/>
    <mergeCell ref="L1:S1"/>
    <mergeCell ref="B2:I2"/>
    <mergeCell ref="L2:S2"/>
    <mergeCell ref="A12:S12"/>
    <mergeCell ref="A13:J13"/>
    <mergeCell ref="L13:S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17FC-3635-4DF9-9AC8-80AF72D91B5C}">
  <dimension ref="A1:S19"/>
  <sheetViews>
    <sheetView tabSelected="1" workbookViewId="0">
      <selection activeCell="B9" sqref="B9"/>
    </sheetView>
  </sheetViews>
  <sheetFormatPr defaultRowHeight="15" x14ac:dyDescent="0.25"/>
  <sheetData>
    <row r="1" spans="1:19" x14ac:dyDescent="0.25">
      <c r="A1" s="7" t="s">
        <v>1</v>
      </c>
      <c r="B1" s="7"/>
      <c r="C1" s="7"/>
      <c r="D1" s="7"/>
      <c r="E1" s="7"/>
      <c r="F1" s="7"/>
      <c r="G1" s="7"/>
      <c r="H1" s="7"/>
      <c r="I1" s="7"/>
      <c r="L1" s="7" t="s">
        <v>5</v>
      </c>
      <c r="M1" s="7"/>
      <c r="N1" s="7"/>
      <c r="O1" s="7"/>
      <c r="P1" s="7"/>
      <c r="Q1" s="7"/>
      <c r="R1" s="7"/>
      <c r="S1" s="7"/>
    </row>
    <row r="2" spans="1:19" x14ac:dyDescent="0.25">
      <c r="A2" s="1"/>
      <c r="B2" s="8" t="s">
        <v>0</v>
      </c>
      <c r="C2" s="8"/>
      <c r="D2" s="8"/>
      <c r="E2" s="8"/>
      <c r="F2" s="8"/>
      <c r="G2" s="8"/>
      <c r="H2" s="8"/>
      <c r="I2" s="8"/>
      <c r="L2" s="8" t="s">
        <v>0</v>
      </c>
      <c r="M2" s="8"/>
      <c r="N2" s="8"/>
      <c r="O2" s="8"/>
      <c r="P2" s="8"/>
      <c r="Q2" s="8"/>
      <c r="R2" s="8"/>
      <c r="S2" s="8"/>
    </row>
    <row r="3" spans="1:19" x14ac:dyDescent="0.25">
      <c r="A3" s="1"/>
      <c r="B3" s="9">
        <v>10</v>
      </c>
      <c r="C3" s="9">
        <v>5</v>
      </c>
      <c r="D3" s="9">
        <v>2.5</v>
      </c>
      <c r="E3" s="9">
        <v>1.25</v>
      </c>
      <c r="F3" s="9">
        <v>0.6</v>
      </c>
      <c r="G3" s="9">
        <v>0.3</v>
      </c>
      <c r="H3" s="9">
        <v>0.15</v>
      </c>
      <c r="I3" s="9">
        <v>0</v>
      </c>
      <c r="L3" s="9">
        <v>10</v>
      </c>
      <c r="M3" s="9">
        <v>5</v>
      </c>
      <c r="N3" s="9">
        <v>2.5</v>
      </c>
      <c r="O3" s="9">
        <v>1.25</v>
      </c>
      <c r="P3" s="9">
        <v>0.6</v>
      </c>
      <c r="Q3" s="9">
        <v>0.3</v>
      </c>
      <c r="R3" s="9">
        <v>0.15</v>
      </c>
      <c r="S3" s="9">
        <v>0</v>
      </c>
    </row>
    <row r="4" spans="1:19" x14ac:dyDescent="0.25">
      <c r="A4" s="1"/>
      <c r="B4" s="1">
        <v>301</v>
      </c>
      <c r="C4" s="1">
        <v>292</v>
      </c>
      <c r="D4" s="1">
        <v>267</v>
      </c>
      <c r="E4" s="1">
        <v>293</v>
      </c>
      <c r="F4" s="1">
        <v>283</v>
      </c>
      <c r="G4" s="1">
        <v>321</v>
      </c>
      <c r="H4" s="1">
        <v>305</v>
      </c>
      <c r="I4" s="1">
        <v>333</v>
      </c>
      <c r="L4" s="1">
        <v>1791</v>
      </c>
      <c r="M4" s="1">
        <v>1888</v>
      </c>
      <c r="N4" s="1">
        <v>1423</v>
      </c>
      <c r="O4" s="1">
        <v>1712</v>
      </c>
      <c r="P4" s="1">
        <v>1630</v>
      </c>
      <c r="Q4" s="1">
        <v>1647</v>
      </c>
      <c r="R4" s="1">
        <v>1550</v>
      </c>
      <c r="S4" s="1">
        <v>1313</v>
      </c>
    </row>
    <row r="5" spans="1:19" x14ac:dyDescent="0.25">
      <c r="A5" s="1"/>
      <c r="B5" s="1">
        <v>245</v>
      </c>
      <c r="C5" s="1">
        <v>319</v>
      </c>
      <c r="D5" s="1">
        <v>260</v>
      </c>
      <c r="E5" s="1">
        <v>248</v>
      </c>
      <c r="F5" s="1">
        <v>276</v>
      </c>
      <c r="G5" s="1">
        <v>319</v>
      </c>
      <c r="H5" s="1">
        <v>278</v>
      </c>
      <c r="I5" s="1">
        <v>353</v>
      </c>
      <c r="L5" s="1">
        <v>1988</v>
      </c>
      <c r="M5" s="1">
        <v>2000</v>
      </c>
      <c r="N5" s="1">
        <v>1568</v>
      </c>
      <c r="O5" s="1">
        <v>1581</v>
      </c>
      <c r="P5" s="1">
        <v>1671</v>
      </c>
      <c r="Q5" s="1">
        <v>1724</v>
      </c>
      <c r="R5" s="1">
        <v>1528</v>
      </c>
      <c r="S5" s="1">
        <v>1302</v>
      </c>
    </row>
    <row r="6" spans="1:19" x14ac:dyDescent="0.25">
      <c r="A6" s="1"/>
    </row>
    <row r="7" spans="1:19" x14ac:dyDescent="0.25">
      <c r="A7" s="1"/>
      <c r="B7" s="1"/>
      <c r="C7" s="1"/>
      <c r="D7" s="1"/>
      <c r="E7" s="1"/>
      <c r="F7" s="1"/>
      <c r="G7" s="1"/>
      <c r="H7" s="1"/>
      <c r="I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1"/>
      <c r="E8" s="1"/>
      <c r="F8" s="1"/>
      <c r="G8" s="1"/>
      <c r="H8" s="1"/>
      <c r="I8" s="1"/>
    </row>
    <row r="9" spans="1:19" x14ac:dyDescent="0.25">
      <c r="A9" t="s">
        <v>3</v>
      </c>
      <c r="B9" s="1">
        <v>0.22500000000000001</v>
      </c>
      <c r="C9" s="1">
        <v>0.22700000000000001</v>
      </c>
      <c r="D9" s="1">
        <v>0.23499999999999999</v>
      </c>
      <c r="E9" s="1">
        <v>0.24199999999999999</v>
      </c>
      <c r="F9" s="1">
        <v>0.22700000000000001</v>
      </c>
      <c r="G9" s="1">
        <v>0.23200000000000001</v>
      </c>
      <c r="H9" s="1">
        <v>0.23400000000000001</v>
      </c>
      <c r="I9" s="1">
        <v>0.24</v>
      </c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19" x14ac:dyDescent="0.25">
      <c r="A12" s="2" t="s">
        <v>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4" t="s">
        <v>1</v>
      </c>
      <c r="B13" s="5"/>
      <c r="C13" s="5"/>
      <c r="D13" s="5"/>
      <c r="E13" s="5"/>
      <c r="F13" s="5"/>
      <c r="G13" s="5"/>
      <c r="H13" s="5"/>
      <c r="I13" s="5"/>
      <c r="J13" s="6"/>
      <c r="K13" s="1"/>
      <c r="L13" s="4" t="s">
        <v>2</v>
      </c>
      <c r="M13" s="5"/>
      <c r="N13" s="5"/>
      <c r="O13" s="5"/>
      <c r="P13" s="5"/>
      <c r="Q13" s="5"/>
      <c r="R13" s="5"/>
      <c r="S13" s="6"/>
    </row>
    <row r="14" spans="1:19" x14ac:dyDescent="0.25">
      <c r="A14" s="1"/>
      <c r="B14" s="2" t="s">
        <v>0</v>
      </c>
      <c r="C14" s="2"/>
      <c r="D14" s="2"/>
      <c r="E14" s="2"/>
      <c r="F14" s="2"/>
      <c r="G14" s="2"/>
      <c r="H14" s="2"/>
      <c r="I14" s="2"/>
      <c r="J14" s="1"/>
      <c r="K14" s="1"/>
      <c r="L14" s="2" t="s">
        <v>0</v>
      </c>
      <c r="M14" s="2"/>
      <c r="N14" s="2"/>
      <c r="O14" s="2"/>
      <c r="P14" s="2"/>
      <c r="Q14" s="2"/>
      <c r="R14" s="2"/>
      <c r="S14" s="2"/>
    </row>
    <row r="15" spans="1:19" x14ac:dyDescent="0.25">
      <c r="B15" s="9">
        <v>10</v>
      </c>
      <c r="C15" s="9">
        <v>5</v>
      </c>
      <c r="D15" s="9">
        <v>2.5</v>
      </c>
      <c r="E15" s="9">
        <v>1.25</v>
      </c>
      <c r="F15" s="9">
        <v>0.6</v>
      </c>
      <c r="G15" s="9">
        <v>0.3</v>
      </c>
      <c r="H15" s="9">
        <v>0.15</v>
      </c>
      <c r="I15" s="9">
        <v>0</v>
      </c>
      <c r="L15" s="9">
        <v>10</v>
      </c>
      <c r="M15" s="9">
        <v>5</v>
      </c>
      <c r="N15" s="9">
        <v>2.5</v>
      </c>
      <c r="O15" s="9">
        <v>1.25</v>
      </c>
      <c r="P15" s="9">
        <v>0.6</v>
      </c>
      <c r="Q15" s="9">
        <v>0.3</v>
      </c>
      <c r="R15" s="9">
        <v>0.15</v>
      </c>
      <c r="S15" s="9">
        <v>0</v>
      </c>
    </row>
    <row r="16" spans="1:19" x14ac:dyDescent="0.25">
      <c r="B16" s="1">
        <f>B4/0.225</f>
        <v>1337.7777777777778</v>
      </c>
      <c r="C16" s="1">
        <f>C4/0.227</f>
        <v>1286.3436123348017</v>
      </c>
      <c r="D16" s="1">
        <f>D4/0.235</f>
        <v>1136.1702127659576</v>
      </c>
      <c r="E16" s="1">
        <f>E4/0.242</f>
        <v>1210.7438016528927</v>
      </c>
      <c r="F16" s="1">
        <f>F4/0.227</f>
        <v>1246.6960352422907</v>
      </c>
      <c r="G16" s="1">
        <f>G4/0.232</f>
        <v>1383.6206896551723</v>
      </c>
      <c r="H16" s="1">
        <f>H4/0.234</f>
        <v>1303.4188034188032</v>
      </c>
      <c r="I16" s="1">
        <f>I4/0.24</f>
        <v>1387.5</v>
      </c>
      <c r="L16" s="1">
        <f>L4/0.225</f>
        <v>7960</v>
      </c>
      <c r="M16" s="1">
        <f>M4/0.227</f>
        <v>8317.1806167400882</v>
      </c>
      <c r="N16" s="1">
        <f>N4/0.235</f>
        <v>6055.3191489361707</v>
      </c>
      <c r="O16" s="1">
        <f>O4/0.242</f>
        <v>7074.3801652892562</v>
      </c>
      <c r="P16" s="1">
        <f>P4/0.227</f>
        <v>7180.6167400881059</v>
      </c>
      <c r="Q16" s="1">
        <f>Q4/0.232</f>
        <v>7099.1379310344828</v>
      </c>
      <c r="R16" s="1">
        <f>R4/0.234</f>
        <v>6623.9316239316231</v>
      </c>
      <c r="S16" s="1">
        <f>S4/0.24</f>
        <v>5470.8333333333339</v>
      </c>
    </row>
    <row r="17" spans="2:19" x14ac:dyDescent="0.25">
      <c r="B17" s="1">
        <f>B5/0.225</f>
        <v>1088.8888888888889</v>
      </c>
      <c r="C17" s="1">
        <f>C5/0.227</f>
        <v>1405.2863436123348</v>
      </c>
      <c r="D17" s="1">
        <f>D5/0.235</f>
        <v>1106.3829787234042</v>
      </c>
      <c r="E17" s="1">
        <f>E5/0.242</f>
        <v>1024.793388429752</v>
      </c>
      <c r="F17" s="1">
        <f>F5/0.227</f>
        <v>1215.8590308370044</v>
      </c>
      <c r="G17" s="1">
        <f>G5/0.232</f>
        <v>1375</v>
      </c>
      <c r="H17" s="1">
        <f>H5/0.234</f>
        <v>1188.034188034188</v>
      </c>
      <c r="I17" s="1">
        <f>I5/0.24</f>
        <v>1470.8333333333335</v>
      </c>
      <c r="L17" s="1">
        <f>L5/0.225</f>
        <v>8835.5555555555547</v>
      </c>
      <c r="M17" s="1">
        <f>M5/0.227</f>
        <v>8810.5726872246687</v>
      </c>
      <c r="N17" s="1">
        <f>N5/0.235</f>
        <v>6672.3404255319156</v>
      </c>
      <c r="O17" s="1">
        <f>O5/0.242</f>
        <v>6533.0578512396696</v>
      </c>
      <c r="P17" s="1">
        <f>P5/0.227</f>
        <v>7361.2334801762108</v>
      </c>
      <c r="Q17" s="1">
        <f>Q5/0.232</f>
        <v>7431.0344827586205</v>
      </c>
      <c r="R17" s="1">
        <f>R5/0.234</f>
        <v>6529.9145299145293</v>
      </c>
      <c r="S17" s="1">
        <f>S5/0.24</f>
        <v>5425</v>
      </c>
    </row>
    <row r="18" spans="2:19" x14ac:dyDescent="0.25">
      <c r="B18" s="1"/>
      <c r="C18" s="1"/>
      <c r="D18" s="1"/>
      <c r="E18" s="1"/>
      <c r="F18" s="1"/>
      <c r="G18" s="1"/>
      <c r="H18" s="1"/>
      <c r="I18" s="1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L19" s="1"/>
      <c r="M19" s="1"/>
      <c r="N19" s="1"/>
      <c r="O19" s="1"/>
      <c r="P19" s="1"/>
      <c r="Q19" s="1"/>
      <c r="R19" s="1"/>
      <c r="S19" s="1"/>
    </row>
  </sheetData>
  <mergeCells count="9">
    <mergeCell ref="B14:I14"/>
    <mergeCell ref="L14:S14"/>
    <mergeCell ref="A1:I1"/>
    <mergeCell ref="L1:S1"/>
    <mergeCell ref="B2:I2"/>
    <mergeCell ref="L2:S2"/>
    <mergeCell ref="A12:S12"/>
    <mergeCell ref="A13:J13"/>
    <mergeCell ref="L13:S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1</vt:lpstr>
      <vt:lpstr>Experiment 2</vt:lpstr>
      <vt:lpstr>Experiment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2022-06-14T06:00:34Z</dcterms:created>
  <dcterms:modified xsi:type="dcterms:W3CDTF">2022-06-14T09:26:47Z</dcterms:modified>
</cp:coreProperties>
</file>