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ftwareProjects\SemanticRelations\ProjectManagement\"/>
    </mc:Choice>
  </mc:AlternateContent>
  <bookViews>
    <workbookView xWindow="24000" yWindow="0" windowWidth="27300" windowHeight="12420"/>
  </bookViews>
  <sheets>
    <sheet name="Projektplan" sheetId="1" r:id="rId1"/>
    <sheet name="Stammdaten" sheetId="2" r:id="rId2"/>
  </sheets>
  <definedNames>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Feiertage">Stammdaten!$AG$4:$AG$48</definedName>
    <definedName name="Status">Stammdaten!$S$3:$S$31</definedName>
    <definedName name="Wer">Stammdaten!$F$3:$F$41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9" i="1" l="1"/>
  <c r="M50" i="1"/>
  <c r="M51" i="1"/>
  <c r="K51" i="1" s="1"/>
  <c r="M52" i="1"/>
  <c r="L49" i="1"/>
  <c r="L50" i="1"/>
  <c r="L51" i="1"/>
  <c r="L52" i="1"/>
  <c r="K52" i="1"/>
  <c r="I48" i="1"/>
  <c r="I49" i="1"/>
  <c r="I51" i="1"/>
  <c r="I52" i="1"/>
  <c r="A48" i="1"/>
  <c r="A49" i="1" s="1"/>
  <c r="A50" i="1" s="1"/>
  <c r="A51" i="1" s="1"/>
  <c r="A52" i="1" s="1"/>
  <c r="G51" i="1"/>
  <c r="M46" i="1"/>
  <c r="L46" i="1"/>
  <c r="K46" i="1"/>
  <c r="I42" i="1"/>
  <c r="I45" i="1"/>
  <c r="A46" i="1"/>
  <c r="G45" i="1"/>
  <c r="L45" i="1" s="1"/>
  <c r="M45" i="1" s="1"/>
  <c r="K45" i="1" s="1"/>
  <c r="L40" i="1"/>
  <c r="K40" i="1"/>
  <c r="K33" i="1"/>
  <c r="I33" i="1"/>
  <c r="M53" i="1" l="1"/>
  <c r="M54" i="1"/>
  <c r="M56" i="1"/>
  <c r="M57" i="1"/>
  <c r="M58" i="1"/>
  <c r="M59" i="1"/>
  <c r="M60" i="1"/>
  <c r="M61" i="1"/>
  <c r="M62" i="1"/>
  <c r="M63" i="1"/>
  <c r="M64" i="1"/>
  <c r="L53" i="1"/>
  <c r="L54" i="1"/>
  <c r="L56" i="1"/>
  <c r="L57" i="1"/>
  <c r="L58" i="1"/>
  <c r="L59" i="1"/>
  <c r="L60" i="1"/>
  <c r="L61" i="1"/>
  <c r="L62" i="1"/>
  <c r="L63" i="1"/>
  <c r="L64" i="1"/>
  <c r="L65" i="1"/>
  <c r="L66" i="1"/>
  <c r="K53" i="1"/>
  <c r="K54" i="1"/>
  <c r="K56" i="1"/>
  <c r="K57" i="1"/>
  <c r="K58" i="1"/>
  <c r="K59" i="1"/>
  <c r="K60" i="1"/>
  <c r="K61" i="1"/>
  <c r="K62" i="1"/>
  <c r="K63" i="1"/>
  <c r="K64" i="1"/>
  <c r="K65" i="1"/>
  <c r="I53" i="1"/>
  <c r="I54" i="1"/>
  <c r="I56" i="1"/>
  <c r="I57" i="1"/>
  <c r="I58" i="1"/>
  <c r="I59" i="1"/>
  <c r="I60" i="1"/>
  <c r="I61" i="1"/>
  <c r="I62" i="1"/>
  <c r="I63" i="1"/>
  <c r="I64" i="1"/>
  <c r="A53" i="1"/>
  <c r="A54" i="1"/>
  <c r="A56" i="1"/>
  <c r="A57" i="1"/>
  <c r="A58" i="1"/>
  <c r="A59" i="1"/>
  <c r="A60" i="1"/>
  <c r="A61" i="1"/>
  <c r="A62" i="1"/>
  <c r="A63" i="1"/>
  <c r="A64" i="1"/>
  <c r="M41" i="1"/>
  <c r="M47" i="1"/>
  <c r="L34" i="1"/>
  <c r="L41" i="1"/>
  <c r="L47" i="1"/>
  <c r="K34" i="1"/>
  <c r="K41" i="1"/>
  <c r="K47" i="1"/>
  <c r="I34" i="1"/>
  <c r="I40" i="1"/>
  <c r="M40" i="1" s="1"/>
  <c r="I41" i="1"/>
  <c r="I46" i="1"/>
  <c r="I47" i="1"/>
  <c r="A41" i="1"/>
  <c r="A47" i="1"/>
  <c r="J48" i="1"/>
  <c r="L48" i="1" s="1"/>
  <c r="M48" i="1" s="1"/>
  <c r="G43" i="1"/>
  <c r="I43" i="1" s="1"/>
  <c r="J35" i="1"/>
  <c r="J29" i="1"/>
  <c r="J23" i="1"/>
  <c r="J42" i="1"/>
  <c r="L42" i="1" s="1"/>
  <c r="M42" i="1" s="1"/>
  <c r="M22" i="1"/>
  <c r="M28" i="1"/>
  <c r="M33" i="1"/>
  <c r="M34" i="1"/>
  <c r="L22" i="1"/>
  <c r="L28" i="1"/>
  <c r="L33" i="1"/>
  <c r="K22" i="1"/>
  <c r="K28" i="1"/>
  <c r="I22" i="1"/>
  <c r="I28" i="1"/>
  <c r="A22" i="1"/>
  <c r="A28" i="1"/>
  <c r="A33" i="1"/>
  <c r="A34" i="1"/>
  <c r="A18" i="1"/>
  <c r="L43" i="1" l="1"/>
  <c r="M43" i="1" s="1"/>
  <c r="K43" i="1" s="1"/>
  <c r="K42" i="1"/>
  <c r="K18" i="1"/>
  <c r="K16" i="1"/>
  <c r="M18" i="1"/>
  <c r="M16" i="1"/>
  <c r="J19" i="1"/>
  <c r="BB17" i="2" l="1"/>
  <c r="BA17" i="2"/>
  <c r="AX17" i="2"/>
  <c r="AP17" i="2"/>
  <c r="BB12" i="2"/>
  <c r="BA12" i="2"/>
  <c r="AX12" i="2"/>
  <c r="AP12" i="2"/>
  <c r="BB7" i="2"/>
  <c r="BA7" i="2"/>
  <c r="AX7" i="2"/>
  <c r="AP7" i="2"/>
  <c r="AA6" i="2"/>
  <c r="AA5" i="2"/>
  <c r="N23" i="2"/>
  <c r="BB2" i="2"/>
  <c r="BA2" i="2"/>
  <c r="AX2" i="2"/>
  <c r="AP2" i="2"/>
  <c r="M65" i="1"/>
  <c r="I65" i="1"/>
  <c r="A65" i="1"/>
  <c r="L18" i="1"/>
  <c r="I18" i="1"/>
  <c r="G17" i="1"/>
  <c r="K17" i="1" s="1"/>
  <c r="L16" i="1"/>
  <c r="I16" i="1"/>
  <c r="A16" i="1"/>
  <c r="N12" i="1"/>
  <c r="N14" i="1" s="1"/>
  <c r="A17" i="1" l="1"/>
  <c r="A19" i="1" s="1"/>
  <c r="A20" i="1" s="1"/>
  <c r="A21" i="1" s="1"/>
  <c r="N24" i="2"/>
  <c r="N10" i="2"/>
  <c r="N14" i="2"/>
  <c r="N18" i="2"/>
  <c r="N27" i="2"/>
  <c r="N11" i="2"/>
  <c r="N15" i="2"/>
  <c r="N19" i="2"/>
  <c r="N8" i="2"/>
  <c r="N25" i="2"/>
  <c r="N9" i="2"/>
  <c r="N13" i="2"/>
  <c r="N26" i="2"/>
  <c r="N12" i="2"/>
  <c r="N16" i="2"/>
  <c r="N20" i="2"/>
  <c r="N17" i="2"/>
  <c r="N21" i="2"/>
  <c r="N22" i="2"/>
  <c r="I17" i="1"/>
  <c r="M17" i="1" s="1"/>
  <c r="N13" i="1"/>
  <c r="O12" i="1"/>
  <c r="P12" i="1" s="1"/>
  <c r="Q12" i="1" s="1"/>
  <c r="R12" i="1" s="1"/>
  <c r="S12" i="1" s="1"/>
  <c r="T12" i="1" s="1"/>
  <c r="U12" i="1" s="1"/>
  <c r="V12" i="1" s="1"/>
  <c r="W12" i="1" s="1"/>
  <c r="X12" i="1" s="1"/>
  <c r="Y12" i="1" s="1"/>
  <c r="Z12" i="1" s="1"/>
  <c r="AA12" i="1" s="1"/>
  <c r="AB12" i="1" s="1"/>
  <c r="I20" i="1"/>
  <c r="L17" i="1"/>
  <c r="A23" i="1" l="1"/>
  <c r="A24" i="1" s="1"/>
  <c r="A25" i="1" s="1"/>
  <c r="A26" i="1" s="1"/>
  <c r="A27" i="1" s="1"/>
  <c r="L20" i="1"/>
  <c r="M20" i="1" s="1"/>
  <c r="K20" i="1" s="1"/>
  <c r="U14" i="1"/>
  <c r="U13" i="1"/>
  <c r="AB13" i="1"/>
  <c r="AC12" i="1"/>
  <c r="AD12" i="1" s="1"/>
  <c r="AE12" i="1" s="1"/>
  <c r="AF12" i="1" s="1"/>
  <c r="AG12" i="1" s="1"/>
  <c r="AH12" i="1" s="1"/>
  <c r="AI12" i="1" s="1"/>
  <c r="AB14" i="1"/>
  <c r="G21" i="1"/>
  <c r="A29" i="1" l="1"/>
  <c r="A30" i="1" s="1"/>
  <c r="A31" i="1" s="1"/>
  <c r="A32" i="1" s="1"/>
  <c r="A35" i="1" s="1"/>
  <c r="A36" i="1" s="1"/>
  <c r="A37" i="1" s="1"/>
  <c r="A38" i="1" s="1"/>
  <c r="A39" i="1" s="1"/>
  <c r="A40" i="1" s="1"/>
  <c r="A42" i="1" s="1"/>
  <c r="A43" i="1" s="1"/>
  <c r="A44" i="1" s="1"/>
  <c r="A45" i="1" s="1"/>
  <c r="I21" i="1"/>
  <c r="L21" i="1" s="1"/>
  <c r="AI13" i="1"/>
  <c r="AJ12" i="1"/>
  <c r="AK12" i="1" s="1"/>
  <c r="AL12" i="1" s="1"/>
  <c r="AM12" i="1" s="1"/>
  <c r="AN12" i="1" s="1"/>
  <c r="AO12" i="1" s="1"/>
  <c r="AP12" i="1" s="1"/>
  <c r="AI14" i="1"/>
  <c r="M21" i="1" l="1"/>
  <c r="K21" i="1" s="1"/>
  <c r="AQ12" i="1"/>
  <c r="AR12" i="1" s="1"/>
  <c r="AS12" i="1" s="1"/>
  <c r="AT12" i="1" s="1"/>
  <c r="AU12" i="1" s="1"/>
  <c r="AV12" i="1" s="1"/>
  <c r="AW12" i="1" s="1"/>
  <c r="AP14" i="1"/>
  <c r="AP13" i="1"/>
  <c r="AW14" i="1" l="1"/>
  <c r="AX12" i="1"/>
  <c r="AY12" i="1" s="1"/>
  <c r="AZ12" i="1" s="1"/>
  <c r="BA12" i="1" s="1"/>
  <c r="BB12" i="1" s="1"/>
  <c r="BC12" i="1" s="1"/>
  <c r="BD12" i="1" s="1"/>
  <c r="AW13" i="1"/>
  <c r="BD13" i="1" l="1"/>
  <c r="BD14" i="1"/>
  <c r="BE12" i="1"/>
  <c r="BF12" i="1" s="1"/>
  <c r="BG12" i="1" s="1"/>
  <c r="BH12" i="1" s="1"/>
  <c r="BI12" i="1" s="1"/>
  <c r="BJ12" i="1" s="1"/>
  <c r="BK12" i="1" s="1"/>
  <c r="A55" i="1" l="1"/>
  <c r="G48" i="1"/>
  <c r="I19" i="1"/>
  <c r="BK14" i="1"/>
  <c r="BK13" i="1"/>
  <c r="BL12" i="1"/>
  <c r="BM12" i="1" s="1"/>
  <c r="BN12" i="1" s="1"/>
  <c r="BO12" i="1" s="1"/>
  <c r="BP12" i="1" s="1"/>
  <c r="BQ12" i="1" s="1"/>
  <c r="BR12" i="1" s="1"/>
  <c r="G55" i="1" l="1"/>
  <c r="I23" i="1"/>
  <c r="L23" i="1" s="1"/>
  <c r="M23" i="1" s="1"/>
  <c r="G49" i="1"/>
  <c r="G44" i="1"/>
  <c r="G24" i="1"/>
  <c r="L19" i="1"/>
  <c r="M19" i="1" s="1"/>
  <c r="K19" i="1" s="1"/>
  <c r="BR14" i="1"/>
  <c r="BR13" i="1"/>
  <c r="BS12" i="1"/>
  <c r="BT12" i="1" s="1"/>
  <c r="BU12" i="1" s="1"/>
  <c r="BV12" i="1" s="1"/>
  <c r="BW12" i="1" s="1"/>
  <c r="BX12" i="1" s="1"/>
  <c r="BY12" i="1" s="1"/>
  <c r="I44" i="1" l="1"/>
  <c r="L44" i="1" s="1"/>
  <c r="M44" i="1" s="1"/>
  <c r="I55" i="1"/>
  <c r="L55" i="1" s="1"/>
  <c r="M55" i="1" s="1"/>
  <c r="K55" i="1" s="1"/>
  <c r="K48" i="1"/>
  <c r="G29" i="1"/>
  <c r="I24" i="1"/>
  <c r="L24" i="1" s="1"/>
  <c r="M24" i="1" s="1"/>
  <c r="K24" i="1" s="1"/>
  <c r="K23" i="1"/>
  <c r="BZ12" i="1"/>
  <c r="CA12" i="1" s="1"/>
  <c r="CB12" i="1" s="1"/>
  <c r="CC12" i="1" s="1"/>
  <c r="CD12" i="1" s="1"/>
  <c r="CE12" i="1" s="1"/>
  <c r="CF12" i="1" s="1"/>
  <c r="BY13" i="1"/>
  <c r="BY14" i="1"/>
  <c r="G30" i="1" l="1"/>
  <c r="G32" i="1"/>
  <c r="I29" i="1"/>
  <c r="L29" i="1" s="1"/>
  <c r="K49" i="1"/>
  <c r="G35" i="1"/>
  <c r="G50" i="1"/>
  <c r="I50" i="1" s="1"/>
  <c r="K44" i="1"/>
  <c r="G25" i="1"/>
  <c r="I25" i="1" s="1"/>
  <c r="G26" i="1" s="1"/>
  <c r="CF13" i="1"/>
  <c r="CG12" i="1"/>
  <c r="CH12" i="1" s="1"/>
  <c r="CI12" i="1" s="1"/>
  <c r="CJ12" i="1" s="1"/>
  <c r="CK12" i="1" s="1"/>
  <c r="CL12" i="1" s="1"/>
  <c r="CM12" i="1" s="1"/>
  <c r="CF14" i="1"/>
  <c r="G36" i="1" l="1"/>
  <c r="G39" i="1"/>
  <c r="I35" i="1"/>
  <c r="L35" i="1" s="1"/>
  <c r="M29" i="1"/>
  <c r="K29" i="1" s="1"/>
  <c r="I32" i="1"/>
  <c r="L32" i="1" s="1"/>
  <c r="I30" i="1"/>
  <c r="G31" i="1" s="1"/>
  <c r="L25" i="1"/>
  <c r="M25" i="1" s="1"/>
  <c r="K25" i="1" s="1"/>
  <c r="I26" i="1"/>
  <c r="CM13" i="1"/>
  <c r="CN12" i="1"/>
  <c r="CO12" i="1" s="1"/>
  <c r="CP12" i="1" s="1"/>
  <c r="CQ12" i="1" s="1"/>
  <c r="CR12" i="1" s="1"/>
  <c r="CS12" i="1" s="1"/>
  <c r="CT12" i="1" s="1"/>
  <c r="CM14" i="1"/>
  <c r="K50" i="1" l="1"/>
  <c r="L30" i="1"/>
  <c r="M30" i="1" s="1"/>
  <c r="K30" i="1" s="1"/>
  <c r="I39" i="1"/>
  <c r="L39" i="1"/>
  <c r="M39" i="1"/>
  <c r="K39" i="1" s="1"/>
  <c r="M32" i="1"/>
  <c r="K32" i="1" s="1"/>
  <c r="M35" i="1"/>
  <c r="K35" i="1" s="1"/>
  <c r="I31" i="1"/>
  <c r="L31" i="1" s="1"/>
  <c r="I36" i="1"/>
  <c r="L26" i="1"/>
  <c r="M26" i="1" s="1"/>
  <c r="K26" i="1" s="1"/>
  <c r="G27" i="1"/>
  <c r="CU12" i="1"/>
  <c r="CV12" i="1" s="1"/>
  <c r="CW12" i="1" s="1"/>
  <c r="CX12" i="1" s="1"/>
  <c r="CY12" i="1" s="1"/>
  <c r="CZ12" i="1" s="1"/>
  <c r="DA12" i="1" s="1"/>
  <c r="CT14" i="1"/>
  <c r="CT13" i="1"/>
  <c r="L36" i="1" l="1"/>
  <c r="M36" i="1" s="1"/>
  <c r="K36" i="1" s="1"/>
  <c r="G37" i="1"/>
  <c r="M31" i="1"/>
  <c r="K31" i="1" s="1"/>
  <c r="I37" i="1"/>
  <c r="G38" i="1" s="1"/>
  <c r="I27" i="1"/>
  <c r="L27" i="1" s="1"/>
  <c r="DB12" i="1"/>
  <c r="DC12" i="1" s="1"/>
  <c r="DD12" i="1" s="1"/>
  <c r="DE12" i="1" s="1"/>
  <c r="DF12" i="1" s="1"/>
  <c r="DG12" i="1" s="1"/>
  <c r="DH12" i="1" s="1"/>
  <c r="DA14" i="1"/>
  <c r="DA13" i="1"/>
  <c r="I38" i="1" l="1"/>
  <c r="L38" i="1" s="1"/>
  <c r="L37" i="1"/>
  <c r="M37" i="1" s="1"/>
  <c r="K37" i="1" s="1"/>
  <c r="M27" i="1"/>
  <c r="K27" i="1" s="1"/>
  <c r="DH14" i="1"/>
  <c r="DH13" i="1"/>
  <c r="DI12" i="1"/>
  <c r="DJ12" i="1" s="1"/>
  <c r="DK12" i="1" s="1"/>
  <c r="DL12" i="1" s="1"/>
  <c r="DM12" i="1" s="1"/>
  <c r="DN12" i="1" s="1"/>
  <c r="DO12" i="1" s="1"/>
  <c r="M38" i="1" l="1"/>
  <c r="K38" i="1" s="1"/>
  <c r="DO14" i="1"/>
  <c r="DO13" i="1"/>
  <c r="DP12" i="1"/>
  <c r="DQ12" i="1" s="1"/>
  <c r="DR12" i="1" s="1"/>
  <c r="DS12" i="1" s="1"/>
  <c r="DT12" i="1" s="1"/>
  <c r="DU12" i="1" s="1"/>
  <c r="DV12" i="1" s="1"/>
  <c r="DV14" i="1" l="1"/>
  <c r="DV13" i="1"/>
  <c r="DW12" i="1"/>
  <c r="DX12" i="1" s="1"/>
  <c r="DY12" i="1" s="1"/>
  <c r="DZ12" i="1" s="1"/>
  <c r="EA12" i="1" s="1"/>
  <c r="EB12" i="1" s="1"/>
  <c r="EC12" i="1" s="1"/>
  <c r="ED12" i="1" l="1"/>
  <c r="EE12" i="1" s="1"/>
  <c r="EF12" i="1" s="1"/>
  <c r="EG12" i="1" s="1"/>
  <c r="EH12" i="1" s="1"/>
  <c r="EI12" i="1" s="1"/>
  <c r="EJ12" i="1" s="1"/>
  <c r="EC13" i="1"/>
  <c r="EC14" i="1"/>
  <c r="EJ13" i="1" l="1"/>
  <c r="EK12" i="1"/>
  <c r="EL12" i="1" s="1"/>
  <c r="EM12" i="1" s="1"/>
  <c r="EN12" i="1" s="1"/>
  <c r="EO12" i="1" s="1"/>
  <c r="EP12" i="1" s="1"/>
  <c r="EJ14" i="1"/>
</calcChain>
</file>

<file path=xl/comments1.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<sst xmlns="http://schemas.openxmlformats.org/spreadsheetml/2006/main" count="298" uniqueCount="96">
  <si>
    <t>Zeitfenster</t>
  </si>
  <si>
    <t>Projektstart [PS] :</t>
  </si>
  <si>
    <t>© Copyright by MeineVorlagen – www.MeineVorlagen.com - Alle Rechte vorbehalten</t>
  </si>
  <si>
    <t>Nr.</t>
  </si>
  <si>
    <t>Aufgabe</t>
  </si>
  <si>
    <t>ben1</t>
  </si>
  <si>
    <t>ben2</t>
  </si>
  <si>
    <t>ben3</t>
  </si>
  <si>
    <t>Wer</t>
  </si>
  <si>
    <t>Start</t>
  </si>
  <si>
    <t>Dauer</t>
  </si>
  <si>
    <t>Ende</t>
  </si>
  <si>
    <t>Status</t>
  </si>
  <si>
    <t>Ber.Anteil</t>
  </si>
  <si>
    <t>Ber.Datum</t>
  </si>
  <si>
    <t>… :-)…</t>
  </si>
  <si>
    <t>M</t>
  </si>
  <si>
    <t>D</t>
  </si>
  <si>
    <t>F</t>
  </si>
  <si>
    <t>S</t>
  </si>
  <si>
    <t/>
  </si>
  <si>
    <t>Kick-Off</t>
  </si>
  <si>
    <t>Vorbereitungen</t>
  </si>
  <si>
    <t>Implementierung</t>
  </si>
  <si>
    <t>:-) …</t>
  </si>
  <si>
    <t>Semantische Beziehungen</t>
  </si>
  <si>
    <t>Projektplan</t>
  </si>
  <si>
    <t>Abstract</t>
  </si>
  <si>
    <t>Projektmitglieder</t>
  </si>
  <si>
    <t>Datum</t>
  </si>
  <si>
    <t>Status in %</t>
  </si>
  <si>
    <t>Benutzerdef 1</t>
  </si>
  <si>
    <t>Benutzerdef 2</t>
  </si>
  <si>
    <t>Benutzerdef 3</t>
  </si>
  <si>
    <t>Arbeitsfreie Tage</t>
  </si>
  <si>
    <t>Projektplan 4 M</t>
  </si>
  <si>
    <t>A</t>
  </si>
  <si>
    <t>B</t>
  </si>
  <si>
    <t>C</t>
  </si>
  <si>
    <t>E</t>
  </si>
  <si>
    <t>G</t>
  </si>
  <si>
    <t>H</t>
  </si>
  <si>
    <t>I</t>
  </si>
  <si>
    <t>J</t>
  </si>
  <si>
    <t>K</t>
  </si>
  <si>
    <t>L</t>
  </si>
  <si>
    <t>Kürzel</t>
  </si>
  <si>
    <t>Vorname Name</t>
  </si>
  <si>
    <t>Steht nur bei Berechnung mit Arbeitstagen zur Verfügung</t>
  </si>
  <si>
    <t>Nachfolgende Zeilen dürfen nicht verändert werden:</t>
  </si>
  <si>
    <t>Projektstart</t>
  </si>
  <si>
    <t>KeTe</t>
  </si>
  <si>
    <t>Projektkernteam</t>
  </si>
  <si>
    <t>Auswahl 1</t>
  </si>
  <si>
    <t>Wenn Wert grösser/gleich</t>
  </si>
  <si>
    <t>Tage dann Grün</t>
  </si>
  <si>
    <t>PrLe</t>
  </si>
  <si>
    <t>Projektleitung</t>
  </si>
  <si>
    <t>Auswahl 2</t>
  </si>
  <si>
    <t>Tage dann Orange</t>
  </si>
  <si>
    <t>PrTe</t>
  </si>
  <si>
    <t>Projektteam</t>
  </si>
  <si>
    <t>Auswahl 3</t>
  </si>
  <si>
    <t>Projektplan 9 M</t>
  </si>
  <si>
    <t>Pers.1</t>
  </si>
  <si>
    <t>…</t>
  </si>
  <si>
    <t>Pers.2</t>
  </si>
  <si>
    <t>Pers.3</t>
  </si>
  <si>
    <t>Pers.4</t>
  </si>
  <si>
    <t>Pers.5</t>
  </si>
  <si>
    <t>Projektplan 12 M</t>
  </si>
  <si>
    <t>Pers.6</t>
  </si>
  <si>
    <t>Pers.7</t>
  </si>
  <si>
    <t>Pers.8</t>
  </si>
  <si>
    <t>Pers.9</t>
  </si>
  <si>
    <t>Pers.10</t>
  </si>
  <si>
    <t>Projektplan 24 M</t>
  </si>
  <si>
    <t>Bachelor-Thesis</t>
  </si>
  <si>
    <t>Einarbeitung</t>
  </si>
  <si>
    <t xml:space="preserve">Python-Implementierung von Word2Vec </t>
  </si>
  <si>
    <t>Wikipedia Korpora</t>
  </si>
  <si>
    <t>LaTeX Einarbeitung</t>
  </si>
  <si>
    <t>Implementierung Wikipedia Korpus</t>
  </si>
  <si>
    <t>Gesamtkorpus</t>
  </si>
  <si>
    <t>Testdaten erstellen</t>
  </si>
  <si>
    <t>Implementierung Tests</t>
  </si>
  <si>
    <t>Milestonetreffen</t>
  </si>
  <si>
    <t>Spezielle Teilkorpus</t>
  </si>
  <si>
    <t>Korpus aus spezieller Domäne</t>
  </si>
  <si>
    <t>Erstellen des Korpus</t>
  </si>
  <si>
    <t>Vergleich Wiki- und spezieller Domänenkorpus</t>
  </si>
  <si>
    <t>Analyse</t>
  </si>
  <si>
    <t>Thesis vervollständigen</t>
  </si>
  <si>
    <t>Analyse semantische Beziehungen</t>
  </si>
  <si>
    <t>Aufbau Thesis</t>
  </si>
  <si>
    <t>Dokumentation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</si>
</sst>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164" formatCode="dd/mm/yy;@"/>
    <numFmt numFmtId="165" formatCode="dd/mm/"/>
    <numFmt numFmtId="166" formatCode="#.##"/>
    <numFmt numFmtId="167" formatCode="0&quot; D&quot;"/>
    <numFmt numFmtId="168" formatCode="0&quot; d&quot;"/>
    <numFmt numFmtId="169" formatCode="&quot;PS - &quot;dd/mm/yy"/>
    <numFmt numFmtId="170" formatCode="&quot;Max - &quot;dd/mm/yy"/>
    <numFmt numFmtId="171" formatCode="&quot;Min - &quot;dd/mm/yy"/>
    <numFmt numFmtId="172" formatCode="&quot;PS + 1W. - &quot;dd/mm/yy"/>
    <numFmt numFmtId="173" formatCode="&quot;PS + 2W. - &quot;dd/mm/yy"/>
    <numFmt numFmtId="174" formatCode="&quot;PS + 3W. - &quot;dd/mm/yy"/>
    <numFmt numFmtId="175" formatCode="&quot;PS + 4W. - &quot;dd/mm/yy"/>
    <numFmt numFmtId="176" formatCode="&quot;1 W. [ &quot;0&quot; D ]&quot;"/>
    <numFmt numFmtId="177" formatCode="&quot;PS + 5W. - &quot;dd/mm/yy"/>
    <numFmt numFmtId="178" formatCode="&quot;2 W.  [ &quot;0&quot; D ]&quot;"/>
    <numFmt numFmtId="179" formatCode="&quot;PS + 6W. - &quot;dd/mm/yy"/>
    <numFmt numFmtId="180" formatCode="&quot;3 W. [ &quot;0&quot; D ]&quot;"/>
    <numFmt numFmtId="181" formatCode="&quot;PS + 7W. - &quot;dd/mm/yy"/>
    <numFmt numFmtId="182" formatCode="&quot;4 W. [ &quot;0&quot; D ]&quot;"/>
    <numFmt numFmtId="183" formatCode="&quot;PS + 8W. - &quot;dd/mm/yy"/>
    <numFmt numFmtId="184" formatCode="&quot;5 W. [ &quot;0&quot; D ]&quot;"/>
    <numFmt numFmtId="185" formatCode="&quot;PS + 9W. - &quot;dd/mm/yy"/>
    <numFmt numFmtId="186" formatCode="&quot;6 W. [ &quot;0&quot; D ]&quot;"/>
    <numFmt numFmtId="187" formatCode="&quot;PS + 10W. - &quot;dd/mm/yy"/>
    <numFmt numFmtId="188" formatCode="&quot;7 W. [ &quot;0&quot; D ]&quot;"/>
    <numFmt numFmtId="189" formatCode="&quot;PS + 11W. - &quot;dd/mm/yy"/>
    <numFmt numFmtId="190" formatCode="&quot;8 W. [ &quot;0&quot; D ]&quot;"/>
    <numFmt numFmtId="191" formatCode="&quot;PS + 12W. - &quot;dd/mm/yy"/>
    <numFmt numFmtId="192" formatCode="&quot;9 W. [ &quot;0&quot; D ]&quot;"/>
    <numFmt numFmtId="193" formatCode="&quot;PS + 13W. - &quot;dd/mm/yy"/>
    <numFmt numFmtId="194" formatCode="&quot;10 W. [ &quot;0&quot; D ]&quot;"/>
    <numFmt numFmtId="195" formatCode="&quot;PS + 14W. - &quot;dd/mm/yy"/>
    <numFmt numFmtId="196" formatCode="&quot;11 W. [ &quot;0&quot; D ]&quot;"/>
    <numFmt numFmtId="197" formatCode="&quot;PS + 15W. - &quot;dd/mm/yy"/>
    <numFmt numFmtId="198" formatCode="&quot;12 W. [ &quot;0&quot; D ]&quot;"/>
    <numFmt numFmtId="199" formatCode="&quot;PS + 16W. - &quot;dd/mm/yy"/>
    <numFmt numFmtId="200" formatCode="&quot;13 W. [ &quot;0&quot; D ]&quot;"/>
    <numFmt numFmtId="201" formatCode="&quot;PS + 17W. - &quot;dd/mm/yy"/>
    <numFmt numFmtId="202" formatCode="&quot;14 W. [ &quot;0&quot; D ]&quot;"/>
    <numFmt numFmtId="203" formatCode="&quot;PS + 18W. - &quot;dd/mm/yy"/>
    <numFmt numFmtId="204" formatCode="&quot;15 W. [ &quot;0&quot; D ]&quot;"/>
    <numFmt numFmtId="205" formatCode="&quot;PS + 19W. - &quot;dd/mm/yy"/>
    <numFmt numFmtId="206" formatCode="&quot;16 W. [ &quot;0&quot; D ]&quot;"/>
    <numFmt numFmtId="207" formatCode="&quot;PS + 20W. - &quot;dd/mm/yy"/>
  </numFmts>
  <fonts count="4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rgb="FF99D709"/>
      <name val="Calibri"/>
      <family val="2"/>
      <scheme val="minor"/>
    </font>
    <font>
      <b/>
      <sz val="14"/>
      <color rgb="FFAC193D"/>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48"/>
      <color rgb="FFAC193D"/>
      <name val="Calibri"/>
      <family val="2"/>
      <scheme val="minor"/>
    </font>
    <font>
      <sz val="11"/>
      <color rgb="FFAC193D"/>
      <name val="Calibri"/>
      <family val="2"/>
      <scheme val="minor"/>
    </font>
    <font>
      <b/>
      <sz val="36"/>
      <color rgb="FF99D709"/>
      <name val="Calibri"/>
      <family val="2"/>
      <scheme val="minor"/>
    </font>
    <font>
      <b/>
      <sz val="26"/>
      <color rgb="FF99D709"/>
      <name val="Calibri"/>
      <family val="2"/>
      <scheme val="minor"/>
    </font>
    <font>
      <sz val="11"/>
      <name val="Calibri"/>
      <family val="2"/>
      <scheme val="minor"/>
    </font>
    <font>
      <b/>
      <sz val="11"/>
      <color rgb="FF99D709"/>
      <name val="Calibri"/>
      <family val="2"/>
      <scheme val="minor"/>
    </font>
    <font>
      <b/>
      <sz val="12"/>
      <name val="Calibri"/>
      <family val="2"/>
      <scheme val="minor"/>
    </font>
    <font>
      <b/>
      <sz val="12"/>
      <color rgb="FF99D709"/>
      <name val="Calibri"/>
      <family val="2"/>
      <scheme val="minor"/>
    </font>
    <font>
      <b/>
      <sz val="12"/>
      <color rgb="FFAC193D"/>
      <name val="Calibri"/>
      <family val="2"/>
      <scheme val="minor"/>
    </font>
    <font>
      <b/>
      <sz val="11"/>
      <name val="Calibri"/>
      <family val="2"/>
      <scheme val="minor"/>
    </font>
    <font>
      <b/>
      <sz val="11"/>
      <color rgb="FFFFFFFF"/>
      <name val="Calibri"/>
      <family val="2"/>
      <scheme val="minor"/>
    </font>
    <font>
      <sz val="1"/>
      <color rgb="FF99D709"/>
      <name val="Calibri"/>
      <family val="2"/>
      <scheme val="minor"/>
    </font>
    <font>
      <sz val="11"/>
      <color rgb="FFFFFFFF"/>
      <name val="Calibri"/>
      <family val="2"/>
      <scheme val="minor"/>
    </font>
    <font>
      <b/>
      <sz val="10"/>
      <color rgb="FFFFFFFF"/>
      <name val="Arial Narrow"/>
      <family val="2"/>
    </font>
    <font>
      <b/>
      <sz val="10"/>
      <color rgb="FF99D709"/>
      <name val="Calibri"/>
      <family val="2"/>
      <scheme val="minor"/>
    </font>
    <font>
      <b/>
      <sz val="10"/>
      <color theme="0"/>
      <name val="Calibri"/>
      <family val="2"/>
      <scheme val="minor"/>
    </font>
    <font>
      <b/>
      <sz val="7"/>
      <color theme="1"/>
      <name val="Arial Narrow"/>
      <family val="2"/>
    </font>
    <font>
      <b/>
      <sz val="7"/>
      <color theme="5"/>
      <name val="Arial Narrow"/>
      <family val="2"/>
    </font>
    <font>
      <b/>
      <sz val="10"/>
      <color theme="1"/>
      <name val="Calibri"/>
      <family val="2"/>
      <scheme val="minor"/>
    </font>
    <font>
      <sz val="9"/>
      <color theme="1"/>
      <name val="Calibri"/>
      <family val="2"/>
      <scheme val="minor"/>
    </font>
    <font>
      <sz val="9"/>
      <color theme="1"/>
      <name val="Arial Narrow"/>
      <family val="2"/>
    </font>
    <font>
      <b/>
      <sz val="4"/>
      <color rgb="FF99D709"/>
      <name val="Calibri"/>
      <family val="2"/>
      <scheme val="minor"/>
    </font>
    <font>
      <b/>
      <sz val="4"/>
      <color theme="0"/>
      <name val="Calibri"/>
      <family val="2"/>
      <scheme val="minor"/>
    </font>
    <font>
      <u/>
      <sz val="11"/>
      <color theme="10"/>
      <name val="Calibri"/>
      <family val="2"/>
    </font>
    <font>
      <sz val="11"/>
      <name val="Calibri"/>
      <family val="2"/>
    </font>
    <font>
      <b/>
      <sz val="9"/>
      <color indexed="81"/>
      <name val="Segoe UI"/>
      <family val="2"/>
    </font>
    <font>
      <sz val="9"/>
      <color indexed="81"/>
      <name val="Segoe UI"/>
      <family val="2"/>
    </font>
    <font>
      <b/>
      <sz val="10"/>
      <color rgb="FFFFFFFF"/>
      <name val="Arial"/>
      <family val="2"/>
    </font>
    <font>
      <sz val="8"/>
      <color rgb="FFFFFFFF"/>
      <name val="Arial"/>
      <family val="2"/>
    </font>
    <font>
      <sz val="10"/>
      <name val="Arial"/>
      <family val="2"/>
    </font>
    <font>
      <b/>
      <sz val="14"/>
      <color theme="0" tint="-0.34998626667073579"/>
      <name val="Calibri"/>
      <family val="2"/>
      <scheme val="minor"/>
    </font>
    <font>
      <b/>
      <sz val="48"/>
      <color theme="0" tint="-0.34998626667073579"/>
      <name val="Calibri"/>
      <family val="2"/>
      <scheme val="minor"/>
    </font>
    <font>
      <sz val="11"/>
      <color theme="0" tint="-0.34998626667073579"/>
      <name val="Calibri"/>
      <family val="2"/>
      <scheme val="minor"/>
    </font>
    <font>
      <b/>
      <sz val="12"/>
      <color theme="0" tint="-0.34998626667073579"/>
      <name val="Calibri"/>
      <family val="2"/>
      <scheme val="minor"/>
    </font>
    <font>
      <b/>
      <sz val="11"/>
      <color theme="0" tint="-0.34998626667073579"/>
      <name val="Calibri"/>
      <family val="2"/>
      <scheme val="minor"/>
    </font>
    <font>
      <b/>
      <sz val="10"/>
      <color theme="0" tint="-0.34998626667073579"/>
      <name val="Calibri"/>
      <family val="2"/>
      <scheme val="minor"/>
    </font>
    <font>
      <sz val="9"/>
      <color theme="0" tint="-0.34998626667073579"/>
      <name val="Calibri"/>
      <family val="2"/>
      <scheme val="minor"/>
    </font>
    <font>
      <b/>
      <sz val="4"/>
      <color theme="0" tint="-0.34998626667073579"/>
      <name val="Calibri"/>
      <family val="2"/>
      <scheme val="minor"/>
    </font>
  </fonts>
  <fills count="5">
    <fill>
      <patternFill patternType="none"/>
    </fill>
    <fill>
      <patternFill patternType="gray125"/>
    </fill>
    <fill>
      <patternFill patternType="solid">
        <fgColor theme="0"/>
        <bgColor indexed="64"/>
      </patternFill>
    </fill>
    <fill>
      <patternFill patternType="solid">
        <fgColor rgb="FF99D709"/>
        <bgColor indexed="64"/>
      </patternFill>
    </fill>
    <fill>
      <patternFill patternType="solid">
        <fgColor theme="0" tint="-0.14999847407452621"/>
        <bgColor indexed="64"/>
      </patternFill>
    </fill>
  </fills>
  <borders count="38">
    <border>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thick">
        <color rgb="FFFFFFFF"/>
      </bottom>
      <diagonal/>
    </border>
    <border>
      <left/>
      <right/>
      <top/>
      <bottom style="thick">
        <color rgb="FFFFFFFF"/>
      </bottom>
      <diagonal/>
    </border>
    <border>
      <left/>
      <right style="medium">
        <color rgb="FFFFFFFF"/>
      </right>
      <top/>
      <bottom style="thick">
        <color rgb="FFFFFFFF"/>
      </bottom>
      <diagonal/>
    </border>
    <border>
      <left/>
      <right/>
      <top style="thick">
        <color theme="0"/>
      </top>
      <bottom style="thick">
        <color theme="0"/>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medium">
        <color rgb="FFFFFFFF"/>
      </left>
      <right/>
      <top style="thick">
        <color rgb="FFFFFFFF"/>
      </top>
      <bottom/>
      <diagonal/>
    </border>
    <border>
      <left/>
      <right/>
      <top style="thick">
        <color rgb="FFFFFFFF"/>
      </top>
      <bottom/>
      <diagonal/>
    </border>
    <border>
      <left/>
      <right style="medium">
        <color rgb="FFFFFFFF"/>
      </right>
      <top style="thick">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theme="0" tint="-0.14996795556505021"/>
      </left>
      <right style="thin">
        <color theme="0" tint="-0.14996795556505021"/>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24994659260841701"/>
      </left>
      <right style="thin">
        <color theme="0" tint="-0.2499465926084170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indexed="64"/>
      </left>
      <right/>
      <top/>
      <bottom/>
      <diagonal/>
    </border>
    <border>
      <left style="thin">
        <color indexed="64"/>
      </left>
      <right/>
      <top style="medium">
        <color rgb="FFFFFFFF"/>
      </top>
      <bottom/>
      <diagonal/>
    </border>
    <border>
      <left style="thin">
        <color indexed="64"/>
      </left>
      <right/>
      <top/>
      <bottom style="thick">
        <color rgb="FFFFFFFF"/>
      </bottom>
      <diagonal/>
    </border>
    <border>
      <left style="thin">
        <color indexed="64"/>
      </left>
      <right/>
      <top style="thick">
        <color rgb="FFFFFFFF"/>
      </top>
      <bottom style="thick">
        <color rgb="FFFFFFFF"/>
      </bottom>
      <diagonal/>
    </border>
    <border>
      <left style="thin">
        <color indexed="64"/>
      </left>
      <right/>
      <top style="thick">
        <color rgb="FFFFFFFF"/>
      </top>
      <bottom/>
      <diagonal/>
    </border>
  </borders>
  <cellStyleXfs count="3">
    <xf numFmtId="0" fontId="0" fillId="0" borderId="0"/>
    <xf numFmtId="9" fontId="1" fillId="0" borderId="0" applyFont="0" applyFill="0" applyBorder="0" applyAlignment="0" applyProtection="0"/>
    <xf numFmtId="0" fontId="32" fillId="0" borderId="0" applyNumberFormat="0" applyFill="0" applyBorder="0" applyAlignment="0" applyProtection="0">
      <alignment vertical="top"/>
      <protection locked="0"/>
    </xf>
  </cellStyleXfs>
  <cellXfs count="250">
    <xf numFmtId="0" fontId="0" fillId="0" borderId="0" xfId="0"/>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Alignment="1">
      <alignment vertical="center"/>
    </xf>
    <xf numFmtId="0" fontId="6" fillId="0" borderId="0" xfId="0" applyFont="1" applyFill="1" applyAlignment="1">
      <alignment vertical="center"/>
    </xf>
    <xf numFmtId="0" fontId="4" fillId="0" borderId="0" xfId="0" applyFont="1" applyFill="1" applyAlignment="1">
      <alignment horizontal="left" vertical="center"/>
    </xf>
    <xf numFmtId="0" fontId="7" fillId="0" borderId="0" xfId="0" applyFont="1" applyFill="1" applyAlignment="1">
      <alignment vertical="center"/>
    </xf>
    <xf numFmtId="0" fontId="8" fillId="0" borderId="0" xfId="0" applyFont="1" applyFill="1" applyAlignment="1">
      <alignment vertical="center"/>
    </xf>
    <xf numFmtId="0" fontId="4" fillId="0" borderId="0" xfId="0" applyFont="1" applyFill="1" applyAlignment="1">
      <alignment horizontal="right" vertical="center"/>
    </xf>
    <xf numFmtId="0" fontId="9" fillId="0" borderId="0" xfId="0" applyFont="1" applyFill="1" applyAlignment="1">
      <alignment vertical="center"/>
    </xf>
    <xf numFmtId="0" fontId="5" fillId="0" borderId="0" xfId="0" applyFont="1" applyFill="1" applyAlignment="1">
      <alignment horizontal="right" vertical="center"/>
    </xf>
    <xf numFmtId="0" fontId="0" fillId="0" borderId="0" xfId="0" applyFill="1" applyAlignment="1">
      <alignment vertical="center"/>
    </xf>
    <xf numFmtId="0" fontId="7"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pplyProtection="1">
      <alignment horizontal="left" vertical="center"/>
      <protection locked="0"/>
    </xf>
    <xf numFmtId="0" fontId="12" fillId="0" borderId="0" xfId="0" applyFont="1" applyFill="1" applyAlignment="1" applyProtection="1">
      <alignment horizontal="left" vertical="center"/>
      <protection locked="0"/>
    </xf>
    <xf numFmtId="0" fontId="7" fillId="0" borderId="0" xfId="0" applyFont="1" applyFill="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3" fillId="0" borderId="0" xfId="0" applyFont="1" applyFill="1" applyAlignment="1">
      <alignment horizontal="left" vertical="center"/>
    </xf>
    <xf numFmtId="0" fontId="4" fillId="0" borderId="0" xfId="0" applyFont="1" applyFill="1" applyAlignment="1" applyProtection="1">
      <alignment horizontal="left" vertical="center"/>
      <protection locked="0"/>
    </xf>
    <xf numFmtId="0" fontId="7"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13" fillId="2" borderId="0" xfId="0" applyFont="1" applyFill="1" applyAlignment="1">
      <alignment horizontal="left" vertical="center"/>
    </xf>
    <xf numFmtId="0" fontId="7" fillId="2" borderId="0" xfId="0" applyFont="1" applyFill="1" applyAlignment="1">
      <alignment horizontal="left" vertical="center"/>
    </xf>
    <xf numFmtId="0" fontId="14" fillId="0" borderId="0" xfId="0" applyFont="1" applyFill="1" applyAlignment="1" applyProtection="1">
      <alignment horizontal="left" vertical="center"/>
      <protection locked="0"/>
    </xf>
    <xf numFmtId="0" fontId="15" fillId="0" borderId="0" xfId="0" applyFont="1" applyFill="1" applyAlignment="1" applyProtection="1">
      <alignment horizontal="left" vertical="center"/>
      <protection locked="0"/>
    </xf>
    <xf numFmtId="0" fontId="15" fillId="0" borderId="0" xfId="0" applyFont="1" applyFill="1" applyAlignment="1">
      <alignment horizontal="right" vertical="center"/>
    </xf>
    <xf numFmtId="0" fontId="15" fillId="0" borderId="0" xfId="0" applyFont="1" applyFill="1" applyAlignment="1">
      <alignment vertical="center"/>
    </xf>
    <xf numFmtId="0" fontId="10" fillId="2" borderId="0" xfId="0" applyFont="1" applyFill="1" applyAlignment="1">
      <alignment horizontal="left" vertical="center"/>
    </xf>
    <xf numFmtId="164" fontId="17" fillId="0" borderId="0" xfId="0" applyNumberFormat="1" applyFont="1" applyFill="1" applyBorder="1" applyAlignment="1" applyProtection="1">
      <alignment vertical="center"/>
      <protection locked="0"/>
    </xf>
    <xf numFmtId="0" fontId="13" fillId="0" borderId="0" xfId="0" applyFont="1" applyFill="1" applyAlignment="1" applyProtection="1">
      <alignment vertical="center"/>
      <protection locked="0"/>
    </xf>
    <xf numFmtId="0" fontId="13" fillId="0" borderId="0" xfId="0" applyFont="1" applyFill="1" applyAlignment="1" applyProtection="1">
      <alignment horizontal="left" vertical="center"/>
      <protection locked="0"/>
    </xf>
    <xf numFmtId="0" fontId="18" fillId="0" borderId="0" xfId="0" applyFont="1" applyFill="1" applyBorder="1" applyAlignment="1" applyProtection="1">
      <alignment horizontal="left" vertical="center"/>
      <protection locked="0"/>
    </xf>
    <xf numFmtId="165" fontId="18" fillId="0" borderId="0" xfId="0" applyNumberFormat="1" applyFont="1"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9" fillId="3" borderId="2" xfId="0" applyFont="1" applyFill="1" applyBorder="1" applyAlignment="1">
      <alignment vertical="center"/>
    </xf>
    <xf numFmtId="0" fontId="0" fillId="0" borderId="0" xfId="0" applyBorder="1"/>
    <xf numFmtId="0" fontId="7" fillId="3" borderId="4" xfId="0" applyFont="1" applyFill="1" applyBorder="1" applyAlignment="1">
      <alignment horizontal="center" vertical="center"/>
    </xf>
    <xf numFmtId="0" fontId="7" fillId="3" borderId="0" xfId="0" applyFont="1" applyFill="1" applyBorder="1"/>
    <xf numFmtId="0" fontId="7" fillId="3" borderId="0" xfId="0" applyFont="1" applyFill="1" applyBorder="1" applyAlignment="1">
      <alignment horizontal="center"/>
    </xf>
    <xf numFmtId="165" fontId="20" fillId="3" borderId="0" xfId="0" applyNumberFormat="1" applyFont="1" applyFill="1" applyBorder="1" applyAlignment="1">
      <alignment vertical="center" textRotation="90"/>
    </xf>
    <xf numFmtId="165" fontId="20" fillId="3" borderId="5" xfId="0" applyNumberFormat="1" applyFont="1" applyFill="1" applyBorder="1" applyAlignment="1">
      <alignment vertical="center" textRotation="90"/>
    </xf>
    <xf numFmtId="0" fontId="21" fillId="3" borderId="4" xfId="0" applyFont="1" applyFill="1" applyBorder="1" applyAlignment="1">
      <alignment horizontal="center" vertical="center"/>
    </xf>
    <xf numFmtId="0" fontId="21" fillId="3" borderId="0" xfId="0" applyFont="1" applyFill="1" applyBorder="1" applyAlignment="1">
      <alignment vertical="center"/>
    </xf>
    <xf numFmtId="0" fontId="21" fillId="3" borderId="0" xfId="0" applyFont="1" applyFill="1" applyBorder="1" applyAlignment="1">
      <alignment horizontal="center" vertical="center"/>
    </xf>
    <xf numFmtId="0" fontId="22" fillId="3" borderId="0" xfId="0" applyNumberFormat="1" applyFont="1" applyFill="1" applyBorder="1" applyAlignment="1">
      <alignment vertical="center"/>
    </xf>
    <xf numFmtId="0" fontId="22" fillId="3" borderId="5" xfId="0" applyNumberFormat="1" applyFont="1" applyFill="1" applyBorder="1" applyAlignment="1">
      <alignment vertical="center"/>
    </xf>
    <xf numFmtId="0" fontId="0" fillId="0" borderId="0" xfId="0" applyBorder="1" applyAlignment="1">
      <alignment vertical="center"/>
    </xf>
    <xf numFmtId="0" fontId="19" fillId="3" borderId="4" xfId="0" applyFont="1" applyFill="1" applyBorder="1" applyAlignment="1">
      <alignment horizontal="center" vertical="center" wrapText="1"/>
    </xf>
    <xf numFmtId="0" fontId="19" fillId="3" borderId="0"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19" fillId="3" borderId="0" xfId="0" applyFont="1" applyFill="1" applyBorder="1" applyAlignment="1">
      <alignment horizontal="right" vertical="center" wrapText="1"/>
    </xf>
    <xf numFmtId="165" fontId="22" fillId="3" borderId="0" xfId="0" applyNumberFormat="1" applyFont="1" applyFill="1" applyBorder="1" applyAlignment="1">
      <alignment vertical="center"/>
    </xf>
    <xf numFmtId="0" fontId="23" fillId="3" borderId="4" xfId="0" applyFont="1" applyFill="1" applyBorder="1" applyAlignment="1" applyProtection="1">
      <alignment horizontal="center" vertical="center" wrapText="1"/>
      <protection locked="0"/>
    </xf>
    <xf numFmtId="0" fontId="24" fillId="3" borderId="0" xfId="0" applyFont="1" applyFill="1" applyBorder="1" applyAlignment="1" applyProtection="1">
      <alignment horizontal="left" vertical="top" wrapText="1"/>
      <protection locked="0"/>
    </xf>
    <xf numFmtId="0" fontId="24" fillId="3" borderId="0" xfId="0" applyFont="1" applyFill="1" applyBorder="1" applyAlignment="1" applyProtection="1">
      <alignment horizontal="center" vertical="top" wrapText="1"/>
      <protection locked="0"/>
    </xf>
    <xf numFmtId="0" fontId="24" fillId="3" borderId="0" xfId="0" applyFont="1" applyFill="1" applyBorder="1" applyAlignment="1">
      <alignment horizontal="center" vertical="top" wrapText="1"/>
    </xf>
    <xf numFmtId="0" fontId="24" fillId="3" borderId="0" xfId="0" applyFont="1" applyFill="1" applyBorder="1" applyAlignment="1" applyProtection="1">
      <alignment horizontal="right" vertical="top" wrapText="1"/>
      <protection locked="0"/>
    </xf>
    <xf numFmtId="0" fontId="24" fillId="3" borderId="0" xfId="0" applyFont="1" applyFill="1" applyBorder="1" applyAlignment="1">
      <alignment horizontal="right" vertical="top" wrapText="1"/>
    </xf>
    <xf numFmtId="0" fontId="25" fillId="3" borderId="0" xfId="0" applyFont="1" applyFill="1" applyBorder="1" applyAlignment="1">
      <alignment horizontal="center" vertical="center"/>
    </xf>
    <xf numFmtId="0" fontId="26" fillId="3" borderId="0" xfId="0" applyFont="1" applyFill="1" applyBorder="1" applyAlignment="1">
      <alignment horizontal="center" vertical="center"/>
    </xf>
    <xf numFmtId="0" fontId="26" fillId="3" borderId="5" xfId="0" applyFont="1" applyFill="1" applyBorder="1" applyAlignment="1">
      <alignment horizontal="center" vertical="center"/>
    </xf>
    <xf numFmtId="166" fontId="27" fillId="0" borderId="6" xfId="0" applyNumberFormat="1" applyFont="1" applyBorder="1" applyAlignment="1" applyProtection="1">
      <alignment horizontal="left" vertical="center"/>
    </xf>
    <xf numFmtId="0" fontId="27" fillId="0" borderId="7" xfId="0" applyFont="1" applyBorder="1" applyAlignment="1" applyProtection="1">
      <alignment vertical="center"/>
      <protection locked="0"/>
    </xf>
    <xf numFmtId="0" fontId="27" fillId="0" borderId="7" xfId="0" applyFont="1" applyBorder="1" applyAlignment="1" applyProtection="1">
      <alignment horizontal="center" vertical="center"/>
      <protection locked="0"/>
    </xf>
    <xf numFmtId="164" fontId="27" fillId="0" borderId="7" xfId="0" applyNumberFormat="1" applyFont="1" applyBorder="1" applyAlignment="1" applyProtection="1">
      <alignment horizontal="center" vertical="center"/>
      <protection locked="0"/>
    </xf>
    <xf numFmtId="167" fontId="27" fillId="0" borderId="7" xfId="0" applyNumberFormat="1" applyFont="1" applyBorder="1" applyAlignment="1" applyProtection="1">
      <alignment horizontal="center" vertical="center"/>
      <protection locked="0"/>
    </xf>
    <xf numFmtId="164" fontId="27" fillId="0" borderId="7" xfId="0" applyNumberFormat="1" applyFont="1" applyBorder="1" applyAlignment="1">
      <alignment horizontal="center" vertical="center"/>
    </xf>
    <xf numFmtId="9" fontId="27" fillId="0" borderId="7" xfId="1" applyFont="1" applyBorder="1" applyAlignment="1" applyProtection="1">
      <alignment horizontal="right" vertical="center"/>
      <protection locked="0"/>
    </xf>
    <xf numFmtId="0" fontId="27" fillId="0" borderId="7" xfId="1" applyNumberFormat="1" applyFont="1" applyBorder="1" applyAlignment="1" applyProtection="1">
      <alignment horizontal="right" vertical="center"/>
      <protection hidden="1"/>
    </xf>
    <xf numFmtId="0" fontId="29" fillId="2" borderId="7" xfId="0" applyFont="1" applyFill="1" applyBorder="1"/>
    <xf numFmtId="0" fontId="29" fillId="2" borderId="8" xfId="0" applyFont="1" applyFill="1" applyBorder="1"/>
    <xf numFmtId="0" fontId="28" fillId="0" borderId="0" xfId="0" applyFont="1" applyBorder="1" applyAlignment="1">
      <alignment vertical="center"/>
    </xf>
    <xf numFmtId="0" fontId="28" fillId="0" borderId="9" xfId="0" applyFont="1" applyBorder="1" applyAlignment="1">
      <alignment vertical="center"/>
    </xf>
    <xf numFmtId="166" fontId="27" fillId="0" borderId="10" xfId="0" applyNumberFormat="1" applyFont="1" applyBorder="1" applyAlignment="1" applyProtection="1">
      <alignment horizontal="left" vertical="center"/>
    </xf>
    <xf numFmtId="0" fontId="27" fillId="0" borderId="11" xfId="0" applyFont="1" applyBorder="1" applyAlignment="1" applyProtection="1">
      <alignment vertical="center"/>
      <protection locked="0"/>
    </xf>
    <xf numFmtId="0" fontId="27" fillId="0" borderId="11" xfId="0" applyFont="1" applyBorder="1" applyAlignment="1" applyProtection="1">
      <alignment horizontal="center" vertical="center"/>
      <protection locked="0"/>
    </xf>
    <xf numFmtId="164" fontId="27" fillId="0" borderId="11" xfId="0" applyNumberFormat="1" applyFont="1" applyBorder="1" applyAlignment="1" applyProtection="1">
      <alignment horizontal="center" vertical="center"/>
      <protection locked="0"/>
    </xf>
    <xf numFmtId="167" fontId="27" fillId="0" borderId="11" xfId="0" applyNumberFormat="1" applyFont="1" applyBorder="1" applyAlignment="1" applyProtection="1">
      <alignment horizontal="center" vertical="center"/>
      <protection locked="0"/>
    </xf>
    <xf numFmtId="9" fontId="27" fillId="0" borderId="11" xfId="1" applyFont="1" applyBorder="1" applyAlignment="1" applyProtection="1">
      <alignment horizontal="right" vertical="center"/>
      <protection locked="0"/>
    </xf>
    <xf numFmtId="0" fontId="28" fillId="0" borderId="11" xfId="0" applyFont="1" applyBorder="1" applyAlignment="1">
      <alignment vertical="center"/>
    </xf>
    <xf numFmtId="164" fontId="28" fillId="0" borderId="11" xfId="0" applyNumberFormat="1" applyFont="1" applyBorder="1" applyAlignment="1">
      <alignment vertical="center"/>
    </xf>
    <xf numFmtId="0" fontId="29" fillId="2" borderId="11" xfId="0" applyFont="1" applyFill="1" applyBorder="1"/>
    <xf numFmtId="0" fontId="29" fillId="2" borderId="12" xfId="0" applyFont="1" applyFill="1" applyBorder="1"/>
    <xf numFmtId="0" fontId="28" fillId="0" borderId="0" xfId="0" applyFont="1" applyBorder="1"/>
    <xf numFmtId="0" fontId="28" fillId="0" borderId="9" xfId="0" applyFont="1" applyBorder="1"/>
    <xf numFmtId="166" fontId="27" fillId="0" borderId="13" xfId="0" applyNumberFormat="1" applyFont="1" applyBorder="1" applyAlignment="1" applyProtection="1">
      <alignment horizontal="left" vertical="center"/>
    </xf>
    <xf numFmtId="0" fontId="27" fillId="0" borderId="14" xfId="0" applyFont="1" applyBorder="1" applyAlignment="1" applyProtection="1">
      <alignment vertical="center"/>
      <protection locked="0"/>
    </xf>
    <xf numFmtId="0" fontId="27" fillId="0" borderId="14" xfId="0" applyFont="1" applyBorder="1" applyAlignment="1" applyProtection="1">
      <alignment horizontal="center" vertical="center"/>
      <protection locked="0"/>
    </xf>
    <xf numFmtId="164" fontId="27" fillId="0" borderId="14" xfId="0" applyNumberFormat="1" applyFont="1" applyBorder="1" applyAlignment="1" applyProtection="1">
      <alignment horizontal="center" vertical="center"/>
      <protection locked="0"/>
    </xf>
    <xf numFmtId="167" fontId="27" fillId="0" borderId="14" xfId="0" applyNumberFormat="1" applyFont="1" applyBorder="1" applyAlignment="1" applyProtection="1">
      <alignment horizontal="center" vertical="center"/>
      <protection locked="0"/>
    </xf>
    <xf numFmtId="164" fontId="27" fillId="0" borderId="14" xfId="0" applyNumberFormat="1" applyFont="1" applyBorder="1" applyAlignment="1">
      <alignment horizontal="center" vertical="center"/>
    </xf>
    <xf numFmtId="9" fontId="27" fillId="0" borderId="14" xfId="1" applyFont="1" applyBorder="1" applyAlignment="1" applyProtection="1">
      <alignment horizontal="right" vertical="center"/>
      <protection locked="0"/>
    </xf>
    <xf numFmtId="0" fontId="29" fillId="2" borderId="14" xfId="0" applyFont="1" applyFill="1" applyBorder="1"/>
    <xf numFmtId="0" fontId="29" fillId="2" borderId="15" xfId="0" applyFont="1" applyFill="1" applyBorder="1"/>
    <xf numFmtId="0" fontId="30" fillId="3" borderId="4" xfId="0" applyFont="1" applyFill="1" applyBorder="1" applyAlignment="1">
      <alignment vertical="center"/>
    </xf>
    <xf numFmtId="0" fontId="31" fillId="3" borderId="0" xfId="0" applyFont="1" applyFill="1" applyBorder="1" applyAlignment="1">
      <alignment vertical="center"/>
    </xf>
    <xf numFmtId="0" fontId="2" fillId="3" borderId="0" xfId="0" applyFont="1" applyFill="1" applyBorder="1" applyAlignment="1">
      <alignment vertical="center"/>
    </xf>
    <xf numFmtId="0" fontId="2" fillId="3" borderId="5" xfId="0" applyFont="1" applyFill="1" applyBorder="1" applyAlignment="1">
      <alignment horizontal="right" vertical="center"/>
    </xf>
    <xf numFmtId="0" fontId="2" fillId="3" borderId="17" xfId="0" applyFont="1" applyFill="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21" fillId="0" borderId="0" xfId="0" applyFont="1"/>
    <xf numFmtId="0" fontId="36" fillId="3" borderId="0" xfId="0" applyFont="1" applyFill="1" applyBorder="1"/>
    <xf numFmtId="0" fontId="21" fillId="0" borderId="0" xfId="0" applyFont="1" applyBorder="1"/>
    <xf numFmtId="0" fontId="36" fillId="3" borderId="0" xfId="0" applyFont="1"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36" fillId="3" borderId="0" xfId="0" applyFont="1" applyFill="1" applyBorder="1" applyAlignment="1"/>
    <xf numFmtId="0" fontId="2" fillId="3" borderId="0" xfId="0" applyFont="1" applyFill="1"/>
    <xf numFmtId="0" fontId="36" fillId="3" borderId="0" xfId="0" applyFont="1" applyFill="1" applyBorder="1" applyAlignment="1">
      <alignment horizontal="left"/>
    </xf>
    <xf numFmtId="0" fontId="36" fillId="3" borderId="0" xfId="0" applyFont="1" applyFill="1" applyBorder="1" applyAlignment="1">
      <alignment horizontal="center" vertical="top"/>
    </xf>
    <xf numFmtId="0" fontId="37" fillId="3" borderId="0" xfId="0" applyFont="1" applyFill="1" applyBorder="1" applyAlignment="1">
      <alignment vertical="center" wrapText="1"/>
    </xf>
    <xf numFmtId="0" fontId="0" fillId="3" borderId="0" xfId="0" applyFill="1"/>
    <xf numFmtId="0" fontId="21" fillId="3" borderId="0" xfId="0" applyFont="1" applyFill="1" applyBorder="1"/>
    <xf numFmtId="0" fontId="3" fillId="3" borderId="0" xfId="0" applyFont="1" applyFill="1"/>
    <xf numFmtId="0" fontId="13" fillId="0" borderId="0" xfId="0" applyFont="1"/>
    <xf numFmtId="0" fontId="13" fillId="0" borderId="19" xfId="0" applyFont="1" applyBorder="1" applyProtection="1">
      <protection locked="0"/>
    </xf>
    <xf numFmtId="168" fontId="13" fillId="4" borderId="20" xfId="0" applyNumberFormat="1" applyFont="1" applyFill="1" applyBorder="1" applyAlignment="1" applyProtection="1">
      <alignment horizontal="left"/>
    </xf>
    <xf numFmtId="169" fontId="38" fillId="4" borderId="19" xfId="0" applyNumberFormat="1" applyFont="1" applyFill="1" applyBorder="1" applyAlignment="1" applyProtection="1">
      <alignment horizontal="left" vertical="center"/>
    </xf>
    <xf numFmtId="9" fontId="13" fillId="4" borderId="19" xfId="1" applyFont="1" applyFill="1" applyBorder="1"/>
    <xf numFmtId="0" fontId="13" fillId="0" borderId="0" xfId="0" applyFont="1" applyBorder="1"/>
    <xf numFmtId="0" fontId="38" fillId="4" borderId="21" xfId="0" applyFont="1" applyFill="1" applyBorder="1" applyAlignment="1" applyProtection="1">
      <alignment horizontal="left" vertical="center"/>
    </xf>
    <xf numFmtId="1" fontId="13" fillId="0" borderId="22" xfId="0" applyNumberFormat="1" applyFont="1" applyBorder="1" applyProtection="1">
      <protection locked="0"/>
    </xf>
    <xf numFmtId="0" fontId="38" fillId="4" borderId="23" xfId="0" applyFont="1" applyFill="1" applyBorder="1" applyProtection="1"/>
    <xf numFmtId="0" fontId="13" fillId="4" borderId="19" xfId="0" applyFont="1" applyFill="1" applyBorder="1" applyAlignment="1" applyProtection="1">
      <alignment vertical="center"/>
      <protection hidden="1"/>
    </xf>
    <xf numFmtId="14" fontId="0" fillId="0" borderId="19" xfId="0" applyNumberFormat="1" applyFill="1" applyBorder="1" applyAlignment="1" applyProtection="1">
      <alignment horizontal="left"/>
    </xf>
    <xf numFmtId="0" fontId="13" fillId="3" borderId="0" xfId="0" applyFont="1" applyFill="1"/>
    <xf numFmtId="0" fontId="0" fillId="0" borderId="24" xfId="0" applyFill="1" applyBorder="1" applyProtection="1">
      <protection locked="0"/>
    </xf>
    <xf numFmtId="0" fontId="0" fillId="0" borderId="24" xfId="0" applyBorder="1" applyProtection="1">
      <protection locked="0"/>
    </xf>
    <xf numFmtId="167" fontId="0" fillId="4" borderId="25" xfId="0" applyNumberFormat="1" applyFill="1" applyBorder="1" applyAlignment="1" applyProtection="1">
      <alignment horizontal="left"/>
    </xf>
    <xf numFmtId="170" fontId="38" fillId="4" borderId="24" xfId="0" applyNumberFormat="1" applyFont="1" applyFill="1" applyBorder="1" applyAlignment="1" applyProtection="1">
      <alignment horizontal="left" vertical="center"/>
    </xf>
    <xf numFmtId="9" fontId="0" fillId="0" borderId="24" xfId="1" applyFont="1" applyBorder="1" applyProtection="1">
      <protection locked="0"/>
    </xf>
    <xf numFmtId="0" fontId="38" fillId="4" borderId="26" xfId="0" applyFont="1" applyFill="1" applyBorder="1" applyAlignment="1" applyProtection="1">
      <alignment horizontal="left" vertical="center"/>
    </xf>
    <xf numFmtId="1" fontId="0" fillId="0" borderId="0" xfId="0" applyNumberFormat="1" applyBorder="1" applyProtection="1">
      <protection locked="0"/>
    </xf>
    <xf numFmtId="0" fontId="38" fillId="4" borderId="27" xfId="0" applyFont="1" applyFill="1" applyBorder="1" applyProtection="1"/>
    <xf numFmtId="2" fontId="38" fillId="4" borderId="28" xfId="0" applyNumberFormat="1" applyFont="1" applyFill="1" applyBorder="1" applyAlignment="1" applyProtection="1">
      <alignment vertical="center"/>
      <protection hidden="1"/>
    </xf>
    <xf numFmtId="14" fontId="0" fillId="0" borderId="24" xfId="0" applyNumberFormat="1" applyFill="1" applyBorder="1" applyAlignment="1" applyProtection="1">
      <alignment horizontal="left"/>
    </xf>
    <xf numFmtId="171" fontId="38" fillId="4" borderId="24" xfId="0" applyNumberFormat="1" applyFont="1" applyFill="1" applyBorder="1" applyAlignment="1" applyProtection="1">
      <alignment horizontal="left" vertical="center"/>
    </xf>
    <xf numFmtId="0" fontId="38" fillId="4" borderId="26" xfId="0" applyFont="1" applyFill="1" applyBorder="1" applyProtection="1"/>
    <xf numFmtId="0" fontId="38" fillId="4" borderId="0" xfId="0" applyFont="1" applyFill="1" applyBorder="1" applyProtection="1"/>
    <xf numFmtId="164" fontId="0" fillId="0" borderId="24" xfId="0" applyNumberFormat="1" applyBorder="1" applyAlignment="1" applyProtection="1">
      <alignment horizontal="left"/>
      <protection locked="0"/>
    </xf>
    <xf numFmtId="0" fontId="38" fillId="4" borderId="29" xfId="0" applyFont="1" applyFill="1" applyBorder="1" applyAlignment="1" applyProtection="1">
      <alignment horizontal="left" vertical="center"/>
    </xf>
    <xf numFmtId="0" fontId="38" fillId="4" borderId="30" xfId="0" applyFont="1" applyFill="1" applyBorder="1" applyProtection="1"/>
    <xf numFmtId="0" fontId="38" fillId="4" borderId="31" xfId="0" applyFont="1" applyFill="1" applyBorder="1" applyProtection="1"/>
    <xf numFmtId="172" fontId="38" fillId="4" borderId="24" xfId="0" applyNumberFormat="1" applyFont="1" applyFill="1" applyBorder="1" applyAlignment="1" applyProtection="1">
      <alignment horizontal="left" vertical="center"/>
    </xf>
    <xf numFmtId="173" fontId="38" fillId="4" borderId="24" xfId="0" applyNumberFormat="1" applyFont="1" applyFill="1" applyBorder="1" applyAlignment="1" applyProtection="1">
      <alignment horizontal="left" vertical="center"/>
    </xf>
    <xf numFmtId="174" fontId="38" fillId="4" borderId="24" xfId="0" applyNumberFormat="1" applyFont="1" applyFill="1" applyBorder="1" applyAlignment="1" applyProtection="1">
      <alignment horizontal="left" vertical="center"/>
    </xf>
    <xf numFmtId="175" fontId="38" fillId="4" borderId="24" xfId="0" applyNumberFormat="1" applyFont="1" applyFill="1" applyBorder="1" applyAlignment="1" applyProtection="1">
      <alignment horizontal="left" vertical="center"/>
    </xf>
    <xf numFmtId="176" fontId="0" fillId="4" borderId="25" xfId="0" applyNumberFormat="1" applyFill="1" applyBorder="1" applyAlignment="1" applyProtection="1">
      <alignment horizontal="left"/>
    </xf>
    <xf numFmtId="177" fontId="38" fillId="4" borderId="24" xfId="0" applyNumberFormat="1" applyFont="1" applyFill="1" applyBorder="1" applyAlignment="1" applyProtection="1">
      <alignment horizontal="left" vertical="center"/>
    </xf>
    <xf numFmtId="178" fontId="0" fillId="4" borderId="25" xfId="0" applyNumberFormat="1" applyFill="1" applyBorder="1" applyAlignment="1" applyProtection="1">
      <alignment horizontal="left"/>
    </xf>
    <xf numFmtId="179" fontId="38" fillId="4" borderId="24" xfId="0" applyNumberFormat="1" applyFont="1" applyFill="1" applyBorder="1" applyAlignment="1" applyProtection="1">
      <alignment horizontal="left" vertical="center"/>
    </xf>
    <xf numFmtId="180" fontId="0" fillId="4" borderId="25" xfId="0" applyNumberFormat="1" applyFill="1" applyBorder="1" applyAlignment="1" applyProtection="1">
      <alignment horizontal="left"/>
    </xf>
    <xf numFmtId="181" fontId="38" fillId="4" borderId="24" xfId="0" applyNumberFormat="1" applyFont="1" applyFill="1" applyBorder="1" applyAlignment="1" applyProtection="1">
      <alignment horizontal="left" vertical="center"/>
    </xf>
    <xf numFmtId="182" fontId="0" fillId="4" borderId="25" xfId="0" applyNumberFormat="1" applyFill="1" applyBorder="1" applyAlignment="1" applyProtection="1">
      <alignment horizontal="left"/>
    </xf>
    <xf numFmtId="183" fontId="38" fillId="4" borderId="24" xfId="0" applyNumberFormat="1" applyFont="1" applyFill="1" applyBorder="1" applyAlignment="1" applyProtection="1">
      <alignment horizontal="left" vertical="center"/>
    </xf>
    <xf numFmtId="184" fontId="0" fillId="4" borderId="25" xfId="0" applyNumberFormat="1" applyFill="1" applyBorder="1" applyAlignment="1" applyProtection="1">
      <alignment horizontal="left"/>
    </xf>
    <xf numFmtId="185" fontId="38" fillId="4" borderId="24" xfId="0" applyNumberFormat="1" applyFont="1" applyFill="1" applyBorder="1" applyAlignment="1" applyProtection="1">
      <alignment horizontal="left" vertical="center"/>
    </xf>
    <xf numFmtId="186" fontId="0" fillId="4" borderId="25" xfId="0" applyNumberFormat="1" applyFill="1" applyBorder="1" applyAlignment="1" applyProtection="1">
      <alignment horizontal="left"/>
    </xf>
    <xf numFmtId="187" fontId="38" fillId="4" borderId="24" xfId="0" applyNumberFormat="1" applyFont="1" applyFill="1" applyBorder="1" applyAlignment="1" applyProtection="1">
      <alignment horizontal="left" vertical="center"/>
    </xf>
    <xf numFmtId="188" fontId="0" fillId="4" borderId="25" xfId="0" applyNumberFormat="1" applyFill="1" applyBorder="1" applyAlignment="1" applyProtection="1">
      <alignment horizontal="left"/>
    </xf>
    <xf numFmtId="189" fontId="38" fillId="4" borderId="24" xfId="0" applyNumberFormat="1" applyFont="1" applyFill="1" applyBorder="1" applyAlignment="1" applyProtection="1">
      <alignment horizontal="left" vertical="center"/>
    </xf>
    <xf numFmtId="190" fontId="0" fillId="4" borderId="25" xfId="0" applyNumberFormat="1" applyFill="1" applyBorder="1" applyAlignment="1" applyProtection="1">
      <alignment horizontal="left"/>
    </xf>
    <xf numFmtId="191" fontId="38" fillId="4" borderId="24" xfId="0" applyNumberFormat="1" applyFont="1" applyFill="1" applyBorder="1" applyAlignment="1" applyProtection="1">
      <alignment horizontal="left" vertical="center"/>
    </xf>
    <xf numFmtId="192" fontId="0" fillId="4" borderId="25" xfId="0" applyNumberFormat="1" applyFill="1" applyBorder="1" applyAlignment="1" applyProtection="1">
      <alignment horizontal="left"/>
    </xf>
    <xf numFmtId="193" fontId="38" fillId="4" borderId="24" xfId="0" applyNumberFormat="1" applyFont="1" applyFill="1" applyBorder="1" applyAlignment="1" applyProtection="1">
      <alignment horizontal="left" vertical="center"/>
    </xf>
    <xf numFmtId="194" fontId="0" fillId="4" borderId="25" xfId="0" applyNumberFormat="1" applyFill="1" applyBorder="1" applyAlignment="1" applyProtection="1">
      <alignment horizontal="left"/>
    </xf>
    <xf numFmtId="195" fontId="38" fillId="4" borderId="24" xfId="0" applyNumberFormat="1" applyFont="1" applyFill="1" applyBorder="1" applyAlignment="1" applyProtection="1">
      <alignment horizontal="left" vertical="center"/>
    </xf>
    <xf numFmtId="196" fontId="0" fillId="4" borderId="25" xfId="0" applyNumberFormat="1" applyFill="1" applyBorder="1" applyAlignment="1" applyProtection="1">
      <alignment horizontal="left"/>
    </xf>
    <xf numFmtId="197" fontId="38" fillId="4" borderId="24" xfId="0" applyNumberFormat="1" applyFont="1" applyFill="1" applyBorder="1" applyAlignment="1" applyProtection="1">
      <alignment horizontal="left" vertical="center"/>
    </xf>
    <xf numFmtId="198" fontId="0" fillId="4" borderId="25" xfId="0" applyNumberFormat="1" applyFill="1" applyBorder="1" applyAlignment="1" applyProtection="1">
      <alignment horizontal="left"/>
    </xf>
    <xf numFmtId="199" fontId="38" fillId="4" borderId="24" xfId="0" applyNumberFormat="1" applyFont="1" applyFill="1" applyBorder="1" applyAlignment="1" applyProtection="1">
      <alignment horizontal="left" vertical="center"/>
    </xf>
    <xf numFmtId="200" fontId="0" fillId="4" borderId="25" xfId="0" applyNumberFormat="1" applyFill="1" applyBorder="1" applyAlignment="1" applyProtection="1">
      <alignment horizontal="left"/>
    </xf>
    <xf numFmtId="201" fontId="38" fillId="4" borderId="24" xfId="0" applyNumberFormat="1" applyFont="1" applyFill="1" applyBorder="1" applyAlignment="1" applyProtection="1">
      <alignment horizontal="left" vertical="center"/>
    </xf>
    <xf numFmtId="202" fontId="0" fillId="4" borderId="25" xfId="0" applyNumberFormat="1" applyFill="1" applyBorder="1" applyAlignment="1" applyProtection="1">
      <alignment horizontal="left"/>
    </xf>
    <xf numFmtId="203" fontId="38" fillId="4" borderId="24" xfId="0" applyNumberFormat="1" applyFont="1" applyFill="1" applyBorder="1" applyAlignment="1" applyProtection="1">
      <alignment horizontal="left" vertical="center"/>
    </xf>
    <xf numFmtId="204" fontId="0" fillId="4" borderId="25" xfId="0" applyNumberFormat="1" applyFill="1" applyBorder="1" applyAlignment="1" applyProtection="1">
      <alignment horizontal="left"/>
    </xf>
    <xf numFmtId="205" fontId="38" fillId="4" borderId="24" xfId="0" applyNumberFormat="1" applyFont="1" applyFill="1" applyBorder="1" applyAlignment="1" applyProtection="1">
      <alignment horizontal="left" vertical="center"/>
    </xf>
    <xf numFmtId="206" fontId="0" fillId="4" borderId="25" xfId="0" applyNumberFormat="1" applyFill="1" applyBorder="1" applyAlignment="1" applyProtection="1">
      <alignment horizontal="left"/>
    </xf>
    <xf numFmtId="207" fontId="38" fillId="4" borderId="24" xfId="0" applyNumberFormat="1" applyFont="1" applyFill="1" applyBorder="1" applyAlignment="1" applyProtection="1">
      <alignment horizontal="left" vertical="center"/>
    </xf>
    <xf numFmtId="167" fontId="0" fillId="0" borderId="25" xfId="0" applyNumberFormat="1" applyBorder="1" applyAlignment="1" applyProtection="1">
      <alignment horizontal="left"/>
      <protection locked="0"/>
    </xf>
    <xf numFmtId="0" fontId="0" fillId="0" borderId="24" xfId="0" applyBorder="1"/>
    <xf numFmtId="0" fontId="0" fillId="0" borderId="28" xfId="0" applyBorder="1" applyProtection="1">
      <protection locked="0"/>
    </xf>
    <xf numFmtId="9" fontId="0" fillId="0" borderId="28" xfId="1" applyFont="1" applyBorder="1" applyProtection="1">
      <protection locked="0"/>
    </xf>
    <xf numFmtId="167" fontId="0" fillId="0" borderId="32" xfId="0" applyNumberFormat="1" applyBorder="1" applyAlignment="1" applyProtection="1">
      <alignment horizontal="left"/>
      <protection locked="0"/>
    </xf>
    <xf numFmtId="164" fontId="0" fillId="0" borderId="28" xfId="0" applyNumberFormat="1" applyBorder="1" applyAlignment="1" applyProtection="1">
      <alignment horizontal="left"/>
      <protection locked="0"/>
    </xf>
    <xf numFmtId="0" fontId="0" fillId="0" borderId="28" xfId="0" applyBorder="1"/>
    <xf numFmtId="14" fontId="0" fillId="0" borderId="28" xfId="0" applyNumberFormat="1" applyFill="1" applyBorder="1" applyAlignment="1" applyProtection="1">
      <alignment horizontal="left"/>
    </xf>
    <xf numFmtId="0" fontId="0" fillId="0" borderId="0" xfId="0" applyBorder="1" applyProtection="1">
      <protection locked="0"/>
    </xf>
    <xf numFmtId="14" fontId="0" fillId="0" borderId="0" xfId="0" applyNumberFormat="1" applyFill="1" applyBorder="1" applyAlignment="1" applyProtection="1">
      <alignment horizontal="left"/>
    </xf>
    <xf numFmtId="14" fontId="38" fillId="0" borderId="0" xfId="0" applyNumberFormat="1" applyFont="1" applyFill="1" applyBorder="1" applyAlignment="1" applyProtection="1">
      <alignment vertical="center"/>
      <protection hidden="1"/>
    </xf>
    <xf numFmtId="0" fontId="4" fillId="0" borderId="33" xfId="0" applyFont="1" applyFill="1" applyBorder="1" applyAlignment="1">
      <alignment horizontal="center" vertical="center"/>
    </xf>
    <xf numFmtId="0" fontId="8" fillId="0" borderId="33" xfId="0" applyFont="1" applyFill="1" applyBorder="1" applyAlignment="1">
      <alignment vertical="center"/>
    </xf>
    <xf numFmtId="0" fontId="7" fillId="0" borderId="33" xfId="0" applyFont="1" applyFill="1" applyBorder="1" applyAlignment="1">
      <alignment horizontal="center" vertical="center"/>
    </xf>
    <xf numFmtId="0" fontId="7" fillId="0" borderId="33" xfId="0" applyFont="1" applyFill="1" applyBorder="1" applyAlignment="1" applyProtection="1">
      <alignment horizontal="left" vertical="center"/>
      <protection locked="0"/>
    </xf>
    <xf numFmtId="0" fontId="7" fillId="0" borderId="33" xfId="0" applyFont="1" applyFill="1" applyBorder="1" applyAlignment="1" applyProtection="1">
      <alignment vertical="center"/>
      <protection locked="0"/>
    </xf>
    <xf numFmtId="0" fontId="15" fillId="0" borderId="33" xfId="0" applyFont="1" applyFill="1" applyBorder="1" applyAlignment="1">
      <alignment vertical="center"/>
    </xf>
    <xf numFmtId="0" fontId="13" fillId="0" borderId="33" xfId="0" applyFont="1" applyFill="1" applyBorder="1" applyAlignment="1" applyProtection="1">
      <alignment horizontal="left" vertical="center"/>
      <protection locked="0"/>
    </xf>
    <xf numFmtId="0" fontId="19" fillId="3" borderId="34" xfId="0" applyFont="1" applyFill="1" applyBorder="1" applyAlignment="1">
      <alignment vertical="center"/>
    </xf>
    <xf numFmtId="165" fontId="20" fillId="3" borderId="33" xfId="0" applyNumberFormat="1" applyFont="1" applyFill="1" applyBorder="1" applyAlignment="1">
      <alignment vertical="center" textRotation="90"/>
    </xf>
    <xf numFmtId="0" fontId="25" fillId="3" borderId="33" xfId="0" applyFont="1" applyFill="1" applyBorder="1" applyAlignment="1">
      <alignment horizontal="center" vertical="center"/>
    </xf>
    <xf numFmtId="0" fontId="29" fillId="2" borderId="35" xfId="0" applyFont="1" applyFill="1" applyBorder="1"/>
    <xf numFmtId="0" fontId="29" fillId="2" borderId="36" xfId="0" applyFont="1" applyFill="1" applyBorder="1"/>
    <xf numFmtId="0" fontId="29" fillId="2" borderId="37" xfId="0" applyFont="1" applyFill="1" applyBorder="1"/>
    <xf numFmtId="0" fontId="31" fillId="3" borderId="33" xfId="0" applyFont="1" applyFill="1" applyBorder="1" applyAlignment="1">
      <alignment vertical="center"/>
    </xf>
    <xf numFmtId="0" fontId="0" fillId="0" borderId="33" xfId="0" applyBorder="1"/>
    <xf numFmtId="0" fontId="39" fillId="0" borderId="0" xfId="0" applyFont="1" applyFill="1" applyAlignment="1">
      <alignment horizontal="center" vertical="center"/>
    </xf>
    <xf numFmtId="0" fontId="40" fillId="0" borderId="0" xfId="0" applyFont="1" applyFill="1" applyAlignment="1">
      <alignment vertical="center"/>
    </xf>
    <xf numFmtId="0" fontId="41" fillId="0" borderId="0" xfId="0" applyFont="1" applyFill="1" applyAlignment="1">
      <alignment horizontal="center" vertical="center"/>
    </xf>
    <xf numFmtId="0" fontId="41" fillId="0" borderId="0" xfId="0" applyFont="1" applyFill="1" applyBorder="1" applyAlignment="1" applyProtection="1">
      <alignment vertical="center"/>
      <protection hidden="1"/>
    </xf>
    <xf numFmtId="0" fontId="41" fillId="0" borderId="0" xfId="0" applyFont="1" applyFill="1" applyAlignment="1" applyProtection="1">
      <alignment horizontal="left" vertical="center"/>
      <protection locked="0"/>
    </xf>
    <xf numFmtId="1" fontId="41" fillId="0" borderId="0" xfId="0" applyNumberFormat="1" applyFont="1" applyFill="1" applyAlignment="1" applyProtection="1">
      <alignment horizontal="left" vertical="center"/>
      <protection hidden="1"/>
    </xf>
    <xf numFmtId="164" fontId="41" fillId="0" borderId="0" xfId="0" applyNumberFormat="1" applyFont="1" applyFill="1" applyAlignment="1" applyProtection="1">
      <alignment horizontal="left" vertical="center"/>
      <protection locked="0"/>
    </xf>
    <xf numFmtId="0" fontId="42" fillId="0" borderId="0" xfId="0" applyFont="1" applyFill="1" applyAlignment="1">
      <alignment vertical="center"/>
    </xf>
    <xf numFmtId="0" fontId="41" fillId="0" borderId="0" xfId="0" applyFont="1" applyFill="1" applyBorder="1" applyAlignment="1" applyProtection="1">
      <alignment horizontal="left" vertical="center"/>
      <protection locked="0"/>
    </xf>
    <xf numFmtId="164" fontId="41" fillId="0" borderId="0" xfId="0" applyNumberFormat="1" applyFont="1" applyFill="1" applyBorder="1" applyAlignment="1" applyProtection="1">
      <alignment horizontal="left" vertical="center"/>
      <protection locked="0"/>
    </xf>
    <xf numFmtId="0" fontId="41" fillId="2" borderId="0" xfId="0" applyFont="1" applyFill="1" applyBorder="1" applyAlignment="1" applyProtection="1">
      <alignment horizontal="left" vertical="center"/>
      <protection locked="0"/>
    </xf>
    <xf numFmtId="0" fontId="43" fillId="3" borderId="2" xfId="0" applyFont="1" applyFill="1" applyBorder="1" applyAlignment="1">
      <alignment vertical="center"/>
    </xf>
    <xf numFmtId="0" fontId="41" fillId="3" borderId="0" xfId="0" applyFont="1" applyFill="1" applyBorder="1"/>
    <xf numFmtId="0" fontId="41" fillId="3" borderId="0" xfId="0" applyFont="1" applyFill="1" applyBorder="1" applyAlignment="1">
      <alignment vertical="center"/>
    </xf>
    <xf numFmtId="0" fontId="44" fillId="3" borderId="0" xfId="0" applyFont="1" applyFill="1" applyBorder="1" applyAlignment="1">
      <alignment horizontal="right" vertical="center" wrapText="1"/>
    </xf>
    <xf numFmtId="0" fontId="44" fillId="3" borderId="0" xfId="0" applyFont="1" applyFill="1" applyBorder="1" applyAlignment="1">
      <alignment horizontal="left" vertical="top" wrapText="1"/>
    </xf>
    <xf numFmtId="0" fontId="45" fillId="0" borderId="7" xfId="0" applyFont="1" applyBorder="1" applyAlignment="1">
      <alignment vertical="center"/>
    </xf>
    <xf numFmtId="164" fontId="45" fillId="0" borderId="7" xfId="0" applyNumberFormat="1" applyFont="1" applyBorder="1" applyAlignment="1">
      <alignment vertical="center"/>
    </xf>
    <xf numFmtId="0" fontId="45" fillId="0" borderId="11" xfId="0" applyFont="1" applyBorder="1" applyAlignment="1">
      <alignment vertical="center"/>
    </xf>
    <xf numFmtId="164" fontId="45" fillId="0" borderId="11" xfId="0" applyNumberFormat="1" applyFont="1" applyBorder="1" applyAlignment="1">
      <alignment vertical="center"/>
    </xf>
    <xf numFmtId="164" fontId="45" fillId="0" borderId="14" xfId="0" applyNumberFormat="1" applyFont="1" applyBorder="1" applyAlignment="1">
      <alignment vertical="center"/>
    </xf>
    <xf numFmtId="0" fontId="46" fillId="3" borderId="0" xfId="0" applyFont="1" applyFill="1" applyBorder="1" applyAlignment="1">
      <alignment vertical="center"/>
    </xf>
    <xf numFmtId="0" fontId="41" fillId="0" borderId="0" xfId="0" applyFont="1" applyBorder="1"/>
    <xf numFmtId="0" fontId="41" fillId="0" borderId="0" xfId="0" applyFont="1"/>
    <xf numFmtId="0" fontId="33" fillId="0" borderId="0" xfId="2" applyFont="1" applyAlignment="1" applyProtection="1">
      <alignment horizontal="left" vertical="center"/>
    </xf>
    <xf numFmtId="165" fontId="22" fillId="3" borderId="0" xfId="0" applyNumberFormat="1" applyFont="1" applyFill="1" applyBorder="1" applyAlignment="1">
      <alignment horizontal="left" vertical="center"/>
    </xf>
    <xf numFmtId="165" fontId="22" fillId="3" borderId="5" xfId="0" applyNumberFormat="1"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7" xfId="0" applyFont="1" applyFill="1" applyBorder="1" applyAlignment="1">
      <alignment horizontal="right" vertical="center"/>
    </xf>
    <xf numFmtId="0" fontId="2" fillId="3" borderId="18" xfId="0" applyFont="1" applyFill="1" applyBorder="1" applyAlignment="1">
      <alignment horizontal="right" vertical="center"/>
    </xf>
    <xf numFmtId="0" fontId="22" fillId="3" borderId="0" xfId="0" applyNumberFormat="1" applyFont="1" applyFill="1" applyBorder="1" applyAlignment="1">
      <alignment horizontal="left" vertical="center"/>
    </xf>
    <xf numFmtId="164" fontId="16" fillId="0" borderId="0" xfId="0" applyNumberFormat="1"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3" fillId="2" borderId="0" xfId="0" applyFont="1" applyFill="1" applyBorder="1" applyAlignment="1" applyProtection="1">
      <alignment horizontal="left" vertical="center"/>
      <protection locked="0"/>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2" xfId="0" applyFont="1" applyFill="1" applyBorder="1" applyAlignment="1">
      <alignment horizontal="right" vertical="center"/>
    </xf>
    <xf numFmtId="0" fontId="19" fillId="3" borderId="3" xfId="0" applyFont="1" applyFill="1" applyBorder="1" applyAlignment="1">
      <alignment horizontal="right" vertical="center"/>
    </xf>
    <xf numFmtId="0" fontId="36" fillId="3" borderId="0" xfId="0" applyFont="1" applyFill="1" applyBorder="1" applyAlignment="1">
      <alignment horizontal="center"/>
    </xf>
  </cellXfs>
  <cellStyles count="3">
    <cellStyle name="Link" xfId="2" builtinId="8"/>
    <cellStyle name="Prozent" xfId="1" builtinId="5"/>
    <cellStyle name="Standard" xfId="0" builtinId="0"/>
  </cellStyles>
  <dxfs count="110">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A69"/>
  <sheetViews>
    <sheetView tabSelected="1" topLeftCell="A22" workbookViewId="0">
      <pane xSplit="12" topLeftCell="M1" activePane="topRight" state="frozen"/>
      <selection activeCell="A13" sqref="A13"/>
      <selection pane="topRight" activeCell="BH37" sqref="BH37"/>
    </sheetView>
  </sheetViews>
  <sheetFormatPr baseColWidth="10" defaultColWidth="11.42578125" defaultRowHeight="15" outlineLevelCol="1" x14ac:dyDescent="0.25"/>
  <cols>
    <col min="1" max="1" width="6.28515625" style="103" customWidth="1"/>
    <col min="2" max="2" width="37.28515625" customWidth="1"/>
    <col min="3" max="3" width="7.42578125" hidden="1" customWidth="1"/>
    <col min="4" max="4" width="6.28515625" hidden="1" customWidth="1"/>
    <col min="5" max="5" width="6.140625" hidden="1" customWidth="1"/>
    <col min="6" max="6" width="7.5703125" hidden="1" customWidth="1"/>
    <col min="7" max="7" width="10.85546875" style="104" customWidth="1" outlineLevel="1"/>
    <col min="8" max="8" width="8.5703125" customWidth="1" outlineLevel="1"/>
    <col min="9" max="9" width="9.42578125" style="104" customWidth="1" outlineLevel="1"/>
    <col min="10" max="10" width="6.28515625" customWidth="1"/>
    <col min="11" max="11" width="2.7109375" customWidth="1"/>
    <col min="12" max="12" width="4.85546875" style="233" customWidth="1"/>
    <col min="13" max="13" width="7.42578125" style="233" customWidth="1"/>
    <col min="14" max="14" width="1.42578125" style="209" customWidth="1"/>
    <col min="15" max="146" width="1.42578125" customWidth="1"/>
  </cols>
  <sheetData>
    <row r="1" spans="1:755" s="3" customFormat="1" ht="2.4500000000000002" customHeight="1" x14ac:dyDescent="0.25">
      <c r="A1" s="1"/>
      <c r="B1" s="1"/>
      <c r="C1" s="1"/>
      <c r="D1" s="1"/>
      <c r="E1" s="1"/>
      <c r="F1" s="1"/>
      <c r="G1" s="1"/>
      <c r="H1" s="1"/>
      <c r="I1" s="1"/>
      <c r="J1" s="1"/>
      <c r="K1" s="1"/>
      <c r="L1" s="210"/>
      <c r="M1" s="210"/>
      <c r="N1" s="195"/>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row>
    <row r="2" spans="1:755" s="11" customFormat="1" ht="36.6" customHeight="1" x14ac:dyDescent="0.25">
      <c r="A2" s="4" t="s">
        <v>77</v>
      </c>
      <c r="B2" s="5"/>
      <c r="C2" s="5"/>
      <c r="D2" s="5"/>
      <c r="E2" s="5"/>
      <c r="F2" s="5"/>
      <c r="G2" s="6"/>
      <c r="H2" s="7"/>
      <c r="I2" s="7"/>
      <c r="J2" s="7"/>
      <c r="K2" s="7"/>
      <c r="L2" s="211"/>
      <c r="M2" s="211"/>
      <c r="N2" s="19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8"/>
      <c r="DN2" s="8"/>
      <c r="DO2" s="8"/>
      <c r="DP2" s="8"/>
      <c r="DQ2" s="8"/>
      <c r="DR2" s="8"/>
      <c r="DS2" s="8"/>
      <c r="DT2" s="8"/>
      <c r="DU2" s="8"/>
      <c r="DV2" s="8"/>
      <c r="DW2" s="8"/>
      <c r="DX2" s="8"/>
      <c r="DY2" s="8"/>
      <c r="DZ2" s="8"/>
      <c r="EA2" s="8"/>
      <c r="EB2" s="8"/>
      <c r="EC2" s="8"/>
      <c r="ED2" s="8"/>
      <c r="EE2" s="8"/>
      <c r="EF2" s="8"/>
      <c r="EG2" s="8"/>
      <c r="EH2" s="8"/>
      <c r="EI2" s="8"/>
      <c r="EJ2" s="7"/>
      <c r="EK2" s="7"/>
      <c r="EL2" s="7"/>
      <c r="EM2" s="7"/>
      <c r="EN2" s="7"/>
      <c r="EO2" s="7"/>
      <c r="EP2" s="7"/>
      <c r="EQ2" s="9"/>
      <c r="ER2" s="9"/>
      <c r="ES2" s="9"/>
      <c r="ET2" s="9"/>
      <c r="EU2" s="9"/>
      <c r="EV2" s="9"/>
      <c r="EW2" s="9"/>
      <c r="EX2" s="9"/>
      <c r="EY2" s="9"/>
      <c r="EZ2" s="9"/>
      <c r="FA2" s="9"/>
      <c r="FB2" s="9"/>
      <c r="FC2" s="9"/>
      <c r="FD2" s="9"/>
      <c r="FE2" s="9"/>
      <c r="FF2" s="9"/>
      <c r="FG2" s="9"/>
      <c r="FH2" s="9"/>
      <c r="FI2" s="9"/>
      <c r="FJ2" s="9"/>
      <c r="FK2" s="9"/>
      <c r="FL2" s="9"/>
      <c r="FM2" s="9"/>
      <c r="FN2" s="9"/>
      <c r="FO2" s="9"/>
      <c r="FP2" s="9"/>
      <c r="FQ2" s="10"/>
      <c r="FR2" s="10"/>
      <c r="FS2" s="10"/>
      <c r="FT2" s="10"/>
      <c r="FU2" s="10"/>
      <c r="FV2" s="10"/>
      <c r="FW2" s="10"/>
      <c r="FX2" s="10"/>
      <c r="FY2" s="10"/>
      <c r="FZ2" s="10"/>
      <c r="GA2" s="10"/>
      <c r="GB2" s="10"/>
      <c r="GC2" s="10"/>
      <c r="GD2" s="10"/>
      <c r="GE2" s="10"/>
      <c r="GF2" s="10"/>
      <c r="GG2" s="10"/>
      <c r="GH2" s="10"/>
      <c r="GI2" s="10"/>
      <c r="GJ2" s="10"/>
      <c r="GK2" s="10"/>
      <c r="GL2" s="10"/>
      <c r="GM2" s="10"/>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10"/>
      <c r="HV2" s="10"/>
      <c r="HW2" s="10"/>
      <c r="HX2" s="10"/>
      <c r="HY2" s="10"/>
      <c r="HZ2" s="10"/>
      <c r="IA2" s="10"/>
      <c r="IB2" s="10"/>
      <c r="IC2" s="10"/>
      <c r="ID2" s="10"/>
      <c r="IE2" s="10"/>
      <c r="IF2" s="10"/>
      <c r="IG2" s="10"/>
      <c r="IH2" s="10"/>
      <c r="II2" s="10"/>
      <c r="IJ2" s="10"/>
      <c r="IK2" s="10"/>
      <c r="IL2" s="10"/>
      <c r="IM2" s="10"/>
      <c r="IN2" s="10"/>
      <c r="IO2" s="10"/>
      <c r="IP2" s="10"/>
      <c r="IQ2" s="10"/>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10"/>
      <c r="JZ2" s="10"/>
      <c r="KA2" s="10"/>
      <c r="KB2" s="10"/>
      <c r="KC2" s="10"/>
      <c r="KD2" s="10"/>
      <c r="KE2" s="10"/>
      <c r="KF2" s="10"/>
      <c r="KG2" s="10"/>
      <c r="KH2" s="10"/>
      <c r="KI2" s="10"/>
      <c r="KJ2" s="10"/>
      <c r="KK2" s="10"/>
      <c r="KL2" s="10"/>
      <c r="KM2" s="10"/>
      <c r="KN2" s="10"/>
      <c r="KO2" s="10"/>
      <c r="KP2" s="10"/>
      <c r="KQ2" s="10"/>
      <c r="KR2" s="10"/>
      <c r="KS2" s="10"/>
      <c r="KT2" s="10"/>
      <c r="KU2" s="10"/>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10"/>
      <c r="MD2" s="10"/>
      <c r="ME2" s="10"/>
      <c r="MF2" s="10"/>
      <c r="MG2" s="10"/>
      <c r="MH2" s="10"/>
      <c r="MI2" s="10"/>
      <c r="MJ2" s="10"/>
      <c r="MK2" s="10"/>
      <c r="ML2" s="10"/>
      <c r="MM2" s="10"/>
      <c r="MN2" s="10"/>
      <c r="MO2" s="10"/>
      <c r="MP2" s="10"/>
      <c r="MQ2" s="10"/>
      <c r="MR2" s="10"/>
      <c r="MS2" s="10"/>
      <c r="MT2" s="10"/>
      <c r="MU2" s="10"/>
      <c r="MV2" s="10"/>
      <c r="MW2" s="10"/>
      <c r="MX2" s="10"/>
      <c r="MY2" s="10"/>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10"/>
      <c r="OH2" s="10"/>
      <c r="OI2" s="10"/>
      <c r="OJ2" s="10"/>
      <c r="OK2" s="10"/>
      <c r="OL2" s="10"/>
      <c r="OM2" s="10"/>
      <c r="ON2" s="10"/>
      <c r="OO2" s="10"/>
      <c r="OP2" s="10"/>
      <c r="OQ2" s="10"/>
      <c r="OR2" s="10"/>
      <c r="OS2" s="10"/>
      <c r="OT2" s="10"/>
      <c r="OU2" s="10"/>
      <c r="OV2" s="10"/>
      <c r="OW2" s="10"/>
      <c r="OX2" s="10"/>
      <c r="OY2" s="10"/>
      <c r="OZ2" s="10"/>
      <c r="PA2" s="10"/>
      <c r="PB2" s="10"/>
      <c r="PC2" s="10"/>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10"/>
      <c r="QL2" s="10"/>
      <c r="QM2" s="10"/>
      <c r="QN2" s="10"/>
      <c r="QO2" s="10"/>
      <c r="QP2" s="10"/>
      <c r="QQ2" s="10"/>
      <c r="QR2" s="10"/>
      <c r="QS2" s="10"/>
      <c r="QT2" s="10"/>
      <c r="QU2" s="10"/>
      <c r="QV2" s="10"/>
      <c r="QW2" s="10"/>
      <c r="QX2" s="10"/>
      <c r="QY2" s="10"/>
      <c r="QZ2" s="10"/>
      <c r="RA2" s="10"/>
      <c r="RB2" s="10"/>
      <c r="RC2" s="10"/>
      <c r="RD2" s="10"/>
      <c r="RE2" s="10"/>
      <c r="RF2" s="10"/>
      <c r="RG2" s="10"/>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10"/>
      <c r="SP2" s="10"/>
      <c r="SQ2" s="10"/>
      <c r="SR2" s="10"/>
      <c r="SS2" s="10"/>
      <c r="ST2" s="10"/>
      <c r="SU2" s="10"/>
      <c r="SV2" s="10"/>
      <c r="SW2" s="10"/>
      <c r="SX2" s="10"/>
      <c r="SY2" s="10"/>
      <c r="SZ2" s="10"/>
      <c r="TA2" s="10"/>
      <c r="TB2" s="10"/>
      <c r="TC2" s="10"/>
      <c r="TD2" s="10"/>
      <c r="TE2" s="10"/>
      <c r="TF2" s="10"/>
      <c r="TG2" s="10"/>
      <c r="TH2" s="10"/>
      <c r="TI2" s="10"/>
      <c r="TJ2" s="10"/>
      <c r="TK2" s="10"/>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10"/>
      <c r="UT2" s="10"/>
      <c r="UU2" s="10"/>
      <c r="UV2" s="10"/>
      <c r="UW2" s="10"/>
      <c r="UX2" s="10"/>
      <c r="UY2" s="10"/>
      <c r="UZ2" s="10"/>
      <c r="VA2" s="10"/>
      <c r="VB2" s="10"/>
      <c r="VC2" s="10"/>
      <c r="VD2" s="10"/>
      <c r="VE2" s="10"/>
      <c r="VF2" s="10"/>
      <c r="VG2" s="10"/>
      <c r="VH2" s="10"/>
      <c r="VI2" s="10"/>
      <c r="VJ2" s="10"/>
      <c r="VK2" s="10"/>
      <c r="VL2" s="10"/>
      <c r="VM2" s="10"/>
      <c r="VN2" s="10"/>
      <c r="VO2" s="10"/>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10"/>
      <c r="WX2" s="10"/>
      <c r="WY2" s="10"/>
      <c r="WZ2" s="10"/>
      <c r="XA2" s="10"/>
      <c r="XB2" s="10"/>
      <c r="XC2" s="10"/>
      <c r="XD2" s="10"/>
      <c r="XE2" s="10"/>
      <c r="XF2" s="10"/>
      <c r="XG2" s="10"/>
      <c r="XH2" s="10"/>
      <c r="XI2" s="10"/>
      <c r="XJ2" s="10"/>
      <c r="XK2" s="10"/>
      <c r="XL2" s="10"/>
      <c r="XM2" s="10"/>
      <c r="XN2" s="10"/>
      <c r="XO2" s="10"/>
      <c r="XP2" s="10"/>
      <c r="XQ2" s="10"/>
      <c r="XR2" s="10"/>
      <c r="XS2" s="10"/>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10"/>
      <c r="ZB2" s="10"/>
      <c r="ZC2" s="10"/>
      <c r="ZD2" s="10"/>
      <c r="ZE2" s="10"/>
      <c r="ZF2" s="10"/>
      <c r="ZG2" s="10"/>
      <c r="ZH2" s="10"/>
      <c r="ZI2" s="10"/>
      <c r="ZJ2" s="10"/>
      <c r="ZK2" s="10"/>
      <c r="ZL2" s="10"/>
      <c r="ZM2" s="10"/>
      <c r="ZN2" s="10"/>
      <c r="ZO2" s="10"/>
      <c r="ZP2" s="10"/>
      <c r="ZQ2" s="10"/>
      <c r="ZR2" s="10"/>
      <c r="ZS2" s="10"/>
      <c r="ZT2" s="10"/>
      <c r="ZU2" s="10"/>
      <c r="ZV2" s="10"/>
      <c r="ZW2" s="10"/>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10"/>
      <c r="ABF2" s="10"/>
      <c r="ABG2" s="10"/>
      <c r="ABH2" s="10"/>
      <c r="ABI2" s="10"/>
      <c r="ABJ2" s="10"/>
      <c r="ABK2" s="10"/>
      <c r="ABL2" s="10"/>
      <c r="ABM2" s="10"/>
      <c r="ABN2" s="10"/>
      <c r="ABO2" s="10"/>
      <c r="ABP2" s="10"/>
      <c r="ABQ2" s="10"/>
      <c r="ABR2" s="10"/>
      <c r="ABS2" s="10"/>
      <c r="ABT2" s="10"/>
      <c r="ABU2" s="10"/>
      <c r="ABV2" s="10"/>
      <c r="ABW2" s="10"/>
      <c r="ABX2" s="10"/>
      <c r="ABY2" s="10"/>
      <c r="ABZ2" s="10"/>
      <c r="ACA2" s="10"/>
    </row>
    <row r="3" spans="1:755" s="11" customFormat="1" ht="4.9000000000000004" hidden="1" customHeight="1" x14ac:dyDescent="0.25">
      <c r="A3" s="12"/>
      <c r="B3" s="12"/>
      <c r="C3" s="12"/>
      <c r="D3" s="12"/>
      <c r="E3" s="12"/>
      <c r="F3" s="12"/>
      <c r="G3" s="12"/>
      <c r="H3" s="12"/>
      <c r="I3" s="12"/>
      <c r="J3" s="12"/>
      <c r="K3" s="12"/>
      <c r="L3" s="212"/>
      <c r="M3" s="212"/>
      <c r="N3" s="197"/>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row>
    <row r="4" spans="1:755" s="18" customFormat="1" ht="49.9" customHeight="1" x14ac:dyDescent="0.25">
      <c r="A4" s="14" t="s">
        <v>25</v>
      </c>
      <c r="B4" s="15"/>
      <c r="C4" s="15"/>
      <c r="D4" s="15"/>
      <c r="E4" s="15"/>
      <c r="F4" s="15"/>
      <c r="G4" s="15"/>
      <c r="H4" s="15"/>
      <c r="I4" s="15"/>
      <c r="J4" s="15"/>
      <c r="K4" s="15"/>
      <c r="L4" s="213" t="s">
        <v>0</v>
      </c>
      <c r="M4" s="214"/>
      <c r="N4" s="198"/>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row>
    <row r="5" spans="1:755" s="22" customFormat="1" ht="3" customHeight="1" x14ac:dyDescent="0.25">
      <c r="A5" s="19"/>
      <c r="B5" s="19"/>
      <c r="C5" s="19"/>
      <c r="D5" s="19"/>
      <c r="E5" s="19"/>
      <c r="F5" s="19"/>
      <c r="G5" s="19"/>
      <c r="H5" s="19"/>
      <c r="I5" s="19"/>
      <c r="J5" s="19"/>
      <c r="K5" s="19"/>
      <c r="L5" s="215">
        <v>7</v>
      </c>
      <c r="M5" s="214"/>
      <c r="N5" s="199"/>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16"/>
      <c r="EG5" s="16"/>
      <c r="EH5" s="16"/>
      <c r="EI5" s="16"/>
      <c r="EJ5" s="20"/>
      <c r="EK5" s="20"/>
      <c r="EL5" s="20"/>
      <c r="EM5" s="20"/>
      <c r="EN5" s="20"/>
      <c r="EO5" s="20"/>
      <c r="EP5" s="20"/>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17"/>
      <c r="GK5" s="17"/>
      <c r="GL5" s="17"/>
      <c r="GM5" s="17"/>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17"/>
      <c r="IO5" s="17"/>
      <c r="IP5" s="17"/>
      <c r="IQ5" s="17"/>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17"/>
      <c r="KS5" s="17"/>
      <c r="KT5" s="17"/>
      <c r="KU5" s="17"/>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17"/>
      <c r="MW5" s="17"/>
      <c r="MX5" s="17"/>
      <c r="MY5" s="17"/>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17"/>
      <c r="PA5" s="17"/>
      <c r="PB5" s="17"/>
      <c r="PC5" s="17"/>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17"/>
      <c r="RE5" s="17"/>
      <c r="RF5" s="17"/>
      <c r="RG5" s="17"/>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17"/>
      <c r="TI5" s="17"/>
      <c r="TJ5" s="17"/>
      <c r="TK5" s="17"/>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17"/>
      <c r="VM5" s="17"/>
      <c r="VN5" s="17"/>
      <c r="VO5" s="17"/>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17"/>
      <c r="XQ5" s="17"/>
      <c r="XR5" s="17"/>
      <c r="XS5" s="17"/>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17"/>
      <c r="ZU5" s="17"/>
      <c r="ZV5" s="17"/>
      <c r="ZW5" s="17"/>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17"/>
      <c r="ABY5" s="17"/>
      <c r="ABZ5" s="17"/>
      <c r="ACA5" s="17"/>
    </row>
    <row r="6" spans="1:755" s="22" customFormat="1" ht="3.6" customHeight="1" x14ac:dyDescent="0.25">
      <c r="A6" s="23"/>
      <c r="B6" s="23"/>
      <c r="C6" s="23"/>
      <c r="D6" s="23"/>
      <c r="E6" s="23"/>
      <c r="F6" s="23"/>
      <c r="G6" s="23"/>
      <c r="H6" s="23"/>
      <c r="I6" s="23"/>
      <c r="J6" s="24"/>
      <c r="K6" s="24"/>
      <c r="L6" s="215">
        <v>0</v>
      </c>
      <c r="M6" s="216"/>
      <c r="N6" s="199"/>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16"/>
      <c r="EG6" s="16"/>
      <c r="EH6" s="16"/>
      <c r="EI6" s="16"/>
      <c r="EJ6" s="20"/>
      <c r="EK6" s="20"/>
      <c r="EL6" s="20"/>
      <c r="EM6" s="20"/>
      <c r="EN6" s="20"/>
      <c r="EO6" s="20"/>
      <c r="EP6" s="20"/>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17"/>
      <c r="GK6" s="17"/>
      <c r="GL6" s="17"/>
      <c r="GM6" s="17"/>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17"/>
      <c r="IO6" s="17"/>
      <c r="IP6" s="17"/>
      <c r="IQ6" s="17"/>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17"/>
      <c r="KS6" s="17"/>
      <c r="KT6" s="17"/>
      <c r="KU6" s="17"/>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17"/>
      <c r="MW6" s="17"/>
      <c r="MX6" s="17"/>
      <c r="MY6" s="17"/>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17"/>
      <c r="PA6" s="17"/>
      <c r="PB6" s="17"/>
      <c r="PC6" s="17"/>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17"/>
      <c r="RE6" s="17"/>
      <c r="RF6" s="17"/>
      <c r="RG6" s="17"/>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17"/>
      <c r="TI6" s="17"/>
      <c r="TJ6" s="17"/>
      <c r="TK6" s="17"/>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17"/>
      <c r="VM6" s="17"/>
      <c r="VN6" s="17"/>
      <c r="VO6" s="17"/>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17"/>
      <c r="XQ6" s="17"/>
      <c r="XR6" s="17"/>
      <c r="XS6" s="17"/>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17"/>
      <c r="ZU6" s="17"/>
      <c r="ZV6" s="17"/>
      <c r="ZW6" s="17"/>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17"/>
      <c r="ABY6" s="17"/>
      <c r="ABZ6" s="17"/>
      <c r="ACA6" s="17"/>
    </row>
    <row r="7" spans="1:755" s="22" customFormat="1" ht="16.149999999999999" customHeight="1" x14ac:dyDescent="0.25">
      <c r="A7" s="25"/>
      <c r="B7" s="25"/>
      <c r="C7" s="25"/>
      <c r="D7" s="25"/>
      <c r="E7" s="25"/>
      <c r="G7" s="26" t="s">
        <v>1</v>
      </c>
      <c r="H7" s="242">
        <v>42088</v>
      </c>
      <c r="I7" s="242"/>
      <c r="K7" s="27"/>
      <c r="L7" s="217"/>
      <c r="M7" s="217"/>
      <c r="N7" s="200"/>
      <c r="O7" s="27"/>
      <c r="P7" s="27"/>
      <c r="Q7" s="27"/>
      <c r="R7" s="27"/>
      <c r="S7" s="27"/>
      <c r="T7" s="27"/>
      <c r="U7" s="27"/>
      <c r="V7" s="27"/>
      <c r="W7" s="28"/>
      <c r="X7" s="29"/>
      <c r="Y7" s="29"/>
      <c r="Z7" s="29"/>
      <c r="AA7" s="29"/>
      <c r="AB7" s="29"/>
      <c r="AC7" s="29"/>
      <c r="AD7" s="29"/>
      <c r="AE7" s="29"/>
      <c r="AF7" s="29"/>
      <c r="AG7" s="29"/>
      <c r="AH7" s="29"/>
      <c r="AI7" s="21"/>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1"/>
      <c r="EG7" s="31"/>
      <c r="EH7" s="31"/>
      <c r="EI7" s="31"/>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1"/>
      <c r="GK7" s="31"/>
      <c r="GL7" s="31"/>
      <c r="GM7" s="31"/>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1"/>
      <c r="IO7" s="31"/>
      <c r="IP7" s="31"/>
      <c r="IQ7" s="31"/>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1"/>
      <c r="KS7" s="31"/>
      <c r="KT7" s="31"/>
      <c r="KU7" s="31"/>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1"/>
      <c r="MW7" s="31"/>
      <c r="MX7" s="31"/>
      <c r="MY7" s="31"/>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1"/>
      <c r="PA7" s="31"/>
      <c r="PB7" s="31"/>
      <c r="PC7" s="31"/>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1"/>
      <c r="RE7" s="31"/>
      <c r="RF7" s="31"/>
      <c r="RG7" s="31"/>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1"/>
      <c r="TI7" s="31"/>
      <c r="TJ7" s="31"/>
      <c r="TK7" s="31"/>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1"/>
      <c r="VM7" s="31"/>
      <c r="VN7" s="31"/>
      <c r="VO7" s="31"/>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1"/>
      <c r="XQ7" s="31"/>
      <c r="XR7" s="31"/>
      <c r="XS7" s="31"/>
      <c r="XT7" s="30"/>
      <c r="XU7" s="30"/>
      <c r="XV7" s="30"/>
      <c r="XW7" s="30"/>
      <c r="XX7" s="30"/>
      <c r="XY7" s="30"/>
      <c r="XZ7" s="30"/>
      <c r="YA7" s="30"/>
      <c r="YB7" s="30"/>
      <c r="YC7" s="30"/>
      <c r="YD7" s="30"/>
      <c r="YE7" s="30"/>
      <c r="YF7" s="30"/>
      <c r="YG7" s="30"/>
      <c r="YH7" s="30"/>
      <c r="YI7" s="30"/>
      <c r="YJ7" s="30"/>
      <c r="YK7" s="30"/>
      <c r="YL7" s="30"/>
      <c r="YM7" s="30"/>
      <c r="YN7" s="30"/>
      <c r="YO7" s="30"/>
      <c r="YP7" s="30"/>
      <c r="YQ7" s="30"/>
      <c r="YR7" s="30"/>
      <c r="YS7" s="30"/>
      <c r="YT7" s="30"/>
      <c r="YU7" s="30"/>
      <c r="YV7" s="30"/>
      <c r="YW7" s="30"/>
      <c r="YX7" s="30"/>
      <c r="YY7" s="30"/>
      <c r="YZ7" s="30"/>
      <c r="ZA7" s="30"/>
      <c r="ZB7" s="30"/>
      <c r="ZC7" s="30"/>
      <c r="ZD7" s="30"/>
      <c r="ZE7" s="30"/>
      <c r="ZF7" s="30"/>
      <c r="ZG7" s="30"/>
      <c r="ZH7" s="30"/>
      <c r="ZI7" s="30"/>
      <c r="ZJ7" s="30"/>
      <c r="ZK7" s="30"/>
      <c r="ZL7" s="30"/>
      <c r="ZM7" s="30"/>
      <c r="ZN7" s="30"/>
      <c r="ZO7" s="30"/>
      <c r="ZP7" s="30"/>
      <c r="ZQ7" s="30"/>
      <c r="ZR7" s="30"/>
      <c r="ZS7" s="30"/>
      <c r="ZT7" s="31"/>
      <c r="ZU7" s="31"/>
      <c r="ZV7" s="31"/>
      <c r="ZW7" s="31"/>
      <c r="ZX7" s="30"/>
      <c r="ZY7" s="30"/>
      <c r="ZZ7" s="30"/>
      <c r="AAA7" s="30"/>
      <c r="AAB7" s="30"/>
      <c r="AAC7" s="30"/>
      <c r="AAD7" s="30"/>
      <c r="AAE7" s="30"/>
      <c r="AAF7" s="30"/>
      <c r="AAG7" s="30"/>
      <c r="AAH7" s="30"/>
      <c r="AAI7" s="30"/>
      <c r="AAJ7" s="30"/>
      <c r="AAK7" s="30"/>
      <c r="AAL7" s="30"/>
      <c r="AAM7" s="30"/>
      <c r="AAN7" s="30"/>
      <c r="AAO7" s="30"/>
      <c r="AAP7" s="30"/>
      <c r="AAQ7" s="30"/>
      <c r="AAR7" s="30"/>
      <c r="AAS7" s="30"/>
      <c r="AAT7" s="30"/>
      <c r="AAU7" s="30"/>
      <c r="AAV7" s="30"/>
      <c r="AAW7" s="30"/>
      <c r="AAX7" s="30"/>
      <c r="AAY7" s="30"/>
      <c r="AAZ7" s="30"/>
      <c r="ABA7" s="30"/>
      <c r="ABB7" s="30"/>
      <c r="ABC7" s="30"/>
      <c r="ABD7" s="30"/>
      <c r="ABE7" s="30"/>
      <c r="ABF7" s="30"/>
      <c r="ABG7" s="30"/>
      <c r="ABH7" s="30"/>
      <c r="ABI7" s="30"/>
      <c r="ABJ7" s="30"/>
      <c r="ABK7" s="30"/>
      <c r="ABL7" s="30"/>
      <c r="ABM7" s="30"/>
      <c r="ABN7" s="30"/>
      <c r="ABO7" s="30"/>
      <c r="ABP7" s="30"/>
      <c r="ABQ7" s="30"/>
      <c r="ABR7" s="30"/>
      <c r="ABS7" s="30"/>
      <c r="ABT7" s="30"/>
      <c r="ABU7" s="30"/>
      <c r="ABV7" s="30"/>
      <c r="ABW7" s="30"/>
      <c r="ABX7" s="31"/>
      <c r="ABY7" s="31"/>
      <c r="ABZ7" s="31"/>
      <c r="ACA7" s="31"/>
    </row>
    <row r="8" spans="1:755" s="22" customFormat="1" ht="7.15" customHeight="1" x14ac:dyDescent="0.25">
      <c r="A8" s="32"/>
      <c r="B8" s="32"/>
      <c r="C8" s="32"/>
      <c r="D8" s="32"/>
      <c r="E8" s="32"/>
      <c r="F8" s="33"/>
      <c r="G8" s="32"/>
      <c r="H8" s="32"/>
      <c r="I8" s="32"/>
      <c r="J8" s="32"/>
      <c r="K8" s="32"/>
      <c r="L8" s="218"/>
      <c r="M8" s="219"/>
      <c r="N8" s="201"/>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row>
    <row r="9" spans="1:755" s="22" customFormat="1" ht="6" customHeight="1" x14ac:dyDescent="0.25">
      <c r="A9" s="34"/>
      <c r="B9" s="34"/>
      <c r="C9" s="34"/>
      <c r="D9" s="34"/>
      <c r="E9" s="34"/>
      <c r="F9" s="34"/>
      <c r="G9" s="34"/>
      <c r="H9" s="34"/>
      <c r="I9" s="34"/>
      <c r="J9" s="34"/>
      <c r="K9" s="34"/>
      <c r="L9" s="218"/>
      <c r="M9" s="219"/>
      <c r="N9" s="201"/>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row>
    <row r="10" spans="1:755" s="22" customFormat="1" ht="2.25" customHeight="1" thickBot="1" x14ac:dyDescent="0.3">
      <c r="A10" s="243"/>
      <c r="B10" s="243"/>
      <c r="C10" s="35"/>
      <c r="D10" s="35"/>
      <c r="E10" s="35"/>
      <c r="F10" s="244"/>
      <c r="G10" s="244"/>
      <c r="H10" s="244"/>
      <c r="I10" s="244"/>
      <c r="J10" s="244"/>
      <c r="K10" s="244"/>
      <c r="L10" s="220"/>
      <c r="M10" s="220"/>
      <c r="N10" s="201"/>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row>
    <row r="11" spans="1:755" s="37" customFormat="1" ht="18.75" customHeight="1" x14ac:dyDescent="0.25">
      <c r="A11" s="245" t="s">
        <v>2</v>
      </c>
      <c r="B11" s="246"/>
      <c r="C11" s="246"/>
      <c r="D11" s="246"/>
      <c r="E11" s="246"/>
      <c r="F11" s="246"/>
      <c r="G11" s="246"/>
      <c r="H11" s="246"/>
      <c r="I11" s="246"/>
      <c r="J11" s="246"/>
      <c r="K11" s="246"/>
      <c r="L11" s="221"/>
      <c r="M11" s="221"/>
      <c r="N11" s="202"/>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247" t="s">
        <v>2</v>
      </c>
      <c r="BZ11" s="247"/>
      <c r="CA11" s="247"/>
      <c r="CB11" s="247"/>
      <c r="CC11" s="247"/>
      <c r="CD11" s="247"/>
      <c r="CE11" s="247"/>
      <c r="CF11" s="247"/>
      <c r="CG11" s="247"/>
      <c r="CH11" s="247"/>
      <c r="CI11" s="247"/>
      <c r="CJ11" s="247"/>
      <c r="CK11" s="247"/>
      <c r="CL11" s="247"/>
      <c r="CM11" s="247"/>
      <c r="CN11" s="247"/>
      <c r="CO11" s="247"/>
      <c r="CP11" s="247"/>
      <c r="CQ11" s="247"/>
      <c r="CR11" s="247"/>
      <c r="CS11" s="247"/>
      <c r="CT11" s="247"/>
      <c r="CU11" s="247"/>
      <c r="CV11" s="247"/>
      <c r="CW11" s="247"/>
      <c r="CX11" s="247"/>
      <c r="CY11" s="247"/>
      <c r="CZ11" s="247"/>
      <c r="DA11" s="247"/>
      <c r="DB11" s="247"/>
      <c r="DC11" s="247"/>
      <c r="DD11" s="247"/>
      <c r="DE11" s="247"/>
      <c r="DF11" s="247"/>
      <c r="DG11" s="247"/>
      <c r="DH11" s="247"/>
      <c r="DI11" s="247"/>
      <c r="DJ11" s="247"/>
      <c r="DK11" s="247"/>
      <c r="DL11" s="247"/>
      <c r="DM11" s="247"/>
      <c r="DN11" s="247"/>
      <c r="DO11" s="247"/>
      <c r="DP11" s="247"/>
      <c r="DQ11" s="247"/>
      <c r="DR11" s="247"/>
      <c r="DS11" s="247"/>
      <c r="DT11" s="247"/>
      <c r="DU11" s="247"/>
      <c r="DV11" s="247"/>
      <c r="DW11" s="247"/>
      <c r="DX11" s="247"/>
      <c r="DY11" s="247"/>
      <c r="DZ11" s="247"/>
      <c r="EA11" s="247"/>
      <c r="EB11" s="247"/>
      <c r="EC11" s="247"/>
      <c r="ED11" s="247"/>
      <c r="EE11" s="247"/>
      <c r="EF11" s="247"/>
      <c r="EG11" s="247"/>
      <c r="EH11" s="247"/>
      <c r="EI11" s="247"/>
      <c r="EJ11" s="247"/>
      <c r="EK11" s="247"/>
      <c r="EL11" s="247"/>
      <c r="EM11" s="247"/>
      <c r="EN11" s="247"/>
      <c r="EO11" s="247"/>
      <c r="EP11" s="248"/>
    </row>
    <row r="12" spans="1:755" s="37" customFormat="1" ht="1.1499999999999999" customHeight="1" x14ac:dyDescent="0.25">
      <c r="A12" s="38"/>
      <c r="B12" s="39"/>
      <c r="C12" s="39"/>
      <c r="D12" s="39"/>
      <c r="E12" s="39"/>
      <c r="F12" s="39"/>
      <c r="G12" s="40"/>
      <c r="H12" s="39"/>
      <c r="I12" s="40"/>
      <c r="J12" s="39"/>
      <c r="K12" s="39"/>
      <c r="L12" s="222"/>
      <c r="M12" s="222"/>
      <c r="N12" s="203">
        <f>($H$7-WEEKDAY($H$7,2)+1)</f>
        <v>42086</v>
      </c>
      <c r="O12" s="41">
        <f>N12+1</f>
        <v>42087</v>
      </c>
      <c r="P12" s="41">
        <f t="shared" ref="P12:CA12" si="0">O12+1</f>
        <v>42088</v>
      </c>
      <c r="Q12" s="41">
        <f t="shared" si="0"/>
        <v>42089</v>
      </c>
      <c r="R12" s="41">
        <f t="shared" si="0"/>
        <v>42090</v>
      </c>
      <c r="S12" s="41">
        <f t="shared" si="0"/>
        <v>42091</v>
      </c>
      <c r="T12" s="41">
        <f t="shared" si="0"/>
        <v>42092</v>
      </c>
      <c r="U12" s="41">
        <f t="shared" si="0"/>
        <v>42093</v>
      </c>
      <c r="V12" s="41">
        <f t="shared" si="0"/>
        <v>42094</v>
      </c>
      <c r="W12" s="41">
        <f t="shared" si="0"/>
        <v>42095</v>
      </c>
      <c r="X12" s="41">
        <f t="shared" si="0"/>
        <v>42096</v>
      </c>
      <c r="Y12" s="41">
        <f t="shared" si="0"/>
        <v>42097</v>
      </c>
      <c r="Z12" s="41">
        <f t="shared" si="0"/>
        <v>42098</v>
      </c>
      <c r="AA12" s="41">
        <f t="shared" si="0"/>
        <v>42099</v>
      </c>
      <c r="AB12" s="41">
        <f t="shared" si="0"/>
        <v>42100</v>
      </c>
      <c r="AC12" s="41">
        <f t="shared" si="0"/>
        <v>42101</v>
      </c>
      <c r="AD12" s="41">
        <f t="shared" si="0"/>
        <v>42102</v>
      </c>
      <c r="AE12" s="41">
        <f t="shared" si="0"/>
        <v>42103</v>
      </c>
      <c r="AF12" s="41">
        <f t="shared" si="0"/>
        <v>42104</v>
      </c>
      <c r="AG12" s="41">
        <f t="shared" si="0"/>
        <v>42105</v>
      </c>
      <c r="AH12" s="41">
        <f t="shared" si="0"/>
        <v>42106</v>
      </c>
      <c r="AI12" s="41">
        <f t="shared" si="0"/>
        <v>42107</v>
      </c>
      <c r="AJ12" s="41">
        <f t="shared" si="0"/>
        <v>42108</v>
      </c>
      <c r="AK12" s="41">
        <f t="shared" si="0"/>
        <v>42109</v>
      </c>
      <c r="AL12" s="41">
        <f t="shared" si="0"/>
        <v>42110</v>
      </c>
      <c r="AM12" s="41">
        <f t="shared" si="0"/>
        <v>42111</v>
      </c>
      <c r="AN12" s="41">
        <f t="shared" si="0"/>
        <v>42112</v>
      </c>
      <c r="AO12" s="41">
        <f t="shared" si="0"/>
        <v>42113</v>
      </c>
      <c r="AP12" s="41">
        <f t="shared" si="0"/>
        <v>42114</v>
      </c>
      <c r="AQ12" s="41">
        <f t="shared" si="0"/>
        <v>42115</v>
      </c>
      <c r="AR12" s="41">
        <f t="shared" si="0"/>
        <v>42116</v>
      </c>
      <c r="AS12" s="41">
        <f t="shared" si="0"/>
        <v>42117</v>
      </c>
      <c r="AT12" s="41">
        <f t="shared" si="0"/>
        <v>42118</v>
      </c>
      <c r="AU12" s="41">
        <f t="shared" si="0"/>
        <v>42119</v>
      </c>
      <c r="AV12" s="41">
        <f t="shared" si="0"/>
        <v>42120</v>
      </c>
      <c r="AW12" s="41">
        <f t="shared" si="0"/>
        <v>42121</v>
      </c>
      <c r="AX12" s="41">
        <f t="shared" si="0"/>
        <v>42122</v>
      </c>
      <c r="AY12" s="41">
        <f t="shared" si="0"/>
        <v>42123</v>
      </c>
      <c r="AZ12" s="41">
        <f t="shared" si="0"/>
        <v>42124</v>
      </c>
      <c r="BA12" s="41">
        <f t="shared" si="0"/>
        <v>42125</v>
      </c>
      <c r="BB12" s="41">
        <f t="shared" si="0"/>
        <v>42126</v>
      </c>
      <c r="BC12" s="41">
        <f t="shared" si="0"/>
        <v>42127</v>
      </c>
      <c r="BD12" s="41">
        <f t="shared" si="0"/>
        <v>42128</v>
      </c>
      <c r="BE12" s="41">
        <f t="shared" si="0"/>
        <v>42129</v>
      </c>
      <c r="BF12" s="41">
        <f t="shared" si="0"/>
        <v>42130</v>
      </c>
      <c r="BG12" s="41">
        <f t="shared" si="0"/>
        <v>42131</v>
      </c>
      <c r="BH12" s="41">
        <f t="shared" si="0"/>
        <v>42132</v>
      </c>
      <c r="BI12" s="41">
        <f t="shared" si="0"/>
        <v>42133</v>
      </c>
      <c r="BJ12" s="41">
        <f t="shared" si="0"/>
        <v>42134</v>
      </c>
      <c r="BK12" s="41">
        <f t="shared" si="0"/>
        <v>42135</v>
      </c>
      <c r="BL12" s="41">
        <f t="shared" si="0"/>
        <v>42136</v>
      </c>
      <c r="BM12" s="41">
        <f t="shared" si="0"/>
        <v>42137</v>
      </c>
      <c r="BN12" s="41">
        <f t="shared" si="0"/>
        <v>42138</v>
      </c>
      <c r="BO12" s="41">
        <f t="shared" si="0"/>
        <v>42139</v>
      </c>
      <c r="BP12" s="41">
        <f t="shared" si="0"/>
        <v>42140</v>
      </c>
      <c r="BQ12" s="41">
        <f t="shared" si="0"/>
        <v>42141</v>
      </c>
      <c r="BR12" s="41">
        <f t="shared" si="0"/>
        <v>42142</v>
      </c>
      <c r="BS12" s="41">
        <f t="shared" si="0"/>
        <v>42143</v>
      </c>
      <c r="BT12" s="41">
        <f t="shared" si="0"/>
        <v>42144</v>
      </c>
      <c r="BU12" s="41">
        <f t="shared" si="0"/>
        <v>42145</v>
      </c>
      <c r="BV12" s="41">
        <f t="shared" si="0"/>
        <v>42146</v>
      </c>
      <c r="BW12" s="41">
        <f t="shared" si="0"/>
        <v>42147</v>
      </c>
      <c r="BX12" s="41">
        <f t="shared" si="0"/>
        <v>42148</v>
      </c>
      <c r="BY12" s="41">
        <f t="shared" si="0"/>
        <v>42149</v>
      </c>
      <c r="BZ12" s="41">
        <f t="shared" si="0"/>
        <v>42150</v>
      </c>
      <c r="CA12" s="41">
        <f t="shared" si="0"/>
        <v>42151</v>
      </c>
      <c r="CB12" s="41">
        <f t="shared" ref="CB12:EM12" si="1">CA12+1</f>
        <v>42152</v>
      </c>
      <c r="CC12" s="41">
        <f t="shared" si="1"/>
        <v>42153</v>
      </c>
      <c r="CD12" s="41">
        <f t="shared" si="1"/>
        <v>42154</v>
      </c>
      <c r="CE12" s="41">
        <f t="shared" si="1"/>
        <v>42155</v>
      </c>
      <c r="CF12" s="41">
        <f t="shared" si="1"/>
        <v>42156</v>
      </c>
      <c r="CG12" s="41">
        <f t="shared" si="1"/>
        <v>42157</v>
      </c>
      <c r="CH12" s="41">
        <f t="shared" si="1"/>
        <v>42158</v>
      </c>
      <c r="CI12" s="41">
        <f t="shared" si="1"/>
        <v>42159</v>
      </c>
      <c r="CJ12" s="41">
        <f t="shared" si="1"/>
        <v>42160</v>
      </c>
      <c r="CK12" s="41">
        <f t="shared" si="1"/>
        <v>42161</v>
      </c>
      <c r="CL12" s="41">
        <f t="shared" si="1"/>
        <v>42162</v>
      </c>
      <c r="CM12" s="41">
        <f t="shared" si="1"/>
        <v>42163</v>
      </c>
      <c r="CN12" s="41">
        <f t="shared" si="1"/>
        <v>42164</v>
      </c>
      <c r="CO12" s="41">
        <f t="shared" si="1"/>
        <v>42165</v>
      </c>
      <c r="CP12" s="41">
        <f t="shared" si="1"/>
        <v>42166</v>
      </c>
      <c r="CQ12" s="41">
        <f t="shared" si="1"/>
        <v>42167</v>
      </c>
      <c r="CR12" s="41">
        <f t="shared" si="1"/>
        <v>42168</v>
      </c>
      <c r="CS12" s="41">
        <f t="shared" si="1"/>
        <v>42169</v>
      </c>
      <c r="CT12" s="41">
        <f t="shared" si="1"/>
        <v>42170</v>
      </c>
      <c r="CU12" s="41">
        <f t="shared" si="1"/>
        <v>42171</v>
      </c>
      <c r="CV12" s="41">
        <f t="shared" si="1"/>
        <v>42172</v>
      </c>
      <c r="CW12" s="41">
        <f t="shared" si="1"/>
        <v>42173</v>
      </c>
      <c r="CX12" s="41">
        <f t="shared" si="1"/>
        <v>42174</v>
      </c>
      <c r="CY12" s="41">
        <f t="shared" si="1"/>
        <v>42175</v>
      </c>
      <c r="CZ12" s="41">
        <f t="shared" si="1"/>
        <v>42176</v>
      </c>
      <c r="DA12" s="41">
        <f t="shared" si="1"/>
        <v>42177</v>
      </c>
      <c r="DB12" s="41">
        <f t="shared" si="1"/>
        <v>42178</v>
      </c>
      <c r="DC12" s="41">
        <f t="shared" si="1"/>
        <v>42179</v>
      </c>
      <c r="DD12" s="41">
        <f t="shared" si="1"/>
        <v>42180</v>
      </c>
      <c r="DE12" s="41">
        <f t="shared" si="1"/>
        <v>42181</v>
      </c>
      <c r="DF12" s="41">
        <f t="shared" si="1"/>
        <v>42182</v>
      </c>
      <c r="DG12" s="41">
        <f t="shared" si="1"/>
        <v>42183</v>
      </c>
      <c r="DH12" s="41">
        <f t="shared" si="1"/>
        <v>42184</v>
      </c>
      <c r="DI12" s="41">
        <f t="shared" si="1"/>
        <v>42185</v>
      </c>
      <c r="DJ12" s="41">
        <f t="shared" si="1"/>
        <v>42186</v>
      </c>
      <c r="DK12" s="41">
        <f t="shared" si="1"/>
        <v>42187</v>
      </c>
      <c r="DL12" s="41">
        <f t="shared" si="1"/>
        <v>42188</v>
      </c>
      <c r="DM12" s="41">
        <f t="shared" si="1"/>
        <v>42189</v>
      </c>
      <c r="DN12" s="41">
        <f t="shared" si="1"/>
        <v>42190</v>
      </c>
      <c r="DO12" s="41">
        <f t="shared" si="1"/>
        <v>42191</v>
      </c>
      <c r="DP12" s="41">
        <f t="shared" si="1"/>
        <v>42192</v>
      </c>
      <c r="DQ12" s="41">
        <f t="shared" si="1"/>
        <v>42193</v>
      </c>
      <c r="DR12" s="41">
        <f t="shared" si="1"/>
        <v>42194</v>
      </c>
      <c r="DS12" s="41">
        <f t="shared" si="1"/>
        <v>42195</v>
      </c>
      <c r="DT12" s="41">
        <f t="shared" si="1"/>
        <v>42196</v>
      </c>
      <c r="DU12" s="41">
        <f t="shared" si="1"/>
        <v>42197</v>
      </c>
      <c r="DV12" s="41">
        <f t="shared" si="1"/>
        <v>42198</v>
      </c>
      <c r="DW12" s="41">
        <f t="shared" si="1"/>
        <v>42199</v>
      </c>
      <c r="DX12" s="41">
        <f t="shared" si="1"/>
        <v>42200</v>
      </c>
      <c r="DY12" s="41">
        <f t="shared" si="1"/>
        <v>42201</v>
      </c>
      <c r="DZ12" s="41">
        <f t="shared" si="1"/>
        <v>42202</v>
      </c>
      <c r="EA12" s="41">
        <f t="shared" si="1"/>
        <v>42203</v>
      </c>
      <c r="EB12" s="41">
        <f t="shared" si="1"/>
        <v>42204</v>
      </c>
      <c r="EC12" s="41">
        <f t="shared" si="1"/>
        <v>42205</v>
      </c>
      <c r="ED12" s="41">
        <f t="shared" si="1"/>
        <v>42206</v>
      </c>
      <c r="EE12" s="41">
        <f t="shared" si="1"/>
        <v>42207</v>
      </c>
      <c r="EF12" s="41">
        <f t="shared" si="1"/>
        <v>42208</v>
      </c>
      <c r="EG12" s="41">
        <f t="shared" si="1"/>
        <v>42209</v>
      </c>
      <c r="EH12" s="41">
        <f t="shared" si="1"/>
        <v>42210</v>
      </c>
      <c r="EI12" s="41">
        <f t="shared" si="1"/>
        <v>42211</v>
      </c>
      <c r="EJ12" s="41">
        <f t="shared" si="1"/>
        <v>42212</v>
      </c>
      <c r="EK12" s="41">
        <f t="shared" si="1"/>
        <v>42213</v>
      </c>
      <c r="EL12" s="41">
        <f t="shared" si="1"/>
        <v>42214</v>
      </c>
      <c r="EM12" s="41">
        <f t="shared" si="1"/>
        <v>42215</v>
      </c>
      <c r="EN12" s="41">
        <f t="shared" ref="EN12:EP12" si="2">EM12+1</f>
        <v>42216</v>
      </c>
      <c r="EO12" s="41">
        <f t="shared" si="2"/>
        <v>42217</v>
      </c>
      <c r="EP12" s="42">
        <f t="shared" si="2"/>
        <v>42218</v>
      </c>
    </row>
    <row r="13" spans="1:755" s="48" customFormat="1" ht="10.5" customHeight="1" x14ac:dyDescent="0.25">
      <c r="A13" s="43"/>
      <c r="B13" s="44"/>
      <c r="C13" s="44"/>
      <c r="D13" s="44"/>
      <c r="E13" s="44"/>
      <c r="F13" s="44"/>
      <c r="G13" s="45"/>
      <c r="H13" s="44"/>
      <c r="I13" s="45"/>
      <c r="J13" s="44"/>
      <c r="K13" s="44"/>
      <c r="L13" s="223"/>
      <c r="M13" s="223"/>
      <c r="N13" s="241" t="str">
        <f>"KW " &amp; TRUNC((N12-DATE(YEAR(N12+3-MOD(N12-2,7)),1,MOD(N12-2,7)-9))/7)</f>
        <v>KW 13</v>
      </c>
      <c r="O13" s="241"/>
      <c r="P13" s="241"/>
      <c r="Q13" s="241"/>
      <c r="R13" s="241"/>
      <c r="S13" s="46"/>
      <c r="T13" s="46"/>
      <c r="U13" s="241" t="str">
        <f t="shared" ref="U13" si="3">"KW " &amp; TRUNC((U12-DATE(YEAR(U12+3-MOD(U12-2,7)),1,MOD(U12-2,7)-9))/7)</f>
        <v>KW 14</v>
      </c>
      <c r="V13" s="241"/>
      <c r="W13" s="241"/>
      <c r="X13" s="241"/>
      <c r="Y13" s="241"/>
      <c r="Z13" s="46"/>
      <c r="AA13" s="46"/>
      <c r="AB13" s="241" t="str">
        <f t="shared" ref="AB13" si="4">"KW " &amp; TRUNC((AB12-DATE(YEAR(AB12+3-MOD(AB12-2,7)),1,MOD(AB12-2,7)-9))/7)</f>
        <v>KW 15</v>
      </c>
      <c r="AC13" s="241"/>
      <c r="AD13" s="241"/>
      <c r="AE13" s="241"/>
      <c r="AF13" s="241"/>
      <c r="AG13" s="46"/>
      <c r="AH13" s="46"/>
      <c r="AI13" s="241" t="str">
        <f t="shared" ref="AI13" si="5">"KW " &amp; TRUNC((AI12-DATE(YEAR(AI12+3-MOD(AI12-2,7)),1,MOD(AI12-2,7)-9))/7)</f>
        <v>KW 16</v>
      </c>
      <c r="AJ13" s="241"/>
      <c r="AK13" s="241"/>
      <c r="AL13" s="241"/>
      <c r="AM13" s="241"/>
      <c r="AN13" s="46"/>
      <c r="AO13" s="46"/>
      <c r="AP13" s="241" t="str">
        <f t="shared" ref="AP13" si="6">"KW " &amp; TRUNC((AP12-DATE(YEAR(AP12+3-MOD(AP12-2,7)),1,MOD(AP12-2,7)-9))/7)</f>
        <v>KW 17</v>
      </c>
      <c r="AQ13" s="241"/>
      <c r="AR13" s="241"/>
      <c r="AS13" s="241"/>
      <c r="AT13" s="241"/>
      <c r="AU13" s="46"/>
      <c r="AV13" s="46"/>
      <c r="AW13" s="241" t="str">
        <f t="shared" ref="AW13" si="7">"KW " &amp; TRUNC((AW12-DATE(YEAR(AW12+3-MOD(AW12-2,7)),1,MOD(AW12-2,7)-9))/7)</f>
        <v>KW 18</v>
      </c>
      <c r="AX13" s="241"/>
      <c r="AY13" s="241"/>
      <c r="AZ13" s="241"/>
      <c r="BA13" s="241"/>
      <c r="BB13" s="46"/>
      <c r="BC13" s="46"/>
      <c r="BD13" s="241" t="str">
        <f t="shared" ref="BD13" si="8">"KW " &amp; TRUNC((BD12-DATE(YEAR(BD12+3-MOD(BD12-2,7)),1,MOD(BD12-2,7)-9))/7)</f>
        <v>KW 19</v>
      </c>
      <c r="BE13" s="241"/>
      <c r="BF13" s="241"/>
      <c r="BG13" s="241"/>
      <c r="BH13" s="241"/>
      <c r="BI13" s="46"/>
      <c r="BJ13" s="46"/>
      <c r="BK13" s="241" t="str">
        <f t="shared" ref="BK13" si="9">"KW " &amp; TRUNC((BK12-DATE(YEAR(BK12+3-MOD(BK12-2,7)),1,MOD(BK12-2,7)-9))/7)</f>
        <v>KW 20</v>
      </c>
      <c r="BL13" s="241"/>
      <c r="BM13" s="241"/>
      <c r="BN13" s="241"/>
      <c r="BO13" s="241"/>
      <c r="BP13" s="46"/>
      <c r="BQ13" s="46"/>
      <c r="BR13" s="241" t="str">
        <f t="shared" ref="BR13" si="10">"KW " &amp; TRUNC((BR12-DATE(YEAR(BR12+3-MOD(BR12-2,7)),1,MOD(BR12-2,7)-9))/7)</f>
        <v>KW 21</v>
      </c>
      <c r="BS13" s="241"/>
      <c r="BT13" s="241"/>
      <c r="BU13" s="241"/>
      <c r="BV13" s="241"/>
      <c r="BW13" s="46"/>
      <c r="BX13" s="46"/>
      <c r="BY13" s="241" t="str">
        <f t="shared" ref="BY13" si="11">"KW " &amp; TRUNC((BY12-DATE(YEAR(BY12+3-MOD(BY12-2,7)),1,MOD(BY12-2,7)-9))/7)</f>
        <v>KW 22</v>
      </c>
      <c r="BZ13" s="241"/>
      <c r="CA13" s="241"/>
      <c r="CB13" s="241"/>
      <c r="CC13" s="241"/>
      <c r="CD13" s="46"/>
      <c r="CE13" s="46"/>
      <c r="CF13" s="241" t="str">
        <f t="shared" ref="CF13" si="12">"KW " &amp; TRUNC((CF12-DATE(YEAR(CF12+3-MOD(CF12-2,7)),1,MOD(CF12-2,7)-9))/7)</f>
        <v>KW 23</v>
      </c>
      <c r="CG13" s="241"/>
      <c r="CH13" s="241"/>
      <c r="CI13" s="241"/>
      <c r="CJ13" s="241"/>
      <c r="CK13" s="46"/>
      <c r="CL13" s="46"/>
      <c r="CM13" s="241" t="str">
        <f t="shared" ref="CM13" si="13">"KW " &amp; TRUNC((CM12-DATE(YEAR(CM12+3-MOD(CM12-2,7)),1,MOD(CM12-2,7)-9))/7)</f>
        <v>KW 24</v>
      </c>
      <c r="CN13" s="241"/>
      <c r="CO13" s="241"/>
      <c r="CP13" s="241"/>
      <c r="CQ13" s="241"/>
      <c r="CR13" s="46"/>
      <c r="CS13" s="46"/>
      <c r="CT13" s="241" t="str">
        <f t="shared" ref="CT13" si="14">"KW " &amp; TRUNC((CT12-DATE(YEAR(CT12+3-MOD(CT12-2,7)),1,MOD(CT12-2,7)-9))/7)</f>
        <v>KW 25</v>
      </c>
      <c r="CU13" s="241"/>
      <c r="CV13" s="241"/>
      <c r="CW13" s="241"/>
      <c r="CX13" s="241"/>
      <c r="CY13" s="46"/>
      <c r="CZ13" s="46"/>
      <c r="DA13" s="241" t="str">
        <f t="shared" ref="DA13" si="15">"KW " &amp; TRUNC((DA12-DATE(YEAR(DA12+3-MOD(DA12-2,7)),1,MOD(DA12-2,7)-9))/7)</f>
        <v>KW 26</v>
      </c>
      <c r="DB13" s="241"/>
      <c r="DC13" s="241"/>
      <c r="DD13" s="241"/>
      <c r="DE13" s="241"/>
      <c r="DF13" s="46"/>
      <c r="DG13" s="46"/>
      <c r="DH13" s="241" t="str">
        <f t="shared" ref="DH13" si="16">"KW " &amp; TRUNC((DH12-DATE(YEAR(DH12+3-MOD(DH12-2,7)),1,MOD(DH12-2,7)-9))/7)</f>
        <v>KW 27</v>
      </c>
      <c r="DI13" s="241"/>
      <c r="DJ13" s="241"/>
      <c r="DK13" s="241"/>
      <c r="DL13" s="241"/>
      <c r="DM13" s="46"/>
      <c r="DN13" s="46"/>
      <c r="DO13" s="241" t="str">
        <f t="shared" ref="DO13" si="17">"KW " &amp; TRUNC((DO12-DATE(YEAR(DO12+3-MOD(DO12-2,7)),1,MOD(DO12-2,7)-9))/7)</f>
        <v>KW 28</v>
      </c>
      <c r="DP13" s="241"/>
      <c r="DQ13" s="241"/>
      <c r="DR13" s="241"/>
      <c r="DS13" s="241"/>
      <c r="DT13" s="46"/>
      <c r="DU13" s="46"/>
      <c r="DV13" s="241" t="str">
        <f t="shared" ref="DV13" si="18">"KW " &amp; TRUNC((DV12-DATE(YEAR(DV12+3-MOD(DV12-2,7)),1,MOD(DV12-2,7)-9))/7)</f>
        <v>KW 29</v>
      </c>
      <c r="DW13" s="241"/>
      <c r="DX13" s="241"/>
      <c r="DY13" s="241"/>
      <c r="DZ13" s="241"/>
      <c r="EA13" s="46"/>
      <c r="EB13" s="46"/>
      <c r="EC13" s="241" t="str">
        <f t="shared" ref="EC13" si="19">"KW " &amp; TRUNC((EC12-DATE(YEAR(EC12+3-MOD(EC12-2,7)),1,MOD(EC12-2,7)-9))/7)</f>
        <v>KW 30</v>
      </c>
      <c r="ED13" s="241"/>
      <c r="EE13" s="241"/>
      <c r="EF13" s="241"/>
      <c r="EG13" s="241"/>
      <c r="EH13" s="46"/>
      <c r="EI13" s="46"/>
      <c r="EJ13" s="241" t="str">
        <f t="shared" ref="EJ13" si="20">"KW " &amp; TRUNC((EJ12-DATE(YEAR(EJ12+3-MOD(EJ12-2,7)),1,MOD(EJ12-2,7)-9))/7)</f>
        <v>KW 31</v>
      </c>
      <c r="EK13" s="241"/>
      <c r="EL13" s="241"/>
      <c r="EM13" s="241"/>
      <c r="EN13" s="241"/>
      <c r="EO13" s="46"/>
      <c r="EP13" s="47"/>
    </row>
    <row r="14" spans="1:755" s="3" customFormat="1" ht="17.25" customHeight="1" x14ac:dyDescent="0.25">
      <c r="A14" s="49" t="s">
        <v>3</v>
      </c>
      <c r="B14" s="50" t="s">
        <v>4</v>
      </c>
      <c r="C14" s="50" t="s">
        <v>5</v>
      </c>
      <c r="D14" s="50" t="s">
        <v>6</v>
      </c>
      <c r="E14" s="50" t="s">
        <v>7</v>
      </c>
      <c r="F14" s="51" t="s">
        <v>8</v>
      </c>
      <c r="G14" s="51" t="s">
        <v>9</v>
      </c>
      <c r="H14" s="51" t="s">
        <v>10</v>
      </c>
      <c r="I14" s="51" t="s">
        <v>11</v>
      </c>
      <c r="J14" s="52" t="s">
        <v>12</v>
      </c>
      <c r="K14" s="52"/>
      <c r="L14" s="224" t="s">
        <v>13</v>
      </c>
      <c r="M14" s="224" t="s">
        <v>14</v>
      </c>
      <c r="N14" s="235">
        <f>N12</f>
        <v>42086</v>
      </c>
      <c r="O14" s="235"/>
      <c r="P14" s="235"/>
      <c r="Q14" s="235"/>
      <c r="R14" s="235"/>
      <c r="S14" s="53"/>
      <c r="T14" s="53"/>
      <c r="U14" s="235">
        <f>U12</f>
        <v>42093</v>
      </c>
      <c r="V14" s="235"/>
      <c r="W14" s="235"/>
      <c r="X14" s="235"/>
      <c r="Y14" s="235"/>
      <c r="Z14" s="235"/>
      <c r="AA14" s="235"/>
      <c r="AB14" s="235">
        <f>AB12</f>
        <v>42100</v>
      </c>
      <c r="AC14" s="235"/>
      <c r="AD14" s="235"/>
      <c r="AE14" s="235"/>
      <c r="AF14" s="235"/>
      <c r="AG14" s="235"/>
      <c r="AH14" s="235"/>
      <c r="AI14" s="235">
        <f>AI12</f>
        <v>42107</v>
      </c>
      <c r="AJ14" s="235"/>
      <c r="AK14" s="235"/>
      <c r="AL14" s="235"/>
      <c r="AM14" s="235"/>
      <c r="AN14" s="235"/>
      <c r="AO14" s="235"/>
      <c r="AP14" s="235">
        <f>AP12</f>
        <v>42114</v>
      </c>
      <c r="AQ14" s="235"/>
      <c r="AR14" s="235"/>
      <c r="AS14" s="235"/>
      <c r="AT14" s="235"/>
      <c r="AU14" s="235"/>
      <c r="AV14" s="235"/>
      <c r="AW14" s="235">
        <f>AW12</f>
        <v>42121</v>
      </c>
      <c r="AX14" s="235"/>
      <c r="AY14" s="235"/>
      <c r="AZ14" s="235"/>
      <c r="BA14" s="235"/>
      <c r="BB14" s="235"/>
      <c r="BC14" s="235"/>
      <c r="BD14" s="235">
        <f>BD12</f>
        <v>42128</v>
      </c>
      <c r="BE14" s="235"/>
      <c r="BF14" s="235"/>
      <c r="BG14" s="235"/>
      <c r="BH14" s="235"/>
      <c r="BI14" s="235"/>
      <c r="BJ14" s="235"/>
      <c r="BK14" s="235">
        <f>BK12</f>
        <v>42135</v>
      </c>
      <c r="BL14" s="235"/>
      <c r="BM14" s="235"/>
      <c r="BN14" s="235"/>
      <c r="BO14" s="235"/>
      <c r="BP14" s="235"/>
      <c r="BQ14" s="235"/>
      <c r="BR14" s="235">
        <f>BR12</f>
        <v>42142</v>
      </c>
      <c r="BS14" s="235"/>
      <c r="BT14" s="235"/>
      <c r="BU14" s="235"/>
      <c r="BV14" s="235"/>
      <c r="BW14" s="235"/>
      <c r="BX14" s="235"/>
      <c r="BY14" s="235">
        <f>BY12</f>
        <v>42149</v>
      </c>
      <c r="BZ14" s="235"/>
      <c r="CA14" s="235"/>
      <c r="CB14" s="235"/>
      <c r="CC14" s="235"/>
      <c r="CD14" s="235"/>
      <c r="CE14" s="235"/>
      <c r="CF14" s="235">
        <f>CF12</f>
        <v>42156</v>
      </c>
      <c r="CG14" s="235"/>
      <c r="CH14" s="235"/>
      <c r="CI14" s="235"/>
      <c r="CJ14" s="235"/>
      <c r="CK14" s="235"/>
      <c r="CL14" s="235"/>
      <c r="CM14" s="235">
        <f>CM12</f>
        <v>42163</v>
      </c>
      <c r="CN14" s="235"/>
      <c r="CO14" s="235"/>
      <c r="CP14" s="235"/>
      <c r="CQ14" s="235"/>
      <c r="CR14" s="235"/>
      <c r="CS14" s="235"/>
      <c r="CT14" s="235">
        <f>CT12</f>
        <v>42170</v>
      </c>
      <c r="CU14" s="235"/>
      <c r="CV14" s="235"/>
      <c r="CW14" s="235"/>
      <c r="CX14" s="235"/>
      <c r="CY14" s="235"/>
      <c r="CZ14" s="235"/>
      <c r="DA14" s="235">
        <f>DA12</f>
        <v>42177</v>
      </c>
      <c r="DB14" s="235"/>
      <c r="DC14" s="235"/>
      <c r="DD14" s="235"/>
      <c r="DE14" s="235"/>
      <c r="DF14" s="235"/>
      <c r="DG14" s="235"/>
      <c r="DH14" s="235">
        <f>DH12</f>
        <v>42184</v>
      </c>
      <c r="DI14" s="235"/>
      <c r="DJ14" s="235"/>
      <c r="DK14" s="235"/>
      <c r="DL14" s="235"/>
      <c r="DM14" s="235"/>
      <c r="DN14" s="235"/>
      <c r="DO14" s="235">
        <f>DO12</f>
        <v>42191</v>
      </c>
      <c r="DP14" s="235"/>
      <c r="DQ14" s="235"/>
      <c r="DR14" s="235"/>
      <c r="DS14" s="235"/>
      <c r="DT14" s="235"/>
      <c r="DU14" s="235"/>
      <c r="DV14" s="235">
        <f>DV12</f>
        <v>42198</v>
      </c>
      <c r="DW14" s="235"/>
      <c r="DX14" s="235"/>
      <c r="DY14" s="235"/>
      <c r="DZ14" s="235"/>
      <c r="EA14" s="235"/>
      <c r="EB14" s="235"/>
      <c r="EC14" s="235">
        <f>EC12</f>
        <v>42205</v>
      </c>
      <c r="ED14" s="235"/>
      <c r="EE14" s="235"/>
      <c r="EF14" s="235"/>
      <c r="EG14" s="235"/>
      <c r="EH14" s="235"/>
      <c r="EI14" s="235"/>
      <c r="EJ14" s="235">
        <f>EJ12</f>
        <v>42212</v>
      </c>
      <c r="EK14" s="235"/>
      <c r="EL14" s="235"/>
      <c r="EM14" s="235"/>
      <c r="EN14" s="235"/>
      <c r="EO14" s="235"/>
      <c r="EP14" s="236"/>
      <c r="EQ14" s="48"/>
    </row>
    <row r="15" spans="1:755" s="37" customFormat="1" ht="12" customHeight="1" thickBot="1" x14ac:dyDescent="0.3">
      <c r="A15" s="54" t="s">
        <v>15</v>
      </c>
      <c r="B15" s="55"/>
      <c r="C15" s="55"/>
      <c r="D15" s="55"/>
      <c r="E15" s="55"/>
      <c r="F15" s="56"/>
      <c r="G15" s="56"/>
      <c r="H15" s="56"/>
      <c r="I15" s="57"/>
      <c r="J15" s="58"/>
      <c r="K15" s="59"/>
      <c r="L15" s="225"/>
      <c r="M15" s="225"/>
      <c r="N15" s="204" t="s">
        <v>16</v>
      </c>
      <c r="O15" s="60" t="s">
        <v>17</v>
      </c>
      <c r="P15" s="60" t="s">
        <v>16</v>
      </c>
      <c r="Q15" s="60" t="s">
        <v>17</v>
      </c>
      <c r="R15" s="60" t="s">
        <v>18</v>
      </c>
      <c r="S15" s="61" t="s">
        <v>19</v>
      </c>
      <c r="T15" s="61" t="s">
        <v>19</v>
      </c>
      <c r="U15" s="60" t="s">
        <v>16</v>
      </c>
      <c r="V15" s="60" t="s">
        <v>17</v>
      </c>
      <c r="W15" s="60" t="s">
        <v>16</v>
      </c>
      <c r="X15" s="60" t="s">
        <v>17</v>
      </c>
      <c r="Y15" s="60" t="s">
        <v>18</v>
      </c>
      <c r="Z15" s="61" t="s">
        <v>19</v>
      </c>
      <c r="AA15" s="61" t="s">
        <v>19</v>
      </c>
      <c r="AB15" s="60" t="s">
        <v>16</v>
      </c>
      <c r="AC15" s="60" t="s">
        <v>17</v>
      </c>
      <c r="AD15" s="60" t="s">
        <v>16</v>
      </c>
      <c r="AE15" s="60" t="s">
        <v>17</v>
      </c>
      <c r="AF15" s="60" t="s">
        <v>18</v>
      </c>
      <c r="AG15" s="61" t="s">
        <v>19</v>
      </c>
      <c r="AH15" s="61" t="s">
        <v>19</v>
      </c>
      <c r="AI15" s="60" t="s">
        <v>16</v>
      </c>
      <c r="AJ15" s="60" t="s">
        <v>17</v>
      </c>
      <c r="AK15" s="60" t="s">
        <v>16</v>
      </c>
      <c r="AL15" s="60" t="s">
        <v>17</v>
      </c>
      <c r="AM15" s="60" t="s">
        <v>18</v>
      </c>
      <c r="AN15" s="61" t="s">
        <v>19</v>
      </c>
      <c r="AO15" s="61" t="s">
        <v>19</v>
      </c>
      <c r="AP15" s="60" t="s">
        <v>16</v>
      </c>
      <c r="AQ15" s="60" t="s">
        <v>17</v>
      </c>
      <c r="AR15" s="60" t="s">
        <v>16</v>
      </c>
      <c r="AS15" s="60" t="s">
        <v>17</v>
      </c>
      <c r="AT15" s="60" t="s">
        <v>18</v>
      </c>
      <c r="AU15" s="61" t="s">
        <v>19</v>
      </c>
      <c r="AV15" s="61" t="s">
        <v>19</v>
      </c>
      <c r="AW15" s="60" t="s">
        <v>16</v>
      </c>
      <c r="AX15" s="60" t="s">
        <v>17</v>
      </c>
      <c r="AY15" s="60" t="s">
        <v>16</v>
      </c>
      <c r="AZ15" s="60" t="s">
        <v>17</v>
      </c>
      <c r="BA15" s="60" t="s">
        <v>18</v>
      </c>
      <c r="BB15" s="61" t="s">
        <v>19</v>
      </c>
      <c r="BC15" s="61" t="s">
        <v>19</v>
      </c>
      <c r="BD15" s="60" t="s">
        <v>16</v>
      </c>
      <c r="BE15" s="60" t="s">
        <v>17</v>
      </c>
      <c r="BF15" s="60" t="s">
        <v>16</v>
      </c>
      <c r="BG15" s="60" t="s">
        <v>17</v>
      </c>
      <c r="BH15" s="60" t="s">
        <v>18</v>
      </c>
      <c r="BI15" s="61" t="s">
        <v>19</v>
      </c>
      <c r="BJ15" s="61" t="s">
        <v>19</v>
      </c>
      <c r="BK15" s="60" t="s">
        <v>16</v>
      </c>
      <c r="BL15" s="60" t="s">
        <v>17</v>
      </c>
      <c r="BM15" s="60" t="s">
        <v>16</v>
      </c>
      <c r="BN15" s="60" t="s">
        <v>17</v>
      </c>
      <c r="BO15" s="60" t="s">
        <v>18</v>
      </c>
      <c r="BP15" s="61" t="s">
        <v>19</v>
      </c>
      <c r="BQ15" s="61" t="s">
        <v>19</v>
      </c>
      <c r="BR15" s="60" t="s">
        <v>16</v>
      </c>
      <c r="BS15" s="60" t="s">
        <v>17</v>
      </c>
      <c r="BT15" s="60" t="s">
        <v>16</v>
      </c>
      <c r="BU15" s="60" t="s">
        <v>17</v>
      </c>
      <c r="BV15" s="60" t="s">
        <v>18</v>
      </c>
      <c r="BW15" s="61" t="s">
        <v>19</v>
      </c>
      <c r="BX15" s="61" t="s">
        <v>19</v>
      </c>
      <c r="BY15" s="60" t="s">
        <v>16</v>
      </c>
      <c r="BZ15" s="60" t="s">
        <v>17</v>
      </c>
      <c r="CA15" s="60" t="s">
        <v>16</v>
      </c>
      <c r="CB15" s="60" t="s">
        <v>17</v>
      </c>
      <c r="CC15" s="60" t="s">
        <v>18</v>
      </c>
      <c r="CD15" s="61" t="s">
        <v>19</v>
      </c>
      <c r="CE15" s="61" t="s">
        <v>19</v>
      </c>
      <c r="CF15" s="60" t="s">
        <v>16</v>
      </c>
      <c r="CG15" s="60" t="s">
        <v>17</v>
      </c>
      <c r="CH15" s="60" t="s">
        <v>16</v>
      </c>
      <c r="CI15" s="60" t="s">
        <v>17</v>
      </c>
      <c r="CJ15" s="60" t="s">
        <v>18</v>
      </c>
      <c r="CK15" s="61" t="s">
        <v>19</v>
      </c>
      <c r="CL15" s="61" t="s">
        <v>19</v>
      </c>
      <c r="CM15" s="60" t="s">
        <v>16</v>
      </c>
      <c r="CN15" s="60" t="s">
        <v>17</v>
      </c>
      <c r="CO15" s="60" t="s">
        <v>16</v>
      </c>
      <c r="CP15" s="60" t="s">
        <v>17</v>
      </c>
      <c r="CQ15" s="60" t="s">
        <v>18</v>
      </c>
      <c r="CR15" s="61" t="s">
        <v>19</v>
      </c>
      <c r="CS15" s="61" t="s">
        <v>19</v>
      </c>
      <c r="CT15" s="60" t="s">
        <v>16</v>
      </c>
      <c r="CU15" s="60" t="s">
        <v>17</v>
      </c>
      <c r="CV15" s="60" t="s">
        <v>16</v>
      </c>
      <c r="CW15" s="60" t="s">
        <v>17</v>
      </c>
      <c r="CX15" s="60" t="s">
        <v>18</v>
      </c>
      <c r="CY15" s="61" t="s">
        <v>19</v>
      </c>
      <c r="CZ15" s="61" t="s">
        <v>19</v>
      </c>
      <c r="DA15" s="60" t="s">
        <v>16</v>
      </c>
      <c r="DB15" s="60" t="s">
        <v>17</v>
      </c>
      <c r="DC15" s="60" t="s">
        <v>16</v>
      </c>
      <c r="DD15" s="60" t="s">
        <v>17</v>
      </c>
      <c r="DE15" s="60" t="s">
        <v>18</v>
      </c>
      <c r="DF15" s="61" t="s">
        <v>19</v>
      </c>
      <c r="DG15" s="61" t="s">
        <v>19</v>
      </c>
      <c r="DH15" s="60" t="s">
        <v>16</v>
      </c>
      <c r="DI15" s="60" t="s">
        <v>17</v>
      </c>
      <c r="DJ15" s="60" t="s">
        <v>16</v>
      </c>
      <c r="DK15" s="60" t="s">
        <v>17</v>
      </c>
      <c r="DL15" s="60" t="s">
        <v>18</v>
      </c>
      <c r="DM15" s="61" t="s">
        <v>19</v>
      </c>
      <c r="DN15" s="61" t="s">
        <v>19</v>
      </c>
      <c r="DO15" s="60" t="s">
        <v>16</v>
      </c>
      <c r="DP15" s="60" t="s">
        <v>17</v>
      </c>
      <c r="DQ15" s="60" t="s">
        <v>16</v>
      </c>
      <c r="DR15" s="60" t="s">
        <v>17</v>
      </c>
      <c r="DS15" s="60" t="s">
        <v>18</v>
      </c>
      <c r="DT15" s="61" t="s">
        <v>19</v>
      </c>
      <c r="DU15" s="61" t="s">
        <v>19</v>
      </c>
      <c r="DV15" s="60" t="s">
        <v>16</v>
      </c>
      <c r="DW15" s="60" t="s">
        <v>17</v>
      </c>
      <c r="DX15" s="60" t="s">
        <v>16</v>
      </c>
      <c r="DY15" s="60" t="s">
        <v>17</v>
      </c>
      <c r="DZ15" s="60" t="s">
        <v>18</v>
      </c>
      <c r="EA15" s="61" t="s">
        <v>19</v>
      </c>
      <c r="EB15" s="61" t="s">
        <v>19</v>
      </c>
      <c r="EC15" s="60" t="s">
        <v>16</v>
      </c>
      <c r="ED15" s="60" t="s">
        <v>17</v>
      </c>
      <c r="EE15" s="60" t="s">
        <v>16</v>
      </c>
      <c r="EF15" s="60" t="s">
        <v>17</v>
      </c>
      <c r="EG15" s="60" t="s">
        <v>18</v>
      </c>
      <c r="EH15" s="61" t="s">
        <v>19</v>
      </c>
      <c r="EI15" s="61" t="s">
        <v>19</v>
      </c>
      <c r="EJ15" s="60" t="s">
        <v>16</v>
      </c>
      <c r="EK15" s="60" t="s">
        <v>17</v>
      </c>
      <c r="EL15" s="60" t="s">
        <v>16</v>
      </c>
      <c r="EM15" s="60" t="s">
        <v>17</v>
      </c>
      <c r="EN15" s="60" t="s">
        <v>18</v>
      </c>
      <c r="EO15" s="61" t="s">
        <v>19</v>
      </c>
      <c r="EP15" s="62" t="s">
        <v>19</v>
      </c>
    </row>
    <row r="16" spans="1:755" s="74" customFormat="1" ht="18" customHeight="1" thickTop="1" thickBot="1" x14ac:dyDescent="0.3">
      <c r="A16" s="63" t="str">
        <f>IF(B16="","",IF(A15="",IF(MAX($A15:A$16)=0,1,ROUNDDOWN(MAX($A15:A$16)+1,0)),A15+0.01))</f>
        <v/>
      </c>
      <c r="B16" s="64"/>
      <c r="C16" s="64"/>
      <c r="D16" s="64"/>
      <c r="E16" s="64"/>
      <c r="F16" s="65"/>
      <c r="G16" s="66"/>
      <c r="H16" s="67"/>
      <c r="I16" s="68" t="str">
        <f t="shared" ref="I16:I64" si="21">IF(G16="","",IF(H16="M","",IF(H16="","",G16+H16-1)))</f>
        <v/>
      </c>
      <c r="J16" s="69"/>
      <c r="K16" s="70" t="str">
        <f ca="1">IF(G16="","",IF(H16="","",IF(J16=1,999,IF(H16="M",G16-TODAY(),M16-TODAY()))))</f>
        <v/>
      </c>
      <c r="L16" s="226" t="str">
        <f t="shared" ref="L16:L66" si="22">IF(G16="","",IF(H16="M","",ROUND(J16*SUM(I16-G16+1),0)))</f>
        <v/>
      </c>
      <c r="M16" s="227" t="str">
        <f>IF(G16="","",IF(I16="","",G16+L16-1))</f>
        <v/>
      </c>
      <c r="N16" s="205"/>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2"/>
      <c r="EQ16" s="73"/>
    </row>
    <row r="17" spans="1:147" s="74" customFormat="1" ht="18" customHeight="1" thickTop="1" thickBot="1" x14ac:dyDescent="0.3">
      <c r="A17" s="63">
        <f>IF(B17="","",IF(A16="",IF(MAX($A16:A$16)=0,1,ROUNDDOWN(MAX($A16:A$16)+1,0)),A16+0.01))</f>
        <v>1</v>
      </c>
      <c r="B17" s="76" t="s">
        <v>21</v>
      </c>
      <c r="C17" s="76"/>
      <c r="D17" s="76"/>
      <c r="E17" s="76"/>
      <c r="F17" s="77"/>
      <c r="G17" s="78">
        <f>H7</f>
        <v>42088</v>
      </c>
      <c r="H17" s="79" t="s">
        <v>16</v>
      </c>
      <c r="I17" s="68" t="str">
        <f t="shared" si="21"/>
        <v/>
      </c>
      <c r="J17" s="80">
        <v>1</v>
      </c>
      <c r="K17" s="70">
        <f t="shared" ref="K17:K65" ca="1" si="23">IF(G17="","",IF(H17="","",IF(J17=1,999,IF(H17="M",G17-TODAY(),M17-TODAY()))))</f>
        <v>999</v>
      </c>
      <c r="L17" s="228" t="str">
        <f t="shared" si="22"/>
        <v/>
      </c>
      <c r="M17" s="227" t="str">
        <f t="shared" ref="M17:M64" si="24">IF(G17="","",IF(I17="","",G17+L17-1))</f>
        <v/>
      </c>
      <c r="N17" s="206"/>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4"/>
      <c r="EQ17" s="73"/>
    </row>
    <row r="18" spans="1:147" s="74" customFormat="1" ht="18" customHeight="1" thickTop="1" thickBot="1" x14ac:dyDescent="0.3">
      <c r="A18" s="63" t="str">
        <f>IF(B18="","",IF(A17="",IF(MAX($A$16:A17)=0,1,ROUNDDOWN(MAX($A$16:A17)+1,0)),A17+0.01))</f>
        <v/>
      </c>
      <c r="B18" s="76"/>
      <c r="C18" s="76"/>
      <c r="D18" s="76"/>
      <c r="E18" s="76"/>
      <c r="F18" s="77"/>
      <c r="G18" s="78"/>
      <c r="H18" s="79"/>
      <c r="I18" s="68" t="str">
        <f t="shared" si="21"/>
        <v/>
      </c>
      <c r="J18" s="80"/>
      <c r="K18" s="70" t="str">
        <f t="shared" ca="1" si="23"/>
        <v/>
      </c>
      <c r="L18" s="228" t="str">
        <f t="shared" si="22"/>
        <v/>
      </c>
      <c r="M18" s="227" t="str">
        <f t="shared" si="24"/>
        <v/>
      </c>
      <c r="N18" s="206"/>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4"/>
      <c r="EQ18" s="73"/>
    </row>
    <row r="19" spans="1:147" s="86" customFormat="1" ht="18" customHeight="1" thickTop="1" thickBot="1" x14ac:dyDescent="0.3">
      <c r="A19" s="63">
        <f>IF(B19="","",IF(A18="",IF(MAX($A$16:A18)=0,1,ROUNDDOWN(MAX($A$16:A18)+1,0)),A18+0.01))</f>
        <v>2</v>
      </c>
      <c r="B19" s="76" t="s">
        <v>22</v>
      </c>
      <c r="C19" s="76"/>
      <c r="D19" s="76"/>
      <c r="E19" s="76"/>
      <c r="F19" s="77"/>
      <c r="G19" s="78">
        <v>42089</v>
      </c>
      <c r="H19" s="79">
        <v>8</v>
      </c>
      <c r="I19" s="68">
        <f t="shared" si="21"/>
        <v>42096</v>
      </c>
      <c r="J19" s="80">
        <f>AVERAGE(J20:J21)</f>
        <v>1</v>
      </c>
      <c r="K19" s="70">
        <f t="shared" ca="1" si="23"/>
        <v>999</v>
      </c>
      <c r="L19" s="228">
        <f t="shared" si="22"/>
        <v>8</v>
      </c>
      <c r="M19" s="227">
        <f t="shared" si="24"/>
        <v>42096</v>
      </c>
      <c r="N19" s="206"/>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4"/>
      <c r="EQ19" s="85"/>
    </row>
    <row r="20" spans="1:147" s="86" customFormat="1" ht="18" customHeight="1" thickTop="1" thickBot="1" x14ac:dyDescent="0.3">
      <c r="A20" s="63">
        <f>IF(B20="","",IF(A19="",IF(MAX($A$16:A19)=0,1,ROUNDDOWN(MAX($A$16:A19)+1,0)),A19+0.01))</f>
        <v>2.0099999999999998</v>
      </c>
      <c r="B20" s="76" t="s">
        <v>26</v>
      </c>
      <c r="C20" s="76"/>
      <c r="D20" s="76"/>
      <c r="E20" s="76"/>
      <c r="F20" s="77"/>
      <c r="G20" s="78">
        <v>42089</v>
      </c>
      <c r="H20" s="79">
        <v>2</v>
      </c>
      <c r="I20" s="68">
        <f t="shared" si="21"/>
        <v>42090</v>
      </c>
      <c r="J20" s="80">
        <v>1</v>
      </c>
      <c r="K20" s="70">
        <f t="shared" ca="1" si="23"/>
        <v>999</v>
      </c>
      <c r="L20" s="228">
        <f t="shared" si="22"/>
        <v>2</v>
      </c>
      <c r="M20" s="227">
        <f t="shared" si="24"/>
        <v>42090</v>
      </c>
      <c r="N20" s="206"/>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4"/>
      <c r="EQ20" s="85"/>
    </row>
    <row r="21" spans="1:147" s="86" customFormat="1" ht="18" customHeight="1" thickTop="1" thickBot="1" x14ac:dyDescent="0.3">
      <c r="A21" s="63">
        <f>IF(B21="","",IF(A20="",IF(MAX($A$16:A20)=0,1,ROUNDDOWN(MAX($A$16:A20)+1,0)),A20+0.01))</f>
        <v>2.0199999999999996</v>
      </c>
      <c r="B21" s="76" t="s">
        <v>27</v>
      </c>
      <c r="C21" s="76"/>
      <c r="D21" s="76"/>
      <c r="E21" s="76"/>
      <c r="F21" s="77"/>
      <c r="G21" s="78">
        <f>I20+1</f>
        <v>42091</v>
      </c>
      <c r="H21" s="79">
        <v>4</v>
      </c>
      <c r="I21" s="68">
        <f t="shared" si="21"/>
        <v>42094</v>
      </c>
      <c r="J21" s="80">
        <v>1</v>
      </c>
      <c r="K21" s="70">
        <f t="shared" ca="1" si="23"/>
        <v>999</v>
      </c>
      <c r="L21" s="228">
        <f t="shared" si="22"/>
        <v>4</v>
      </c>
      <c r="M21" s="227">
        <f t="shared" si="24"/>
        <v>42094</v>
      </c>
      <c r="N21" s="206"/>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4"/>
      <c r="EQ21" s="85"/>
    </row>
    <row r="22" spans="1:147" s="86" customFormat="1" ht="18" customHeight="1" thickTop="1" thickBot="1" x14ac:dyDescent="0.3">
      <c r="A22" s="63" t="str">
        <f>IF(B22="","",IF(A21="",IF(MAX($A$16:A21)=0,1,ROUNDDOWN(MAX($A$16:A21)+1,0)),A21+0.01))</f>
        <v/>
      </c>
      <c r="B22" s="76"/>
      <c r="C22" s="76"/>
      <c r="D22" s="76"/>
      <c r="E22" s="76"/>
      <c r="F22" s="77"/>
      <c r="G22" s="78"/>
      <c r="H22" s="79"/>
      <c r="I22" s="68" t="str">
        <f t="shared" si="21"/>
        <v/>
      </c>
      <c r="J22" s="80"/>
      <c r="K22" s="70" t="str">
        <f t="shared" ca="1" si="23"/>
        <v/>
      </c>
      <c r="L22" s="228" t="str">
        <f t="shared" si="22"/>
        <v/>
      </c>
      <c r="M22" s="229" t="str">
        <f t="shared" si="24"/>
        <v/>
      </c>
      <c r="N22" s="206"/>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4"/>
      <c r="EQ22" s="85"/>
    </row>
    <row r="23" spans="1:147" s="86" customFormat="1" ht="18" customHeight="1" thickTop="1" thickBot="1" x14ac:dyDescent="0.3">
      <c r="A23" s="63">
        <f>IF(B23="","",IF(A22="",IF(MAX($A$16:A22)=0,1,ROUNDDOWN(MAX($A$16:A22)+1,0)),A22+0.01))</f>
        <v>3</v>
      </c>
      <c r="B23" s="76" t="s">
        <v>78</v>
      </c>
      <c r="C23" s="76"/>
      <c r="D23" s="76"/>
      <c r="E23" s="76"/>
      <c r="F23" s="77"/>
      <c r="G23" s="78">
        <v>42097</v>
      </c>
      <c r="H23" s="79">
        <v>21</v>
      </c>
      <c r="I23" s="68">
        <f t="shared" si="21"/>
        <v>42117</v>
      </c>
      <c r="J23" s="80">
        <f>AVERAGE(J24:J28)</f>
        <v>0.5</v>
      </c>
      <c r="K23" s="70">
        <f t="shared" ca="1" si="23"/>
        <v>-10</v>
      </c>
      <c r="L23" s="228">
        <f t="shared" si="22"/>
        <v>11</v>
      </c>
      <c r="M23" s="229">
        <f t="shared" si="24"/>
        <v>42107</v>
      </c>
      <c r="N23" s="206"/>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4"/>
      <c r="EQ23" s="85"/>
    </row>
    <row r="24" spans="1:147" s="86" customFormat="1" ht="18" customHeight="1" thickTop="1" thickBot="1" x14ac:dyDescent="0.3">
      <c r="A24" s="63">
        <f>IF(B24="","",IF(A23="",IF(MAX($A$16:A23)=0,1,ROUNDDOWN(MAX($A$16:A23)+1,0)),A23+0.01))</f>
        <v>3.01</v>
      </c>
      <c r="B24" s="76" t="s">
        <v>79</v>
      </c>
      <c r="C24" s="76"/>
      <c r="D24" s="76"/>
      <c r="E24" s="76"/>
      <c r="F24" s="77"/>
      <c r="G24" s="78">
        <f>G23</f>
        <v>42097</v>
      </c>
      <c r="H24" s="79">
        <v>7</v>
      </c>
      <c r="I24" s="68">
        <f t="shared" si="21"/>
        <v>42103</v>
      </c>
      <c r="J24" s="80">
        <v>0.9</v>
      </c>
      <c r="K24" s="70">
        <f t="shared" ca="1" si="23"/>
        <v>-15</v>
      </c>
      <c r="L24" s="228">
        <f t="shared" si="22"/>
        <v>6</v>
      </c>
      <c r="M24" s="229">
        <f t="shared" si="24"/>
        <v>42102</v>
      </c>
      <c r="N24" s="206"/>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4"/>
      <c r="EQ24" s="85"/>
    </row>
    <row r="25" spans="1:147" s="86" customFormat="1" ht="18" customHeight="1" thickTop="1" thickBot="1" x14ac:dyDescent="0.3">
      <c r="A25" s="63">
        <f>IF(B25="","",IF(A24="",IF(MAX($A$16:A24)=0,1,ROUNDDOWN(MAX($A$16:A24)+1,0)),A24+0.01))</f>
        <v>3.0199999999999996</v>
      </c>
      <c r="B25" s="76" t="s">
        <v>80</v>
      </c>
      <c r="C25" s="76"/>
      <c r="D25" s="76"/>
      <c r="E25" s="76"/>
      <c r="F25" s="77"/>
      <c r="G25" s="78">
        <f>I24+1</f>
        <v>42104</v>
      </c>
      <c r="H25" s="79">
        <v>4</v>
      </c>
      <c r="I25" s="68">
        <f t="shared" si="21"/>
        <v>42107</v>
      </c>
      <c r="J25" s="80">
        <v>0.8</v>
      </c>
      <c r="K25" s="70">
        <f t="shared" ca="1" si="23"/>
        <v>-11</v>
      </c>
      <c r="L25" s="228">
        <f t="shared" si="22"/>
        <v>3</v>
      </c>
      <c r="M25" s="229">
        <f t="shared" si="24"/>
        <v>42106</v>
      </c>
      <c r="N25" s="206"/>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4"/>
      <c r="EQ25" s="85"/>
    </row>
    <row r="26" spans="1:147" s="86" customFormat="1" ht="18" customHeight="1" thickTop="1" thickBot="1" x14ac:dyDescent="0.3">
      <c r="A26" s="63">
        <f>IF(B26="","",IF(A25="",IF(MAX($A$16:A25)=0,1,ROUNDDOWN(MAX($A$16:A25)+1,0)),A25+0.01))</f>
        <v>3.0299999999999994</v>
      </c>
      <c r="B26" s="76" t="s">
        <v>81</v>
      </c>
      <c r="C26" s="76"/>
      <c r="D26" s="76"/>
      <c r="E26" s="76"/>
      <c r="F26" s="77"/>
      <c r="G26" s="78">
        <f t="shared" ref="G26" si="25">I25+1</f>
        <v>42108</v>
      </c>
      <c r="H26" s="79">
        <v>6</v>
      </c>
      <c r="I26" s="68">
        <f t="shared" si="21"/>
        <v>42113</v>
      </c>
      <c r="J26" s="80">
        <v>0.3</v>
      </c>
      <c r="K26" s="70">
        <f t="shared" ca="1" si="23"/>
        <v>-8</v>
      </c>
      <c r="L26" s="228">
        <f t="shared" si="22"/>
        <v>2</v>
      </c>
      <c r="M26" s="229">
        <f t="shared" si="24"/>
        <v>42109</v>
      </c>
      <c r="N26" s="206"/>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4"/>
      <c r="EQ26" s="85"/>
    </row>
    <row r="27" spans="1:147" s="86" customFormat="1" ht="18" customHeight="1" thickTop="1" thickBot="1" x14ac:dyDescent="0.3">
      <c r="A27" s="63">
        <f>IF(B27="","",IF(A26="",IF(MAX($A$16:A26)=0,1,ROUNDDOWN(MAX($A$16:A26)+1,0)),A26+0.01))</f>
        <v>3.0399999999999991</v>
      </c>
      <c r="B27" s="76" t="s">
        <v>94</v>
      </c>
      <c r="C27" s="76"/>
      <c r="D27" s="76"/>
      <c r="E27" s="76"/>
      <c r="F27" s="77"/>
      <c r="G27" s="78">
        <f>I26+1</f>
        <v>42114</v>
      </c>
      <c r="H27" s="79">
        <v>2</v>
      </c>
      <c r="I27" s="68">
        <f t="shared" si="21"/>
        <v>42115</v>
      </c>
      <c r="J27" s="80">
        <v>0</v>
      </c>
      <c r="K27" s="70">
        <f t="shared" ca="1" si="23"/>
        <v>-4</v>
      </c>
      <c r="L27" s="228">
        <f t="shared" si="22"/>
        <v>0</v>
      </c>
      <c r="M27" s="229">
        <f t="shared" si="24"/>
        <v>42113</v>
      </c>
      <c r="N27" s="206"/>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4"/>
      <c r="EQ27" s="85"/>
    </row>
    <row r="28" spans="1:147" s="86" customFormat="1" ht="18" customHeight="1" thickTop="1" thickBot="1" x14ac:dyDescent="0.3">
      <c r="A28" s="63" t="str">
        <f>IF(B28="","",IF(A27="",IF(MAX($A$16:A27)=0,1,ROUNDDOWN(MAX($A$16:A27)+1,0)),A27+0.01))</f>
        <v/>
      </c>
      <c r="B28" s="76"/>
      <c r="C28" s="76"/>
      <c r="D28" s="76"/>
      <c r="E28" s="76"/>
      <c r="F28" s="77"/>
      <c r="G28" s="78"/>
      <c r="H28" s="79"/>
      <c r="I28" s="68" t="str">
        <f t="shared" si="21"/>
        <v/>
      </c>
      <c r="J28" s="80"/>
      <c r="K28" s="70" t="str">
        <f t="shared" ca="1" si="23"/>
        <v/>
      </c>
      <c r="L28" s="228" t="str">
        <f t="shared" si="22"/>
        <v/>
      </c>
      <c r="M28" s="229" t="str">
        <f t="shared" si="24"/>
        <v/>
      </c>
      <c r="N28" s="206"/>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4"/>
      <c r="EQ28" s="85"/>
    </row>
    <row r="29" spans="1:147" s="86" customFormat="1" ht="18" customHeight="1" thickTop="1" thickBot="1" x14ac:dyDescent="0.3">
      <c r="A29" s="63">
        <f>IF(B29="","",IF(A28="",IF(MAX($A$16:A28)=0,1,ROUNDDOWN(MAX($A$16:A28)+1,0)),A28+0.01))</f>
        <v>4</v>
      </c>
      <c r="B29" s="76" t="s">
        <v>82</v>
      </c>
      <c r="C29" s="76"/>
      <c r="D29" s="76"/>
      <c r="E29" s="76"/>
      <c r="F29" s="77"/>
      <c r="G29" s="78">
        <f>I23+1</f>
        <v>42118</v>
      </c>
      <c r="H29" s="79">
        <v>14</v>
      </c>
      <c r="I29" s="68">
        <f t="shared" si="21"/>
        <v>42131</v>
      </c>
      <c r="J29" s="80">
        <f>AVERAGE(J30:J34)</f>
        <v>0</v>
      </c>
      <c r="K29" s="70">
        <f t="shared" ca="1" si="23"/>
        <v>0</v>
      </c>
      <c r="L29" s="228">
        <f t="shared" si="22"/>
        <v>0</v>
      </c>
      <c r="M29" s="229">
        <f t="shared" si="24"/>
        <v>42117</v>
      </c>
      <c r="N29" s="206"/>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4"/>
      <c r="EQ29" s="85"/>
    </row>
    <row r="30" spans="1:147" s="86" customFormat="1" ht="18" customHeight="1" thickTop="1" thickBot="1" x14ac:dyDescent="0.3">
      <c r="A30" s="63">
        <f>IF(B30="","",IF(A29="",IF(MAX($A$16:A29)=0,1,ROUNDDOWN(MAX($A$16:A29)+1,0)),A29+0.01))</f>
        <v>4.01</v>
      </c>
      <c r="B30" s="76" t="s">
        <v>83</v>
      </c>
      <c r="C30" s="76"/>
      <c r="D30" s="76"/>
      <c r="E30" s="76"/>
      <c r="F30" s="77"/>
      <c r="G30" s="78">
        <f>G29</f>
        <v>42118</v>
      </c>
      <c r="H30" s="79">
        <v>6</v>
      </c>
      <c r="I30" s="68">
        <f t="shared" si="21"/>
        <v>42123</v>
      </c>
      <c r="J30" s="80">
        <v>0</v>
      </c>
      <c r="K30" s="70">
        <f t="shared" ca="1" si="23"/>
        <v>0</v>
      </c>
      <c r="L30" s="228">
        <f t="shared" si="22"/>
        <v>0</v>
      </c>
      <c r="M30" s="229">
        <f t="shared" si="24"/>
        <v>42117</v>
      </c>
      <c r="N30" s="206"/>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4"/>
      <c r="EQ30" s="85"/>
    </row>
    <row r="31" spans="1:147" s="86" customFormat="1" ht="18" customHeight="1" thickTop="1" thickBot="1" x14ac:dyDescent="0.3">
      <c r="A31" s="63">
        <f>IF(B31="","",IF(A30="",IF(MAX($A$16:A30)=0,1,ROUNDDOWN(MAX($A$16:A30)+1,0)),A30+0.01))</f>
        <v>4.0199999999999996</v>
      </c>
      <c r="B31" s="76" t="s">
        <v>87</v>
      </c>
      <c r="C31" s="76"/>
      <c r="D31" s="76"/>
      <c r="E31" s="76"/>
      <c r="F31" s="77"/>
      <c r="G31" s="78">
        <f>I30+1</f>
        <v>42124</v>
      </c>
      <c r="H31" s="79">
        <v>5</v>
      </c>
      <c r="I31" s="68">
        <f t="shared" si="21"/>
        <v>42128</v>
      </c>
      <c r="J31" s="80">
        <v>0</v>
      </c>
      <c r="K31" s="70">
        <f t="shared" ca="1" si="23"/>
        <v>6</v>
      </c>
      <c r="L31" s="228">
        <f t="shared" si="22"/>
        <v>0</v>
      </c>
      <c r="M31" s="229">
        <f t="shared" si="24"/>
        <v>42123</v>
      </c>
      <c r="N31" s="206"/>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4"/>
      <c r="EQ31" s="85"/>
    </row>
    <row r="32" spans="1:147" s="86" customFormat="1" ht="18" customHeight="1" thickTop="1" thickBot="1" x14ac:dyDescent="0.3">
      <c r="A32" s="63">
        <f>IF(B32="","",IF(A31="",IF(MAX($A$16:A31)=0,1,ROUNDDOWN(MAX($A$16:A31)+1,0)),A31+0.01))</f>
        <v>4.0299999999999994</v>
      </c>
      <c r="B32" s="76" t="s">
        <v>95</v>
      </c>
      <c r="C32" s="76"/>
      <c r="D32" s="76"/>
      <c r="E32" s="76"/>
      <c r="F32" s="77"/>
      <c r="G32" s="78">
        <f>G29</f>
        <v>42118</v>
      </c>
      <c r="H32" s="79">
        <v>14</v>
      </c>
      <c r="I32" s="68">
        <f t="shared" si="21"/>
        <v>42131</v>
      </c>
      <c r="J32" s="80">
        <v>0</v>
      </c>
      <c r="K32" s="70">
        <f t="shared" ca="1" si="23"/>
        <v>0</v>
      </c>
      <c r="L32" s="228">
        <f t="shared" si="22"/>
        <v>0</v>
      </c>
      <c r="M32" s="229">
        <f t="shared" si="24"/>
        <v>42117</v>
      </c>
      <c r="N32" s="206"/>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4"/>
      <c r="EQ32" s="85"/>
    </row>
    <row r="33" spans="1:147" s="86" customFormat="1" ht="18" customHeight="1" thickTop="1" thickBot="1" x14ac:dyDescent="0.3">
      <c r="A33" s="63" t="str">
        <f>IF(B33="","",IF(A31="",IF(MAX($A$16:A31)=0,1,ROUNDDOWN(MAX($A$16:A31)+1,0)),A31+0.01))</f>
        <v/>
      </c>
      <c r="B33" s="76"/>
      <c r="C33" s="76"/>
      <c r="D33" s="76"/>
      <c r="E33" s="76"/>
      <c r="F33" s="77"/>
      <c r="G33" s="78"/>
      <c r="H33" s="79"/>
      <c r="I33" s="68" t="str">
        <f t="shared" si="21"/>
        <v/>
      </c>
      <c r="J33" s="80"/>
      <c r="K33" s="70" t="str">
        <f t="shared" ca="1" si="23"/>
        <v/>
      </c>
      <c r="L33" s="228" t="str">
        <f t="shared" si="22"/>
        <v/>
      </c>
      <c r="M33" s="229" t="str">
        <f t="shared" si="24"/>
        <v/>
      </c>
      <c r="N33" s="206"/>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4"/>
      <c r="EQ33" s="85"/>
    </row>
    <row r="34" spans="1:147" s="86" customFormat="1" ht="18" customHeight="1" thickTop="1" thickBot="1" x14ac:dyDescent="0.3">
      <c r="A34" s="63" t="str">
        <f>IF(B34="","",IF(A33="",IF(MAX($A$16:A33)=0,1,ROUNDDOWN(MAX($A$16:A33)+1,0)),A33+0.01))</f>
        <v/>
      </c>
      <c r="B34" s="76"/>
      <c r="C34" s="76"/>
      <c r="D34" s="76"/>
      <c r="E34" s="76"/>
      <c r="F34" s="77"/>
      <c r="G34" s="78"/>
      <c r="H34" s="79"/>
      <c r="I34" s="68" t="str">
        <f t="shared" si="21"/>
        <v/>
      </c>
      <c r="J34" s="80"/>
      <c r="K34" s="70" t="str">
        <f t="shared" ca="1" si="23"/>
        <v/>
      </c>
      <c r="L34" s="228" t="str">
        <f t="shared" si="22"/>
        <v/>
      </c>
      <c r="M34" s="229" t="str">
        <f t="shared" si="24"/>
        <v/>
      </c>
      <c r="N34" s="206"/>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4"/>
      <c r="EQ34" s="85"/>
    </row>
    <row r="35" spans="1:147" s="86" customFormat="1" ht="18" customHeight="1" thickTop="1" thickBot="1" x14ac:dyDescent="0.3">
      <c r="A35" s="63">
        <f>IF(B35="","",IF(A34="",IF(MAX($A$16:A34)=0,1,ROUNDDOWN(MAX($A$16:A34)+1,0)),A34+0.01))</f>
        <v>5</v>
      </c>
      <c r="B35" s="76" t="s">
        <v>93</v>
      </c>
      <c r="C35" s="76"/>
      <c r="D35" s="76"/>
      <c r="E35" s="76"/>
      <c r="F35" s="77"/>
      <c r="G35" s="78">
        <f>I29+1</f>
        <v>42132</v>
      </c>
      <c r="H35" s="79">
        <v>15</v>
      </c>
      <c r="I35" s="68">
        <f t="shared" si="21"/>
        <v>42146</v>
      </c>
      <c r="J35" s="80">
        <f>AVERAGE(J36:J41)</f>
        <v>0</v>
      </c>
      <c r="K35" s="70">
        <f t="shared" ca="1" si="23"/>
        <v>14</v>
      </c>
      <c r="L35" s="228">
        <f t="shared" si="22"/>
        <v>0</v>
      </c>
      <c r="M35" s="229">
        <f t="shared" si="24"/>
        <v>42131</v>
      </c>
      <c r="N35" s="206"/>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4"/>
      <c r="EQ35" s="85"/>
    </row>
    <row r="36" spans="1:147" s="86" customFormat="1" ht="18" customHeight="1" thickTop="1" thickBot="1" x14ac:dyDescent="0.3">
      <c r="A36" s="63">
        <f>IF(B36="","",IF(A35="",IF(MAX($A$16:A35)=0,1,ROUNDDOWN(MAX($A$16:A35)+1,0)),A35+0.01))</f>
        <v>5.01</v>
      </c>
      <c r="B36" s="76" t="s">
        <v>84</v>
      </c>
      <c r="C36" s="76"/>
      <c r="D36" s="76"/>
      <c r="E36" s="76"/>
      <c r="F36" s="77"/>
      <c r="G36" s="78">
        <f>G35</f>
        <v>42132</v>
      </c>
      <c r="H36" s="79">
        <v>5</v>
      </c>
      <c r="I36" s="68">
        <f t="shared" si="21"/>
        <v>42136</v>
      </c>
      <c r="J36" s="80">
        <v>0</v>
      </c>
      <c r="K36" s="70">
        <f t="shared" ca="1" si="23"/>
        <v>14</v>
      </c>
      <c r="L36" s="228">
        <f t="shared" si="22"/>
        <v>0</v>
      </c>
      <c r="M36" s="229">
        <f t="shared" si="24"/>
        <v>42131</v>
      </c>
      <c r="N36" s="206"/>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4"/>
      <c r="EQ36" s="85"/>
    </row>
    <row r="37" spans="1:147" s="86" customFormat="1" ht="18" customHeight="1" thickTop="1" thickBot="1" x14ac:dyDescent="0.3">
      <c r="A37" s="63">
        <f>IF(B37="","",IF(A36="",IF(MAX($A$16:A36)=0,1,ROUNDDOWN(MAX($A$16:A36)+1,0)),A36+0.01))</f>
        <v>5.0199999999999996</v>
      </c>
      <c r="B37" s="76" t="s">
        <v>85</v>
      </c>
      <c r="C37" s="76"/>
      <c r="D37" s="76"/>
      <c r="E37" s="76"/>
      <c r="F37" s="77"/>
      <c r="G37" s="78">
        <f>I36+1</f>
        <v>42137</v>
      </c>
      <c r="H37" s="79">
        <v>5</v>
      </c>
      <c r="I37" s="68">
        <f t="shared" si="21"/>
        <v>42141</v>
      </c>
      <c r="J37" s="80">
        <v>0</v>
      </c>
      <c r="K37" s="70">
        <f t="shared" ca="1" si="23"/>
        <v>19</v>
      </c>
      <c r="L37" s="228">
        <f t="shared" si="22"/>
        <v>0</v>
      </c>
      <c r="M37" s="229">
        <f t="shared" si="24"/>
        <v>42136</v>
      </c>
      <c r="N37" s="206"/>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4"/>
      <c r="EQ37" s="85"/>
    </row>
    <row r="38" spans="1:147" s="86" customFormat="1" ht="18" customHeight="1" thickTop="1" thickBot="1" x14ac:dyDescent="0.3">
      <c r="A38" s="63">
        <f>IF(B38="","",IF(A37="",IF(MAX($A$16:A37)=0,1,ROUNDDOWN(MAX($A$16:A37)+1,0)),A37+0.01))</f>
        <v>5.0299999999999994</v>
      </c>
      <c r="B38" s="76" t="s">
        <v>91</v>
      </c>
      <c r="C38" s="76"/>
      <c r="D38" s="76"/>
      <c r="E38" s="76"/>
      <c r="F38" s="77"/>
      <c r="G38" s="78">
        <f>I37+1</f>
        <v>42142</v>
      </c>
      <c r="H38" s="79">
        <v>5</v>
      </c>
      <c r="I38" s="68">
        <f t="shared" si="21"/>
        <v>42146</v>
      </c>
      <c r="J38" s="80">
        <v>0</v>
      </c>
      <c r="K38" s="70">
        <f t="shared" ca="1" si="23"/>
        <v>24</v>
      </c>
      <c r="L38" s="228">
        <f t="shared" si="22"/>
        <v>0</v>
      </c>
      <c r="M38" s="229">
        <f t="shared" si="24"/>
        <v>42141</v>
      </c>
      <c r="N38" s="206"/>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4"/>
      <c r="EQ38" s="85"/>
    </row>
    <row r="39" spans="1:147" s="86" customFormat="1" ht="18" customHeight="1" thickTop="1" thickBot="1" x14ac:dyDescent="0.3">
      <c r="A39" s="63">
        <f>IF(B39="","",IF(A38="",IF(MAX($A$16:A38)=0,1,ROUNDDOWN(MAX($A$16:A38)+1,0)),A38+0.01))</f>
        <v>5.0399999999999991</v>
      </c>
      <c r="B39" s="76" t="s">
        <v>95</v>
      </c>
      <c r="C39" s="76"/>
      <c r="D39" s="76"/>
      <c r="E39" s="76"/>
      <c r="F39" s="77"/>
      <c r="G39" s="78">
        <f>G35</f>
        <v>42132</v>
      </c>
      <c r="H39" s="79">
        <v>15</v>
      </c>
      <c r="I39" s="68">
        <f t="shared" si="21"/>
        <v>42146</v>
      </c>
      <c r="J39" s="80"/>
      <c r="K39" s="70">
        <f t="shared" ca="1" si="23"/>
        <v>14</v>
      </c>
      <c r="L39" s="228">
        <f t="shared" si="22"/>
        <v>0</v>
      </c>
      <c r="M39" s="229">
        <f t="shared" si="24"/>
        <v>42131</v>
      </c>
      <c r="N39" s="206"/>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4"/>
      <c r="EQ39" s="85"/>
    </row>
    <row r="40" spans="1:147" s="86" customFormat="1" ht="17.25" customHeight="1" thickTop="1" thickBot="1" x14ac:dyDescent="0.3">
      <c r="A40" s="63">
        <f>IF(B40="","",IF(A39="",IF(MAX($A$16:A39)=0,1,ROUNDDOWN(MAX($A$16:A39)+1,0)),A39+0.01))</f>
        <v>5.0499999999999989</v>
      </c>
      <c r="B40" s="76" t="s">
        <v>86</v>
      </c>
      <c r="C40" s="76"/>
      <c r="D40" s="76"/>
      <c r="E40" s="76"/>
      <c r="F40" s="77"/>
      <c r="G40" s="78">
        <v>42146</v>
      </c>
      <c r="H40" s="79" t="s">
        <v>16</v>
      </c>
      <c r="I40" s="68" t="str">
        <f t="shared" si="21"/>
        <v/>
      </c>
      <c r="J40" s="80">
        <v>0</v>
      </c>
      <c r="K40" s="70">
        <f t="shared" ca="1" si="23"/>
        <v>29</v>
      </c>
      <c r="L40" s="228" t="str">
        <f t="shared" si="22"/>
        <v/>
      </c>
      <c r="M40" s="229" t="str">
        <f t="shared" si="24"/>
        <v/>
      </c>
      <c r="N40" s="206"/>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4"/>
      <c r="EQ40" s="85"/>
    </row>
    <row r="41" spans="1:147" s="86" customFormat="1" ht="17.25" customHeight="1" thickTop="1" thickBot="1" x14ac:dyDescent="0.3">
      <c r="A41" s="63" t="str">
        <f>IF(B41="","",IF(A40="",IF(MAX($A$16:A40)=0,1,ROUNDDOWN(MAX($A$16:A40)+1,0)),A40+0.01))</f>
        <v/>
      </c>
      <c r="B41" s="76"/>
      <c r="C41" s="76"/>
      <c r="D41" s="76"/>
      <c r="E41" s="76"/>
      <c r="F41" s="77"/>
      <c r="G41" s="78"/>
      <c r="H41" s="79"/>
      <c r="I41" s="68" t="str">
        <f t="shared" si="21"/>
        <v/>
      </c>
      <c r="J41" s="80"/>
      <c r="K41" s="70" t="str">
        <f t="shared" ca="1" si="23"/>
        <v/>
      </c>
      <c r="L41" s="228" t="str">
        <f t="shared" si="22"/>
        <v/>
      </c>
      <c r="M41" s="229" t="str">
        <f t="shared" si="24"/>
        <v/>
      </c>
      <c r="N41" s="206"/>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4"/>
      <c r="EQ41" s="85"/>
    </row>
    <row r="42" spans="1:147" s="86" customFormat="1" ht="17.25" customHeight="1" thickTop="1" thickBot="1" x14ac:dyDescent="0.3">
      <c r="A42" s="63">
        <f>IF(B42="","",IF(A41="",IF(MAX($A$16:A41)=0,1,ROUNDDOWN(MAX($A$16:A41)+1,0)),A41+0.01))</f>
        <v>6</v>
      </c>
      <c r="B42" s="76" t="s">
        <v>88</v>
      </c>
      <c r="C42" s="76"/>
      <c r="D42" s="76"/>
      <c r="E42" s="76"/>
      <c r="F42" s="77"/>
      <c r="G42" s="78">
        <v>42156</v>
      </c>
      <c r="H42" s="79">
        <v>14</v>
      </c>
      <c r="I42" s="68">
        <f t="shared" si="21"/>
        <v>42169</v>
      </c>
      <c r="J42" s="80">
        <f>AVERAGE(J43:J47)</f>
        <v>0</v>
      </c>
      <c r="K42" s="70">
        <f t="shared" ca="1" si="23"/>
        <v>38</v>
      </c>
      <c r="L42" s="228">
        <f t="shared" si="22"/>
        <v>0</v>
      </c>
      <c r="M42" s="229">
        <f t="shared" si="24"/>
        <v>42155</v>
      </c>
      <c r="N42" s="206"/>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4"/>
      <c r="EQ42" s="85"/>
    </row>
    <row r="43" spans="1:147" s="86" customFormat="1" ht="17.25" customHeight="1" thickTop="1" thickBot="1" x14ac:dyDescent="0.3">
      <c r="A43" s="63">
        <f>IF(B43="","",IF(A42="",IF(MAX($A$16:A42)=0,1,ROUNDDOWN(MAX($A$16:A42)+1,0)),A42+0.01))</f>
        <v>6.01</v>
      </c>
      <c r="B43" s="76" t="s">
        <v>89</v>
      </c>
      <c r="C43" s="76"/>
      <c r="D43" s="76"/>
      <c r="E43" s="76"/>
      <c r="F43" s="77"/>
      <c r="G43" s="78">
        <f>G42</f>
        <v>42156</v>
      </c>
      <c r="H43" s="79">
        <v>6</v>
      </c>
      <c r="I43" s="68">
        <f t="shared" si="21"/>
        <v>42161</v>
      </c>
      <c r="J43" s="80">
        <v>0</v>
      </c>
      <c r="K43" s="70">
        <f t="shared" ca="1" si="23"/>
        <v>38</v>
      </c>
      <c r="L43" s="228">
        <f t="shared" si="22"/>
        <v>0</v>
      </c>
      <c r="M43" s="229">
        <f t="shared" si="24"/>
        <v>42155</v>
      </c>
      <c r="N43" s="206"/>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4"/>
      <c r="EQ43" s="85"/>
    </row>
    <row r="44" spans="1:147" s="86" customFormat="1" ht="17.25" customHeight="1" thickTop="1" thickBot="1" x14ac:dyDescent="0.3">
      <c r="A44" s="63">
        <f>IF(B44="","",IF(A43="",IF(MAX($A$16:A43)=0,1,ROUNDDOWN(MAX($A$16:A43)+1,0)),A43+0.01))</f>
        <v>6.02</v>
      </c>
      <c r="B44" s="76" t="s">
        <v>84</v>
      </c>
      <c r="C44" s="76"/>
      <c r="D44" s="76"/>
      <c r="E44" s="76"/>
      <c r="F44" s="77"/>
      <c r="G44" s="78">
        <f>I43+1</f>
        <v>42162</v>
      </c>
      <c r="H44" s="79">
        <v>3</v>
      </c>
      <c r="I44" s="68">
        <f t="shared" si="21"/>
        <v>42164</v>
      </c>
      <c r="J44" s="80">
        <v>0</v>
      </c>
      <c r="K44" s="70">
        <f t="shared" ca="1" si="23"/>
        <v>44</v>
      </c>
      <c r="L44" s="228">
        <f t="shared" si="22"/>
        <v>0</v>
      </c>
      <c r="M44" s="229">
        <f t="shared" si="24"/>
        <v>42161</v>
      </c>
      <c r="N44" s="206"/>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4"/>
      <c r="EQ44" s="85"/>
    </row>
    <row r="45" spans="1:147" s="86" customFormat="1" ht="17.25" customHeight="1" thickTop="1" thickBot="1" x14ac:dyDescent="0.3">
      <c r="A45" s="63">
        <f>IF(B45="","",IF(A44="",IF(MAX($A$16:A44)=0,1,ROUNDDOWN(MAX($A$16:A44)+1,0)),A44+0.01))</f>
        <v>6.0299999999999994</v>
      </c>
      <c r="B45" s="76" t="s">
        <v>95</v>
      </c>
      <c r="C45" s="76"/>
      <c r="D45" s="76"/>
      <c r="E45" s="76"/>
      <c r="F45" s="77"/>
      <c r="G45" s="78">
        <f>G42</f>
        <v>42156</v>
      </c>
      <c r="H45" s="79">
        <v>14</v>
      </c>
      <c r="I45" s="68">
        <f t="shared" si="21"/>
        <v>42169</v>
      </c>
      <c r="J45" s="80">
        <v>0</v>
      </c>
      <c r="K45" s="70">
        <f t="shared" ca="1" si="23"/>
        <v>38</v>
      </c>
      <c r="L45" s="228">
        <f t="shared" si="22"/>
        <v>0</v>
      </c>
      <c r="M45" s="229">
        <f t="shared" si="24"/>
        <v>42155</v>
      </c>
      <c r="N45" s="206"/>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4"/>
      <c r="EQ45" s="85"/>
    </row>
    <row r="46" spans="1:147" s="86" customFormat="1" ht="17.25" customHeight="1" thickTop="1" thickBot="1" x14ac:dyDescent="0.3">
      <c r="A46" s="63" t="str">
        <f>IF(B46="","",IF(A45="",IF(MAX($A$16:A45)=0,1,ROUNDDOWN(MAX($A$16:A45)+1,0)),A45+0.01))</f>
        <v/>
      </c>
      <c r="B46" s="76"/>
      <c r="C46" s="76"/>
      <c r="D46" s="76"/>
      <c r="E46" s="76"/>
      <c r="F46" s="77"/>
      <c r="G46" s="78"/>
      <c r="H46" s="79"/>
      <c r="I46" s="68" t="str">
        <f t="shared" si="21"/>
        <v/>
      </c>
      <c r="J46" s="80"/>
      <c r="K46" s="70" t="str">
        <f t="shared" ca="1" si="23"/>
        <v/>
      </c>
      <c r="L46" s="228" t="str">
        <f t="shared" si="22"/>
        <v/>
      </c>
      <c r="M46" s="229" t="str">
        <f t="shared" si="24"/>
        <v/>
      </c>
      <c r="N46" s="206"/>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4"/>
      <c r="EQ46" s="85"/>
    </row>
    <row r="47" spans="1:147" s="86" customFormat="1" ht="17.25" customHeight="1" thickTop="1" thickBot="1" x14ac:dyDescent="0.3">
      <c r="A47" s="63" t="str">
        <f>IF(B47="","",IF(A46="",IF(MAX($A$16:A46)=0,1,ROUNDDOWN(MAX($A$16:A46)+1,0)),A46+0.01))</f>
        <v/>
      </c>
      <c r="B47" s="76"/>
      <c r="C47" s="76"/>
      <c r="D47" s="76"/>
      <c r="E47" s="76"/>
      <c r="F47" s="77"/>
      <c r="G47" s="78"/>
      <c r="H47" s="79"/>
      <c r="I47" s="68" t="str">
        <f t="shared" si="21"/>
        <v/>
      </c>
      <c r="J47" s="80"/>
      <c r="K47" s="70" t="str">
        <f t="shared" ca="1" si="23"/>
        <v/>
      </c>
      <c r="L47" s="228" t="str">
        <f t="shared" si="22"/>
        <v/>
      </c>
      <c r="M47" s="229" t="str">
        <f t="shared" si="24"/>
        <v/>
      </c>
      <c r="N47" s="206"/>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4"/>
      <c r="EQ47" s="85"/>
    </row>
    <row r="48" spans="1:147" s="86" customFormat="1" ht="17.25" customHeight="1" thickTop="1" thickBot="1" x14ac:dyDescent="0.3">
      <c r="A48" s="63">
        <f>IF(B48="","",IF(A47="",IF(MAX($A$16:A47)=0,1,ROUNDDOWN(MAX($A$16:A47)+1,0)),A47+0.01))</f>
        <v>7</v>
      </c>
      <c r="B48" s="76" t="s">
        <v>90</v>
      </c>
      <c r="C48" s="76"/>
      <c r="D48" s="76"/>
      <c r="E48" s="76"/>
      <c r="F48" s="77"/>
      <c r="G48" s="78">
        <f>I42+1</f>
        <v>42170</v>
      </c>
      <c r="H48" s="79">
        <v>12</v>
      </c>
      <c r="I48" s="68">
        <f t="shared" si="21"/>
        <v>42181</v>
      </c>
      <c r="J48" s="80">
        <f>AVERAGE(J49:J52)</f>
        <v>0</v>
      </c>
      <c r="K48" s="70">
        <f t="shared" ca="1" si="23"/>
        <v>52</v>
      </c>
      <c r="L48" s="228">
        <f t="shared" si="22"/>
        <v>0</v>
      </c>
      <c r="M48" s="229">
        <f t="shared" si="24"/>
        <v>42169</v>
      </c>
      <c r="N48" s="206"/>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4"/>
      <c r="EQ48" s="85"/>
    </row>
    <row r="49" spans="1:147" s="86" customFormat="1" ht="17.25" customHeight="1" thickTop="1" thickBot="1" x14ac:dyDescent="0.3">
      <c r="A49" s="63">
        <f>IF(B49="","",IF(A48="",IF(MAX($A$16:A48)=0,1,ROUNDDOWN(MAX($A$16:A48)+1,0)),A48+0.01))</f>
        <v>7.01</v>
      </c>
      <c r="B49" s="76" t="s">
        <v>85</v>
      </c>
      <c r="C49" s="76"/>
      <c r="D49" s="76"/>
      <c r="E49" s="76"/>
      <c r="F49" s="77"/>
      <c r="G49" s="78">
        <f>G48</f>
        <v>42170</v>
      </c>
      <c r="H49" s="79">
        <v>4</v>
      </c>
      <c r="I49" s="68">
        <f t="shared" si="21"/>
        <v>42173</v>
      </c>
      <c r="J49" s="80">
        <v>0</v>
      </c>
      <c r="K49" s="70">
        <f t="shared" ca="1" si="23"/>
        <v>52</v>
      </c>
      <c r="L49" s="228">
        <f t="shared" si="22"/>
        <v>0</v>
      </c>
      <c r="M49" s="229">
        <f t="shared" si="24"/>
        <v>42169</v>
      </c>
      <c r="N49" s="206"/>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4"/>
      <c r="EQ49" s="85"/>
    </row>
    <row r="50" spans="1:147" s="86" customFormat="1" ht="17.25" customHeight="1" thickTop="1" thickBot="1" x14ac:dyDescent="0.3">
      <c r="A50" s="63">
        <f>IF(B50="","",IF(A49="",IF(MAX($A$16:A49)=0,1,ROUNDDOWN(MAX($A$16:A49)+1,0)),A49+0.01))</f>
        <v>7.02</v>
      </c>
      <c r="B50" s="76" t="s">
        <v>91</v>
      </c>
      <c r="C50" s="76"/>
      <c r="D50" s="76"/>
      <c r="E50" s="76"/>
      <c r="F50" s="77"/>
      <c r="G50" s="78">
        <f>I49+1</f>
        <v>42174</v>
      </c>
      <c r="H50" s="79">
        <v>5</v>
      </c>
      <c r="I50" s="68">
        <f t="shared" si="21"/>
        <v>42178</v>
      </c>
      <c r="J50" s="80">
        <v>0</v>
      </c>
      <c r="K50" s="70">
        <f t="shared" ca="1" si="23"/>
        <v>56</v>
      </c>
      <c r="L50" s="228">
        <f t="shared" si="22"/>
        <v>0</v>
      </c>
      <c r="M50" s="229">
        <f t="shared" si="24"/>
        <v>42173</v>
      </c>
      <c r="N50" s="206"/>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4"/>
      <c r="EQ50" s="85"/>
    </row>
    <row r="51" spans="1:147" s="86" customFormat="1" ht="17.25" customHeight="1" thickTop="1" thickBot="1" x14ac:dyDescent="0.3">
      <c r="A51" s="63">
        <f>IF(B51="","",IF(A50="",IF(MAX($A$16:A50)=0,1,ROUNDDOWN(MAX($A$16:A50)+1,0)),A50+0.01))</f>
        <v>7.0299999999999994</v>
      </c>
      <c r="B51" s="76" t="s">
        <v>95</v>
      </c>
      <c r="C51" s="76"/>
      <c r="D51" s="76"/>
      <c r="E51" s="76"/>
      <c r="F51" s="77"/>
      <c r="G51" s="78">
        <f>G48</f>
        <v>42170</v>
      </c>
      <c r="H51" s="79">
        <v>14</v>
      </c>
      <c r="I51" s="68">
        <f t="shared" si="21"/>
        <v>42183</v>
      </c>
      <c r="J51" s="80">
        <v>0</v>
      </c>
      <c r="K51" s="70">
        <f t="shared" ca="1" si="23"/>
        <v>52</v>
      </c>
      <c r="L51" s="228">
        <f t="shared" si="22"/>
        <v>0</v>
      </c>
      <c r="M51" s="229">
        <f t="shared" si="24"/>
        <v>42169</v>
      </c>
      <c r="N51" s="206"/>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4"/>
      <c r="EQ51" s="85"/>
    </row>
    <row r="52" spans="1:147" s="86" customFormat="1" ht="18" customHeight="1" thickTop="1" thickBot="1" x14ac:dyDescent="0.3">
      <c r="A52" s="63">
        <f>IF(B52="","",IF(A51="",IF(MAX($A$16:A51)=0,1,ROUNDDOWN(MAX($A$16:A51)+1,0)),A51+0.01))</f>
        <v>7.0399999999999991</v>
      </c>
      <c r="B52" s="76" t="s">
        <v>86</v>
      </c>
      <c r="C52" s="76"/>
      <c r="D52" s="76"/>
      <c r="E52" s="76"/>
      <c r="F52" s="77"/>
      <c r="G52" s="78">
        <v>42181</v>
      </c>
      <c r="H52" s="79" t="s">
        <v>16</v>
      </c>
      <c r="I52" s="68" t="str">
        <f t="shared" si="21"/>
        <v/>
      </c>
      <c r="J52" s="80">
        <v>0</v>
      </c>
      <c r="K52" s="70">
        <f t="shared" ca="1" si="23"/>
        <v>64</v>
      </c>
      <c r="L52" s="228" t="str">
        <f t="shared" si="22"/>
        <v/>
      </c>
      <c r="M52" s="229" t="str">
        <f t="shared" si="24"/>
        <v/>
      </c>
      <c r="N52" s="206"/>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4"/>
      <c r="EQ52" s="85"/>
    </row>
    <row r="53" spans="1:147" s="86" customFormat="1" ht="18" customHeight="1" thickTop="1" thickBot="1" x14ac:dyDescent="0.3">
      <c r="A53" s="63" t="str">
        <f>IF(B53="","",IF(A52="",IF(MAX($A$16:A52)=0,1,ROUNDDOWN(MAX($A$16:A52)+1,0)),A52+0.01))</f>
        <v/>
      </c>
      <c r="B53" s="76"/>
      <c r="C53" s="76"/>
      <c r="D53" s="76"/>
      <c r="E53" s="76"/>
      <c r="F53" s="77"/>
      <c r="G53" s="78"/>
      <c r="H53" s="79"/>
      <c r="I53" s="68" t="str">
        <f t="shared" si="21"/>
        <v/>
      </c>
      <c r="J53" s="80"/>
      <c r="K53" s="70" t="str">
        <f t="shared" ca="1" si="23"/>
        <v/>
      </c>
      <c r="L53" s="228" t="str">
        <f t="shared" si="22"/>
        <v/>
      </c>
      <c r="M53" s="229" t="str">
        <f t="shared" si="24"/>
        <v/>
      </c>
      <c r="N53" s="206"/>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4"/>
      <c r="EQ53" s="85"/>
    </row>
    <row r="54" spans="1:147" s="86" customFormat="1" ht="18" customHeight="1" thickTop="1" thickBot="1" x14ac:dyDescent="0.3">
      <c r="A54" s="63" t="str">
        <f>IF(B54="","",IF(A53="",IF(MAX($A$16:A53)=0,1,ROUNDDOWN(MAX($A$16:A53)+1,0)),A53+0.01))</f>
        <v/>
      </c>
      <c r="B54" s="76"/>
      <c r="C54" s="76"/>
      <c r="D54" s="76"/>
      <c r="E54" s="76"/>
      <c r="F54" s="77"/>
      <c r="G54" s="78"/>
      <c r="H54" s="79"/>
      <c r="I54" s="68" t="str">
        <f t="shared" si="21"/>
        <v/>
      </c>
      <c r="J54" s="80"/>
      <c r="K54" s="70" t="str">
        <f t="shared" ca="1" si="23"/>
        <v/>
      </c>
      <c r="L54" s="228" t="str">
        <f t="shared" si="22"/>
        <v/>
      </c>
      <c r="M54" s="229" t="str">
        <f t="shared" si="24"/>
        <v/>
      </c>
      <c r="N54" s="206"/>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4"/>
      <c r="EQ54" s="85"/>
    </row>
    <row r="55" spans="1:147" s="86" customFormat="1" ht="18" customHeight="1" thickTop="1" thickBot="1" x14ac:dyDescent="0.3">
      <c r="A55" s="63">
        <f>IF(B55="","",IF(A54="",IF(MAX($A$16:A54)=0,1,ROUNDDOWN(MAX($A$16:A54)+1,0)),A54+0.01))</f>
        <v>8</v>
      </c>
      <c r="B55" s="76" t="s">
        <v>92</v>
      </c>
      <c r="C55" s="76"/>
      <c r="D55" s="76"/>
      <c r="E55" s="76"/>
      <c r="F55" s="77"/>
      <c r="G55" s="78">
        <f>I48+1</f>
        <v>42182</v>
      </c>
      <c r="H55" s="79">
        <v>28</v>
      </c>
      <c r="I55" s="68">
        <f t="shared" si="21"/>
        <v>42209</v>
      </c>
      <c r="J55" s="80">
        <v>0</v>
      </c>
      <c r="K55" s="70">
        <f t="shared" ca="1" si="23"/>
        <v>64</v>
      </c>
      <c r="L55" s="228">
        <f t="shared" si="22"/>
        <v>0</v>
      </c>
      <c r="M55" s="229">
        <f t="shared" si="24"/>
        <v>42181</v>
      </c>
      <c r="N55" s="206"/>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4"/>
      <c r="EQ55" s="85"/>
    </row>
    <row r="56" spans="1:147" s="86" customFormat="1" ht="18" customHeight="1" thickTop="1" thickBot="1" x14ac:dyDescent="0.3">
      <c r="A56" s="63" t="str">
        <f>IF(B56="","",IF(A55="",IF(MAX($A$16:A55)=0,1,ROUNDDOWN(MAX($A$16:A55)+1,0)),A55+0.01))</f>
        <v/>
      </c>
      <c r="B56" s="76"/>
      <c r="C56" s="76"/>
      <c r="D56" s="76"/>
      <c r="E56" s="76"/>
      <c r="F56" s="77"/>
      <c r="G56" s="78"/>
      <c r="H56" s="79"/>
      <c r="I56" s="68" t="str">
        <f t="shared" si="21"/>
        <v/>
      </c>
      <c r="J56" s="80"/>
      <c r="K56" s="70" t="str">
        <f t="shared" ca="1" si="23"/>
        <v/>
      </c>
      <c r="L56" s="228" t="str">
        <f t="shared" si="22"/>
        <v/>
      </c>
      <c r="M56" s="229" t="str">
        <f t="shared" si="24"/>
        <v/>
      </c>
      <c r="N56" s="206"/>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4"/>
      <c r="EQ56" s="85"/>
    </row>
    <row r="57" spans="1:147" s="86" customFormat="1" ht="18" customHeight="1" thickTop="1" thickBot="1" x14ac:dyDescent="0.3">
      <c r="A57" s="63" t="str">
        <f>IF(B57="","",IF(A56="",IF(MAX($A$16:A56)=0,1,ROUNDDOWN(MAX($A$16:A56)+1,0)),A56+0.01))</f>
        <v/>
      </c>
      <c r="B57" s="76"/>
      <c r="C57" s="76"/>
      <c r="D57" s="76"/>
      <c r="E57" s="76"/>
      <c r="F57" s="77"/>
      <c r="G57" s="78"/>
      <c r="H57" s="79"/>
      <c r="I57" s="68" t="str">
        <f t="shared" si="21"/>
        <v/>
      </c>
      <c r="J57" s="80"/>
      <c r="K57" s="70" t="str">
        <f t="shared" ca="1" si="23"/>
        <v/>
      </c>
      <c r="L57" s="228" t="str">
        <f t="shared" si="22"/>
        <v/>
      </c>
      <c r="M57" s="229" t="str">
        <f t="shared" si="24"/>
        <v/>
      </c>
      <c r="N57" s="206"/>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4"/>
      <c r="EQ57" s="85"/>
    </row>
    <row r="58" spans="1:147" s="86" customFormat="1" ht="18" customHeight="1" thickTop="1" thickBot="1" x14ac:dyDescent="0.3">
      <c r="A58" s="63" t="str">
        <f>IF(B58="","",IF(A57="",IF(MAX($A$16:A57)=0,1,ROUNDDOWN(MAX($A$16:A57)+1,0)),A57+0.01))</f>
        <v/>
      </c>
      <c r="B58" s="76"/>
      <c r="C58" s="76"/>
      <c r="D58" s="76"/>
      <c r="E58" s="76"/>
      <c r="F58" s="77"/>
      <c r="G58" s="78"/>
      <c r="H58" s="79"/>
      <c r="I58" s="68" t="str">
        <f t="shared" si="21"/>
        <v/>
      </c>
      <c r="J58" s="80"/>
      <c r="K58" s="70" t="str">
        <f t="shared" ca="1" si="23"/>
        <v/>
      </c>
      <c r="L58" s="228" t="str">
        <f t="shared" si="22"/>
        <v/>
      </c>
      <c r="M58" s="229" t="str">
        <f t="shared" si="24"/>
        <v/>
      </c>
      <c r="N58" s="206"/>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4"/>
      <c r="EQ58" s="85"/>
    </row>
    <row r="59" spans="1:147" s="86" customFormat="1" ht="18" customHeight="1" thickTop="1" thickBot="1" x14ac:dyDescent="0.3">
      <c r="A59" s="63" t="str">
        <f>IF(B59="","",IF(A58="",IF(MAX($A$16:A58)=0,1,ROUNDDOWN(MAX($A$16:A58)+1,0)),A58+0.01))</f>
        <v/>
      </c>
      <c r="B59" s="76"/>
      <c r="C59" s="76"/>
      <c r="D59" s="76"/>
      <c r="E59" s="76"/>
      <c r="F59" s="77"/>
      <c r="G59" s="78"/>
      <c r="H59" s="79"/>
      <c r="I59" s="68" t="str">
        <f t="shared" si="21"/>
        <v/>
      </c>
      <c r="J59" s="80"/>
      <c r="K59" s="70" t="str">
        <f t="shared" ca="1" si="23"/>
        <v/>
      </c>
      <c r="L59" s="228" t="str">
        <f t="shared" si="22"/>
        <v/>
      </c>
      <c r="M59" s="229" t="str">
        <f t="shared" si="24"/>
        <v/>
      </c>
      <c r="N59" s="206"/>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4"/>
      <c r="EQ59" s="85"/>
    </row>
    <row r="60" spans="1:147" s="86" customFormat="1" ht="18" customHeight="1" thickTop="1" thickBot="1" x14ac:dyDescent="0.3">
      <c r="A60" s="63" t="str">
        <f>IF(B60="","",IF(A59="",IF(MAX($A$16:A59)=0,1,ROUNDDOWN(MAX($A$16:A59)+1,0)),A59+0.01))</f>
        <v/>
      </c>
      <c r="B60" s="76"/>
      <c r="C60" s="76"/>
      <c r="D60" s="76"/>
      <c r="E60" s="76"/>
      <c r="F60" s="77"/>
      <c r="G60" s="78"/>
      <c r="H60" s="79"/>
      <c r="I60" s="68" t="str">
        <f t="shared" si="21"/>
        <v/>
      </c>
      <c r="J60" s="80"/>
      <c r="K60" s="70" t="str">
        <f t="shared" ca="1" si="23"/>
        <v/>
      </c>
      <c r="L60" s="228" t="str">
        <f t="shared" si="22"/>
        <v/>
      </c>
      <c r="M60" s="229" t="str">
        <f t="shared" si="24"/>
        <v/>
      </c>
      <c r="N60" s="206"/>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4"/>
      <c r="EQ60" s="85"/>
    </row>
    <row r="61" spans="1:147" s="86" customFormat="1" ht="18" customHeight="1" thickTop="1" thickBot="1" x14ac:dyDescent="0.3">
      <c r="A61" s="63" t="str">
        <f>IF(B61="","",IF(A60="",IF(MAX($A$16:A60)=0,1,ROUNDDOWN(MAX($A$16:A60)+1,0)),A60+0.01))</f>
        <v/>
      </c>
      <c r="B61" s="76"/>
      <c r="C61" s="76"/>
      <c r="D61" s="76"/>
      <c r="E61" s="76"/>
      <c r="F61" s="77"/>
      <c r="G61" s="78"/>
      <c r="H61" s="79"/>
      <c r="I61" s="68" t="str">
        <f t="shared" si="21"/>
        <v/>
      </c>
      <c r="J61" s="80"/>
      <c r="K61" s="70" t="str">
        <f t="shared" ca="1" si="23"/>
        <v/>
      </c>
      <c r="L61" s="228" t="str">
        <f t="shared" si="22"/>
        <v/>
      </c>
      <c r="M61" s="229" t="str">
        <f t="shared" si="24"/>
        <v/>
      </c>
      <c r="N61" s="206"/>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3"/>
      <c r="DC61" s="83"/>
      <c r="DD61" s="83"/>
      <c r="DE61" s="83"/>
      <c r="DF61" s="83"/>
      <c r="DG61" s="83"/>
      <c r="DH61" s="83"/>
      <c r="DI61" s="83"/>
      <c r="DJ61" s="83"/>
      <c r="DK61" s="83"/>
      <c r="DL61" s="83"/>
      <c r="DM61" s="83"/>
      <c r="DN61" s="83"/>
      <c r="DO61" s="83"/>
      <c r="DP61" s="83"/>
      <c r="DQ61" s="83"/>
      <c r="DR61" s="83"/>
      <c r="DS61" s="83"/>
      <c r="DT61" s="83"/>
      <c r="DU61" s="83"/>
      <c r="DV61" s="83"/>
      <c r="DW61" s="83"/>
      <c r="DX61" s="83"/>
      <c r="DY61" s="83"/>
      <c r="DZ61" s="83"/>
      <c r="EA61" s="83"/>
      <c r="EB61" s="83"/>
      <c r="EC61" s="83"/>
      <c r="ED61" s="83"/>
      <c r="EE61" s="83"/>
      <c r="EF61" s="83"/>
      <c r="EG61" s="83"/>
      <c r="EH61" s="83"/>
      <c r="EI61" s="83"/>
      <c r="EJ61" s="83"/>
      <c r="EK61" s="83"/>
      <c r="EL61" s="83"/>
      <c r="EM61" s="83"/>
      <c r="EN61" s="83"/>
      <c r="EO61" s="83"/>
      <c r="EP61" s="84"/>
      <c r="EQ61" s="85"/>
    </row>
    <row r="62" spans="1:147" s="86" customFormat="1" ht="18" customHeight="1" thickTop="1" thickBot="1" x14ac:dyDescent="0.3">
      <c r="A62" s="63" t="str">
        <f>IF(B62="","",IF(A61="",IF(MAX($A$16:A61)=0,1,ROUNDDOWN(MAX($A$16:A61)+1,0)),A61+0.01))</f>
        <v/>
      </c>
      <c r="B62" s="76"/>
      <c r="C62" s="76"/>
      <c r="D62" s="76"/>
      <c r="E62" s="76"/>
      <c r="F62" s="77"/>
      <c r="G62" s="78"/>
      <c r="H62" s="79"/>
      <c r="I62" s="68" t="str">
        <f t="shared" si="21"/>
        <v/>
      </c>
      <c r="J62" s="80"/>
      <c r="K62" s="70" t="str">
        <f t="shared" ca="1" si="23"/>
        <v/>
      </c>
      <c r="L62" s="228" t="str">
        <f t="shared" si="22"/>
        <v/>
      </c>
      <c r="M62" s="229" t="str">
        <f t="shared" si="24"/>
        <v/>
      </c>
      <c r="N62" s="206"/>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c r="CS62" s="83"/>
      <c r="CT62" s="83"/>
      <c r="CU62" s="83"/>
      <c r="CV62" s="83"/>
      <c r="CW62" s="83"/>
      <c r="CX62" s="83"/>
      <c r="CY62" s="83"/>
      <c r="CZ62" s="83"/>
      <c r="DA62" s="83"/>
      <c r="DB62" s="83"/>
      <c r="DC62" s="83"/>
      <c r="DD62" s="83"/>
      <c r="DE62" s="83"/>
      <c r="DF62" s="83"/>
      <c r="DG62" s="83"/>
      <c r="DH62" s="83"/>
      <c r="DI62" s="83"/>
      <c r="DJ62" s="83"/>
      <c r="DK62" s="83"/>
      <c r="DL62" s="83"/>
      <c r="DM62" s="83"/>
      <c r="DN62" s="83"/>
      <c r="DO62" s="83"/>
      <c r="DP62" s="83"/>
      <c r="DQ62" s="83"/>
      <c r="DR62" s="83"/>
      <c r="DS62" s="83"/>
      <c r="DT62" s="83"/>
      <c r="DU62" s="83"/>
      <c r="DV62" s="83"/>
      <c r="DW62" s="83"/>
      <c r="DX62" s="83"/>
      <c r="DY62" s="83"/>
      <c r="DZ62" s="83"/>
      <c r="EA62" s="83"/>
      <c r="EB62" s="83"/>
      <c r="EC62" s="83"/>
      <c r="ED62" s="83"/>
      <c r="EE62" s="83"/>
      <c r="EF62" s="83"/>
      <c r="EG62" s="83"/>
      <c r="EH62" s="83"/>
      <c r="EI62" s="83"/>
      <c r="EJ62" s="83"/>
      <c r="EK62" s="83"/>
      <c r="EL62" s="83"/>
      <c r="EM62" s="83"/>
      <c r="EN62" s="83"/>
      <c r="EO62" s="83"/>
      <c r="EP62" s="84"/>
      <c r="EQ62" s="85"/>
    </row>
    <row r="63" spans="1:147" s="86" customFormat="1" ht="18" customHeight="1" thickTop="1" thickBot="1" x14ac:dyDescent="0.3">
      <c r="A63" s="63" t="str">
        <f>IF(B63="","",IF(A62="",IF(MAX($A$16:A62)=0,1,ROUNDDOWN(MAX($A$16:A62)+1,0)),A62+0.01))</f>
        <v/>
      </c>
      <c r="B63" s="76"/>
      <c r="C63" s="76"/>
      <c r="D63" s="76"/>
      <c r="E63" s="76"/>
      <c r="F63" s="77"/>
      <c r="G63" s="78"/>
      <c r="H63" s="79"/>
      <c r="I63" s="68" t="str">
        <f t="shared" si="21"/>
        <v/>
      </c>
      <c r="J63" s="80"/>
      <c r="K63" s="70" t="str">
        <f t="shared" ca="1" si="23"/>
        <v/>
      </c>
      <c r="L63" s="228" t="str">
        <f t="shared" si="22"/>
        <v/>
      </c>
      <c r="M63" s="229" t="str">
        <f t="shared" si="24"/>
        <v/>
      </c>
      <c r="N63" s="206"/>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c r="CS63" s="83"/>
      <c r="CT63" s="83"/>
      <c r="CU63" s="83"/>
      <c r="CV63" s="83"/>
      <c r="CW63" s="83"/>
      <c r="CX63" s="83"/>
      <c r="CY63" s="83"/>
      <c r="CZ63" s="83"/>
      <c r="DA63" s="83"/>
      <c r="DB63" s="83"/>
      <c r="DC63" s="83"/>
      <c r="DD63" s="83"/>
      <c r="DE63" s="83"/>
      <c r="DF63" s="83"/>
      <c r="DG63" s="83"/>
      <c r="DH63" s="83"/>
      <c r="DI63" s="83"/>
      <c r="DJ63" s="83"/>
      <c r="DK63" s="83"/>
      <c r="DL63" s="83"/>
      <c r="DM63" s="83"/>
      <c r="DN63" s="83"/>
      <c r="DO63" s="83"/>
      <c r="DP63" s="83"/>
      <c r="DQ63" s="83"/>
      <c r="DR63" s="83"/>
      <c r="DS63" s="83"/>
      <c r="DT63" s="83"/>
      <c r="DU63" s="83"/>
      <c r="DV63" s="83"/>
      <c r="DW63" s="83"/>
      <c r="DX63" s="83"/>
      <c r="DY63" s="83"/>
      <c r="DZ63" s="83"/>
      <c r="EA63" s="83"/>
      <c r="EB63" s="83"/>
      <c r="EC63" s="83"/>
      <c r="ED63" s="83"/>
      <c r="EE63" s="83"/>
      <c r="EF63" s="83"/>
      <c r="EG63" s="83"/>
      <c r="EH63" s="83"/>
      <c r="EI63" s="83"/>
      <c r="EJ63" s="83"/>
      <c r="EK63" s="83"/>
      <c r="EL63" s="83"/>
      <c r="EM63" s="83"/>
      <c r="EN63" s="83"/>
      <c r="EO63" s="83"/>
      <c r="EP63" s="84"/>
      <c r="EQ63" s="85"/>
    </row>
    <row r="64" spans="1:147" s="86" customFormat="1" ht="18" customHeight="1" thickTop="1" thickBot="1" x14ac:dyDescent="0.3">
      <c r="A64" s="63" t="str">
        <f>IF(B64="","",IF(A63="",IF(MAX($A$16:A63)=0,1,ROUNDDOWN(MAX($A$16:A63)+1,0)),A63+0.01))</f>
        <v/>
      </c>
      <c r="B64" s="76"/>
      <c r="C64" s="76"/>
      <c r="D64" s="76"/>
      <c r="E64" s="76"/>
      <c r="F64" s="77"/>
      <c r="G64" s="78"/>
      <c r="H64" s="79"/>
      <c r="I64" s="68" t="str">
        <f t="shared" si="21"/>
        <v/>
      </c>
      <c r="J64" s="80"/>
      <c r="K64" s="70" t="str">
        <f t="shared" ca="1" si="23"/>
        <v/>
      </c>
      <c r="L64" s="228" t="str">
        <f t="shared" si="22"/>
        <v/>
      </c>
      <c r="M64" s="229" t="str">
        <f t="shared" si="24"/>
        <v/>
      </c>
      <c r="N64" s="206"/>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c r="CS64" s="83"/>
      <c r="CT64" s="83"/>
      <c r="CU64" s="83"/>
      <c r="CV64" s="83"/>
      <c r="CW64" s="83"/>
      <c r="CX64" s="83"/>
      <c r="CY64" s="83"/>
      <c r="CZ64" s="83"/>
      <c r="DA64" s="83"/>
      <c r="DB64" s="83"/>
      <c r="DC64" s="83"/>
      <c r="DD64" s="83"/>
      <c r="DE64" s="83"/>
      <c r="DF64" s="83"/>
      <c r="DG64" s="83"/>
      <c r="DH64" s="83"/>
      <c r="DI64" s="83"/>
      <c r="DJ64" s="83"/>
      <c r="DK64" s="83"/>
      <c r="DL64" s="83"/>
      <c r="DM64" s="83"/>
      <c r="DN64" s="83"/>
      <c r="DO64" s="83"/>
      <c r="DP64" s="83"/>
      <c r="DQ64" s="83"/>
      <c r="DR64" s="83"/>
      <c r="DS64" s="83"/>
      <c r="DT64" s="83"/>
      <c r="DU64" s="83"/>
      <c r="DV64" s="83"/>
      <c r="DW64" s="83"/>
      <c r="DX64" s="83"/>
      <c r="DY64" s="83"/>
      <c r="DZ64" s="83"/>
      <c r="EA64" s="83"/>
      <c r="EB64" s="83"/>
      <c r="EC64" s="83"/>
      <c r="ED64" s="83"/>
      <c r="EE64" s="83"/>
      <c r="EF64" s="83"/>
      <c r="EG64" s="83"/>
      <c r="EH64" s="83"/>
      <c r="EI64" s="83"/>
      <c r="EJ64" s="83"/>
      <c r="EK64" s="83"/>
      <c r="EL64" s="83"/>
      <c r="EM64" s="83"/>
      <c r="EN64" s="83"/>
      <c r="EO64" s="83"/>
      <c r="EP64" s="84"/>
      <c r="EQ64" s="85"/>
    </row>
    <row r="65" spans="1:147" s="86" customFormat="1" ht="1.1499999999999999" customHeight="1" thickTop="1" thickBot="1" x14ac:dyDescent="0.3">
      <c r="A65" s="87" t="str">
        <f>IF(B65="","",IF(A64="",IF(MAX($A$16:A64)=0,1,ROUNDDOWN(MAX($A$16:A64)+1,0)),A64+0.01))</f>
        <v/>
      </c>
      <c r="B65" s="88"/>
      <c r="C65" s="88"/>
      <c r="D65" s="88"/>
      <c r="E65" s="88"/>
      <c r="F65" s="89"/>
      <c r="G65" s="90"/>
      <c r="H65" s="91"/>
      <c r="I65" s="92" t="str">
        <f t="shared" ref="I65" si="26">IF(G65="","",IF(H65="M","",IF(H65="","",WORKDAY(G65,H65-1,Feiertage))))</f>
        <v/>
      </c>
      <c r="J65" s="93"/>
      <c r="K65" s="70" t="str">
        <f t="shared" ca="1" si="23"/>
        <v/>
      </c>
      <c r="L65" s="228" t="str">
        <f t="shared" si="22"/>
        <v/>
      </c>
      <c r="M65" s="230" t="str">
        <f t="shared" ref="M65" si="27">IF(G65="","",IF(I65="","",G65+L65-1))</f>
        <v/>
      </c>
      <c r="N65" s="207"/>
      <c r="O65" s="94"/>
      <c r="P65" s="94"/>
      <c r="Q65" s="94"/>
      <c r="R65" s="94"/>
      <c r="S65" s="94"/>
      <c r="T65" s="94"/>
      <c r="U65" s="94"/>
      <c r="V65" s="94"/>
      <c r="W65" s="94"/>
      <c r="X65" s="94"/>
      <c r="Y65" s="94"/>
      <c r="Z65" s="94"/>
      <c r="AA65" s="94"/>
      <c r="AB65" s="94"/>
      <c r="AC65" s="94"/>
      <c r="AD65" s="94"/>
      <c r="AE65" s="94"/>
      <c r="AF65" s="94"/>
      <c r="AG65" s="94"/>
      <c r="AH65" s="94"/>
      <c r="AI65" s="94"/>
      <c r="AJ65" s="94"/>
      <c r="AK65" s="94"/>
      <c r="AL65" s="94"/>
      <c r="AM65" s="94"/>
      <c r="AN65" s="94"/>
      <c r="AO65" s="94"/>
      <c r="AP65" s="94"/>
      <c r="AQ65" s="94"/>
      <c r="AR65" s="94"/>
      <c r="AS65" s="94"/>
      <c r="AT65" s="94"/>
      <c r="AU65" s="94"/>
      <c r="AV65" s="94"/>
      <c r="AW65" s="94"/>
      <c r="AX65" s="94"/>
      <c r="AY65" s="94"/>
      <c r="AZ65" s="94"/>
      <c r="BA65" s="94"/>
      <c r="BB65" s="94"/>
      <c r="BC65" s="94"/>
      <c r="BD65" s="94"/>
      <c r="BE65" s="94"/>
      <c r="BF65" s="94"/>
      <c r="BG65" s="94"/>
      <c r="BH65" s="94"/>
      <c r="BI65" s="94"/>
      <c r="BJ65" s="94"/>
      <c r="BK65" s="94"/>
      <c r="BL65" s="94"/>
      <c r="BM65" s="94"/>
      <c r="BN65" s="94"/>
      <c r="BO65" s="94"/>
      <c r="BP65" s="94"/>
      <c r="BQ65" s="94"/>
      <c r="BR65" s="94"/>
      <c r="BS65" s="94"/>
      <c r="BT65" s="94"/>
      <c r="BU65" s="94"/>
      <c r="BV65" s="94"/>
      <c r="BW65" s="94"/>
      <c r="BX65" s="94"/>
      <c r="BY65" s="94"/>
      <c r="BZ65" s="94"/>
      <c r="CA65" s="94"/>
      <c r="CB65" s="94"/>
      <c r="CC65" s="94"/>
      <c r="CD65" s="94"/>
      <c r="CE65" s="94"/>
      <c r="CF65" s="94"/>
      <c r="CG65" s="94"/>
      <c r="CH65" s="94"/>
      <c r="CI65" s="94"/>
      <c r="CJ65" s="94"/>
      <c r="CK65" s="94"/>
      <c r="CL65" s="94"/>
      <c r="CM65" s="94"/>
      <c r="CN65" s="94"/>
      <c r="CO65" s="94"/>
      <c r="CP65" s="94"/>
      <c r="CQ65" s="94"/>
      <c r="CR65" s="94"/>
      <c r="CS65" s="94"/>
      <c r="CT65" s="94"/>
      <c r="CU65" s="94"/>
      <c r="CV65" s="94"/>
      <c r="CW65" s="94"/>
      <c r="CX65" s="94"/>
      <c r="CY65" s="94"/>
      <c r="CZ65" s="94"/>
      <c r="DA65" s="94"/>
      <c r="DB65" s="94"/>
      <c r="DC65" s="94"/>
      <c r="DD65" s="94"/>
      <c r="DE65" s="94"/>
      <c r="DF65" s="94"/>
      <c r="DG65" s="94"/>
      <c r="DH65" s="94"/>
      <c r="DI65" s="94"/>
      <c r="DJ65" s="94"/>
      <c r="DK65" s="94"/>
      <c r="DL65" s="94"/>
      <c r="DM65" s="94"/>
      <c r="DN65" s="94"/>
      <c r="DO65" s="94"/>
      <c r="DP65" s="94"/>
      <c r="DQ65" s="94"/>
      <c r="DR65" s="94"/>
      <c r="DS65" s="94"/>
      <c r="DT65" s="94"/>
      <c r="DU65" s="94"/>
      <c r="DV65" s="94"/>
      <c r="DW65" s="94"/>
      <c r="DX65" s="94"/>
      <c r="DY65" s="94"/>
      <c r="DZ65" s="94"/>
      <c r="EA65" s="94"/>
      <c r="EB65" s="94"/>
      <c r="EC65" s="94"/>
      <c r="ED65" s="94"/>
      <c r="EE65" s="94"/>
      <c r="EF65" s="94"/>
      <c r="EG65" s="94"/>
      <c r="EH65" s="94"/>
      <c r="EI65" s="94"/>
      <c r="EJ65" s="94"/>
      <c r="EK65" s="94"/>
      <c r="EL65" s="94"/>
      <c r="EM65" s="94"/>
      <c r="EN65" s="94"/>
      <c r="EO65" s="94"/>
      <c r="EP65" s="95"/>
      <c r="EQ65" s="85"/>
    </row>
    <row r="66" spans="1:147" ht="2.4500000000000002" customHeight="1" thickTop="1" thickBot="1" x14ac:dyDescent="0.3">
      <c r="A66" s="96" t="s">
        <v>24</v>
      </c>
      <c r="B66" s="97"/>
      <c r="C66" s="97"/>
      <c r="D66" s="97"/>
      <c r="E66" s="97"/>
      <c r="F66" s="97"/>
      <c r="G66" s="97"/>
      <c r="H66" s="97"/>
      <c r="I66" s="97"/>
      <c r="J66" s="97"/>
      <c r="K66" s="97"/>
      <c r="L66" s="228" t="str">
        <f t="shared" si="22"/>
        <v/>
      </c>
      <c r="M66" s="231"/>
      <c r="N66" s="208"/>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c r="BO66" s="97"/>
      <c r="BP66" s="97"/>
      <c r="BQ66" s="97"/>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9"/>
      <c r="EQ66" s="37"/>
    </row>
    <row r="67" spans="1:147" s="3" customFormat="1" ht="23.25" customHeight="1" thickTop="1" thickBot="1" x14ac:dyDescent="0.3">
      <c r="A67" s="237"/>
      <c r="B67" s="238"/>
      <c r="C67" s="238"/>
      <c r="D67" s="238"/>
      <c r="E67" s="238"/>
      <c r="F67" s="238"/>
      <c r="G67" s="238"/>
      <c r="H67" s="238"/>
      <c r="I67" s="238"/>
      <c r="J67" s="238"/>
      <c r="K67" s="238"/>
      <c r="L67" s="238"/>
      <c r="M67" s="238"/>
      <c r="N67" s="238"/>
      <c r="O67" s="238"/>
      <c r="P67" s="238"/>
      <c r="Q67" s="238"/>
      <c r="R67" s="238"/>
      <c r="S67" s="238"/>
      <c r="T67" s="238"/>
      <c r="U67" s="238"/>
      <c r="V67" s="238"/>
      <c r="W67" s="238"/>
      <c r="X67" s="238"/>
      <c r="Y67" s="238"/>
      <c r="Z67" s="238"/>
      <c r="AA67" s="238"/>
      <c r="AB67" s="238"/>
      <c r="AC67" s="238"/>
      <c r="AD67" s="238"/>
      <c r="AE67" s="238"/>
      <c r="AF67" s="238"/>
      <c r="AG67" s="238"/>
      <c r="AH67" s="238"/>
      <c r="AI67" s="238"/>
      <c r="AJ67" s="238"/>
      <c r="AK67" s="238"/>
      <c r="AL67" s="238"/>
      <c r="AM67" s="238"/>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0"/>
      <c r="BP67" s="100"/>
      <c r="BQ67" s="100"/>
      <c r="BR67" s="239" t="s">
        <v>2</v>
      </c>
      <c r="BS67" s="239"/>
      <c r="BT67" s="239"/>
      <c r="BU67" s="239"/>
      <c r="BV67" s="239"/>
      <c r="BW67" s="239"/>
      <c r="BX67" s="239"/>
      <c r="BY67" s="239"/>
      <c r="BZ67" s="239"/>
      <c r="CA67" s="239"/>
      <c r="CB67" s="239"/>
      <c r="CC67" s="239"/>
      <c r="CD67" s="239"/>
      <c r="CE67" s="239"/>
      <c r="CF67" s="239"/>
      <c r="CG67" s="239"/>
      <c r="CH67" s="239"/>
      <c r="CI67" s="239"/>
      <c r="CJ67" s="239"/>
      <c r="CK67" s="239"/>
      <c r="CL67" s="239"/>
      <c r="CM67" s="239"/>
      <c r="CN67" s="239"/>
      <c r="CO67" s="239"/>
      <c r="CP67" s="239"/>
      <c r="CQ67" s="239"/>
      <c r="CR67" s="239"/>
      <c r="CS67" s="239"/>
      <c r="CT67" s="239"/>
      <c r="CU67" s="239"/>
      <c r="CV67" s="239"/>
      <c r="CW67" s="239"/>
      <c r="CX67" s="239"/>
      <c r="CY67" s="239"/>
      <c r="CZ67" s="239"/>
      <c r="DA67" s="239"/>
      <c r="DB67" s="239"/>
      <c r="DC67" s="239"/>
      <c r="DD67" s="239"/>
      <c r="DE67" s="239"/>
      <c r="DF67" s="239"/>
      <c r="DG67" s="239"/>
      <c r="DH67" s="239"/>
      <c r="DI67" s="239"/>
      <c r="DJ67" s="239"/>
      <c r="DK67" s="239"/>
      <c r="DL67" s="239"/>
      <c r="DM67" s="239"/>
      <c r="DN67" s="239"/>
      <c r="DO67" s="239"/>
      <c r="DP67" s="239"/>
      <c r="DQ67" s="239"/>
      <c r="DR67" s="239"/>
      <c r="DS67" s="239"/>
      <c r="DT67" s="239"/>
      <c r="DU67" s="239"/>
      <c r="DV67" s="239"/>
      <c r="DW67" s="239"/>
      <c r="DX67" s="239"/>
      <c r="DY67" s="239"/>
      <c r="DZ67" s="239"/>
      <c r="EA67" s="239"/>
      <c r="EB67" s="239"/>
      <c r="EC67" s="239"/>
      <c r="ED67" s="239"/>
      <c r="EE67" s="239"/>
      <c r="EF67" s="239"/>
      <c r="EG67" s="239"/>
      <c r="EH67" s="239"/>
      <c r="EI67" s="239"/>
      <c r="EJ67" s="239"/>
      <c r="EK67" s="239"/>
      <c r="EL67" s="239"/>
      <c r="EM67" s="239"/>
      <c r="EN67" s="239"/>
      <c r="EO67" s="239"/>
      <c r="EP67" s="240"/>
      <c r="EQ67" s="48"/>
    </row>
    <row r="68" spans="1:147" x14ac:dyDescent="0.25">
      <c r="A68" s="101"/>
      <c r="B68" s="37"/>
      <c r="C68" s="37"/>
      <c r="D68" s="37"/>
      <c r="E68" s="37"/>
      <c r="F68" s="37"/>
      <c r="G68" s="102"/>
      <c r="H68" s="37"/>
      <c r="I68" s="102"/>
      <c r="J68" s="37"/>
      <c r="K68" s="37"/>
      <c r="L68" s="232"/>
      <c r="M68" s="232"/>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c r="EM68" s="37"/>
      <c r="EN68" s="37"/>
      <c r="EO68" s="37"/>
      <c r="EP68" s="37"/>
      <c r="EQ68" s="37"/>
    </row>
    <row r="69" spans="1:147" x14ac:dyDescent="0.25">
      <c r="A69" s="234"/>
      <c r="B69" s="234"/>
      <c r="C69" s="234"/>
      <c r="D69" s="234"/>
      <c r="E69" s="234"/>
      <c r="F69" s="234"/>
      <c r="G69" s="234"/>
      <c r="H69" s="234"/>
      <c r="I69" s="234"/>
      <c r="J69" s="234"/>
      <c r="K69" s="234"/>
      <c r="L69" s="234"/>
      <c r="M69" s="234"/>
      <c r="N69" s="234"/>
      <c r="O69" s="234"/>
      <c r="P69" s="234"/>
      <c r="Q69" s="234"/>
      <c r="R69" s="234"/>
      <c r="S69" s="234"/>
      <c r="T69" s="234"/>
      <c r="U69" s="234"/>
      <c r="V69" s="234"/>
      <c r="W69" s="234"/>
      <c r="X69" s="234"/>
      <c r="Y69" s="234"/>
      <c r="Z69" s="234"/>
      <c r="AA69" s="234"/>
      <c r="AB69" s="234"/>
      <c r="AC69" s="234"/>
      <c r="AD69" s="234"/>
      <c r="AE69" s="234"/>
      <c r="AF69" s="234"/>
      <c r="AG69" s="234"/>
      <c r="AH69" s="234"/>
      <c r="AI69" s="234"/>
      <c r="AJ69" s="234"/>
      <c r="AK69" s="234"/>
      <c r="AL69" s="234"/>
      <c r="AM69" s="234"/>
      <c r="AN69" s="234"/>
      <c r="AO69" s="234"/>
      <c r="AP69" s="234"/>
      <c r="AQ69" s="234"/>
      <c r="AR69" s="234"/>
      <c r="AS69" s="234"/>
      <c r="AT69" s="234"/>
      <c r="AU69" s="234"/>
      <c r="AV69" s="234"/>
      <c r="AW69" s="234"/>
      <c r="AX69" s="234"/>
      <c r="AY69" s="234"/>
      <c r="AZ69" s="234"/>
      <c r="BA69" s="234"/>
      <c r="BB69" s="234"/>
      <c r="BC69" s="234"/>
      <c r="BD69" s="234"/>
      <c r="BE69" s="234"/>
      <c r="BF69" s="234"/>
      <c r="BG69" s="234"/>
      <c r="BH69" s="234"/>
      <c r="BI69" s="234"/>
      <c r="BJ69" s="234"/>
      <c r="BK69" s="234"/>
      <c r="BL69" s="234"/>
      <c r="BM69" s="234"/>
      <c r="BN69" s="234"/>
      <c r="BO69" s="234"/>
      <c r="BP69" s="234"/>
      <c r="BQ69" s="234"/>
      <c r="BR69" s="234"/>
      <c r="BS69" s="234"/>
      <c r="BT69" s="234"/>
      <c r="BU69" s="234"/>
      <c r="BV69" s="234"/>
      <c r="BW69" s="234"/>
      <c r="BX69" s="234"/>
      <c r="BY69" s="234"/>
      <c r="BZ69" s="234"/>
      <c r="CA69" s="234"/>
      <c r="CB69" s="234"/>
      <c r="CC69" s="234"/>
      <c r="CD69" s="234"/>
      <c r="CE69" s="234"/>
      <c r="CF69" s="234"/>
      <c r="CG69" s="234"/>
      <c r="CH69" s="234"/>
      <c r="CI69" s="234"/>
      <c r="CJ69" s="234"/>
      <c r="CK69" s="234"/>
      <c r="CL69" s="234"/>
      <c r="CM69" s="234"/>
      <c r="CN69" s="234"/>
      <c r="CO69" s="234"/>
      <c r="CP69" s="234"/>
      <c r="CQ69" s="234"/>
      <c r="CR69" s="234"/>
      <c r="CS69" s="234"/>
      <c r="CT69" s="234"/>
      <c r="CU69" s="234"/>
      <c r="CV69" s="234"/>
      <c r="CW69" s="234"/>
      <c r="CX69" s="234"/>
      <c r="CY69" s="234"/>
      <c r="CZ69" s="234"/>
      <c r="DA69" s="234"/>
      <c r="DB69" s="234"/>
      <c r="DC69" s="234"/>
      <c r="DD69" s="234"/>
      <c r="DE69" s="234"/>
      <c r="DF69" s="234"/>
      <c r="DG69" s="234"/>
      <c r="DH69" s="234"/>
      <c r="DI69" s="234"/>
      <c r="DJ69" s="234"/>
      <c r="DK69" s="234"/>
      <c r="DL69" s="234"/>
      <c r="DM69" s="234"/>
      <c r="DN69" s="234"/>
      <c r="DO69" s="234"/>
      <c r="DP69" s="234"/>
      <c r="DQ69" s="234"/>
      <c r="DR69" s="234"/>
      <c r="DS69" s="234"/>
      <c r="DT69" s="234"/>
      <c r="DU69" s="234"/>
      <c r="DV69" s="234"/>
      <c r="DW69" s="234"/>
      <c r="DX69" s="234"/>
      <c r="DY69" s="234"/>
      <c r="DZ69" s="234"/>
      <c r="EA69" s="234"/>
      <c r="EB69" s="234"/>
      <c r="EC69" s="234"/>
      <c r="ED69" s="234"/>
      <c r="EE69" s="234"/>
      <c r="EF69" s="234"/>
      <c r="EG69" s="234"/>
      <c r="EH69" s="234"/>
      <c r="EI69" s="234"/>
      <c r="EJ69" s="234"/>
      <c r="EK69" s="234"/>
      <c r="EL69" s="234"/>
      <c r="EM69" s="234"/>
      <c r="EN69" s="234"/>
      <c r="EO69" s="234"/>
      <c r="EP69" s="234"/>
    </row>
  </sheetData>
  <mergeCells count="64">
    <mergeCell ref="N13:R13"/>
    <mergeCell ref="U13:Y13"/>
    <mergeCell ref="AB13:AF13"/>
    <mergeCell ref="AI13:AM13"/>
    <mergeCell ref="AP13:AT13"/>
    <mergeCell ref="H7:I7"/>
    <mergeCell ref="A10:B10"/>
    <mergeCell ref="F10:K10"/>
    <mergeCell ref="A11:K11"/>
    <mergeCell ref="BY11:EP11"/>
    <mergeCell ref="DV13:DZ13"/>
    <mergeCell ref="AW13:BA13"/>
    <mergeCell ref="BD13:BH13"/>
    <mergeCell ref="BK13:BO13"/>
    <mergeCell ref="BR13:BV13"/>
    <mergeCell ref="BY13:CC13"/>
    <mergeCell ref="CF13:CJ13"/>
    <mergeCell ref="BK14:BO14"/>
    <mergeCell ref="EC13:EG13"/>
    <mergeCell ref="EJ13:EN13"/>
    <mergeCell ref="N14:R14"/>
    <mergeCell ref="U14:Y14"/>
    <mergeCell ref="Z14:AA14"/>
    <mergeCell ref="AB14:AF14"/>
    <mergeCell ref="AG14:AH14"/>
    <mergeCell ref="AI14:AM14"/>
    <mergeCell ref="AN14:AO14"/>
    <mergeCell ref="AP14:AT14"/>
    <mergeCell ref="CM13:CQ13"/>
    <mergeCell ref="CT13:CX13"/>
    <mergeCell ref="DA13:DE13"/>
    <mergeCell ref="DH13:DL13"/>
    <mergeCell ref="DO13:DS13"/>
    <mergeCell ref="AU14:AV14"/>
    <mergeCell ref="AW14:BA14"/>
    <mergeCell ref="BB14:BC14"/>
    <mergeCell ref="BD14:BH14"/>
    <mergeCell ref="BI14:BJ14"/>
    <mergeCell ref="CR14:CS14"/>
    <mergeCell ref="CT14:CX14"/>
    <mergeCell ref="CY14:CZ14"/>
    <mergeCell ref="DA14:DE14"/>
    <mergeCell ref="BP14:BQ14"/>
    <mergeCell ref="BR14:BV14"/>
    <mergeCell ref="BW14:BX14"/>
    <mergeCell ref="BY14:CC14"/>
    <mergeCell ref="CD14:CE14"/>
    <mergeCell ref="CF14:CJ14"/>
    <mergeCell ref="A69:EP69"/>
    <mergeCell ref="EA14:EB14"/>
    <mergeCell ref="EC14:EG14"/>
    <mergeCell ref="EH14:EI14"/>
    <mergeCell ref="EJ14:EN14"/>
    <mergeCell ref="EO14:EP14"/>
    <mergeCell ref="A67:AM67"/>
    <mergeCell ref="BR67:EP67"/>
    <mergeCell ref="DF14:DG14"/>
    <mergeCell ref="DH14:DL14"/>
    <mergeCell ref="DM14:DN14"/>
    <mergeCell ref="DO14:DS14"/>
    <mergeCell ref="DT14:DU14"/>
    <mergeCell ref="DV14:DZ14"/>
    <mergeCell ref="CK14:CL14"/>
    <mergeCell ref="CM14:CQ14"/>
  </mergeCells>
  <conditionalFormatting sqref="H16:H27 H40:H44 H29:H31 H33:H37 H46:H65">
    <cfRule type="expression" dxfId="109" priority="112">
      <formula>$H16="M"</formula>
    </cfRule>
  </conditionalFormatting>
  <conditionalFormatting sqref="A65:K65 A16:EP21 A22:H27 J22:EP27 B29:H31 J41:EP41 A41:H41 K48:K65 A33:H34 G32 J34:EP34 J29:J31 N29:EP31 J33 L33:EP33 B35:H37 B40:H40 A35:A40 J35:J37 N35:EP37 J40 N40:EP40 K35:M40 A47:H47 J47:EP47 B46:H46 B42:H44 A42:A46 J46 N46:EP46 J42:J44 N42:EP44 K42:M46 A53:H64 C51:H51 B52:H52 B48:H50 A48:A52 J48:K64 L48:L66 M48:EP65">
    <cfRule type="expression" dxfId="108" priority="110">
      <formula>AND($A16&gt;=0,MOD($A16,1)=0,$A16&lt;&gt;"")</formula>
    </cfRule>
    <cfRule type="expression" dxfId="107" priority="111">
      <formula>MOD(ROW(),2)=0</formula>
    </cfRule>
  </conditionalFormatting>
  <conditionalFormatting sqref="S13:EP27 S29:EP31 S35:EP37 S40:EP44 S33:EP33 S46:EP65">
    <cfRule type="expression" dxfId="106" priority="108">
      <formula>WEEKDAY(S$12,2)=7</formula>
    </cfRule>
    <cfRule type="expression" dxfId="105" priority="109">
      <formula>WEEKDAY(S$12,2)=6</formula>
    </cfRule>
  </conditionalFormatting>
  <conditionalFormatting sqref="N16:EP27 N29:EP31 N40:EP44 N33:EP37 N46:EP65">
    <cfRule type="expression" dxfId="104" priority="103">
      <formula>AND($H16="M",$G16=N$12)</formula>
    </cfRule>
    <cfRule type="expression" dxfId="103" priority="104">
      <formula>AND(N$12&gt;=$G16,N$12&lt;=$M16,$M16&lt;&gt;"",$J16&lt;&gt;0)</formula>
    </cfRule>
    <cfRule type="expression" dxfId="102" priority="105">
      <formula>AND(N$12&gt;=$G16,N$12&lt;=$I16,$M16&lt;&gt;"",$A16&gt;=0,MOD($A16,1)=0,$A16&lt;&gt;"")</formula>
    </cfRule>
    <cfRule type="expression" dxfId="101" priority="106">
      <formula>AND(N$12&gt;=$G16,N$12&lt;=$I16,$M16&lt;&gt;"")</formula>
    </cfRule>
    <cfRule type="expression" dxfId="100" priority="107">
      <formula>N$12=TODAY()</formula>
    </cfRule>
  </conditionalFormatting>
  <conditionalFormatting sqref="I22:I27 I34:I64">
    <cfRule type="expression" dxfId="99" priority="100">
      <formula>AND($A22&gt;=0,MOD($A22,1)=0,$A22&lt;&gt;"")</formula>
    </cfRule>
    <cfRule type="expression" dxfId="98" priority="101">
      <formula>MOD(ROW(),2)=0</formula>
    </cfRule>
  </conditionalFormatting>
  <conditionalFormatting sqref="S34:EP34">
    <cfRule type="expression" dxfId="97" priority="94">
      <formula>WEEKDAY(S$12,2)=7</formula>
    </cfRule>
    <cfRule type="expression" dxfId="96" priority="95">
      <formula>WEEKDAY(S$12,2)=6</formula>
    </cfRule>
  </conditionalFormatting>
  <conditionalFormatting sqref="A28:G28 K28:EP28 A29:A32 K29:K33 L29:M32">
    <cfRule type="expression" dxfId="95" priority="83">
      <formula>AND($A28&gt;=0,MOD($A28,1)=0,$A28&lt;&gt;"")</formula>
    </cfRule>
    <cfRule type="expression" dxfId="94" priority="84">
      <formula>MOD(ROW(),2)=0</formula>
    </cfRule>
  </conditionalFormatting>
  <conditionalFormatting sqref="S28:EP28">
    <cfRule type="expression" dxfId="93" priority="81">
      <formula>WEEKDAY(S$12,2)=7</formula>
    </cfRule>
    <cfRule type="expression" dxfId="92" priority="82">
      <formula>WEEKDAY(S$12,2)=6</formula>
    </cfRule>
  </conditionalFormatting>
  <conditionalFormatting sqref="N28:EP28">
    <cfRule type="expression" dxfId="91" priority="76">
      <formula>AND($H28="M",$G28=N$12)</formula>
    </cfRule>
    <cfRule type="expression" dxfId="90" priority="77">
      <formula>AND(N$12&gt;=$G28,N$12&lt;=$M28,$M28&lt;&gt;"",$J28&lt;&gt;0)</formula>
    </cfRule>
    <cfRule type="expression" dxfId="89" priority="78">
      <formula>AND(N$12&gt;=$G28,N$12&lt;=$I28,$M28&lt;&gt;"",$A28&gt;=0,MOD($A28,1)=0,$A28&lt;&gt;"")</formula>
    </cfRule>
    <cfRule type="expression" dxfId="88" priority="79">
      <formula>AND(N$12&gt;=$G28,N$12&lt;=$I28,$M28&lt;&gt;"")</formula>
    </cfRule>
    <cfRule type="expression" dxfId="87" priority="80">
      <formula>N$12=TODAY()</formula>
    </cfRule>
  </conditionalFormatting>
  <conditionalFormatting sqref="I28:I33">
    <cfRule type="expression" dxfId="86" priority="74">
      <formula>AND($A28&gt;=0,MOD($A28,1)=0,$A28&lt;&gt;"")</formula>
    </cfRule>
    <cfRule type="expression" dxfId="85" priority="75">
      <formula>MOD(ROW(),2)=0</formula>
    </cfRule>
  </conditionalFormatting>
  <conditionalFormatting sqref="K28:K33">
    <cfRule type="iconSet" priority="86">
      <iconSet iconSet="3Symbols" showValue="0">
        <cfvo type="percent" val="0"/>
        <cfvo type="num" val="0"/>
        <cfvo type="num" val="0"/>
      </iconSet>
    </cfRule>
  </conditionalFormatting>
  <conditionalFormatting sqref="K16:K27 K34:K65">
    <cfRule type="iconSet" priority="207">
      <iconSet iconSet="3Symbols" showValue="0">
        <cfvo type="percent" val="0"/>
        <cfvo type="num" val="0"/>
        <cfvo type="num" val="0"/>
      </iconSet>
    </cfRule>
  </conditionalFormatting>
  <conditionalFormatting sqref="B38:G38 N38:EP38">
    <cfRule type="expression" dxfId="84" priority="70">
      <formula>AND($A38&gt;=0,MOD($A38,1)=0,$A38&lt;&gt;"")</formula>
    </cfRule>
    <cfRule type="expression" dxfId="83" priority="71">
      <formula>MOD(ROW(),2)=0</formula>
    </cfRule>
  </conditionalFormatting>
  <conditionalFormatting sqref="S38:EP38">
    <cfRule type="expression" dxfId="82" priority="68">
      <formula>WEEKDAY(S$12,2)=7</formula>
    </cfRule>
    <cfRule type="expression" dxfId="81" priority="69">
      <formula>WEEKDAY(S$12,2)=6</formula>
    </cfRule>
  </conditionalFormatting>
  <conditionalFormatting sqref="N38:EP38">
    <cfRule type="expression" dxfId="80" priority="63">
      <formula>AND($H38="M",$G38=N$12)</formula>
    </cfRule>
    <cfRule type="expression" dxfId="79" priority="64">
      <formula>AND(N$12&gt;=$G38,N$12&lt;=$M38,$M38&lt;&gt;"",$J38&lt;&gt;0)</formula>
    </cfRule>
    <cfRule type="expression" dxfId="78" priority="65">
      <formula>AND(N$12&gt;=$G38,N$12&lt;=$I38,$M38&lt;&gt;"",$A38&gt;=0,MOD($A38,1)=0,$A38&lt;&gt;"")</formula>
    </cfRule>
    <cfRule type="expression" dxfId="77" priority="66">
      <formula>AND(N$12&gt;=$G38,N$12&lt;=$I38,$M38&lt;&gt;"")</formula>
    </cfRule>
    <cfRule type="expression" dxfId="76" priority="67">
      <formula>N$12=TODAY()</formula>
    </cfRule>
  </conditionalFormatting>
  <conditionalFormatting sqref="J38">
    <cfRule type="expression" dxfId="75" priority="59">
      <formula>AND($A38&gt;=0,MOD($A38,1)=0,$A38&lt;&gt;"")</formula>
    </cfRule>
    <cfRule type="expression" dxfId="74" priority="60">
      <formula>MOD(ROW(),2)=0</formula>
    </cfRule>
  </conditionalFormatting>
  <conditionalFormatting sqref="J28">
    <cfRule type="expression" dxfId="73" priority="57">
      <formula>AND($A28&gt;=0,MOD($A28,1)=0,$A28&lt;&gt;"")</formula>
    </cfRule>
    <cfRule type="expression" dxfId="72" priority="58">
      <formula>MOD(ROW(),2)=0</formula>
    </cfRule>
  </conditionalFormatting>
  <conditionalFormatting sqref="H28">
    <cfRule type="expression" dxfId="71" priority="50">
      <formula>$H28="M"</formula>
    </cfRule>
  </conditionalFormatting>
  <conditionalFormatting sqref="H28">
    <cfRule type="expression" dxfId="70" priority="48">
      <formula>AND($A28&gt;=0,MOD($A28,1)=0,$A28&lt;&gt;"")</formula>
    </cfRule>
    <cfRule type="expression" dxfId="69" priority="49">
      <formula>MOD(ROW(),2)=0</formula>
    </cfRule>
  </conditionalFormatting>
  <conditionalFormatting sqref="H38">
    <cfRule type="expression" dxfId="68" priority="53">
      <formula>$H38="M"</formula>
    </cfRule>
  </conditionalFormatting>
  <conditionalFormatting sqref="H38">
    <cfRule type="expression" dxfId="67" priority="51">
      <formula>AND($A38&gt;=0,MOD($A38,1)=0,$A38&lt;&gt;"")</formula>
    </cfRule>
    <cfRule type="expression" dxfId="66" priority="52">
      <formula>MOD(ROW(),2)=0</formula>
    </cfRule>
  </conditionalFormatting>
  <conditionalFormatting sqref="H32">
    <cfRule type="expression" dxfId="65" priority="46">
      <formula>$H32="M"</formula>
    </cfRule>
  </conditionalFormatting>
  <conditionalFormatting sqref="B32:F32 H32 J32 N32:EP32">
    <cfRule type="expression" dxfId="64" priority="44">
      <formula>AND($A32&gt;=0,MOD($A32,1)=0,$A32&lt;&gt;"")</formula>
    </cfRule>
    <cfRule type="expression" dxfId="63" priority="45">
      <formula>MOD(ROW(),2)=0</formula>
    </cfRule>
  </conditionalFormatting>
  <conditionalFormatting sqref="S32:EP32">
    <cfRule type="expression" dxfId="62" priority="42">
      <formula>WEEKDAY(S$12,2)=7</formula>
    </cfRule>
    <cfRule type="expression" dxfId="61" priority="43">
      <formula>WEEKDAY(S$12,2)=6</formula>
    </cfRule>
  </conditionalFormatting>
  <conditionalFormatting sqref="N32:EP32">
    <cfRule type="expression" dxfId="60" priority="37">
      <formula>AND($H32="M",$G32=N$12)</formula>
    </cfRule>
    <cfRule type="expression" dxfId="59" priority="38">
      <formula>AND(N$12&gt;=$G32,N$12&lt;=$M32,$M32&lt;&gt;"",$J32&lt;&gt;0)</formula>
    </cfRule>
    <cfRule type="expression" dxfId="58" priority="39">
      <formula>AND(N$12&gt;=$G32,N$12&lt;=$I32,$M32&lt;&gt;"",$A32&gt;=0,MOD($A32,1)=0,$A32&lt;&gt;"")</formula>
    </cfRule>
    <cfRule type="expression" dxfId="57" priority="40">
      <formula>AND(N$12&gt;=$G32,N$12&lt;=$I32,$M32&lt;&gt;"")</formula>
    </cfRule>
    <cfRule type="expression" dxfId="56" priority="41">
      <formula>N$12=TODAY()</formula>
    </cfRule>
  </conditionalFormatting>
  <conditionalFormatting sqref="H39">
    <cfRule type="expression" dxfId="55" priority="18">
      <formula>AND($A39&gt;=0,MOD($A39,1)=0,$A39&lt;&gt;"")</formula>
    </cfRule>
    <cfRule type="expression" dxfId="54" priority="19">
      <formula>MOD(ROW(),2)=0</formula>
    </cfRule>
  </conditionalFormatting>
  <conditionalFormatting sqref="B39:G39 N39:EP39">
    <cfRule type="expression" dxfId="53" priority="32">
      <formula>AND($A39&gt;=0,MOD($A39,1)=0,$A39&lt;&gt;"")</formula>
    </cfRule>
    <cfRule type="expression" dxfId="52" priority="33">
      <formula>MOD(ROW(),2)=0</formula>
    </cfRule>
  </conditionalFormatting>
  <conditionalFormatting sqref="S39:EP39">
    <cfRule type="expression" dxfId="51" priority="30">
      <formula>WEEKDAY(S$12,2)=7</formula>
    </cfRule>
    <cfRule type="expression" dxfId="50" priority="31">
      <formula>WEEKDAY(S$12,2)=6</formula>
    </cfRule>
  </conditionalFormatting>
  <conditionalFormatting sqref="N39:EP39">
    <cfRule type="expression" dxfId="49" priority="25">
      <formula>AND($H39="M",$G39=N$12)</formula>
    </cfRule>
    <cfRule type="expression" dxfId="48" priority="26">
      <formula>AND(N$12&gt;=$G39,N$12&lt;=$M39,$M39&lt;&gt;"",$J39&lt;&gt;0)</formula>
    </cfRule>
    <cfRule type="expression" dxfId="47" priority="27">
      <formula>AND(N$12&gt;=$G39,N$12&lt;=$I39,$M39&lt;&gt;"",$A39&gt;=0,MOD($A39,1)=0,$A39&lt;&gt;"")</formula>
    </cfRule>
    <cfRule type="expression" dxfId="46" priority="28">
      <formula>AND(N$12&gt;=$G39,N$12&lt;=$I39,$M39&lt;&gt;"")</formula>
    </cfRule>
    <cfRule type="expression" dxfId="45" priority="29">
      <formula>N$12=TODAY()</formula>
    </cfRule>
  </conditionalFormatting>
  <conditionalFormatting sqref="J39">
    <cfRule type="expression" dxfId="44" priority="21">
      <formula>AND($A39&gt;=0,MOD($A39,1)=0,$A39&lt;&gt;"")</formula>
    </cfRule>
    <cfRule type="expression" dxfId="43" priority="22">
      <formula>MOD(ROW(),2)=0</formula>
    </cfRule>
  </conditionalFormatting>
  <conditionalFormatting sqref="H39">
    <cfRule type="expression" dxfId="42" priority="20">
      <formula>$H39="M"</formula>
    </cfRule>
  </conditionalFormatting>
  <conditionalFormatting sqref="H45">
    <cfRule type="expression" dxfId="41" priority="16">
      <formula>$H45="M"</formula>
    </cfRule>
  </conditionalFormatting>
  <conditionalFormatting sqref="J45 C45:H45 N45:EP45">
    <cfRule type="expression" dxfId="40" priority="14">
      <formula>AND($A45&gt;=0,MOD($A45,1)=0,$A45&lt;&gt;"")</formula>
    </cfRule>
    <cfRule type="expression" dxfId="39" priority="15">
      <formula>MOD(ROW(),2)=0</formula>
    </cfRule>
  </conditionalFormatting>
  <conditionalFormatting sqref="S45:EP45">
    <cfRule type="expression" dxfId="38" priority="12">
      <formula>WEEKDAY(S$12,2)=7</formula>
    </cfRule>
    <cfRule type="expression" dxfId="37" priority="13">
      <formula>WEEKDAY(S$12,2)=6</formula>
    </cfRule>
  </conditionalFormatting>
  <conditionalFormatting sqref="N45:EP45">
    <cfRule type="expression" dxfId="36" priority="7">
      <formula>AND($H45="M",$G45=N$12)</formula>
    </cfRule>
    <cfRule type="expression" dxfId="35" priority="8">
      <formula>AND(N$12&gt;=$G45,N$12&lt;=$M45,$M45&lt;&gt;"",$J45&lt;&gt;0)</formula>
    </cfRule>
    <cfRule type="expression" dxfId="34" priority="9">
      <formula>AND(N$12&gt;=$G45,N$12&lt;=$I45,$M45&lt;&gt;"",$A45&gt;=0,MOD($A45,1)=0,$A45&lt;&gt;"")</formula>
    </cfRule>
    <cfRule type="expression" dxfId="33" priority="10">
      <formula>AND(N$12&gt;=$G45,N$12&lt;=$I45,$M45&lt;&gt;"")</formula>
    </cfRule>
    <cfRule type="expression" dxfId="32" priority="11">
      <formula>N$12=TODAY()</formula>
    </cfRule>
  </conditionalFormatting>
  <conditionalFormatting sqref="B45">
    <cfRule type="expression" dxfId="31" priority="3">
      <formula>AND($A45&gt;=0,MOD($A45,1)=0,$A45&lt;&gt;"")</formula>
    </cfRule>
    <cfRule type="expression" dxfId="30" priority="4">
      <formula>MOD(ROW(),2)=0</formula>
    </cfRule>
  </conditionalFormatting>
  <conditionalFormatting sqref="B51">
    <cfRule type="expression" dxfId="29" priority="1">
      <formula>AND($A51&gt;=0,MOD($A51,1)=0,$A51&lt;&gt;"")</formula>
    </cfRule>
    <cfRule type="expression" dxfId="28" priority="2">
      <formula>MOD(ROW(),2)=0</formula>
    </cfRule>
  </conditionalFormatting>
  <dataValidations count="8">
    <dataValidation type="list" allowBlank="1" showInputMessage="1" showErrorMessage="1" sqref="E16:E27 E29:E33 E40:E65 E35:E37">
      <formula1>Benu3</formula1>
    </dataValidation>
    <dataValidation type="list" allowBlank="1" showInputMessage="1" showErrorMessage="1" sqref="D16:D27 D29:D33 D40:D65 D35:D37">
      <formula1>Benu2</formula1>
    </dataValidation>
    <dataValidation type="list" allowBlank="1" showInputMessage="1" showErrorMessage="1" sqref="C16:C27 C29:C33 C40:C65 C35:C37">
      <formula1>Benu1</formula1>
    </dataValidation>
    <dataValidation type="list" allowBlank="1" showInputMessage="1" showErrorMessage="1" sqref="J16:J33 J35:J65">
      <formula1>Status</formula1>
    </dataValidation>
    <dataValidation type="list" allowBlank="1" showInputMessage="1" showErrorMessage="1" sqref="H16:H65">
      <formula1>Dauer</formula1>
    </dataValidation>
    <dataValidation type="list" allowBlank="1" showInputMessage="1" showErrorMessage="1" sqref="G16:G27 G35:G37 G40:G65 G29:G33">
      <formula1>Datum1</formula1>
    </dataValidation>
    <dataValidation type="list" allowBlank="1" showInputMessage="1" showErrorMessage="1" sqref="F16:F27 F29:F33 F40:F65 F35:F37">
      <formula1>Wer</formula1>
    </dataValidation>
    <dataValidation type="list" allowBlank="1" showInputMessage="1" showErrorMessage="1" sqref="B16:B27 B29:B33 B35:B37 B39:B65">
      <formula1>Aufgabe</formula1>
    </dataValidation>
  </dataValidations>
  <pageMargins left="0.7" right="0.7" top="0.78740157499999996" bottom="0.78740157499999996"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8"/>
  <sheetViews>
    <sheetView topLeftCell="D3" workbookViewId="0">
      <selection activeCell="I4" sqref="I4"/>
    </sheetView>
  </sheetViews>
  <sheetFormatPr baseColWidth="10" defaultColWidth="11.42578125" defaultRowHeight="15" x14ac:dyDescent="0.25"/>
  <cols>
    <col min="1" max="1" width="2.5703125" customWidth="1"/>
    <col min="2" max="2" width="3.42578125" hidden="1" customWidth="1"/>
    <col min="3" max="3" width="5" hidden="1" customWidth="1"/>
    <col min="4" max="4" width="22.5703125" customWidth="1"/>
    <col min="5" max="5" width="4.5703125" customWidth="1"/>
    <col min="6" max="6" width="12.140625" customWidth="1"/>
    <col min="7" max="7" width="24.7109375" customWidth="1"/>
    <col min="8" max="8" width="4.5703125" customWidth="1"/>
    <col min="9" max="9" width="23.7109375" style="104" customWidth="1"/>
    <col min="10" max="12" width="23.7109375" style="104"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hidden="1" customWidth="1"/>
    <col min="31" max="31" width="0" hidden="1" customWidth="1"/>
    <col min="32" max="32" width="4.7109375" customWidth="1"/>
    <col min="33" max="33" width="24.28515625" customWidth="1"/>
    <col min="35" max="35" width="126.28515625" customWidth="1"/>
    <col min="41" max="41" width="45.7109375" hidden="1" customWidth="1"/>
    <col min="42" max="55" width="0" hidden="1" customWidth="1"/>
  </cols>
  <sheetData>
    <row r="1" spans="1:55" ht="21.6" customHeight="1" thickBot="1" x14ac:dyDescent="0.3">
      <c r="A1" s="105"/>
      <c r="C1" s="105"/>
      <c r="D1" s="106" t="s">
        <v>4</v>
      </c>
      <c r="E1" s="107"/>
      <c r="F1" s="249" t="s">
        <v>28</v>
      </c>
      <c r="G1" s="249"/>
      <c r="H1" s="107"/>
      <c r="I1" s="108" t="s">
        <v>10</v>
      </c>
      <c r="J1" s="109"/>
      <c r="K1" s="109"/>
      <c r="L1" s="109"/>
      <c r="M1" s="107"/>
      <c r="N1" s="108" t="s">
        <v>29</v>
      </c>
      <c r="O1" s="109"/>
      <c r="P1" s="109"/>
      <c r="Q1" s="110"/>
      <c r="R1" s="107"/>
      <c r="S1" s="106" t="s">
        <v>30</v>
      </c>
      <c r="T1" s="107"/>
      <c r="U1" s="106" t="s">
        <v>31</v>
      </c>
      <c r="V1" s="107"/>
      <c r="W1" s="106" t="s">
        <v>32</v>
      </c>
      <c r="X1" s="107"/>
      <c r="Y1" s="106" t="s">
        <v>33</v>
      </c>
      <c r="Z1" s="107"/>
      <c r="AA1" s="111" t="s">
        <v>0</v>
      </c>
      <c r="AB1" s="111"/>
      <c r="AC1" s="111"/>
      <c r="AD1" s="107"/>
      <c r="AE1" s="106"/>
      <c r="AF1" s="37"/>
      <c r="AG1" s="106" t="s">
        <v>34</v>
      </c>
      <c r="AO1" s="112" t="s">
        <v>35</v>
      </c>
      <c r="AP1" s="112" t="s">
        <v>36</v>
      </c>
      <c r="AQ1" s="112" t="s">
        <v>37</v>
      </c>
      <c r="AR1" s="112" t="s">
        <v>38</v>
      </c>
      <c r="AS1" s="112" t="s">
        <v>17</v>
      </c>
      <c r="AT1" s="112" t="s">
        <v>39</v>
      </c>
      <c r="AU1" s="112" t="s">
        <v>18</v>
      </c>
      <c r="AV1" s="112" t="s">
        <v>40</v>
      </c>
      <c r="AW1" s="112" t="s">
        <v>41</v>
      </c>
      <c r="AX1" s="112" t="s">
        <v>42</v>
      </c>
      <c r="AY1" s="112" t="s">
        <v>43</v>
      </c>
      <c r="AZ1" s="112" t="s">
        <v>44</v>
      </c>
      <c r="BA1" s="112" t="s">
        <v>45</v>
      </c>
      <c r="BB1" s="112" t="s">
        <v>16</v>
      </c>
      <c r="BC1" s="112"/>
    </row>
    <row r="2" spans="1:55" ht="36" customHeight="1" thickTop="1" thickBot="1" x14ac:dyDescent="0.3">
      <c r="A2" s="105"/>
      <c r="C2" s="105"/>
      <c r="D2" s="106"/>
      <c r="E2" s="107"/>
      <c r="F2" s="113" t="s">
        <v>46</v>
      </c>
      <c r="G2" s="113" t="s">
        <v>47</v>
      </c>
      <c r="H2" s="107"/>
      <c r="I2" s="114"/>
      <c r="J2" s="109"/>
      <c r="K2" s="109"/>
      <c r="L2" s="109"/>
      <c r="M2" s="107"/>
      <c r="N2" s="114"/>
      <c r="O2" s="109"/>
      <c r="P2" s="109"/>
      <c r="Q2" s="110"/>
      <c r="R2" s="107"/>
      <c r="S2" s="106"/>
      <c r="T2" s="107"/>
      <c r="U2" s="106"/>
      <c r="V2" s="107"/>
      <c r="W2" s="106"/>
      <c r="X2" s="107"/>
      <c r="Y2" s="106"/>
      <c r="Z2" s="107"/>
      <c r="AA2" s="111"/>
      <c r="AB2" s="111"/>
      <c r="AC2" s="111"/>
      <c r="AD2" s="107"/>
      <c r="AE2" s="106"/>
      <c r="AF2" s="37"/>
      <c r="AG2" s="115" t="s">
        <v>48</v>
      </c>
      <c r="AO2" s="112" t="s">
        <v>49</v>
      </c>
      <c r="AP2" s="75" t="str">
        <f>IF(AQ2="","",IF(AP1="",IF(MAX($A1:AP$16)=0,1,ROUNDDOWN(MAX($A1:AP$16)+1,0)),AP1+0.01))</f>
        <v/>
      </c>
      <c r="AQ2" s="64"/>
      <c r="AR2" s="64"/>
      <c r="AS2" s="64"/>
      <c r="AT2" s="64"/>
      <c r="AU2" s="65"/>
      <c r="AV2" s="66"/>
      <c r="AW2" s="67"/>
      <c r="AX2" s="68" t="str">
        <f>IF(AV2="","",IF(AW2="M","",IF(AW2="","",WORKDAY(AV2,AW2-1,Feiertage))))</f>
        <v/>
      </c>
      <c r="AY2" s="69"/>
      <c r="AZ2" s="70" t="s">
        <v>20</v>
      </c>
      <c r="BA2" s="81" t="str">
        <f>IF(AV2="","",IF(AW2="M","",ROUND(AY2*SUM(AX2-AV2+1),0)))</f>
        <v/>
      </c>
      <c r="BB2" s="82" t="str">
        <f>IF(AV2="","",IF(AX2="","",AV2+BA2-1))</f>
        <v/>
      </c>
      <c r="BC2" s="116"/>
    </row>
    <row r="3" spans="1:55" ht="3" customHeight="1" thickTop="1" x14ac:dyDescent="0.25">
      <c r="A3" s="105"/>
      <c r="C3" s="105"/>
      <c r="D3" s="117"/>
      <c r="E3" s="107"/>
      <c r="F3" s="117"/>
      <c r="G3" s="117"/>
      <c r="H3" s="107"/>
      <c r="I3" s="109"/>
      <c r="J3" s="109"/>
      <c r="K3" s="109"/>
      <c r="L3" s="109"/>
      <c r="M3" s="107"/>
      <c r="N3" s="117"/>
      <c r="O3" s="109"/>
      <c r="P3" s="109"/>
      <c r="Q3" s="110"/>
      <c r="R3" s="107"/>
      <c r="S3" s="117"/>
      <c r="T3" s="107"/>
      <c r="U3" s="117"/>
      <c r="V3" s="107"/>
      <c r="W3" s="117"/>
      <c r="X3" s="107"/>
      <c r="Y3" s="117"/>
      <c r="Z3" s="107"/>
      <c r="AA3" s="117"/>
      <c r="AB3" s="117"/>
      <c r="AC3" s="117"/>
      <c r="AD3" s="107"/>
      <c r="AE3" s="117"/>
      <c r="AF3" s="37"/>
      <c r="AG3" s="117"/>
      <c r="AO3" s="118"/>
      <c r="AP3" s="116"/>
      <c r="AQ3" s="116"/>
      <c r="AR3" s="116"/>
      <c r="AS3" s="116"/>
      <c r="AT3" s="116"/>
      <c r="AU3" s="116"/>
      <c r="AV3" s="116"/>
      <c r="AW3" s="116"/>
      <c r="AX3" s="116"/>
      <c r="AY3" s="116"/>
      <c r="AZ3" s="116"/>
      <c r="BA3" s="116"/>
      <c r="BB3" s="116"/>
      <c r="BC3" s="116"/>
    </row>
    <row r="4" spans="1:55" s="119" customFormat="1" ht="15.75" customHeight="1" x14ac:dyDescent="0.25">
      <c r="B4"/>
      <c r="D4" s="120" t="s">
        <v>50</v>
      </c>
      <c r="F4" s="120" t="s">
        <v>51</v>
      </c>
      <c r="G4" s="120" t="s">
        <v>52</v>
      </c>
      <c r="I4" s="121" t="s">
        <v>16</v>
      </c>
      <c r="J4" s="104"/>
      <c r="K4" s="104"/>
      <c r="L4" s="104"/>
      <c r="N4" s="122">
        <v>41705</v>
      </c>
      <c r="O4" s="104"/>
      <c r="P4" s="104"/>
      <c r="Q4" s="104"/>
      <c r="S4" s="123">
        <v>1</v>
      </c>
      <c r="U4" s="120" t="s">
        <v>53</v>
      </c>
      <c r="V4" s="37"/>
      <c r="W4" s="120" t="s">
        <v>53</v>
      </c>
      <c r="X4" s="124"/>
      <c r="Y4" s="120" t="s">
        <v>53</v>
      </c>
      <c r="AA4" s="125" t="s">
        <v>54</v>
      </c>
      <c r="AB4" s="126">
        <v>7</v>
      </c>
      <c r="AC4" s="127" t="s">
        <v>55</v>
      </c>
      <c r="AE4" s="128"/>
      <c r="AG4" s="129"/>
      <c r="AO4" s="118"/>
      <c r="AP4" s="116"/>
      <c r="AQ4" s="116"/>
      <c r="AR4" s="116"/>
      <c r="AS4" s="116"/>
      <c r="AT4" s="116"/>
      <c r="AU4" s="116"/>
      <c r="AV4" s="116"/>
      <c r="AW4" s="116"/>
      <c r="AX4" s="116"/>
      <c r="AY4" s="116"/>
      <c r="AZ4" s="116"/>
      <c r="BA4" s="116"/>
      <c r="BB4" s="116"/>
      <c r="BC4" s="130"/>
    </row>
    <row r="5" spans="1:55" x14ac:dyDescent="0.25">
      <c r="D5" s="131" t="s">
        <v>23</v>
      </c>
      <c r="F5" s="132" t="s">
        <v>56</v>
      </c>
      <c r="G5" s="132" t="s">
        <v>57</v>
      </c>
      <c r="I5" s="133">
        <v>1</v>
      </c>
      <c r="N5" s="134">
        <v>41798</v>
      </c>
      <c r="O5" s="104"/>
      <c r="P5" s="104"/>
      <c r="Q5" s="104"/>
      <c r="S5" s="135">
        <v>0</v>
      </c>
      <c r="U5" s="131" t="s">
        <v>58</v>
      </c>
      <c r="V5" s="37"/>
      <c r="W5" s="131" t="s">
        <v>58</v>
      </c>
      <c r="X5" s="37"/>
      <c r="Y5" s="131" t="s">
        <v>58</v>
      </c>
      <c r="AA5" s="136" t="str">
        <f>CONCATENATE("Wenn Wert kleiner ",AB4," Tage und grösser/gleich")</f>
        <v>Wenn Wert kleiner 7 Tage und grösser/gleich</v>
      </c>
      <c r="AB5" s="137">
        <v>0</v>
      </c>
      <c r="AC5" s="138" t="s">
        <v>59</v>
      </c>
      <c r="AE5" s="139"/>
      <c r="AG5" s="140"/>
    </row>
    <row r="6" spans="1:55" ht="15.75" thickBot="1" x14ac:dyDescent="0.3">
      <c r="D6" s="131" t="s">
        <v>78</v>
      </c>
      <c r="F6" s="132" t="s">
        <v>60</v>
      </c>
      <c r="G6" s="132" t="s">
        <v>61</v>
      </c>
      <c r="I6" s="133">
        <v>2</v>
      </c>
      <c r="N6" s="141">
        <v>41705</v>
      </c>
      <c r="O6" s="104"/>
      <c r="P6" s="104"/>
      <c r="Q6" s="104"/>
      <c r="S6" s="135">
        <v>0.1</v>
      </c>
      <c r="U6" s="131" t="s">
        <v>62</v>
      </c>
      <c r="V6" s="37"/>
      <c r="W6" s="131" t="s">
        <v>62</v>
      </c>
      <c r="X6" s="37"/>
      <c r="Y6" s="131" t="s">
        <v>62</v>
      </c>
      <c r="AA6" s="142" t="str">
        <f>CONCATENATE("Wenn Wert kleiner als ",AB5," dann Rot")</f>
        <v>Wenn Wert kleiner als 0 dann Rot</v>
      </c>
      <c r="AB6" s="143"/>
      <c r="AC6" s="138"/>
      <c r="AG6" s="140"/>
      <c r="AO6" s="112" t="s">
        <v>63</v>
      </c>
      <c r="AP6" s="112" t="s">
        <v>36</v>
      </c>
      <c r="AQ6" s="112" t="s">
        <v>37</v>
      </c>
      <c r="AR6" s="112" t="s">
        <v>38</v>
      </c>
      <c r="AS6" s="112" t="s">
        <v>17</v>
      </c>
      <c r="AT6" s="112" t="s">
        <v>39</v>
      </c>
      <c r="AU6" s="112" t="s">
        <v>18</v>
      </c>
      <c r="AV6" s="112" t="s">
        <v>40</v>
      </c>
      <c r="AW6" s="112" t="s">
        <v>41</v>
      </c>
      <c r="AX6" s="112" t="s">
        <v>42</v>
      </c>
      <c r="AY6" s="112" t="s">
        <v>43</v>
      </c>
      <c r="AZ6" s="112" t="s">
        <v>44</v>
      </c>
      <c r="BA6" s="112" t="s">
        <v>45</v>
      </c>
      <c r="BB6" s="112" t="s">
        <v>16</v>
      </c>
      <c r="BC6" s="112"/>
    </row>
    <row r="7" spans="1:55" ht="16.5" thickTop="1" thickBot="1" x14ac:dyDescent="0.3">
      <c r="D7" s="131"/>
      <c r="F7" s="132" t="s">
        <v>64</v>
      </c>
      <c r="G7" s="132"/>
      <c r="I7" s="133">
        <v>3</v>
      </c>
      <c r="N7" s="144"/>
      <c r="O7" s="104"/>
      <c r="P7" s="104"/>
      <c r="Q7" s="104"/>
      <c r="S7" s="135">
        <v>0.2</v>
      </c>
      <c r="U7" s="131" t="s">
        <v>65</v>
      </c>
      <c r="V7" s="37"/>
      <c r="W7" s="131" t="s">
        <v>65</v>
      </c>
      <c r="X7" s="37"/>
      <c r="Y7" s="131" t="s">
        <v>65</v>
      </c>
      <c r="AA7" s="145"/>
      <c r="AB7" s="146"/>
      <c r="AC7" s="147"/>
      <c r="AG7" s="140"/>
      <c r="AO7" s="112" t="s">
        <v>49</v>
      </c>
      <c r="AP7" s="75" t="str">
        <f>IF(AQ7="","",IF(AP6="",IF(MAX($A6:AP$16)=0,1,ROUNDDOWN(MAX($A6:AP$16)+1,0)),AP6+0.01))</f>
        <v/>
      </c>
      <c r="AQ7" s="64"/>
      <c r="AR7" s="64"/>
      <c r="AS7" s="64"/>
      <c r="AT7" s="64"/>
      <c r="AU7" s="65"/>
      <c r="AV7" s="66"/>
      <c r="AW7" s="67"/>
      <c r="AX7" s="68" t="str">
        <f>IF(AV7="","",IF(AW7="M","",IF(AW7="","",WORKDAY(AV7,AW7-1,Feiertage))))</f>
        <v/>
      </c>
      <c r="AY7" s="69"/>
      <c r="AZ7" s="70" t="s">
        <v>20</v>
      </c>
      <c r="BA7" s="81" t="str">
        <f>IF(AV7="","",IF(AW7="M","",ROUND(AY7*SUM(AX7-AV7+1),0)))</f>
        <v/>
      </c>
      <c r="BB7" s="82" t="str">
        <f>IF(AV7="","",IF(AX7="","",AV7+BA7-1))</f>
        <v/>
      </c>
      <c r="BC7" s="116"/>
    </row>
    <row r="8" spans="1:55" ht="15.75" thickTop="1" x14ac:dyDescent="0.25">
      <c r="D8" s="131"/>
      <c r="F8" s="132" t="s">
        <v>66</v>
      </c>
      <c r="G8" s="132"/>
      <c r="I8" s="133">
        <v>4</v>
      </c>
      <c r="N8" s="148">
        <f>N$4+1*7</f>
        <v>41712</v>
      </c>
      <c r="O8" s="104"/>
      <c r="P8" s="104"/>
      <c r="Q8" s="104"/>
      <c r="S8" s="135">
        <v>0.3</v>
      </c>
      <c r="U8" s="131"/>
      <c r="V8" s="37"/>
      <c r="W8" s="131"/>
      <c r="X8" s="37"/>
      <c r="Y8" s="131"/>
      <c r="AG8" s="140"/>
      <c r="AO8" s="118"/>
      <c r="AP8" s="116"/>
      <c r="AQ8" s="116"/>
      <c r="AR8" s="116"/>
      <c r="AS8" s="116"/>
      <c r="AT8" s="116"/>
      <c r="AU8" s="116"/>
      <c r="AV8" s="116"/>
      <c r="AW8" s="116"/>
      <c r="AX8" s="116"/>
      <c r="AY8" s="116"/>
      <c r="AZ8" s="116"/>
      <c r="BA8" s="116"/>
      <c r="BB8" s="116"/>
      <c r="BC8" s="116"/>
    </row>
    <row r="9" spans="1:55" x14ac:dyDescent="0.25">
      <c r="D9" s="131"/>
      <c r="F9" s="132" t="s">
        <v>67</v>
      </c>
      <c r="G9" s="132"/>
      <c r="I9" s="133">
        <v>5</v>
      </c>
      <c r="N9" s="149">
        <f>N$4+2*7</f>
        <v>41719</v>
      </c>
      <c r="O9" s="104"/>
      <c r="P9" s="104"/>
      <c r="Q9" s="104"/>
      <c r="S9" s="135">
        <v>0.4</v>
      </c>
      <c r="U9" s="131"/>
      <c r="V9" s="37"/>
      <c r="W9" s="131"/>
      <c r="X9" s="37"/>
      <c r="Y9" s="131"/>
      <c r="AG9" s="140"/>
      <c r="AO9" s="118"/>
      <c r="AP9" s="116"/>
      <c r="AQ9" s="116"/>
      <c r="AR9" s="116"/>
      <c r="AS9" s="116"/>
      <c r="AT9" s="116"/>
      <c r="AU9" s="116"/>
      <c r="AV9" s="116"/>
      <c r="AW9" s="116"/>
      <c r="AX9" s="116"/>
      <c r="AY9" s="116"/>
      <c r="AZ9" s="116"/>
      <c r="BA9" s="116"/>
      <c r="BB9" s="116"/>
      <c r="BC9" s="130"/>
    </row>
    <row r="10" spans="1:55" ht="17.45" customHeight="1" x14ac:dyDescent="0.25">
      <c r="D10" s="132"/>
      <c r="F10" s="132" t="s">
        <v>68</v>
      </c>
      <c r="G10" s="132"/>
      <c r="I10" s="133">
        <v>6</v>
      </c>
      <c r="N10" s="150">
        <f>N$4+3*7</f>
        <v>41726</v>
      </c>
      <c r="O10" s="104"/>
      <c r="P10" s="104"/>
      <c r="Q10" s="104"/>
      <c r="S10" s="135">
        <v>0.5</v>
      </c>
      <c r="U10" s="132"/>
      <c r="V10" s="37"/>
      <c r="W10" s="132"/>
      <c r="X10" s="37"/>
      <c r="Y10" s="132"/>
      <c r="AG10" s="140"/>
    </row>
    <row r="11" spans="1:55" ht="18.600000000000001" customHeight="1" thickBot="1" x14ac:dyDescent="0.3">
      <c r="D11" s="132"/>
      <c r="F11" s="132" t="s">
        <v>69</v>
      </c>
      <c r="G11" s="132"/>
      <c r="I11" s="133"/>
      <c r="N11" s="151">
        <f>N$4+4*7</f>
        <v>41733</v>
      </c>
      <c r="O11" s="104"/>
      <c r="P11" s="104"/>
      <c r="Q11" s="104"/>
      <c r="S11" s="135">
        <v>0.6</v>
      </c>
      <c r="U11" s="132"/>
      <c r="V11" s="37"/>
      <c r="W11" s="132"/>
      <c r="X11" s="37"/>
      <c r="Y11" s="132"/>
      <c r="AG11" s="140"/>
      <c r="AO11" s="112" t="s">
        <v>70</v>
      </c>
      <c r="AP11" s="112" t="s">
        <v>36</v>
      </c>
      <c r="AQ11" s="112" t="s">
        <v>37</v>
      </c>
      <c r="AR11" s="112" t="s">
        <v>38</v>
      </c>
      <c r="AS11" s="112" t="s">
        <v>17</v>
      </c>
      <c r="AT11" s="112" t="s">
        <v>39</v>
      </c>
      <c r="AU11" s="112" t="s">
        <v>18</v>
      </c>
      <c r="AV11" s="112" t="s">
        <v>40</v>
      </c>
      <c r="AW11" s="112" t="s">
        <v>41</v>
      </c>
      <c r="AX11" s="112" t="s">
        <v>42</v>
      </c>
      <c r="AY11" s="112" t="s">
        <v>43</v>
      </c>
      <c r="AZ11" s="112" t="s">
        <v>44</v>
      </c>
      <c r="BA11" s="112" t="s">
        <v>45</v>
      </c>
      <c r="BB11" s="112" t="s">
        <v>16</v>
      </c>
      <c r="BC11" s="112"/>
    </row>
    <row r="12" spans="1:55" ht="16.5" thickTop="1" thickBot="1" x14ac:dyDescent="0.3">
      <c r="D12" s="132"/>
      <c r="F12" s="132" t="s">
        <v>71</v>
      </c>
      <c r="G12" s="132"/>
      <c r="I12" s="152">
        <v>7</v>
      </c>
      <c r="N12" s="153">
        <f>N$4+5*7</f>
        <v>41740</v>
      </c>
      <c r="O12" s="104"/>
      <c r="P12" s="104"/>
      <c r="Q12" s="104"/>
      <c r="S12" s="135">
        <v>0.7</v>
      </c>
      <c r="U12" s="132"/>
      <c r="V12" s="37"/>
      <c r="W12" s="132"/>
      <c r="X12" s="37"/>
      <c r="Y12" s="132"/>
      <c r="AG12" s="140"/>
      <c r="AO12" s="112" t="s">
        <v>49</v>
      </c>
      <c r="AP12" s="75" t="str">
        <f>IF(AQ12="","",IF(AP11="",IF(MAX($A11:AP$16)=0,1,ROUNDDOWN(MAX($A11:AP$16)+1,0)),AP11+0.01))</f>
        <v/>
      </c>
      <c r="AQ12" s="64"/>
      <c r="AR12" s="64"/>
      <c r="AS12" s="64"/>
      <c r="AT12" s="64"/>
      <c r="AU12" s="65"/>
      <c r="AV12" s="66"/>
      <c r="AW12" s="67"/>
      <c r="AX12" s="68" t="str">
        <f>IF(AV12="","",IF(AW12="M","",IF(AW12="","",WORKDAY(AV12,AW12-1,Feiertage))))</f>
        <v/>
      </c>
      <c r="AY12" s="69"/>
      <c r="AZ12" s="70" t="s">
        <v>20</v>
      </c>
      <c r="BA12" s="81" t="str">
        <f>IF(AV12="","",IF(AW12="M","",ROUND(AY12*SUM(AX12-AV12+1),0)))</f>
        <v/>
      </c>
      <c r="BB12" s="82" t="str">
        <f>IF(AV12="","",IF(AX12="","",AV12+BA12-1))</f>
        <v/>
      </c>
      <c r="BC12" s="116"/>
    </row>
    <row r="13" spans="1:55" ht="18.600000000000001" customHeight="1" thickTop="1" x14ac:dyDescent="0.25">
      <c r="D13" s="132"/>
      <c r="F13" s="132" t="s">
        <v>72</v>
      </c>
      <c r="G13" s="132"/>
      <c r="I13" s="154">
        <v>14</v>
      </c>
      <c r="N13" s="155">
        <f>N$4+6*7</f>
        <v>41747</v>
      </c>
      <c r="O13" s="104"/>
      <c r="P13" s="104"/>
      <c r="Q13" s="104"/>
      <c r="S13" s="135">
        <v>0.8</v>
      </c>
      <c r="U13" s="132"/>
      <c r="V13" s="37"/>
      <c r="W13" s="132"/>
      <c r="X13" s="37"/>
      <c r="Y13" s="132"/>
      <c r="AG13" s="140"/>
      <c r="AO13" s="118"/>
      <c r="AP13" s="116"/>
      <c r="AQ13" s="116"/>
      <c r="AR13" s="116"/>
      <c r="AS13" s="116"/>
      <c r="AT13" s="116"/>
      <c r="AU13" s="116"/>
      <c r="AV13" s="116"/>
      <c r="AW13" s="116"/>
      <c r="AX13" s="116"/>
      <c r="AY13" s="116"/>
      <c r="AZ13" s="116"/>
      <c r="BA13" s="116"/>
      <c r="BB13" s="116"/>
      <c r="BC13" s="116"/>
    </row>
    <row r="14" spans="1:55" x14ac:dyDescent="0.25">
      <c r="D14" s="132"/>
      <c r="F14" s="132" t="s">
        <v>73</v>
      </c>
      <c r="G14" s="132"/>
      <c r="I14" s="156">
        <v>21</v>
      </c>
      <c r="N14" s="157">
        <f>N$4+7*7</f>
        <v>41754</v>
      </c>
      <c r="O14" s="104"/>
      <c r="P14" s="104"/>
      <c r="Q14" s="104"/>
      <c r="S14" s="135">
        <v>0.9</v>
      </c>
      <c r="U14" s="132"/>
      <c r="V14" s="37"/>
      <c r="W14" s="132"/>
      <c r="X14" s="37"/>
      <c r="Y14" s="132"/>
      <c r="AG14" s="140"/>
      <c r="AO14" s="118"/>
      <c r="AP14" s="116"/>
      <c r="AQ14" s="116"/>
      <c r="AR14" s="116"/>
      <c r="AS14" s="116"/>
      <c r="AT14" s="116"/>
      <c r="AU14" s="116"/>
      <c r="AV14" s="116"/>
      <c r="AW14" s="116"/>
      <c r="AX14" s="116"/>
      <c r="AY14" s="116"/>
      <c r="AZ14" s="116"/>
      <c r="BA14" s="116"/>
      <c r="BB14" s="116"/>
      <c r="BC14" s="130"/>
    </row>
    <row r="15" spans="1:55" x14ac:dyDescent="0.25">
      <c r="D15" s="132"/>
      <c r="F15" s="132" t="s">
        <v>74</v>
      </c>
      <c r="G15" s="132"/>
      <c r="I15" s="158">
        <v>28</v>
      </c>
      <c r="N15" s="159">
        <f>N$4+8*7</f>
        <v>41761</v>
      </c>
      <c r="O15" s="104"/>
      <c r="P15" s="104"/>
      <c r="Q15" s="104"/>
      <c r="S15" s="135">
        <v>1</v>
      </c>
      <c r="U15" s="132"/>
      <c r="V15" s="37"/>
      <c r="W15" s="132"/>
      <c r="X15" s="37"/>
      <c r="Y15" s="132"/>
      <c r="AG15" s="140"/>
    </row>
    <row r="16" spans="1:55" ht="15.75" thickBot="1" x14ac:dyDescent="0.3">
      <c r="D16" s="132"/>
      <c r="F16" s="132" t="s">
        <v>75</v>
      </c>
      <c r="G16" s="132"/>
      <c r="I16" s="160">
        <v>35</v>
      </c>
      <c r="N16" s="161">
        <f>N$4+9*7</f>
        <v>41768</v>
      </c>
      <c r="O16" s="104"/>
      <c r="P16" s="104"/>
      <c r="Q16" s="104"/>
      <c r="S16" s="135"/>
      <c r="U16" s="132"/>
      <c r="V16" s="37"/>
      <c r="W16" s="132"/>
      <c r="X16" s="37"/>
      <c r="Y16" s="132"/>
      <c r="AG16" s="140"/>
      <c r="AO16" s="112" t="s">
        <v>76</v>
      </c>
      <c r="AP16" s="112" t="s">
        <v>36</v>
      </c>
      <c r="AQ16" s="112" t="s">
        <v>37</v>
      </c>
      <c r="AR16" s="112" t="s">
        <v>38</v>
      </c>
      <c r="AS16" s="112" t="s">
        <v>17</v>
      </c>
      <c r="AT16" s="112" t="s">
        <v>39</v>
      </c>
      <c r="AU16" s="112" t="s">
        <v>18</v>
      </c>
      <c r="AV16" s="112" t="s">
        <v>40</v>
      </c>
      <c r="AW16" s="112" t="s">
        <v>41</v>
      </c>
      <c r="AX16" s="112" t="s">
        <v>42</v>
      </c>
      <c r="AY16" s="112" t="s">
        <v>43</v>
      </c>
      <c r="AZ16" s="112" t="s">
        <v>44</v>
      </c>
      <c r="BA16" s="112" t="s">
        <v>45</v>
      </c>
      <c r="BB16" s="112" t="s">
        <v>16</v>
      </c>
      <c r="BC16" s="112"/>
    </row>
    <row r="17" spans="4:55" ht="16.5" thickTop="1" thickBot="1" x14ac:dyDescent="0.3">
      <c r="D17" s="132"/>
      <c r="F17" s="132"/>
      <c r="G17" s="132"/>
      <c r="I17" s="162">
        <v>42</v>
      </c>
      <c r="N17" s="163">
        <f>N$4+10*7</f>
        <v>41775</v>
      </c>
      <c r="O17" s="104"/>
      <c r="P17" s="104"/>
      <c r="Q17" s="104"/>
      <c r="S17" s="135"/>
      <c r="U17" s="132"/>
      <c r="V17" s="37"/>
      <c r="W17" s="132"/>
      <c r="X17" s="37"/>
      <c r="Y17" s="132"/>
      <c r="AG17" s="140"/>
      <c r="AO17" s="112" t="s">
        <v>49</v>
      </c>
      <c r="AP17" s="75" t="str">
        <f>IF(AQ17="","",IF(AP16="",IF(MAX($A16:AP$16)=0,1,ROUNDDOWN(MAX($A16:AP$16)+1,0)),AP16+0.01))</f>
        <v/>
      </c>
      <c r="AQ17" s="64"/>
      <c r="AR17" s="64"/>
      <c r="AS17" s="64"/>
      <c r="AT17" s="64"/>
      <c r="AU17" s="65"/>
      <c r="AV17" s="66"/>
      <c r="AW17" s="67"/>
      <c r="AX17" s="68" t="str">
        <f>IF(AV17="","",IF(AW17="M","",IF(AW17="","",WORKDAY(AV17,AW17-1,Feiertage))))</f>
        <v/>
      </c>
      <c r="AY17" s="69"/>
      <c r="AZ17" s="70" t="s">
        <v>20</v>
      </c>
      <c r="BA17" s="81" t="str">
        <f>IF(AV17="","",IF(AW17="M","",ROUND(AY17*SUM(AX17-AV17+1),0)))</f>
        <v/>
      </c>
      <c r="BB17" s="82" t="str">
        <f>IF(AV17="","",IF(AX17="","",AV17+BA17-1))</f>
        <v/>
      </c>
      <c r="BC17" s="116"/>
    </row>
    <row r="18" spans="4:55" ht="18.600000000000001" customHeight="1" thickTop="1" x14ac:dyDescent="0.25">
      <c r="D18" s="132"/>
      <c r="F18" s="132"/>
      <c r="G18" s="132"/>
      <c r="I18" s="164">
        <v>49</v>
      </c>
      <c r="N18" s="165">
        <f>N$4+11*7</f>
        <v>41782</v>
      </c>
      <c r="O18" s="104"/>
      <c r="P18" s="104"/>
      <c r="Q18" s="104"/>
      <c r="S18" s="135"/>
      <c r="U18" s="132"/>
      <c r="V18" s="37"/>
      <c r="W18" s="132"/>
      <c r="X18" s="37"/>
      <c r="Y18" s="132"/>
      <c r="AG18" s="140"/>
      <c r="AO18" s="118"/>
      <c r="AP18" s="116"/>
      <c r="AQ18" s="116"/>
      <c r="AR18" s="116"/>
      <c r="AS18" s="116"/>
      <c r="AT18" s="116"/>
      <c r="AU18" s="116"/>
      <c r="AV18" s="116"/>
      <c r="AW18" s="116"/>
      <c r="AX18" s="116"/>
      <c r="AY18" s="116"/>
      <c r="AZ18" s="116"/>
      <c r="BA18" s="116"/>
      <c r="BB18" s="116"/>
      <c r="BC18" s="116"/>
    </row>
    <row r="19" spans="4:55" ht="24" customHeight="1" x14ac:dyDescent="0.25">
      <c r="D19" s="132"/>
      <c r="F19" s="132"/>
      <c r="G19" s="132"/>
      <c r="I19" s="166">
        <v>56</v>
      </c>
      <c r="N19" s="167">
        <f>N$4+12*7</f>
        <v>41789</v>
      </c>
      <c r="O19" s="104"/>
      <c r="P19" s="104"/>
      <c r="Q19" s="104"/>
      <c r="S19" s="135"/>
      <c r="U19" s="132"/>
      <c r="V19" s="37"/>
      <c r="W19" s="132"/>
      <c r="X19" s="37"/>
      <c r="Y19" s="132"/>
      <c r="AG19" s="140"/>
      <c r="AO19" s="118"/>
      <c r="AP19" s="116"/>
      <c r="AQ19" s="116"/>
      <c r="AR19" s="116"/>
      <c r="AS19" s="116"/>
      <c r="AT19" s="116"/>
      <c r="AU19" s="116"/>
      <c r="AV19" s="116"/>
      <c r="AW19" s="116"/>
      <c r="AX19" s="116"/>
      <c r="AY19" s="116"/>
      <c r="AZ19" s="116"/>
      <c r="BA19" s="116"/>
      <c r="BB19" s="116"/>
      <c r="BC19" s="130"/>
    </row>
    <row r="20" spans="4:55" x14ac:dyDescent="0.25">
      <c r="D20" s="132"/>
      <c r="F20" s="132"/>
      <c r="G20" s="132"/>
      <c r="I20" s="168">
        <v>63</v>
      </c>
      <c r="N20" s="169">
        <f>N$4+13*7</f>
        <v>41796</v>
      </c>
      <c r="O20" s="104"/>
      <c r="P20" s="104"/>
      <c r="Q20" s="104"/>
      <c r="S20" s="135"/>
      <c r="U20" s="132"/>
      <c r="V20" s="37"/>
      <c r="W20" s="132"/>
      <c r="X20" s="37"/>
      <c r="Y20" s="132"/>
      <c r="AG20" s="140"/>
    </row>
    <row r="21" spans="4:55" x14ac:dyDescent="0.25">
      <c r="D21" s="132"/>
      <c r="F21" s="132"/>
      <c r="G21" s="132"/>
      <c r="I21" s="170">
        <v>70</v>
      </c>
      <c r="N21" s="171">
        <f>N$4+14*7</f>
        <v>41803</v>
      </c>
      <c r="O21" s="104"/>
      <c r="P21" s="104"/>
      <c r="Q21" s="104"/>
      <c r="S21" s="135"/>
      <c r="U21" s="132"/>
      <c r="V21" s="37"/>
      <c r="W21" s="132"/>
      <c r="X21" s="37"/>
      <c r="Y21" s="132"/>
      <c r="AG21" s="140"/>
    </row>
    <row r="22" spans="4:55" x14ac:dyDescent="0.25">
      <c r="D22" s="132"/>
      <c r="F22" s="132"/>
      <c r="G22" s="132"/>
      <c r="I22" s="172">
        <v>77</v>
      </c>
      <c r="N22" s="173">
        <f>N$4+15*7</f>
        <v>41810</v>
      </c>
      <c r="O22" s="104"/>
      <c r="P22" s="104"/>
      <c r="Q22" s="104"/>
      <c r="S22" s="135"/>
      <c r="U22" s="132"/>
      <c r="V22" s="37"/>
      <c r="W22" s="132"/>
      <c r="X22" s="37"/>
      <c r="Y22" s="132"/>
      <c r="AG22" s="140"/>
    </row>
    <row r="23" spans="4:55" x14ac:dyDescent="0.25">
      <c r="D23" s="132"/>
      <c r="F23" s="132"/>
      <c r="G23" s="132"/>
      <c r="I23" s="174">
        <v>84</v>
      </c>
      <c r="N23" s="175">
        <f>N$4+16*7</f>
        <v>41817</v>
      </c>
      <c r="O23" s="104"/>
      <c r="P23" s="104"/>
      <c r="Q23" s="104"/>
      <c r="S23" s="135"/>
      <c r="U23" s="132"/>
      <c r="V23" s="37"/>
      <c r="W23" s="132"/>
      <c r="X23" s="37"/>
      <c r="Y23" s="132"/>
      <c r="AG23" s="140"/>
    </row>
    <row r="24" spans="4:55" x14ac:dyDescent="0.25">
      <c r="D24" s="132"/>
      <c r="F24" s="132"/>
      <c r="G24" s="132"/>
      <c r="I24" s="176">
        <v>91</v>
      </c>
      <c r="N24" s="177">
        <f>N$4+17*7</f>
        <v>41824</v>
      </c>
      <c r="O24" s="104"/>
      <c r="P24" s="104"/>
      <c r="Q24" s="104"/>
      <c r="S24" s="135"/>
      <c r="U24" s="132"/>
      <c r="V24" s="37"/>
      <c r="W24" s="132"/>
      <c r="X24" s="37"/>
      <c r="Y24" s="132"/>
      <c r="AG24" s="140"/>
    </row>
    <row r="25" spans="4:55" x14ac:dyDescent="0.25">
      <c r="D25" s="132"/>
      <c r="F25" s="132"/>
      <c r="G25" s="132"/>
      <c r="I25" s="178">
        <v>98</v>
      </c>
      <c r="N25" s="179">
        <f>N$4+18*7</f>
        <v>41831</v>
      </c>
      <c r="O25" s="104"/>
      <c r="P25" s="104"/>
      <c r="Q25" s="104"/>
      <c r="S25" s="135"/>
      <c r="U25" s="132"/>
      <c r="V25" s="37"/>
      <c r="W25" s="132"/>
      <c r="X25" s="37"/>
      <c r="Y25" s="132"/>
      <c r="AG25" s="140"/>
    </row>
    <row r="26" spans="4:55" x14ac:dyDescent="0.25">
      <c r="D26" s="132"/>
      <c r="F26" s="132"/>
      <c r="G26" s="132"/>
      <c r="I26" s="180">
        <v>105</v>
      </c>
      <c r="N26" s="181">
        <f>N$4+19*7</f>
        <v>41838</v>
      </c>
      <c r="O26" s="104"/>
      <c r="P26" s="104"/>
      <c r="Q26" s="104"/>
      <c r="S26" s="135"/>
      <c r="U26" s="132"/>
      <c r="V26" s="37"/>
      <c r="W26" s="132"/>
      <c r="X26" s="37"/>
      <c r="Y26" s="132"/>
      <c r="AG26" s="140"/>
    </row>
    <row r="27" spans="4:55" x14ac:dyDescent="0.25">
      <c r="D27" s="132"/>
      <c r="F27" s="132"/>
      <c r="G27" s="132"/>
      <c r="I27" s="182">
        <v>112</v>
      </c>
      <c r="N27" s="183">
        <f>N$4+20*7</f>
        <v>41845</v>
      </c>
      <c r="O27" s="104"/>
      <c r="P27" s="104"/>
      <c r="Q27" s="104"/>
      <c r="S27" s="135"/>
      <c r="U27" s="132"/>
      <c r="V27" s="37"/>
      <c r="W27" s="132"/>
      <c r="X27" s="37"/>
      <c r="Y27" s="132"/>
      <c r="AG27" s="140"/>
    </row>
    <row r="28" spans="4:55" x14ac:dyDescent="0.25">
      <c r="D28" s="132"/>
      <c r="F28" s="132"/>
      <c r="G28" s="132"/>
      <c r="I28" s="184"/>
      <c r="N28" s="144"/>
      <c r="O28" s="104"/>
      <c r="P28" s="104"/>
      <c r="Q28" s="104"/>
      <c r="S28" s="135"/>
      <c r="U28" s="132"/>
      <c r="V28" s="37"/>
      <c r="W28" s="132"/>
      <c r="X28" s="37"/>
      <c r="Y28" s="132"/>
      <c r="AG28" s="140"/>
    </row>
    <row r="29" spans="4:55" x14ac:dyDescent="0.25">
      <c r="D29" s="132"/>
      <c r="F29" s="132"/>
      <c r="G29" s="132"/>
      <c r="I29" s="184"/>
      <c r="N29" s="144"/>
      <c r="O29" s="104"/>
      <c r="P29" s="104"/>
      <c r="Q29" s="104"/>
      <c r="S29" s="135"/>
      <c r="U29" s="132"/>
      <c r="V29" s="37"/>
      <c r="W29" s="132"/>
      <c r="X29" s="37"/>
      <c r="Y29" s="132"/>
      <c r="AG29" s="140"/>
    </row>
    <row r="30" spans="4:55" x14ac:dyDescent="0.25">
      <c r="D30" s="132"/>
      <c r="F30" s="132"/>
      <c r="G30" s="132"/>
      <c r="I30" s="184"/>
      <c r="N30" s="144"/>
      <c r="O30" s="104"/>
      <c r="P30" s="104"/>
      <c r="Q30" s="104"/>
      <c r="S30" s="135"/>
      <c r="U30" s="132"/>
      <c r="V30" s="37"/>
      <c r="W30" s="132"/>
      <c r="X30" s="37"/>
      <c r="Y30" s="132"/>
      <c r="AG30" s="140"/>
    </row>
    <row r="31" spans="4:55" x14ac:dyDescent="0.25">
      <c r="D31" s="132"/>
      <c r="F31" s="132"/>
      <c r="G31" s="132"/>
      <c r="I31" s="184"/>
      <c r="N31" s="144"/>
      <c r="O31" s="104"/>
      <c r="P31" s="104"/>
      <c r="Q31" s="104"/>
      <c r="S31" s="135"/>
      <c r="U31" s="132"/>
      <c r="V31" s="37"/>
      <c r="W31" s="132"/>
      <c r="X31" s="37"/>
      <c r="Y31" s="132"/>
      <c r="AG31" s="140"/>
    </row>
    <row r="32" spans="4:55" x14ac:dyDescent="0.25">
      <c r="D32" s="132"/>
      <c r="F32" s="132"/>
      <c r="G32" s="132"/>
      <c r="I32" s="184"/>
      <c r="N32" s="144"/>
      <c r="O32" s="104"/>
      <c r="P32" s="104"/>
      <c r="Q32" s="104"/>
      <c r="S32" s="185"/>
      <c r="U32" s="132"/>
      <c r="V32" s="37"/>
      <c r="W32" s="132"/>
      <c r="X32" s="37"/>
      <c r="Y32" s="132"/>
      <c r="AG32" s="140"/>
    </row>
    <row r="33" spans="4:33" x14ac:dyDescent="0.25">
      <c r="D33" s="132"/>
      <c r="F33" s="132"/>
      <c r="G33" s="132"/>
      <c r="I33" s="184"/>
      <c r="N33" s="144"/>
      <c r="O33" s="104"/>
      <c r="P33" s="104"/>
      <c r="Q33" s="104"/>
      <c r="S33" s="185"/>
      <c r="U33" s="132"/>
      <c r="V33" s="37"/>
      <c r="W33" s="132"/>
      <c r="X33" s="37"/>
      <c r="Y33" s="132"/>
      <c r="AG33" s="140"/>
    </row>
    <row r="34" spans="4:33" x14ac:dyDescent="0.25">
      <c r="D34" s="132"/>
      <c r="F34" s="132"/>
      <c r="G34" s="132"/>
      <c r="I34" s="184"/>
      <c r="N34" s="144"/>
      <c r="O34" s="104"/>
      <c r="P34" s="104"/>
      <c r="Q34" s="104"/>
      <c r="S34" s="185"/>
      <c r="U34" s="132"/>
      <c r="V34" s="37"/>
      <c r="W34" s="132"/>
      <c r="X34" s="37"/>
      <c r="Y34" s="132"/>
      <c r="AG34" s="140"/>
    </row>
    <row r="35" spans="4:33" x14ac:dyDescent="0.25">
      <c r="D35" s="132"/>
      <c r="F35" s="132"/>
      <c r="G35" s="132"/>
      <c r="I35" s="184"/>
      <c r="N35" s="144"/>
      <c r="O35" s="104"/>
      <c r="P35" s="104"/>
      <c r="Q35" s="104"/>
      <c r="S35" s="185"/>
      <c r="U35" s="132"/>
      <c r="V35" s="37"/>
      <c r="W35" s="132"/>
      <c r="X35" s="37"/>
      <c r="Y35" s="132"/>
      <c r="AG35" s="140"/>
    </row>
    <row r="36" spans="4:33" x14ac:dyDescent="0.25">
      <c r="D36" s="132"/>
      <c r="F36" s="132"/>
      <c r="G36" s="132"/>
      <c r="I36" s="184"/>
      <c r="N36" s="144"/>
      <c r="O36" s="104"/>
      <c r="P36" s="104"/>
      <c r="Q36" s="104"/>
      <c r="S36" s="185"/>
      <c r="U36" s="132"/>
      <c r="V36" s="37"/>
      <c r="W36" s="132"/>
      <c r="X36" s="37"/>
      <c r="Y36" s="132"/>
      <c r="AG36" s="140"/>
    </row>
    <row r="37" spans="4:33" x14ac:dyDescent="0.25">
      <c r="D37" s="132"/>
      <c r="F37" s="132"/>
      <c r="G37" s="132"/>
      <c r="I37" s="184"/>
      <c r="N37" s="144"/>
      <c r="O37" s="104"/>
      <c r="P37" s="104"/>
      <c r="Q37" s="104"/>
      <c r="S37" s="185"/>
      <c r="U37" s="132"/>
      <c r="V37" s="37"/>
      <c r="W37" s="132"/>
      <c r="X37" s="37"/>
      <c r="Y37" s="132"/>
      <c r="AG37" s="140"/>
    </row>
    <row r="38" spans="4:33" x14ac:dyDescent="0.25">
      <c r="D38" s="132"/>
      <c r="F38" s="132"/>
      <c r="G38" s="132"/>
      <c r="I38" s="184"/>
      <c r="N38" s="144"/>
      <c r="O38" s="104"/>
      <c r="P38" s="104"/>
      <c r="Q38" s="104"/>
      <c r="S38" s="185"/>
      <c r="U38" s="132"/>
      <c r="V38" s="37"/>
      <c r="W38" s="132"/>
      <c r="X38" s="37"/>
      <c r="Y38" s="132"/>
      <c r="AG38" s="140"/>
    </row>
    <row r="39" spans="4:33" x14ac:dyDescent="0.25">
      <c r="D39" s="132"/>
      <c r="F39" s="132"/>
      <c r="G39" s="132"/>
      <c r="I39" s="184"/>
      <c r="N39" s="144"/>
      <c r="O39" s="104"/>
      <c r="P39" s="104"/>
      <c r="Q39" s="104"/>
      <c r="S39" s="185"/>
      <c r="U39" s="132"/>
      <c r="V39" s="37"/>
      <c r="W39" s="132"/>
      <c r="X39" s="37"/>
      <c r="Y39" s="132"/>
      <c r="AG39" s="140"/>
    </row>
    <row r="40" spans="4:33" x14ac:dyDescent="0.25">
      <c r="D40" s="132"/>
      <c r="F40" s="132"/>
      <c r="G40" s="132"/>
      <c r="I40" s="184"/>
      <c r="N40" s="144"/>
      <c r="O40" s="104"/>
      <c r="P40" s="104"/>
      <c r="Q40" s="104"/>
      <c r="S40" s="185"/>
      <c r="U40" s="132"/>
      <c r="V40" s="37"/>
      <c r="W40" s="132"/>
      <c r="X40" s="37"/>
      <c r="Y40" s="132"/>
      <c r="AG40" s="140"/>
    </row>
    <row r="41" spans="4:33" x14ac:dyDescent="0.25">
      <c r="D41" s="186"/>
      <c r="F41" s="187"/>
      <c r="G41" s="187"/>
      <c r="I41" s="188"/>
      <c r="N41" s="189"/>
      <c r="O41" s="104"/>
      <c r="P41" s="104"/>
      <c r="Q41" s="104"/>
      <c r="S41" s="190"/>
      <c r="U41" s="186"/>
      <c r="V41" s="37"/>
      <c r="W41" s="186"/>
      <c r="X41" s="37"/>
      <c r="Y41" s="186"/>
      <c r="AG41" s="191"/>
    </row>
    <row r="42" spans="4:33" x14ac:dyDescent="0.25">
      <c r="D42" s="192"/>
      <c r="O42" s="104"/>
      <c r="P42" s="104"/>
      <c r="Q42" s="104"/>
      <c r="U42" s="192"/>
      <c r="V42" s="37"/>
      <c r="W42" s="192"/>
      <c r="X42" s="37"/>
      <c r="Y42" s="192"/>
      <c r="AG42" s="193"/>
    </row>
    <row r="43" spans="4:33" x14ac:dyDescent="0.25">
      <c r="D43" s="192"/>
      <c r="O43" s="104"/>
      <c r="P43" s="104"/>
      <c r="Q43" s="104"/>
      <c r="U43" s="192"/>
      <c r="V43" s="37"/>
      <c r="W43" s="192"/>
      <c r="X43" s="37"/>
      <c r="Y43" s="192"/>
      <c r="AG43" s="193"/>
    </row>
    <row r="44" spans="4:33" x14ac:dyDescent="0.25">
      <c r="D44" s="192"/>
      <c r="U44" s="192"/>
      <c r="V44" s="37"/>
      <c r="W44" s="192"/>
      <c r="X44" s="37"/>
      <c r="Y44" s="192"/>
      <c r="AG44" s="193"/>
    </row>
    <row r="45" spans="4:33" x14ac:dyDescent="0.25">
      <c r="D45" s="192"/>
      <c r="U45" s="192"/>
      <c r="V45" s="37"/>
      <c r="W45" s="192"/>
      <c r="X45" s="37"/>
      <c r="Y45" s="192"/>
      <c r="AG45" s="193"/>
    </row>
    <row r="46" spans="4:33" x14ac:dyDescent="0.25">
      <c r="D46" s="192"/>
      <c r="U46" s="192"/>
      <c r="V46" s="37"/>
      <c r="W46" s="192"/>
      <c r="X46" s="37"/>
      <c r="Y46" s="192"/>
      <c r="AG46" s="193"/>
    </row>
    <row r="47" spans="4:33" x14ac:dyDescent="0.25">
      <c r="D47" s="192"/>
      <c r="U47" s="192"/>
      <c r="V47" s="37"/>
      <c r="W47" s="192"/>
      <c r="X47" s="37"/>
      <c r="Y47" s="192"/>
      <c r="AG47" s="193"/>
    </row>
    <row r="48" spans="4:33" x14ac:dyDescent="0.25">
      <c r="D48" s="192"/>
      <c r="U48" s="192"/>
      <c r="V48" s="37"/>
      <c r="W48" s="192"/>
      <c r="X48" s="37"/>
      <c r="Y48" s="192"/>
      <c r="AG48" s="194"/>
    </row>
    <row r="49" spans="4:33" x14ac:dyDescent="0.25">
      <c r="D49" s="192"/>
      <c r="U49" s="192"/>
      <c r="V49" s="37"/>
      <c r="W49" s="192"/>
      <c r="X49" s="37"/>
      <c r="Y49" s="192"/>
      <c r="AG49" s="37"/>
    </row>
    <row r="50" spans="4:33" x14ac:dyDescent="0.25">
      <c r="D50" s="192"/>
      <c r="U50" s="192"/>
      <c r="V50" s="37"/>
      <c r="W50" s="192"/>
      <c r="X50" s="37"/>
      <c r="Y50" s="192"/>
      <c r="AG50" s="37"/>
    </row>
    <row r="51" spans="4:33" x14ac:dyDescent="0.25">
      <c r="D51" s="192"/>
      <c r="U51" s="192"/>
      <c r="V51" s="37"/>
      <c r="W51" s="192"/>
      <c r="X51" s="37"/>
      <c r="Y51" s="192"/>
      <c r="AG51" s="37"/>
    </row>
    <row r="52" spans="4:33" x14ac:dyDescent="0.25">
      <c r="D52" s="192"/>
      <c r="U52" s="192"/>
      <c r="V52" s="37"/>
      <c r="W52" s="192"/>
      <c r="X52" s="37"/>
      <c r="Y52" s="192"/>
      <c r="AG52" s="37"/>
    </row>
    <row r="53" spans="4:33" x14ac:dyDescent="0.25">
      <c r="D53" s="192"/>
      <c r="U53" s="192"/>
      <c r="V53" s="37"/>
      <c r="W53" s="192"/>
      <c r="X53" s="37"/>
      <c r="Y53" s="192"/>
      <c r="AG53" s="37"/>
    </row>
    <row r="54" spans="4:33" x14ac:dyDescent="0.25">
      <c r="D54" s="192"/>
      <c r="U54" s="192"/>
      <c r="V54" s="37"/>
      <c r="W54" s="192"/>
      <c r="X54" s="37"/>
      <c r="Y54" s="192"/>
      <c r="AG54" s="37"/>
    </row>
    <row r="55" spans="4:33" x14ac:dyDescent="0.25">
      <c r="D55" s="192"/>
      <c r="U55" s="192"/>
      <c r="V55" s="37"/>
      <c r="W55" s="192"/>
      <c r="X55" s="37"/>
      <c r="Y55" s="192"/>
      <c r="AG55" s="37"/>
    </row>
    <row r="56" spans="4:33" x14ac:dyDescent="0.25">
      <c r="D56" s="192"/>
      <c r="U56" s="192"/>
      <c r="V56" s="37"/>
      <c r="W56" s="192"/>
      <c r="X56" s="37"/>
      <c r="Y56" s="192"/>
      <c r="AG56" s="37"/>
    </row>
    <row r="57" spans="4:33" x14ac:dyDescent="0.25">
      <c r="D57" s="192"/>
      <c r="U57" s="192"/>
      <c r="V57" s="37"/>
      <c r="W57" s="192"/>
      <c r="X57" s="37"/>
      <c r="Y57" s="192"/>
      <c r="AG57" s="37"/>
    </row>
    <row r="58" spans="4:33" x14ac:dyDescent="0.25">
      <c r="D58" s="192"/>
      <c r="U58" s="192"/>
      <c r="V58" s="37"/>
      <c r="W58" s="192"/>
      <c r="X58" s="37"/>
      <c r="Y58" s="192"/>
      <c r="AG58" s="37"/>
    </row>
    <row r="59" spans="4:33" x14ac:dyDescent="0.25">
      <c r="D59" s="192"/>
      <c r="U59" s="192"/>
      <c r="V59" s="37"/>
      <c r="W59" s="192"/>
      <c r="X59" s="37"/>
      <c r="Y59" s="192"/>
      <c r="AG59" s="37"/>
    </row>
    <row r="60" spans="4:33" x14ac:dyDescent="0.25">
      <c r="D60" s="192"/>
      <c r="U60" s="192"/>
      <c r="V60" s="37"/>
      <c r="W60" s="192"/>
      <c r="X60" s="37"/>
      <c r="Y60" s="192"/>
      <c r="AG60" s="37"/>
    </row>
    <row r="61" spans="4:33" x14ac:dyDescent="0.25">
      <c r="D61" s="192"/>
      <c r="U61" s="192"/>
      <c r="V61" s="37"/>
      <c r="W61" s="192"/>
      <c r="X61" s="37"/>
      <c r="Y61" s="192"/>
      <c r="AG61" s="37"/>
    </row>
    <row r="62" spans="4:33" x14ac:dyDescent="0.25">
      <c r="D62" s="192"/>
      <c r="U62" s="192"/>
      <c r="V62" s="37"/>
      <c r="W62" s="192"/>
      <c r="X62" s="37"/>
      <c r="Y62" s="192"/>
      <c r="AG62" s="37"/>
    </row>
    <row r="63" spans="4:33" x14ac:dyDescent="0.25">
      <c r="D63" s="192"/>
      <c r="U63" s="192"/>
      <c r="V63" s="37"/>
      <c r="W63" s="192"/>
      <c r="X63" s="37"/>
      <c r="Y63" s="192"/>
      <c r="AG63" s="37"/>
    </row>
    <row r="64" spans="4:33" x14ac:dyDescent="0.25">
      <c r="D64" s="192"/>
      <c r="U64" s="192"/>
      <c r="V64" s="37"/>
      <c r="W64" s="192"/>
      <c r="X64" s="37"/>
      <c r="Y64" s="192"/>
      <c r="AG64" s="37"/>
    </row>
    <row r="65" spans="4:33" x14ac:dyDescent="0.25">
      <c r="D65" s="192"/>
      <c r="U65" s="192"/>
      <c r="V65" s="37"/>
      <c r="W65" s="192"/>
      <c r="X65" s="37"/>
      <c r="Y65" s="192"/>
      <c r="AG65" s="37"/>
    </row>
    <row r="66" spans="4:33" x14ac:dyDescent="0.25">
      <c r="D66" s="192"/>
      <c r="U66" s="192"/>
      <c r="V66" s="37"/>
      <c r="W66" s="192"/>
      <c r="X66" s="37"/>
      <c r="Y66" s="192"/>
      <c r="AG66" s="37"/>
    </row>
    <row r="67" spans="4:33" x14ac:dyDescent="0.25">
      <c r="D67" s="192"/>
      <c r="U67" s="192"/>
      <c r="V67" s="37"/>
      <c r="W67" s="192"/>
      <c r="X67" s="37"/>
      <c r="Y67" s="192"/>
      <c r="AG67" s="37"/>
    </row>
    <row r="68" spans="4:33" x14ac:dyDescent="0.25">
      <c r="D68" s="192"/>
      <c r="U68" s="192"/>
      <c r="V68" s="37"/>
      <c r="W68" s="192"/>
      <c r="X68" s="37"/>
      <c r="Y68" s="192"/>
      <c r="AG68" s="37"/>
    </row>
    <row r="69" spans="4:33" x14ac:dyDescent="0.25">
      <c r="D69" s="192"/>
      <c r="U69" s="192"/>
      <c r="V69" s="37"/>
      <c r="W69" s="192"/>
      <c r="X69" s="37"/>
      <c r="Y69" s="192"/>
      <c r="AG69" s="37"/>
    </row>
    <row r="70" spans="4:33" x14ac:dyDescent="0.25">
      <c r="D70" s="192"/>
      <c r="U70" s="192"/>
      <c r="V70" s="37"/>
      <c r="W70" s="192"/>
      <c r="X70" s="37"/>
      <c r="Y70" s="192"/>
      <c r="AG70" s="37"/>
    </row>
    <row r="71" spans="4:33" x14ac:dyDescent="0.25">
      <c r="D71" s="192"/>
      <c r="U71" s="192"/>
      <c r="V71" s="37"/>
      <c r="W71" s="192"/>
      <c r="X71" s="37"/>
      <c r="Y71" s="192"/>
      <c r="AG71" s="37"/>
    </row>
    <row r="72" spans="4:33" x14ac:dyDescent="0.25">
      <c r="D72" s="192"/>
      <c r="U72" s="192"/>
      <c r="V72" s="37"/>
      <c r="W72" s="192"/>
      <c r="X72" s="37"/>
      <c r="Y72" s="192"/>
      <c r="AG72" s="37"/>
    </row>
    <row r="73" spans="4:33" x14ac:dyDescent="0.25">
      <c r="D73" s="192"/>
      <c r="U73" s="192"/>
      <c r="V73" s="37"/>
      <c r="W73" s="192"/>
      <c r="X73" s="37"/>
      <c r="Y73" s="192"/>
      <c r="AG73" s="37"/>
    </row>
    <row r="74" spans="4:33" x14ac:dyDescent="0.25">
      <c r="D74" s="192"/>
      <c r="U74" s="192"/>
      <c r="V74" s="37"/>
      <c r="W74" s="192"/>
      <c r="X74" s="37"/>
      <c r="Y74" s="192"/>
      <c r="AG74" s="37"/>
    </row>
    <row r="75" spans="4:33" x14ac:dyDescent="0.25">
      <c r="D75" s="192"/>
      <c r="U75" s="192"/>
      <c r="V75" s="37"/>
      <c r="W75" s="192"/>
      <c r="X75" s="37"/>
      <c r="Y75" s="192"/>
      <c r="AG75" s="37"/>
    </row>
    <row r="76" spans="4:33" x14ac:dyDescent="0.25">
      <c r="D76" s="192"/>
      <c r="U76" s="192"/>
      <c r="V76" s="37"/>
      <c r="W76" s="192"/>
      <c r="X76" s="37"/>
      <c r="Y76" s="192"/>
      <c r="AG76" s="37"/>
    </row>
    <row r="77" spans="4:33" x14ac:dyDescent="0.25">
      <c r="D77" s="192"/>
      <c r="U77" s="192"/>
      <c r="V77" s="37"/>
      <c r="W77" s="192"/>
      <c r="X77" s="37"/>
      <c r="Y77" s="192"/>
      <c r="AG77" s="37"/>
    </row>
    <row r="78" spans="4:33" x14ac:dyDescent="0.25">
      <c r="D78" s="192"/>
      <c r="U78" s="192"/>
      <c r="V78" s="37"/>
      <c r="W78" s="192"/>
      <c r="X78" s="37"/>
      <c r="Y78" s="192"/>
      <c r="AG78" s="37"/>
    </row>
    <row r="79" spans="4:33" x14ac:dyDescent="0.25">
      <c r="D79" s="192"/>
      <c r="U79" s="192"/>
      <c r="V79" s="37"/>
      <c r="W79" s="192"/>
      <c r="X79" s="37"/>
      <c r="Y79" s="192"/>
      <c r="AG79" s="37"/>
    </row>
    <row r="80" spans="4:33" x14ac:dyDescent="0.25">
      <c r="D80" s="192"/>
      <c r="U80" s="192"/>
      <c r="V80" s="37"/>
      <c r="W80" s="192"/>
      <c r="X80" s="37"/>
      <c r="Y80" s="192"/>
      <c r="AG80" s="37"/>
    </row>
    <row r="81" spans="4:33" x14ac:dyDescent="0.25">
      <c r="D81" s="192"/>
      <c r="U81" s="192"/>
      <c r="V81" s="37"/>
      <c r="W81" s="192"/>
      <c r="X81" s="37"/>
      <c r="Y81" s="192"/>
      <c r="AG81" s="37"/>
    </row>
    <row r="82" spans="4:33" x14ac:dyDescent="0.25">
      <c r="D82" s="192"/>
      <c r="U82" s="192"/>
      <c r="V82" s="37"/>
      <c r="W82" s="192"/>
      <c r="X82" s="37"/>
      <c r="Y82" s="192"/>
      <c r="AG82" s="37"/>
    </row>
    <row r="83" spans="4:33" x14ac:dyDescent="0.25">
      <c r="D83" s="192"/>
      <c r="U83" s="192"/>
      <c r="V83" s="37"/>
      <c r="W83" s="192"/>
      <c r="X83" s="37"/>
      <c r="Y83" s="192"/>
      <c r="AG83" s="37"/>
    </row>
    <row r="84" spans="4:33" x14ac:dyDescent="0.25">
      <c r="D84" s="192"/>
      <c r="U84" s="192"/>
      <c r="V84" s="37"/>
      <c r="W84" s="192"/>
      <c r="X84" s="37"/>
      <c r="Y84" s="192"/>
      <c r="AG84" s="37"/>
    </row>
    <row r="85" spans="4:33" x14ac:dyDescent="0.25">
      <c r="D85" s="192"/>
      <c r="U85" s="192"/>
      <c r="V85" s="37"/>
      <c r="W85" s="192"/>
      <c r="X85" s="37"/>
      <c r="Y85" s="192"/>
      <c r="AG85" s="37"/>
    </row>
    <row r="86" spans="4:33" x14ac:dyDescent="0.25">
      <c r="D86" s="192"/>
      <c r="U86" s="192"/>
      <c r="V86" s="37"/>
      <c r="W86" s="192"/>
      <c r="X86" s="37"/>
      <c r="Y86" s="192"/>
      <c r="AG86" s="37"/>
    </row>
    <row r="87" spans="4:33" x14ac:dyDescent="0.25">
      <c r="D87" s="192"/>
      <c r="U87" s="192"/>
      <c r="V87" s="37"/>
      <c r="W87" s="192"/>
      <c r="X87" s="37"/>
      <c r="Y87" s="192"/>
      <c r="AG87" s="37"/>
    </row>
    <row r="88" spans="4:33" x14ac:dyDescent="0.25">
      <c r="D88" s="192"/>
      <c r="U88" s="192"/>
      <c r="V88" s="37"/>
      <c r="W88" s="192"/>
      <c r="X88" s="37"/>
      <c r="Y88" s="192"/>
      <c r="AG88" s="37"/>
    </row>
    <row r="89" spans="4:33" x14ac:dyDescent="0.25">
      <c r="D89" s="192"/>
      <c r="U89" s="192"/>
      <c r="V89" s="37"/>
      <c r="W89" s="192"/>
      <c r="X89" s="37"/>
      <c r="Y89" s="192"/>
      <c r="AG89" s="37"/>
    </row>
    <row r="90" spans="4:33" x14ac:dyDescent="0.25">
      <c r="D90" s="192"/>
      <c r="U90" s="192"/>
      <c r="V90" s="37"/>
      <c r="W90" s="192"/>
      <c r="X90" s="37"/>
      <c r="Y90" s="192"/>
      <c r="AG90" s="37"/>
    </row>
    <row r="91" spans="4:33" x14ac:dyDescent="0.25">
      <c r="D91" s="192"/>
      <c r="U91" s="192"/>
      <c r="V91" s="37"/>
      <c r="W91" s="192"/>
      <c r="X91" s="37"/>
      <c r="Y91" s="192"/>
      <c r="AG91" s="37"/>
    </row>
    <row r="92" spans="4:33" x14ac:dyDescent="0.25">
      <c r="D92" s="192"/>
      <c r="U92" s="192"/>
      <c r="V92" s="37"/>
      <c r="W92" s="192"/>
      <c r="X92" s="37"/>
      <c r="Y92" s="192"/>
      <c r="AG92" s="37"/>
    </row>
    <row r="93" spans="4:33" x14ac:dyDescent="0.25">
      <c r="D93" s="192"/>
      <c r="U93" s="192"/>
      <c r="V93" s="37"/>
      <c r="W93" s="192"/>
      <c r="X93" s="37"/>
      <c r="Y93" s="192"/>
      <c r="AG93" s="37"/>
    </row>
    <row r="94" spans="4:33" x14ac:dyDescent="0.25">
      <c r="D94" s="192"/>
      <c r="U94" s="192"/>
      <c r="V94" s="37"/>
      <c r="W94" s="192"/>
      <c r="X94" s="37"/>
      <c r="Y94" s="192"/>
      <c r="AG94" s="37"/>
    </row>
    <row r="95" spans="4:33" x14ac:dyDescent="0.25">
      <c r="D95" s="192"/>
      <c r="U95" s="192"/>
      <c r="V95" s="37"/>
      <c r="W95" s="192"/>
      <c r="X95" s="37"/>
      <c r="Y95" s="192"/>
      <c r="AG95" s="37"/>
    </row>
    <row r="96" spans="4:33" x14ac:dyDescent="0.25">
      <c r="D96" s="192"/>
      <c r="U96" s="192"/>
      <c r="V96" s="37"/>
      <c r="W96" s="192"/>
      <c r="X96" s="37"/>
      <c r="Y96" s="192"/>
      <c r="AG96" s="37"/>
    </row>
    <row r="97" spans="4:33" x14ac:dyDescent="0.25">
      <c r="D97" s="192"/>
      <c r="U97" s="192"/>
      <c r="V97" s="37"/>
      <c r="W97" s="192"/>
      <c r="X97" s="37"/>
      <c r="Y97" s="192"/>
      <c r="AG97" s="37"/>
    </row>
    <row r="98" spans="4:33" x14ac:dyDescent="0.25">
      <c r="D98" s="192"/>
      <c r="U98" s="192"/>
      <c r="V98" s="37"/>
      <c r="W98" s="192"/>
      <c r="X98" s="37"/>
      <c r="Y98" s="192"/>
      <c r="AG98" s="37"/>
    </row>
    <row r="99" spans="4:33" x14ac:dyDescent="0.25">
      <c r="D99" s="192"/>
      <c r="U99" s="192"/>
      <c r="V99" s="37"/>
      <c r="W99" s="192"/>
      <c r="X99" s="37"/>
      <c r="Y99" s="192"/>
      <c r="AG99" s="37"/>
    </row>
    <row r="100" spans="4:33" x14ac:dyDescent="0.25">
      <c r="D100" s="192"/>
      <c r="U100" s="192"/>
      <c r="V100" s="37"/>
      <c r="W100" s="192"/>
      <c r="X100" s="37"/>
      <c r="Y100" s="192"/>
      <c r="AG100" s="37"/>
    </row>
    <row r="101" spans="4:33" x14ac:dyDescent="0.25">
      <c r="D101" s="192"/>
      <c r="U101" s="192"/>
      <c r="V101" s="37"/>
      <c r="W101" s="192"/>
      <c r="X101" s="37"/>
      <c r="Y101" s="192"/>
      <c r="AG101" s="37"/>
    </row>
    <row r="102" spans="4:33" x14ac:dyDescent="0.25">
      <c r="D102" s="192"/>
      <c r="U102" s="192"/>
      <c r="V102" s="37"/>
      <c r="W102" s="192"/>
      <c r="X102" s="37"/>
      <c r="Y102" s="192"/>
      <c r="AG102" s="37"/>
    </row>
    <row r="103" spans="4:33" x14ac:dyDescent="0.25">
      <c r="D103" s="192"/>
      <c r="U103" s="192"/>
      <c r="V103" s="37"/>
      <c r="W103" s="192"/>
      <c r="X103" s="37"/>
      <c r="Y103" s="192"/>
      <c r="AG103" s="37"/>
    </row>
    <row r="104" spans="4:33" x14ac:dyDescent="0.25">
      <c r="D104" s="192"/>
      <c r="U104" s="192"/>
      <c r="V104" s="37"/>
      <c r="W104" s="192"/>
      <c r="X104" s="37"/>
      <c r="Y104" s="192"/>
      <c r="AG104" s="37"/>
    </row>
    <row r="105" spans="4:33" x14ac:dyDescent="0.25">
      <c r="D105" s="192"/>
      <c r="U105" s="192"/>
      <c r="V105" s="37"/>
      <c r="W105" s="192"/>
      <c r="X105" s="37"/>
      <c r="Y105" s="192"/>
      <c r="AG105" s="37"/>
    </row>
    <row r="106" spans="4:33" x14ac:dyDescent="0.25">
      <c r="D106" s="192"/>
      <c r="U106" s="192"/>
      <c r="V106" s="37"/>
      <c r="W106" s="192"/>
      <c r="X106" s="37"/>
      <c r="Y106" s="192"/>
      <c r="AG106" s="37"/>
    </row>
    <row r="107" spans="4:33" x14ac:dyDescent="0.25">
      <c r="D107" s="192"/>
      <c r="U107" s="192"/>
      <c r="V107" s="37"/>
      <c r="W107" s="192"/>
      <c r="X107" s="37"/>
      <c r="Y107" s="192"/>
      <c r="AG107" s="37"/>
    </row>
    <row r="108" spans="4:33" x14ac:dyDescent="0.25">
      <c r="D108" s="192"/>
      <c r="U108" s="192"/>
      <c r="V108" s="37"/>
      <c r="W108" s="192"/>
      <c r="X108" s="37"/>
      <c r="Y108" s="192"/>
      <c r="AG108" s="37"/>
    </row>
    <row r="109" spans="4:33" x14ac:dyDescent="0.25">
      <c r="D109" s="192"/>
      <c r="U109" s="192"/>
      <c r="V109" s="37"/>
      <c r="W109" s="192"/>
      <c r="X109" s="37"/>
      <c r="Y109" s="192"/>
      <c r="AG109" s="37"/>
    </row>
    <row r="110" spans="4:33" x14ac:dyDescent="0.25">
      <c r="D110" s="192"/>
      <c r="U110" s="192"/>
      <c r="V110" s="37"/>
      <c r="W110" s="192"/>
      <c r="X110" s="37"/>
      <c r="Y110" s="192"/>
      <c r="AG110" s="37"/>
    </row>
    <row r="111" spans="4:33" x14ac:dyDescent="0.25">
      <c r="D111" s="192"/>
      <c r="U111" s="192"/>
      <c r="V111" s="37"/>
      <c r="W111" s="192"/>
      <c r="X111" s="37"/>
      <c r="Y111" s="192"/>
      <c r="AG111" s="37"/>
    </row>
    <row r="112" spans="4:33" x14ac:dyDescent="0.25">
      <c r="D112" s="192"/>
      <c r="U112" s="192"/>
      <c r="V112" s="37"/>
      <c r="W112" s="192"/>
      <c r="X112" s="37"/>
      <c r="Y112" s="192"/>
      <c r="AG112" s="37"/>
    </row>
    <row r="113" spans="4:33" x14ac:dyDescent="0.25">
      <c r="D113" s="192"/>
      <c r="U113" s="192"/>
      <c r="V113" s="37"/>
      <c r="W113" s="192"/>
      <c r="X113" s="37"/>
      <c r="Y113" s="192"/>
      <c r="AG113" s="37"/>
    </row>
    <row r="114" spans="4:33" x14ac:dyDescent="0.25">
      <c r="D114" s="192"/>
      <c r="U114" s="192"/>
      <c r="V114" s="37"/>
      <c r="W114" s="192"/>
      <c r="X114" s="37"/>
      <c r="Y114" s="192"/>
      <c r="AG114" s="37"/>
    </row>
    <row r="115" spans="4:33" x14ac:dyDescent="0.25">
      <c r="D115" s="192"/>
      <c r="U115" s="192"/>
      <c r="V115" s="37"/>
      <c r="W115" s="192"/>
      <c r="X115" s="37"/>
      <c r="Y115" s="192"/>
      <c r="AG115" s="37"/>
    </row>
    <row r="116" spans="4:33" x14ac:dyDescent="0.25">
      <c r="D116" s="192"/>
      <c r="U116" s="192"/>
      <c r="V116" s="37"/>
      <c r="W116" s="192"/>
      <c r="X116" s="37"/>
      <c r="Y116" s="192"/>
      <c r="AG116" s="37"/>
    </row>
    <row r="117" spans="4:33" x14ac:dyDescent="0.25">
      <c r="D117" s="192"/>
      <c r="U117" s="192"/>
      <c r="V117" s="37"/>
      <c r="W117" s="192"/>
      <c r="X117" s="37"/>
      <c r="Y117" s="192"/>
      <c r="AG117" s="37"/>
    </row>
    <row r="118" spans="4:33" x14ac:dyDescent="0.25">
      <c r="D118" s="192"/>
      <c r="U118" s="192"/>
      <c r="V118" s="37"/>
      <c r="W118" s="192"/>
      <c r="X118" s="37"/>
      <c r="Y118" s="192"/>
      <c r="AG118" s="37"/>
    </row>
    <row r="119" spans="4:33" x14ac:dyDescent="0.25">
      <c r="D119" s="192"/>
      <c r="U119" s="192"/>
      <c r="V119" s="37"/>
      <c r="W119" s="192"/>
      <c r="X119" s="37"/>
      <c r="Y119" s="192"/>
      <c r="AG119" s="37"/>
    </row>
    <row r="120" spans="4:33" x14ac:dyDescent="0.25">
      <c r="D120" s="192"/>
      <c r="U120" s="192"/>
      <c r="V120" s="37"/>
      <c r="W120" s="192"/>
      <c r="X120" s="37"/>
      <c r="Y120" s="192"/>
      <c r="AG120" s="37"/>
    </row>
    <row r="121" spans="4:33" x14ac:dyDescent="0.25">
      <c r="D121" s="192"/>
      <c r="U121" s="192"/>
      <c r="V121" s="37"/>
      <c r="W121" s="192"/>
      <c r="X121" s="37"/>
      <c r="Y121" s="192"/>
      <c r="AG121" s="37"/>
    </row>
    <row r="122" spans="4:33" x14ac:dyDescent="0.25">
      <c r="D122" s="192"/>
      <c r="U122" s="192"/>
      <c r="V122" s="37"/>
      <c r="W122" s="192"/>
      <c r="X122" s="37"/>
      <c r="Y122" s="192"/>
      <c r="AG122" s="37"/>
    </row>
    <row r="123" spans="4:33" x14ac:dyDescent="0.25">
      <c r="D123" s="192"/>
      <c r="U123" s="192"/>
      <c r="V123" s="37"/>
      <c r="W123" s="192"/>
      <c r="X123" s="37"/>
      <c r="Y123" s="192"/>
      <c r="AG123" s="37"/>
    </row>
    <row r="124" spans="4:33" x14ac:dyDescent="0.25">
      <c r="D124" s="192"/>
      <c r="U124" s="192"/>
      <c r="V124" s="37"/>
      <c r="W124" s="192"/>
      <c r="X124" s="37"/>
      <c r="Y124" s="192"/>
      <c r="AG124" s="37"/>
    </row>
    <row r="125" spans="4:33" x14ac:dyDescent="0.25">
      <c r="D125" s="192"/>
      <c r="U125" s="192"/>
      <c r="V125" s="37"/>
      <c r="W125" s="192"/>
      <c r="X125" s="37"/>
      <c r="Y125" s="192"/>
      <c r="AG125" s="37"/>
    </row>
    <row r="126" spans="4:33" x14ac:dyDescent="0.25">
      <c r="D126" s="192"/>
      <c r="U126" s="192"/>
      <c r="V126" s="37"/>
      <c r="W126" s="192"/>
      <c r="X126" s="37"/>
      <c r="Y126" s="192"/>
      <c r="AG126" s="37"/>
    </row>
    <row r="127" spans="4:33" x14ac:dyDescent="0.25">
      <c r="D127" s="192"/>
      <c r="U127" s="192"/>
      <c r="V127" s="37"/>
      <c r="W127" s="192"/>
      <c r="X127" s="37"/>
      <c r="Y127" s="192"/>
      <c r="AG127" s="37"/>
    </row>
    <row r="128" spans="4:33" x14ac:dyDescent="0.25">
      <c r="D128" s="192"/>
      <c r="U128" s="192"/>
      <c r="V128" s="37"/>
      <c r="W128" s="192"/>
      <c r="X128" s="37"/>
      <c r="Y128" s="192"/>
      <c r="AG128" s="37"/>
    </row>
    <row r="129" spans="21:33" x14ac:dyDescent="0.25">
      <c r="U129" s="37"/>
      <c r="V129" s="37"/>
      <c r="W129" s="37"/>
      <c r="X129" s="37"/>
      <c r="Y129" s="37"/>
      <c r="AG129" s="37"/>
    </row>
    <row r="130" spans="21:33" x14ac:dyDescent="0.25">
      <c r="U130" s="37"/>
      <c r="V130" s="37"/>
      <c r="W130" s="37"/>
      <c r="X130" s="37"/>
      <c r="Y130" s="37"/>
      <c r="AG130" s="37"/>
    </row>
    <row r="131" spans="21:33" x14ac:dyDescent="0.25">
      <c r="U131" s="37"/>
      <c r="V131" s="37"/>
      <c r="W131" s="37"/>
      <c r="X131" s="37"/>
      <c r="Y131" s="37"/>
      <c r="AG131" s="37"/>
    </row>
    <row r="132" spans="21:33" x14ac:dyDescent="0.25">
      <c r="U132" s="37"/>
      <c r="V132" s="37"/>
      <c r="W132" s="37"/>
      <c r="X132" s="37"/>
      <c r="Y132" s="37"/>
      <c r="AG132" s="37"/>
    </row>
    <row r="133" spans="21:33" x14ac:dyDescent="0.25">
      <c r="U133" s="37"/>
      <c r="V133" s="37"/>
      <c r="W133" s="37"/>
      <c r="X133" s="37"/>
      <c r="Y133" s="37"/>
      <c r="AG133" s="37"/>
    </row>
    <row r="134" spans="21:33" x14ac:dyDescent="0.25">
      <c r="U134" s="37"/>
      <c r="V134" s="37"/>
      <c r="W134" s="37"/>
      <c r="X134" s="37"/>
      <c r="Y134" s="37"/>
      <c r="AG134" s="37"/>
    </row>
    <row r="135" spans="21:33" x14ac:dyDescent="0.25">
      <c r="U135" s="37"/>
      <c r="V135" s="37"/>
      <c r="W135" s="37"/>
      <c r="X135" s="37"/>
      <c r="Y135" s="37"/>
      <c r="AG135" s="37"/>
    </row>
    <row r="136" spans="21:33" x14ac:dyDescent="0.25">
      <c r="U136" s="37"/>
      <c r="V136" s="37"/>
      <c r="W136" s="37"/>
      <c r="X136" s="37"/>
      <c r="Y136" s="37"/>
    </row>
    <row r="137" spans="21:33" x14ac:dyDescent="0.25">
      <c r="U137" s="37"/>
      <c r="V137" s="37"/>
      <c r="W137" s="37"/>
      <c r="X137" s="37"/>
      <c r="Y137" s="37"/>
    </row>
    <row r="138" spans="21:33" x14ac:dyDescent="0.25">
      <c r="U138" s="37"/>
      <c r="V138" s="37"/>
      <c r="W138" s="37"/>
      <c r="X138" s="37"/>
      <c r="Y138" s="37"/>
    </row>
    <row r="139" spans="21:33" x14ac:dyDescent="0.25">
      <c r="U139" s="37"/>
      <c r="V139" s="37"/>
      <c r="W139" s="37"/>
      <c r="X139" s="37"/>
      <c r="Y139" s="37"/>
    </row>
    <row r="140" spans="21:33" x14ac:dyDescent="0.25">
      <c r="U140" s="37"/>
      <c r="V140" s="37"/>
      <c r="W140" s="37"/>
      <c r="X140" s="37"/>
      <c r="Y140" s="37"/>
    </row>
    <row r="141" spans="21:33" x14ac:dyDescent="0.25">
      <c r="U141" s="37"/>
      <c r="V141" s="37"/>
      <c r="W141" s="37"/>
      <c r="X141" s="37"/>
      <c r="Y141" s="37"/>
    </row>
    <row r="142" spans="21:33" x14ac:dyDescent="0.25">
      <c r="U142" s="37"/>
      <c r="V142" s="37"/>
      <c r="W142" s="37"/>
      <c r="X142" s="37"/>
      <c r="Y142" s="37"/>
    </row>
    <row r="143" spans="21:33" x14ac:dyDescent="0.25">
      <c r="U143" s="37"/>
      <c r="V143" s="37"/>
      <c r="W143" s="37"/>
      <c r="X143" s="37"/>
      <c r="Y143" s="37"/>
    </row>
    <row r="144" spans="21:33" x14ac:dyDescent="0.25">
      <c r="U144" s="37"/>
      <c r="V144" s="37"/>
      <c r="W144" s="37"/>
      <c r="X144" s="37"/>
      <c r="Y144" s="37"/>
    </row>
    <row r="145" spans="21:25" x14ac:dyDescent="0.25">
      <c r="U145" s="37"/>
      <c r="V145" s="37"/>
      <c r="W145" s="37"/>
      <c r="X145" s="37"/>
      <c r="Y145" s="37"/>
    </row>
    <row r="146" spans="21:25" x14ac:dyDescent="0.25">
      <c r="U146" s="37"/>
      <c r="V146" s="37"/>
      <c r="W146" s="37"/>
      <c r="X146" s="37"/>
      <c r="Y146" s="37"/>
    </row>
    <row r="147" spans="21:25" x14ac:dyDescent="0.25">
      <c r="U147" s="37"/>
      <c r="V147" s="37"/>
      <c r="W147" s="37"/>
      <c r="X147" s="37"/>
      <c r="Y147" s="37"/>
    </row>
    <row r="148" spans="21:25" x14ac:dyDescent="0.25">
      <c r="U148" s="37"/>
      <c r="V148" s="37"/>
      <c r="W148" s="37"/>
      <c r="X148" s="37"/>
      <c r="Y148" s="37"/>
    </row>
    <row r="149" spans="21:25" x14ac:dyDescent="0.25">
      <c r="U149" s="37"/>
      <c r="V149" s="37"/>
      <c r="W149" s="37"/>
      <c r="X149" s="37"/>
      <c r="Y149" s="37"/>
    </row>
    <row r="150" spans="21:25" x14ac:dyDescent="0.25">
      <c r="U150" s="37"/>
      <c r="V150" s="37"/>
      <c r="W150" s="37"/>
      <c r="X150" s="37"/>
      <c r="Y150" s="37"/>
    </row>
    <row r="151" spans="21:25" x14ac:dyDescent="0.25">
      <c r="U151" s="37"/>
      <c r="V151" s="37"/>
      <c r="W151" s="37"/>
      <c r="X151" s="37"/>
      <c r="Y151" s="37"/>
    </row>
    <row r="152" spans="21:25" x14ac:dyDescent="0.25">
      <c r="U152" s="37"/>
      <c r="V152" s="37"/>
      <c r="W152" s="37"/>
      <c r="X152" s="37"/>
      <c r="Y152" s="37"/>
    </row>
    <row r="153" spans="21:25" x14ac:dyDescent="0.25">
      <c r="U153" s="37"/>
      <c r="V153" s="37"/>
      <c r="W153" s="37"/>
      <c r="X153" s="37"/>
      <c r="Y153" s="37"/>
    </row>
    <row r="154" spans="21:25" x14ac:dyDescent="0.25">
      <c r="U154" s="37"/>
      <c r="V154" s="37"/>
      <c r="W154" s="37"/>
      <c r="X154" s="37"/>
      <c r="Y154" s="37"/>
    </row>
    <row r="155" spans="21:25" x14ac:dyDescent="0.25">
      <c r="U155" s="37"/>
      <c r="V155" s="37"/>
      <c r="W155" s="37"/>
      <c r="X155" s="37"/>
      <c r="Y155" s="37"/>
    </row>
    <row r="156" spans="21:25" x14ac:dyDescent="0.25">
      <c r="U156" s="37"/>
      <c r="V156" s="37"/>
      <c r="W156" s="37"/>
      <c r="X156" s="37"/>
      <c r="Y156" s="37"/>
    </row>
    <row r="157" spans="21:25" x14ac:dyDescent="0.25">
      <c r="U157" s="37"/>
      <c r="V157" s="37"/>
      <c r="W157" s="37"/>
      <c r="X157" s="37"/>
      <c r="Y157" s="37"/>
    </row>
    <row r="158" spans="21:25" x14ac:dyDescent="0.25">
      <c r="U158" s="37"/>
      <c r="V158" s="37"/>
      <c r="W158" s="37"/>
      <c r="X158" s="37"/>
      <c r="Y158" s="37"/>
    </row>
    <row r="159" spans="21:25" x14ac:dyDescent="0.25">
      <c r="U159" s="37"/>
      <c r="V159" s="37"/>
      <c r="W159" s="37"/>
      <c r="X159" s="37"/>
      <c r="Y159" s="37"/>
    </row>
    <row r="160" spans="21:25" x14ac:dyDescent="0.25">
      <c r="U160" s="37"/>
      <c r="V160" s="37"/>
      <c r="W160" s="37"/>
      <c r="X160" s="37"/>
      <c r="Y160" s="37"/>
    </row>
    <row r="161" spans="21:25" x14ac:dyDescent="0.25">
      <c r="U161" s="37"/>
      <c r="V161" s="37"/>
      <c r="W161" s="37"/>
      <c r="X161" s="37"/>
      <c r="Y161" s="37"/>
    </row>
    <row r="162" spans="21:25" x14ac:dyDescent="0.25">
      <c r="U162" s="37"/>
      <c r="V162" s="37"/>
      <c r="W162" s="37"/>
      <c r="X162" s="37"/>
      <c r="Y162" s="37"/>
    </row>
    <row r="163" spans="21:25" x14ac:dyDescent="0.25">
      <c r="U163" s="37"/>
      <c r="V163" s="37"/>
      <c r="W163" s="37"/>
      <c r="X163" s="37"/>
      <c r="Y163" s="37"/>
    </row>
    <row r="164" spans="21:25" x14ac:dyDescent="0.25">
      <c r="U164" s="37"/>
      <c r="V164" s="37"/>
      <c r="W164" s="37"/>
      <c r="X164" s="37"/>
      <c r="Y164" s="37"/>
    </row>
    <row r="165" spans="21:25" x14ac:dyDescent="0.25">
      <c r="U165" s="37"/>
      <c r="V165" s="37"/>
      <c r="W165" s="37"/>
      <c r="X165" s="37"/>
      <c r="Y165" s="37"/>
    </row>
    <row r="166" spans="21:25" x14ac:dyDescent="0.25">
      <c r="U166" s="37"/>
      <c r="V166" s="37"/>
      <c r="W166" s="37"/>
      <c r="X166" s="37"/>
      <c r="Y166" s="37"/>
    </row>
    <row r="167" spans="21:25" x14ac:dyDescent="0.25">
      <c r="U167" s="37"/>
      <c r="V167" s="37"/>
      <c r="W167" s="37"/>
      <c r="X167" s="37"/>
      <c r="Y167" s="37"/>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10:12" x14ac:dyDescent="0.25">
      <c r="J337"/>
      <c r="K337"/>
      <c r="L337"/>
    </row>
    <row r="338" spans="10:12" x14ac:dyDescent="0.25">
      <c r="J338"/>
      <c r="K338"/>
      <c r="L338"/>
    </row>
    <row r="339" spans="10:12" x14ac:dyDescent="0.25">
      <c r="J339"/>
      <c r="K339"/>
      <c r="L339"/>
    </row>
    <row r="340" spans="10:12" x14ac:dyDescent="0.25">
      <c r="J340"/>
      <c r="K340"/>
      <c r="L340"/>
    </row>
    <row r="341" spans="10:12" x14ac:dyDescent="0.25">
      <c r="J341"/>
      <c r="K341"/>
      <c r="L341"/>
    </row>
    <row r="342" spans="10:12" x14ac:dyDescent="0.25">
      <c r="J342"/>
      <c r="K342"/>
      <c r="L342"/>
    </row>
    <row r="343" spans="10:12" x14ac:dyDescent="0.25">
      <c r="J343"/>
      <c r="K343"/>
      <c r="L343"/>
    </row>
    <row r="344" spans="10:12" x14ac:dyDescent="0.25">
      <c r="J344"/>
      <c r="K344"/>
      <c r="L344"/>
    </row>
    <row r="345" spans="10:12" x14ac:dyDescent="0.25">
      <c r="J345"/>
      <c r="K345"/>
      <c r="L345"/>
    </row>
    <row r="346" spans="10:12" x14ac:dyDescent="0.25">
      <c r="J346"/>
      <c r="K346"/>
      <c r="L346"/>
    </row>
    <row r="347" spans="10:12" x14ac:dyDescent="0.25">
      <c r="J347"/>
      <c r="K347"/>
      <c r="L347"/>
    </row>
    <row r="348" spans="10:12" x14ac:dyDescent="0.25">
      <c r="J348"/>
      <c r="K348"/>
      <c r="L348"/>
    </row>
    <row r="349" spans="10:12" x14ac:dyDescent="0.25">
      <c r="J349"/>
      <c r="K349"/>
      <c r="L349"/>
    </row>
    <row r="350" spans="10:12" x14ac:dyDescent="0.25">
      <c r="J350"/>
      <c r="K350"/>
      <c r="L350"/>
    </row>
    <row r="351" spans="10:12" x14ac:dyDescent="0.25">
      <c r="J351"/>
      <c r="K351"/>
      <c r="L351"/>
    </row>
    <row r="352" spans="10:12" x14ac:dyDescent="0.25">
      <c r="J352"/>
      <c r="K352"/>
      <c r="L352"/>
    </row>
    <row r="353" spans="10:12" x14ac:dyDescent="0.25">
      <c r="J353"/>
      <c r="K353"/>
      <c r="L353"/>
    </row>
    <row r="354" spans="10:12" x14ac:dyDescent="0.25">
      <c r="J354"/>
      <c r="K354"/>
      <c r="L354"/>
    </row>
    <row r="355" spans="10:12" x14ac:dyDescent="0.25">
      <c r="J355"/>
      <c r="K355"/>
      <c r="L355"/>
    </row>
    <row r="356" spans="10:12" x14ac:dyDescent="0.25">
      <c r="J356"/>
      <c r="K356"/>
      <c r="L356"/>
    </row>
    <row r="357" spans="10:12" x14ac:dyDescent="0.25">
      <c r="J357"/>
      <c r="K357"/>
      <c r="L357"/>
    </row>
    <row r="358" spans="10:12" x14ac:dyDescent="0.25">
      <c r="J358"/>
      <c r="K358"/>
      <c r="L358"/>
    </row>
    <row r="359" spans="10:12" x14ac:dyDescent="0.25">
      <c r="J359"/>
      <c r="K359"/>
      <c r="L359"/>
    </row>
    <row r="360" spans="10:12" x14ac:dyDescent="0.25">
      <c r="J360"/>
      <c r="K360"/>
      <c r="L360"/>
    </row>
    <row r="361" spans="10:12" x14ac:dyDescent="0.25">
      <c r="J361"/>
      <c r="K361"/>
      <c r="L361"/>
    </row>
    <row r="362" spans="10:12" x14ac:dyDescent="0.25">
      <c r="J362"/>
      <c r="K362"/>
      <c r="L362"/>
    </row>
    <row r="363" spans="10:12" x14ac:dyDescent="0.25">
      <c r="J363"/>
      <c r="K363"/>
      <c r="L363"/>
    </row>
    <row r="364" spans="10:12" x14ac:dyDescent="0.25">
      <c r="J364"/>
      <c r="K364"/>
      <c r="L364"/>
    </row>
    <row r="365" spans="10:12" x14ac:dyDescent="0.25">
      <c r="J365"/>
      <c r="K365"/>
      <c r="L365"/>
    </row>
    <row r="366" spans="10:12" x14ac:dyDescent="0.25">
      <c r="J366"/>
      <c r="K366"/>
      <c r="L366"/>
    </row>
    <row r="367" spans="10:12" x14ac:dyDescent="0.25">
      <c r="J367"/>
      <c r="K367"/>
      <c r="L367"/>
    </row>
    <row r="368" spans="10:12" x14ac:dyDescent="0.25">
      <c r="J368"/>
      <c r="K368"/>
      <c r="L368"/>
    </row>
    <row r="369" spans="10:12" x14ac:dyDescent="0.25">
      <c r="J369"/>
      <c r="K369"/>
      <c r="L369"/>
    </row>
    <row r="370" spans="10:12" x14ac:dyDescent="0.25">
      <c r="J370"/>
      <c r="K370"/>
      <c r="L370"/>
    </row>
    <row r="371" spans="10:12" x14ac:dyDescent="0.25">
      <c r="J371"/>
      <c r="K371"/>
      <c r="L371"/>
    </row>
    <row r="372" spans="10:12" x14ac:dyDescent="0.25">
      <c r="J372"/>
      <c r="K372"/>
      <c r="L372"/>
    </row>
    <row r="373" spans="10:12" x14ac:dyDescent="0.25">
      <c r="J373"/>
      <c r="K373"/>
      <c r="L373"/>
    </row>
    <row r="374" spans="10:12" x14ac:dyDescent="0.25">
      <c r="J374"/>
      <c r="K374"/>
      <c r="L374"/>
    </row>
    <row r="375" spans="10:12" x14ac:dyDescent="0.25">
      <c r="J375"/>
      <c r="K375"/>
      <c r="L375"/>
    </row>
    <row r="376" spans="10:12" x14ac:dyDescent="0.25">
      <c r="J376"/>
      <c r="K376"/>
      <c r="L376"/>
    </row>
    <row r="377" spans="10:12" x14ac:dyDescent="0.25">
      <c r="J377"/>
      <c r="K377"/>
      <c r="L377"/>
    </row>
    <row r="378" spans="10:12" x14ac:dyDescent="0.25">
      <c r="J378"/>
      <c r="K378"/>
      <c r="L378"/>
    </row>
    <row r="379" spans="10:12" x14ac:dyDescent="0.25">
      <c r="J379"/>
      <c r="K379"/>
      <c r="L379"/>
    </row>
    <row r="380" spans="10:12" x14ac:dyDescent="0.25">
      <c r="J380"/>
      <c r="K380"/>
      <c r="L380"/>
    </row>
    <row r="381" spans="10:12" x14ac:dyDescent="0.25">
      <c r="J381"/>
      <c r="K381"/>
      <c r="L381"/>
    </row>
    <row r="382" spans="10:12" x14ac:dyDescent="0.25">
      <c r="J382"/>
      <c r="K382"/>
      <c r="L382"/>
    </row>
    <row r="383" spans="10:12" x14ac:dyDescent="0.25">
      <c r="J383"/>
      <c r="K383"/>
      <c r="L383"/>
    </row>
    <row r="384" spans="10:12" x14ac:dyDescent="0.25">
      <c r="J384"/>
      <c r="K384"/>
      <c r="L384"/>
    </row>
    <row r="385" spans="10:12" x14ac:dyDescent="0.25">
      <c r="J385"/>
      <c r="K385"/>
      <c r="L385"/>
    </row>
    <row r="386" spans="10:12" x14ac:dyDescent="0.25">
      <c r="J386"/>
      <c r="K386"/>
      <c r="L386"/>
    </row>
    <row r="387" spans="10:12" x14ac:dyDescent="0.25">
      <c r="J387"/>
      <c r="K387"/>
      <c r="L387"/>
    </row>
    <row r="388" spans="10:12" x14ac:dyDescent="0.25">
      <c r="J388"/>
      <c r="K388"/>
      <c r="L388"/>
    </row>
    <row r="389" spans="10:12" x14ac:dyDescent="0.25">
      <c r="J389"/>
      <c r="K389"/>
      <c r="L389"/>
    </row>
    <row r="390" spans="10:12" x14ac:dyDescent="0.25">
      <c r="J390"/>
      <c r="K390"/>
      <c r="L390"/>
    </row>
    <row r="391" spans="10:12" x14ac:dyDescent="0.25">
      <c r="J391"/>
      <c r="K391"/>
      <c r="L391"/>
    </row>
    <row r="392" spans="10:12" x14ac:dyDescent="0.25">
      <c r="J392"/>
      <c r="K392"/>
      <c r="L392"/>
    </row>
    <row r="393" spans="10:12" x14ac:dyDescent="0.25">
      <c r="J393"/>
      <c r="K393"/>
      <c r="L393"/>
    </row>
    <row r="394" spans="10:12" x14ac:dyDescent="0.25">
      <c r="J394"/>
      <c r="K394"/>
      <c r="L394"/>
    </row>
    <row r="395" spans="10:12" x14ac:dyDescent="0.25">
      <c r="J395"/>
      <c r="K395"/>
      <c r="L395"/>
    </row>
    <row r="396" spans="10:12" x14ac:dyDescent="0.25">
      <c r="J396"/>
      <c r="K396"/>
      <c r="L396"/>
    </row>
    <row r="397" spans="10:12" x14ac:dyDescent="0.25">
      <c r="J397"/>
      <c r="K397"/>
      <c r="L397"/>
    </row>
    <row r="398" spans="10:12" x14ac:dyDescent="0.25">
      <c r="J398"/>
      <c r="K398"/>
      <c r="L398"/>
    </row>
    <row r="399" spans="10:12" x14ac:dyDescent="0.25">
      <c r="J399"/>
      <c r="K399"/>
      <c r="L399"/>
    </row>
    <row r="400" spans="10:12" x14ac:dyDescent="0.25">
      <c r="J400"/>
      <c r="K400"/>
      <c r="L400"/>
    </row>
    <row r="401" spans="10:12" x14ac:dyDescent="0.25">
      <c r="J401"/>
      <c r="K401"/>
      <c r="L401"/>
    </row>
    <row r="402" spans="10:12" x14ac:dyDescent="0.25">
      <c r="J402"/>
      <c r="K402"/>
      <c r="L402"/>
    </row>
    <row r="403" spans="10:12" x14ac:dyDescent="0.25">
      <c r="J403"/>
      <c r="K403"/>
      <c r="L403"/>
    </row>
    <row r="404" spans="10:12" x14ac:dyDescent="0.25">
      <c r="J404"/>
      <c r="K404"/>
      <c r="L404"/>
    </row>
    <row r="405" spans="10:12" x14ac:dyDescent="0.25">
      <c r="J405"/>
      <c r="K405"/>
      <c r="L405"/>
    </row>
    <row r="406" spans="10:12" x14ac:dyDescent="0.25">
      <c r="J406"/>
      <c r="K406"/>
      <c r="L406"/>
    </row>
    <row r="407" spans="10:12" x14ac:dyDescent="0.25">
      <c r="J407"/>
      <c r="K407"/>
      <c r="L407"/>
    </row>
    <row r="408" spans="10:12" x14ac:dyDescent="0.25">
      <c r="J408"/>
      <c r="K408"/>
      <c r="L408"/>
    </row>
    <row r="409" spans="10:12" x14ac:dyDescent="0.25">
      <c r="J409"/>
      <c r="K409"/>
      <c r="L409"/>
    </row>
    <row r="410" spans="10:12" x14ac:dyDescent="0.25">
      <c r="J410"/>
      <c r="K410"/>
      <c r="L410"/>
    </row>
    <row r="411" spans="10:12" x14ac:dyDescent="0.25">
      <c r="J411"/>
      <c r="K411"/>
      <c r="L411"/>
    </row>
    <row r="412" spans="10:12" x14ac:dyDescent="0.25">
      <c r="J412"/>
      <c r="K412"/>
      <c r="L412"/>
    </row>
    <row r="413" spans="10:12" x14ac:dyDescent="0.25">
      <c r="J413"/>
      <c r="K413"/>
      <c r="L413"/>
    </row>
    <row r="414" spans="10:12" x14ac:dyDescent="0.25">
      <c r="J414"/>
      <c r="K414"/>
      <c r="L414"/>
    </row>
    <row r="415" spans="10:12" x14ac:dyDescent="0.25">
      <c r="J415"/>
      <c r="K415"/>
      <c r="L415"/>
    </row>
    <row r="416" spans="10:12" x14ac:dyDescent="0.25">
      <c r="J416"/>
      <c r="K416"/>
      <c r="L416"/>
    </row>
    <row r="417" spans="10:12" x14ac:dyDescent="0.25">
      <c r="J417"/>
      <c r="K417"/>
      <c r="L417"/>
    </row>
    <row r="418" spans="10:12" x14ac:dyDescent="0.25">
      <c r="J418"/>
      <c r="K418"/>
      <c r="L418"/>
    </row>
    <row r="419" spans="10:12" x14ac:dyDescent="0.25">
      <c r="J419"/>
      <c r="K419"/>
      <c r="L419"/>
    </row>
    <row r="420" spans="10:12" x14ac:dyDescent="0.25">
      <c r="J420"/>
      <c r="K420"/>
      <c r="L420"/>
    </row>
    <row r="421" spans="10:12" x14ac:dyDescent="0.25">
      <c r="J421"/>
      <c r="K421"/>
      <c r="L421"/>
    </row>
    <row r="422" spans="10:12" x14ac:dyDescent="0.25">
      <c r="J422"/>
      <c r="K422"/>
      <c r="L422"/>
    </row>
    <row r="423" spans="10:12" x14ac:dyDescent="0.25">
      <c r="J423"/>
      <c r="K423"/>
      <c r="L423"/>
    </row>
    <row r="424" spans="10:12" x14ac:dyDescent="0.25">
      <c r="J424"/>
      <c r="K424"/>
      <c r="L424"/>
    </row>
    <row r="425" spans="10:12" x14ac:dyDescent="0.25">
      <c r="J425"/>
      <c r="K425"/>
      <c r="L425"/>
    </row>
    <row r="426" spans="10:12" x14ac:dyDescent="0.25">
      <c r="J426"/>
      <c r="K426"/>
      <c r="L426"/>
    </row>
    <row r="427" spans="10:12" x14ac:dyDescent="0.25">
      <c r="J427"/>
      <c r="K427"/>
      <c r="L427"/>
    </row>
    <row r="428" spans="10:12" x14ac:dyDescent="0.25">
      <c r="J428"/>
      <c r="K428"/>
      <c r="L428"/>
    </row>
    <row r="429" spans="10:12" x14ac:dyDescent="0.25">
      <c r="J429"/>
      <c r="K429"/>
      <c r="L429"/>
    </row>
    <row r="430" spans="10:12" x14ac:dyDescent="0.25">
      <c r="J430"/>
      <c r="K430"/>
      <c r="L430"/>
    </row>
    <row r="431" spans="10:12" x14ac:dyDescent="0.25">
      <c r="J431"/>
      <c r="K431"/>
      <c r="L431"/>
    </row>
    <row r="432" spans="10:12" x14ac:dyDescent="0.25">
      <c r="J432"/>
      <c r="K432"/>
      <c r="L432"/>
    </row>
    <row r="433" spans="10:12" x14ac:dyDescent="0.25">
      <c r="J433"/>
      <c r="K433"/>
      <c r="L433"/>
    </row>
    <row r="434" spans="10:12" x14ac:dyDescent="0.25">
      <c r="J434"/>
      <c r="K434"/>
      <c r="L434"/>
    </row>
    <row r="435" spans="10:12" x14ac:dyDescent="0.25">
      <c r="J435"/>
      <c r="K435"/>
      <c r="L435"/>
    </row>
    <row r="436" spans="10:12" x14ac:dyDescent="0.25">
      <c r="J436"/>
      <c r="K436"/>
      <c r="L436"/>
    </row>
    <row r="437" spans="10:12" x14ac:dyDescent="0.25">
      <c r="J437"/>
      <c r="K437"/>
      <c r="L437"/>
    </row>
    <row r="438" spans="10:12" x14ac:dyDescent="0.25">
      <c r="J438"/>
      <c r="K438"/>
      <c r="L438"/>
    </row>
  </sheetData>
  <mergeCells count="1">
    <mergeCell ref="F1:G1"/>
  </mergeCells>
  <conditionalFormatting sqref="AW2">
    <cfRule type="expression" dxfId="27" priority="32">
      <formula>$H2="M"</formula>
    </cfRule>
  </conditionalFormatting>
  <conditionalFormatting sqref="AQ2:AW2 AY2:BB2">
    <cfRule type="expression" dxfId="26" priority="30">
      <formula>AND($A2&gt;=0,MOD($A2,1)=0,$A2&lt;&gt;"")</formula>
    </cfRule>
    <cfRule type="expression" dxfId="25" priority="31">
      <formula>MOD(ROW(),2)=0</formula>
    </cfRule>
  </conditionalFormatting>
  <conditionalFormatting sqref="AZ2">
    <cfRule type="iconSet" priority="29">
      <iconSet iconSet="3Symbols" showValue="0">
        <cfvo type="percent" val="0"/>
        <cfvo type="num" val="0"/>
        <cfvo type="num" val="7"/>
      </iconSet>
    </cfRule>
  </conditionalFormatting>
  <conditionalFormatting sqref="AX2">
    <cfRule type="expression" dxfId="24" priority="27">
      <formula>AND($A2&gt;=0,MOD($A2,1)=0,$A2&lt;&gt;"")</formula>
    </cfRule>
    <cfRule type="expression" dxfId="23" priority="28">
      <formula>MOD(ROW(),2)=0</formula>
    </cfRule>
  </conditionalFormatting>
  <conditionalFormatting sqref="AW7">
    <cfRule type="expression" dxfId="22" priority="26">
      <formula>$H7="M"</formula>
    </cfRule>
  </conditionalFormatting>
  <conditionalFormatting sqref="AQ7:AW7 AY7:BB7">
    <cfRule type="expression" dxfId="21" priority="24">
      <formula>AND($A7&gt;=0,MOD($A7,1)=0,$A7&lt;&gt;"")</formula>
    </cfRule>
    <cfRule type="expression" dxfId="20" priority="25">
      <formula>MOD(ROW(),2)=0</formula>
    </cfRule>
  </conditionalFormatting>
  <conditionalFormatting sqref="AZ7">
    <cfRule type="iconSet" priority="23">
      <iconSet iconSet="3Symbols" showValue="0">
        <cfvo type="percent" val="0"/>
        <cfvo type="num" val="0"/>
        <cfvo type="num" val="7"/>
      </iconSet>
    </cfRule>
  </conditionalFormatting>
  <conditionalFormatting sqref="AX7">
    <cfRule type="expression" dxfId="19" priority="21">
      <formula>AND($A7&gt;=0,MOD($A7,1)=0,$A7&lt;&gt;"")</formula>
    </cfRule>
    <cfRule type="expression" dxfId="18" priority="22">
      <formula>MOD(ROW(),2)=0</formula>
    </cfRule>
  </conditionalFormatting>
  <conditionalFormatting sqref="AW12">
    <cfRule type="expression" dxfId="17" priority="20">
      <formula>$H12="M"</formula>
    </cfRule>
  </conditionalFormatting>
  <conditionalFormatting sqref="AQ12:AW12 AY12:BB12">
    <cfRule type="expression" dxfId="16" priority="18">
      <formula>AND($A12&gt;=0,MOD($A12,1)=0,$A12&lt;&gt;"")</formula>
    </cfRule>
    <cfRule type="expression" dxfId="15" priority="19">
      <formula>MOD(ROW(),2)=0</formula>
    </cfRule>
  </conditionalFormatting>
  <conditionalFormatting sqref="AZ12">
    <cfRule type="iconSet" priority="17">
      <iconSet iconSet="3Symbols" showValue="0">
        <cfvo type="percent" val="0"/>
        <cfvo type="num" val="0"/>
        <cfvo type="num" val="7"/>
      </iconSet>
    </cfRule>
  </conditionalFormatting>
  <conditionalFormatting sqref="AX12">
    <cfRule type="expression" dxfId="14" priority="15">
      <formula>AND($A12&gt;=0,MOD($A12,1)=0,$A12&lt;&gt;"")</formula>
    </cfRule>
    <cfRule type="expression" dxfId="13" priority="16">
      <formula>MOD(ROW(),2)=0</formula>
    </cfRule>
  </conditionalFormatting>
  <conditionalFormatting sqref="AW17">
    <cfRule type="expression" dxfId="12" priority="14">
      <formula>$H17="M"</formula>
    </cfRule>
  </conditionalFormatting>
  <conditionalFormatting sqref="AQ17:AW17 AY17:BB17">
    <cfRule type="expression" dxfId="11" priority="12">
      <formula>AND($A17&gt;=0,MOD($A17,1)=0,$A17&lt;&gt;"")</formula>
    </cfRule>
    <cfRule type="expression" dxfId="10" priority="13">
      <formula>MOD(ROW(),2)=0</formula>
    </cfRule>
  </conditionalFormatting>
  <conditionalFormatting sqref="AZ17">
    <cfRule type="iconSet" priority="11">
      <iconSet iconSet="3Symbols" showValue="0">
        <cfvo type="percent" val="0"/>
        <cfvo type="num" val="0"/>
        <cfvo type="num" val="7"/>
      </iconSet>
    </cfRule>
  </conditionalFormatting>
  <conditionalFormatting sqref="AX17">
    <cfRule type="expression" dxfId="9" priority="9">
      <formula>AND($A17&gt;=0,MOD($A17,1)=0,$A17&lt;&gt;"")</formula>
    </cfRule>
    <cfRule type="expression" dxfId="8" priority="10">
      <formula>MOD(ROW(),2)=0</formula>
    </cfRule>
  </conditionalFormatting>
  <conditionalFormatting sqref="AP2">
    <cfRule type="expression" dxfId="7" priority="7">
      <formula>AND($A2&gt;=0,MOD($A2,1)=0,$A2&lt;&gt;"")</formula>
    </cfRule>
    <cfRule type="expression" dxfId="6" priority="8">
      <formula>MOD(ROW(),2)=0</formula>
    </cfRule>
  </conditionalFormatting>
  <conditionalFormatting sqref="AP7">
    <cfRule type="expression" dxfId="5" priority="5">
      <formula>AND($A7&gt;=0,MOD($A7,1)=0,$A7&lt;&gt;"")</formula>
    </cfRule>
    <cfRule type="expression" dxfId="4" priority="6">
      <formula>MOD(ROW(),2)=0</formula>
    </cfRule>
  </conditionalFormatting>
  <conditionalFormatting sqref="AP12">
    <cfRule type="expression" dxfId="3" priority="3">
      <formula>AND($A12&gt;=0,MOD($A12,1)=0,$A12&lt;&gt;"")</formula>
    </cfRule>
    <cfRule type="expression" dxfId="2" priority="4">
      <formula>MOD(ROW(),2)=0</formula>
    </cfRule>
  </conditionalFormatting>
  <conditionalFormatting sqref="AP17">
    <cfRule type="expression" dxfId="1" priority="1">
      <formula>AND($A17&gt;=0,MOD($A17,1)=0,$A17&lt;&gt;"")</formula>
    </cfRule>
    <cfRule type="expression" dxfId="0" priority="2">
      <formula>MOD(ROW(),2)=0</formula>
    </cfRule>
  </conditionalFormatting>
  <dataValidations disablePrompts="1" count="8">
    <dataValidation type="list" allowBlank="1" showInputMessage="1" showErrorMessage="1" sqref="AT12 AT2 AT7 AT17">
      <formula1>Benu3</formula1>
    </dataValidation>
    <dataValidation type="list" allowBlank="1" showInputMessage="1" showErrorMessage="1" sqref="AS12 AS2 AS7 AS17">
      <formula1>Benu2</formula1>
    </dataValidation>
    <dataValidation type="list" allowBlank="1" showInputMessage="1" showErrorMessage="1" sqref="AR12 AR2 AR7 AR17">
      <formula1>Benu1</formula1>
    </dataValidation>
    <dataValidation type="list" allowBlank="1" showInputMessage="1" showErrorMessage="1" sqref="AU12 AU2 AU7 AU17">
      <formula1>Wer</formula1>
    </dataValidation>
    <dataValidation type="list" allowBlank="1" showInputMessage="1" showErrorMessage="1" sqref="AQ12 AQ2 AQ7 AQ17">
      <formula1>Aufgabe</formula1>
    </dataValidation>
    <dataValidation type="list" allowBlank="1" showInputMessage="1" showErrorMessage="1" sqref="AV2 AV7 AV12 AV17">
      <formula1>Datum1</formula1>
    </dataValidation>
    <dataValidation type="list" allowBlank="1" showInputMessage="1" showErrorMessage="1" sqref="AW2 AW7 AW12 AW17">
      <formula1>Dauer</formula1>
    </dataValidation>
    <dataValidation type="list" allowBlank="1" showInputMessage="1" showErrorMessage="1" sqref="AY12 AY2 AY7 AY17">
      <formula1>Status</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9</vt:i4>
      </vt:variant>
    </vt:vector>
  </HeadingPairs>
  <TitlesOfParts>
    <vt:vector size="11" baseType="lpstr">
      <vt:lpstr>Projektplan</vt:lpstr>
      <vt:lpstr>Stammdaten</vt:lpstr>
      <vt:lpstr>Aufgabe</vt:lpstr>
      <vt:lpstr>Benu1</vt:lpstr>
      <vt:lpstr>Benu2</vt:lpstr>
      <vt:lpstr>Benu3</vt:lpstr>
      <vt:lpstr>Datum1</vt:lpstr>
      <vt:lpstr>Dauer</vt:lpstr>
      <vt:lpstr>Feiertage</vt:lpstr>
      <vt:lpstr>Status</vt:lpstr>
      <vt:lpstr>Wer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Müller</dc:creator>
  <cp:lastModifiedBy>Ruben Müller</cp:lastModifiedBy>
  <dcterms:created xsi:type="dcterms:W3CDTF">2015-03-26T09:31:34Z</dcterms:created>
  <dcterms:modified xsi:type="dcterms:W3CDTF">2015-04-23T16:32:21Z</dcterms:modified>
</cp:coreProperties>
</file>