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N24" i="3" l="1"/>
  <c r="N25" i="3"/>
  <c r="N26" i="3"/>
  <c r="N27" i="3"/>
  <c r="N28" i="3"/>
  <c r="N23" i="3"/>
  <c r="N3" i="3" l="1"/>
  <c r="N4" i="3"/>
  <c r="N2" i="3"/>
  <c r="J52" i="3"/>
  <c r="J53" i="3"/>
  <c r="J54" i="3"/>
  <c r="J55" i="3"/>
  <c r="J56" i="3"/>
  <c r="J51" i="3"/>
  <c r="P45" i="3"/>
  <c r="P43" i="3"/>
  <c r="P44" i="3"/>
  <c r="N44" i="3"/>
  <c r="N45" i="3"/>
  <c r="N46" i="3"/>
  <c r="N43" i="3"/>
  <c r="L44" i="3"/>
  <c r="L45" i="3"/>
  <c r="L46" i="3"/>
  <c r="L43" i="3"/>
  <c r="J44" i="3"/>
  <c r="J45" i="3"/>
  <c r="J46" i="3"/>
  <c r="J47" i="3"/>
  <c r="J43" i="3"/>
  <c r="P33" i="3"/>
  <c r="P34" i="3"/>
  <c r="P35" i="3"/>
  <c r="P32" i="3"/>
  <c r="N33" i="3"/>
  <c r="N34" i="3"/>
  <c r="N35" i="3"/>
  <c r="N32" i="3"/>
  <c r="L33" i="3"/>
  <c r="L34" i="3"/>
  <c r="L35" i="3"/>
  <c r="L36" i="3"/>
  <c r="L37" i="3"/>
  <c r="L38" i="3"/>
  <c r="L39" i="3"/>
  <c r="L32" i="3"/>
  <c r="J33" i="3"/>
  <c r="J34" i="3"/>
  <c r="J32" i="3"/>
  <c r="P24" i="3"/>
  <c r="P25" i="3"/>
  <c r="P23" i="3"/>
  <c r="L24" i="3"/>
  <c r="L25" i="3"/>
  <c r="L23" i="3"/>
  <c r="J25" i="3"/>
  <c r="J24" i="3"/>
  <c r="J23" i="3"/>
  <c r="P3" i="3"/>
  <c r="P4" i="3"/>
  <c r="P5" i="3"/>
  <c r="P6" i="3"/>
  <c r="P7" i="3"/>
  <c r="P8" i="3"/>
  <c r="P9" i="3"/>
  <c r="P2" i="3"/>
  <c r="P15" i="3"/>
  <c r="P16" i="3"/>
  <c r="P17" i="3"/>
  <c r="P18" i="3"/>
  <c r="P14" i="3"/>
  <c r="N15" i="3"/>
  <c r="N16" i="3"/>
  <c r="N17" i="3"/>
  <c r="N18" i="3"/>
  <c r="N19" i="3"/>
  <c r="N14" i="3"/>
  <c r="L15" i="3"/>
  <c r="L16" i="3"/>
  <c r="L17" i="3"/>
  <c r="L18" i="3"/>
  <c r="L14" i="3"/>
  <c r="J15" i="3"/>
  <c r="J16" i="3"/>
  <c r="J14" i="3"/>
  <c r="L3" i="3" l="1"/>
  <c r="L4" i="3"/>
  <c r="L5" i="3"/>
  <c r="L6" i="3"/>
  <c r="L2" i="3"/>
  <c r="J3" i="3"/>
  <c r="J4" i="3"/>
  <c r="J5" i="3"/>
  <c r="J6" i="3"/>
  <c r="J7" i="3"/>
  <c r="J8" i="3"/>
  <c r="J9" i="3"/>
  <c r="J10" i="3"/>
  <c r="J2" i="3"/>
  <c r="R9" i="1" l="1"/>
  <c r="R10" i="1"/>
  <c r="R8" i="1"/>
  <c r="AH7" i="1"/>
  <c r="O1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1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</calcChain>
</file>

<file path=xl/sharedStrings.xml><?xml version="1.0" encoding="utf-8"?>
<sst xmlns="http://schemas.openxmlformats.org/spreadsheetml/2006/main" count="90" uniqueCount="31">
  <si>
    <t>x</t>
    <phoneticPr fontId="1" type="noConversion"/>
  </si>
  <si>
    <t>y</t>
    <phoneticPr fontId="1" type="noConversion"/>
  </si>
  <si>
    <t>x</t>
    <phoneticPr fontId="1" type="noConversion"/>
  </si>
  <si>
    <t>y</t>
    <phoneticPr fontId="1" type="noConversion"/>
  </si>
  <si>
    <r>
      <t>y = -0.0127x</t>
    </r>
    <r>
      <rPr>
        <vertAlign val="superscript"/>
        <sz val="9"/>
        <color rgb="FF595959"/>
        <rFont val="宋体"/>
        <family val="3"/>
        <charset val="134"/>
        <scheme val="minor"/>
      </rPr>
      <t>2</t>
    </r>
    <r>
      <rPr>
        <sz val="9"/>
        <color rgb="FF595959"/>
        <rFont val="宋体"/>
        <family val="3"/>
        <charset val="134"/>
        <scheme val="minor"/>
      </rPr>
      <t xml:space="preserve"> - 1.4717x - 50.805</t>
    </r>
  </si>
  <si>
    <r>
      <t>y = -0.0336x</t>
    </r>
    <r>
      <rPr>
        <vertAlign val="superscript"/>
        <sz val="9"/>
        <color rgb="FF595959"/>
        <rFont val="宋体"/>
        <family val="3"/>
        <charset val="134"/>
        <scheme val="minor"/>
      </rPr>
      <t>2</t>
    </r>
    <r>
      <rPr>
        <sz val="9"/>
        <color rgb="FF595959"/>
        <rFont val="宋体"/>
        <family val="3"/>
        <charset val="134"/>
        <scheme val="minor"/>
      </rPr>
      <t xml:space="preserve"> + 2.2414x - 20.943</t>
    </r>
  </si>
  <si>
    <r>
      <t>y = -0.7143x</t>
    </r>
    <r>
      <rPr>
        <vertAlign val="superscript"/>
        <sz val="9"/>
        <color rgb="FF595959"/>
        <rFont val="宋体"/>
        <family val="3"/>
        <charset val="134"/>
        <scheme val="minor"/>
      </rPr>
      <t>2</t>
    </r>
    <r>
      <rPr>
        <sz val="9"/>
        <color rgb="FF595959"/>
        <rFont val="宋体"/>
        <family val="3"/>
        <charset val="134"/>
        <scheme val="minor"/>
      </rPr>
      <t xml:space="preserve"> - 20x - 74.286</t>
    </r>
  </si>
  <si>
    <t>y</t>
    <phoneticPr fontId="1" type="noConversion"/>
  </si>
  <si>
    <r>
      <t>y = 0.0938x</t>
    </r>
    <r>
      <rPr>
        <vertAlign val="superscript"/>
        <sz val="9"/>
        <color rgb="FF595959"/>
        <rFont val="宋体"/>
        <family val="3"/>
        <charset val="134"/>
        <scheme val="minor"/>
      </rPr>
      <t>2</t>
    </r>
    <r>
      <rPr>
        <sz val="9"/>
        <color rgb="FF595959"/>
        <rFont val="宋体"/>
        <family val="3"/>
        <charset val="134"/>
        <scheme val="minor"/>
      </rPr>
      <t xml:space="preserve"> + 7.5625x + 202.5</t>
    </r>
  </si>
  <si>
    <r>
      <t>y = -0.0018x</t>
    </r>
    <r>
      <rPr>
        <vertAlign val="superscript"/>
        <sz val="9"/>
        <color rgb="FF595959"/>
        <rFont val="宋体"/>
        <family val="3"/>
        <charset val="134"/>
        <scheme val="minor"/>
      </rPr>
      <t>3</t>
    </r>
    <r>
      <rPr>
        <sz val="9"/>
        <color rgb="FF595959"/>
        <rFont val="宋体"/>
        <family val="3"/>
        <charset val="134"/>
        <scheme val="minor"/>
      </rPr>
      <t xml:space="preserve"> - 0.1981x</t>
    </r>
    <r>
      <rPr>
        <vertAlign val="superscript"/>
        <sz val="9"/>
        <color rgb="FF595959"/>
        <rFont val="宋体"/>
        <family val="3"/>
        <charset val="134"/>
        <scheme val="minor"/>
      </rPr>
      <t>2</t>
    </r>
    <r>
      <rPr>
        <sz val="9"/>
        <color rgb="FF595959"/>
        <rFont val="宋体"/>
        <family val="3"/>
        <charset val="134"/>
        <scheme val="minor"/>
      </rPr>
      <t xml:space="preserve"> - 7.3768x - 12.821</t>
    </r>
  </si>
  <si>
    <t>y</t>
    <phoneticPr fontId="1" type="noConversion"/>
  </si>
  <si>
    <t>y</t>
    <phoneticPr fontId="1" type="noConversion"/>
  </si>
  <si>
    <r>
      <t>y = -2.8x</t>
    </r>
    <r>
      <rPr>
        <vertAlign val="superscript"/>
        <sz val="9"/>
        <color rgb="FF595959"/>
        <rFont val="宋体"/>
        <family val="3"/>
        <charset val="134"/>
        <scheme val="minor"/>
      </rPr>
      <t>2</t>
    </r>
    <r>
      <rPr>
        <sz val="9"/>
        <color rgb="FF595959"/>
        <rFont val="宋体"/>
        <family val="3"/>
        <charset val="134"/>
        <scheme val="minor"/>
      </rPr>
      <t xml:space="preserve"> - 133.8x - 1455</t>
    </r>
  </si>
  <si>
    <r>
      <t>y = -0.0456x</t>
    </r>
    <r>
      <rPr>
        <vertAlign val="superscript"/>
        <sz val="9"/>
        <color rgb="FF595959"/>
        <rFont val="宋体"/>
        <family val="3"/>
        <charset val="134"/>
        <scheme val="minor"/>
      </rPr>
      <t>2</t>
    </r>
    <r>
      <rPr>
        <sz val="9"/>
        <color rgb="FF595959"/>
        <rFont val="宋体"/>
        <family val="3"/>
        <charset val="134"/>
        <scheme val="minor"/>
      </rPr>
      <t xml:space="preserve"> - 2.1359x + 148.27</t>
    </r>
  </si>
  <si>
    <r>
      <t>y = 18x</t>
    </r>
    <r>
      <rPr>
        <vertAlign val="superscript"/>
        <sz val="9"/>
        <color rgb="FF595959"/>
        <rFont val="宋体"/>
        <family val="3"/>
        <charset val="134"/>
        <scheme val="minor"/>
      </rPr>
      <t>2</t>
    </r>
    <r>
      <rPr>
        <sz val="9"/>
        <color rgb="FF595959"/>
        <rFont val="宋体"/>
        <family val="3"/>
        <charset val="134"/>
        <scheme val="minor"/>
      </rPr>
      <t xml:space="preserve"> + 1613x + 36260</t>
    </r>
  </si>
  <si>
    <t>y</t>
    <phoneticPr fontId="1" type="noConversion"/>
  </si>
  <si>
    <r>
      <t>y = 0.4286x</t>
    </r>
    <r>
      <rPr>
        <vertAlign val="superscript"/>
        <sz val="9"/>
        <color rgb="FF595959"/>
        <rFont val="宋体"/>
        <family val="3"/>
        <charset val="134"/>
        <scheme val="minor"/>
      </rPr>
      <t>2</t>
    </r>
    <r>
      <rPr>
        <sz val="9"/>
        <color rgb="FF595959"/>
        <rFont val="宋体"/>
        <family val="3"/>
        <charset val="134"/>
        <scheme val="minor"/>
      </rPr>
      <t xml:space="preserve"> + 1.1429x + 45</t>
    </r>
  </si>
  <si>
    <r>
      <t>y = -0.2714x</t>
    </r>
    <r>
      <rPr>
        <vertAlign val="superscript"/>
        <sz val="9"/>
        <color rgb="FF595959"/>
        <rFont val="宋体"/>
        <family val="3"/>
        <charset val="134"/>
        <scheme val="minor"/>
      </rPr>
      <t>2</t>
    </r>
    <r>
      <rPr>
        <sz val="9"/>
        <color rgb="FF595959"/>
        <rFont val="宋体"/>
        <family val="3"/>
        <charset val="134"/>
        <scheme val="minor"/>
      </rPr>
      <t xml:space="preserve"> + 0.2429x + 73</t>
    </r>
  </si>
  <si>
    <r>
      <t>y = 0.0198x</t>
    </r>
    <r>
      <rPr>
        <vertAlign val="superscript"/>
        <sz val="9"/>
        <color rgb="FF595959"/>
        <rFont val="宋体"/>
        <family val="3"/>
        <charset val="134"/>
        <scheme val="minor"/>
      </rPr>
      <t>2</t>
    </r>
    <r>
      <rPr>
        <sz val="9"/>
        <color rgb="FF595959"/>
        <rFont val="宋体"/>
        <family val="3"/>
        <charset val="134"/>
        <scheme val="minor"/>
      </rPr>
      <t xml:space="preserve"> - 0.7163x + 73.101</t>
    </r>
  </si>
  <si>
    <r>
      <t>y = -0.0656x</t>
    </r>
    <r>
      <rPr>
        <vertAlign val="superscript"/>
        <sz val="9"/>
        <color rgb="FF595959"/>
        <rFont val="宋体"/>
        <family val="3"/>
        <charset val="134"/>
        <scheme val="minor"/>
      </rPr>
      <t>2</t>
    </r>
    <r>
      <rPr>
        <sz val="9"/>
        <color rgb="FF595959"/>
        <rFont val="宋体"/>
        <family val="3"/>
        <charset val="134"/>
        <scheme val="minor"/>
      </rPr>
      <t xml:space="preserve"> + 5.3822x - 6.1818</t>
    </r>
  </si>
  <si>
    <r>
      <t>y = 0.0043x</t>
    </r>
    <r>
      <rPr>
        <vertAlign val="superscript"/>
        <sz val="9"/>
        <color rgb="FF595959"/>
        <rFont val="宋体"/>
        <family val="3"/>
        <charset val="134"/>
        <scheme val="minor"/>
      </rPr>
      <t>3</t>
    </r>
    <r>
      <rPr>
        <sz val="9"/>
        <color rgb="FF595959"/>
        <rFont val="宋体"/>
        <family val="3"/>
        <charset val="134"/>
        <scheme val="minor"/>
      </rPr>
      <t xml:space="preserve"> - 0.5179x</t>
    </r>
    <r>
      <rPr>
        <vertAlign val="superscript"/>
        <sz val="9"/>
        <color rgb="FF595959"/>
        <rFont val="宋体"/>
        <family val="3"/>
        <charset val="134"/>
        <scheme val="minor"/>
      </rPr>
      <t>2</t>
    </r>
    <r>
      <rPr>
        <sz val="9"/>
        <color rgb="FF595959"/>
        <rFont val="宋体"/>
        <family val="3"/>
        <charset val="134"/>
        <scheme val="minor"/>
      </rPr>
      <t xml:space="preserve"> + 21.25x - 190.81</t>
    </r>
  </si>
  <si>
    <r>
      <t>y = -0.0328x</t>
    </r>
    <r>
      <rPr>
        <vertAlign val="superscript"/>
        <sz val="9"/>
        <color rgb="FF595959"/>
        <rFont val="宋体"/>
        <family val="3"/>
        <charset val="134"/>
        <scheme val="minor"/>
      </rPr>
      <t>2</t>
    </r>
    <r>
      <rPr>
        <sz val="9"/>
        <color rgb="FF595959"/>
        <rFont val="宋体"/>
        <family val="3"/>
        <charset val="134"/>
        <scheme val="minor"/>
      </rPr>
      <t xml:space="preserve"> + 0.7164x + 104.58</t>
    </r>
  </si>
  <si>
    <r>
      <t>y = 0.0714x</t>
    </r>
    <r>
      <rPr>
        <vertAlign val="superscript"/>
        <sz val="9"/>
        <color rgb="FF595959"/>
        <rFont val="宋体"/>
        <family val="3"/>
        <charset val="134"/>
        <scheme val="minor"/>
      </rPr>
      <t>2</t>
    </r>
    <r>
      <rPr>
        <sz val="9"/>
        <color rgb="FF595959"/>
        <rFont val="宋体"/>
        <family val="3"/>
        <charset val="134"/>
        <scheme val="minor"/>
      </rPr>
      <t xml:space="preserve"> - 2.0113x + 121.12</t>
    </r>
  </si>
  <si>
    <r>
      <t>y = -0.0721x</t>
    </r>
    <r>
      <rPr>
        <vertAlign val="superscript"/>
        <sz val="9"/>
        <color rgb="FF595959"/>
        <rFont val="宋体"/>
        <family val="3"/>
        <charset val="134"/>
        <scheme val="minor"/>
      </rPr>
      <t>2</t>
    </r>
    <r>
      <rPr>
        <sz val="9"/>
        <color rgb="FF595959"/>
        <rFont val="宋体"/>
        <family val="3"/>
        <charset val="134"/>
        <scheme val="minor"/>
      </rPr>
      <t xml:space="preserve"> + 2.5668x + 123.46</t>
    </r>
  </si>
  <si>
    <r>
      <t>y = 0.06x</t>
    </r>
    <r>
      <rPr>
        <vertAlign val="superscript"/>
        <sz val="9"/>
        <color rgb="FF595959"/>
        <rFont val="宋体"/>
        <family val="3"/>
        <charset val="134"/>
        <scheme val="minor"/>
      </rPr>
      <t>2</t>
    </r>
    <r>
      <rPr>
        <sz val="9"/>
        <color rgb="FF595959"/>
        <rFont val="宋体"/>
        <family val="3"/>
        <charset val="134"/>
        <scheme val="minor"/>
      </rPr>
      <t xml:space="preserve"> - 3.9x + 190</t>
    </r>
  </si>
  <si>
    <t>y</t>
    <phoneticPr fontId="1" type="noConversion"/>
  </si>
  <si>
    <r>
      <t>y = -0.0429x</t>
    </r>
    <r>
      <rPr>
        <vertAlign val="superscript"/>
        <sz val="9"/>
        <color rgb="FF595959"/>
        <rFont val="宋体"/>
        <family val="3"/>
        <charset val="134"/>
        <scheme val="minor"/>
      </rPr>
      <t>2</t>
    </r>
    <r>
      <rPr>
        <sz val="9"/>
        <color rgb="FF595959"/>
        <rFont val="宋体"/>
        <family val="3"/>
        <charset val="134"/>
        <scheme val="minor"/>
      </rPr>
      <t xml:space="preserve"> - 3.7571x + 42.496</t>
    </r>
  </si>
  <si>
    <r>
      <t>y = -0.0006x</t>
    </r>
    <r>
      <rPr>
        <vertAlign val="superscript"/>
        <sz val="9"/>
        <color rgb="FF595959"/>
        <rFont val="宋体"/>
        <family val="3"/>
        <charset val="134"/>
        <scheme val="minor"/>
      </rPr>
      <t>3</t>
    </r>
    <r>
      <rPr>
        <sz val="9"/>
        <color rgb="FF595959"/>
        <rFont val="宋体"/>
        <family val="3"/>
        <charset val="134"/>
        <scheme val="minor"/>
      </rPr>
      <t xml:space="preserve"> + 0.0494x</t>
    </r>
    <r>
      <rPr>
        <vertAlign val="superscript"/>
        <sz val="9"/>
        <color rgb="FF595959"/>
        <rFont val="宋体"/>
        <family val="3"/>
        <charset val="134"/>
        <scheme val="minor"/>
      </rPr>
      <t>2</t>
    </r>
    <r>
      <rPr>
        <sz val="9"/>
        <color rgb="FF595959"/>
        <rFont val="宋体"/>
        <family val="3"/>
        <charset val="134"/>
        <scheme val="minor"/>
      </rPr>
      <t xml:space="preserve"> - 2.5777x - 74.512</t>
    </r>
  </si>
  <si>
    <r>
      <t>y = -0.016x</t>
    </r>
    <r>
      <rPr>
        <vertAlign val="superscript"/>
        <sz val="9"/>
        <color rgb="FF595959"/>
        <rFont val="宋体"/>
        <family val="3"/>
        <charset val="134"/>
        <scheme val="minor"/>
      </rPr>
      <t>2</t>
    </r>
    <r>
      <rPr>
        <sz val="9"/>
        <color rgb="FF595959"/>
        <rFont val="宋体"/>
        <family val="3"/>
        <charset val="134"/>
        <scheme val="minor"/>
      </rPr>
      <t xml:space="preserve"> + 0.5209x + 159.9</t>
    </r>
  </si>
  <si>
    <r>
      <t>y = -1.2503x</t>
    </r>
    <r>
      <rPr>
        <vertAlign val="superscript"/>
        <sz val="9"/>
        <color rgb="FF595959"/>
        <rFont val="宋体"/>
        <family val="3"/>
        <charset val="134"/>
        <scheme val="minor"/>
      </rPr>
      <t>2</t>
    </r>
    <r>
      <rPr>
        <sz val="9"/>
        <color rgb="FF595959"/>
        <rFont val="宋体"/>
        <family val="3"/>
        <charset val="134"/>
        <scheme val="minor"/>
      </rPr>
      <t xml:space="preserve"> - 38.76x - 235.09</t>
    </r>
  </si>
  <si>
    <r>
      <t>y = -0.0414x</t>
    </r>
    <r>
      <rPr>
        <vertAlign val="superscript"/>
        <sz val="9"/>
        <color rgb="FF595959"/>
        <rFont val="宋体"/>
        <charset val="134"/>
        <scheme val="minor"/>
      </rPr>
      <t>2</t>
    </r>
    <r>
      <rPr>
        <sz val="9"/>
        <color rgb="FF595959"/>
        <rFont val="宋体"/>
        <charset val="134"/>
        <scheme val="minor"/>
      </rPr>
      <t xml:space="preserve"> - 0.7559x + 147.72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</si>
</sst>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595959"/>
      <name val="宋体"/>
      <family val="3"/>
      <charset val="134"/>
      <scheme val="minor"/>
    </font>
    <font>
      <vertAlign val="superscript"/>
      <sz val="9"/>
      <color rgb="FF595959"/>
      <name val="宋体"/>
      <family val="3"/>
      <charset val="134"/>
      <scheme val="minor"/>
    </font>
    <font>
      <sz val="9"/>
      <color rgb="FF595959"/>
      <name val="宋体"/>
      <charset val="134"/>
      <scheme val="minor"/>
    </font>
    <font>
      <vertAlign val="superscript"/>
      <sz val="9"/>
      <color rgb="FF59595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Sheet1!$B$1:$B$41</c:f>
              <c:numCache>
                <c:formatCode>General</c:formatCode>
                <c:ptCount val="41"/>
                <c:pt idx="0">
                  <c:v>1</c:v>
                </c:pt>
                <c:pt idx="1">
                  <c:v>1.278632429701466</c:v>
                </c:pt>
                <c:pt idx="2">
                  <c:v>1.368059646140225</c:v>
                </c:pt>
                <c:pt idx="3">
                  <c:v>1.4240998008239376</c:v>
                </c:pt>
                <c:pt idx="4">
                  <c:v>1.4617738760127534</c:v>
                </c:pt>
                <c:pt idx="5">
                  <c:v>1.4869196399898044</c:v>
                </c:pt>
                <c:pt idx="6">
                  <c:v>1.5025163591648092</c:v>
                </c:pt>
                <c:pt idx="7">
                  <c:v>1.5103043953003408</c:v>
                </c:pt>
                <c:pt idx="8">
                  <c:v>1.5113786608980124</c:v>
                </c:pt>
                <c:pt idx="9">
                  <c:v>1.5064519988831599</c:v>
                </c:pt>
                <c:pt idx="10">
                  <c:v>1.4959859287318751</c:v>
                </c:pt>
                <c:pt idx="11">
                  <c:v>1.4802587011499171</c:v>
                </c:pt>
                <c:pt idx="12">
                  <c:v>1.4593986623101489</c:v>
                </c:pt>
                <c:pt idx="13">
                  <c:v>1.4333938939493935</c:v>
                </c:pt>
                <c:pt idx="14">
                  <c:v>1.4020796760726615</c:v>
                </c:pt>
                <c:pt idx="15">
                  <c:v>1.3650960995439032</c:v>
                </c:pt>
                <c:pt idx="16">
                  <c:v>1.3217910864486098</c:v>
                </c:pt>
                <c:pt idx="17">
                  <c:v>1.270996805328567</c:v>
                </c:pt>
                <c:pt idx="18">
                  <c:v>1.2104309061098071</c:v>
                </c:pt>
                <c:pt idx="19">
                  <c:v>1.1344700986016525</c:v>
                </c:pt>
                <c:pt idx="20">
                  <c:v>1</c:v>
                </c:pt>
                <c:pt idx="21">
                  <c:v>1.1344700986016543</c:v>
                </c:pt>
                <c:pt idx="22">
                  <c:v>1.2104309061098084</c:v>
                </c:pt>
                <c:pt idx="23">
                  <c:v>1.2709968053285681</c:v>
                </c:pt>
                <c:pt idx="24">
                  <c:v>1.3217910864486107</c:v>
                </c:pt>
                <c:pt idx="25">
                  <c:v>1.3650960995439041</c:v>
                </c:pt>
                <c:pt idx="26">
                  <c:v>1.4020796760726622</c:v>
                </c:pt>
                <c:pt idx="27">
                  <c:v>1.433393893949394</c:v>
                </c:pt>
                <c:pt idx="28">
                  <c:v>1.4593986623101494</c:v>
                </c:pt>
                <c:pt idx="29">
                  <c:v>1.4802587011499171</c:v>
                </c:pt>
                <c:pt idx="30">
                  <c:v>1.4959859287318751</c:v>
                </c:pt>
                <c:pt idx="31">
                  <c:v>1.5064519988831599</c:v>
                </c:pt>
                <c:pt idx="32">
                  <c:v>1.5113786608980124</c:v>
                </c:pt>
                <c:pt idx="33">
                  <c:v>1.5103043953003408</c:v>
                </c:pt>
                <c:pt idx="34">
                  <c:v>1.5025163591648092</c:v>
                </c:pt>
                <c:pt idx="35">
                  <c:v>1.4869196399898044</c:v>
                </c:pt>
                <c:pt idx="36">
                  <c:v>1.4617738760127534</c:v>
                </c:pt>
                <c:pt idx="37">
                  <c:v>1.4240998008239376</c:v>
                </c:pt>
                <c:pt idx="38">
                  <c:v>1.368059646140225</c:v>
                </c:pt>
                <c:pt idx="39">
                  <c:v>1.278632429701466</c:v>
                </c:pt>
                <c:pt idx="4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Sheet1!$C$1:$C$41</c:f>
              <c:numCache>
                <c:formatCode>General</c:formatCode>
                <c:ptCount val="41"/>
                <c:pt idx="0">
                  <c:v>1</c:v>
                </c:pt>
                <c:pt idx="1">
                  <c:v>0.6541326298616259</c:v>
                </c:pt>
                <c:pt idx="2">
                  <c:v>0.49627985743209041</c:v>
                </c:pt>
                <c:pt idx="3">
                  <c:v>0.37053442553866356</c:v>
                </c:pt>
                <c:pt idx="4">
                  <c:v>0.2617738760127537</c:v>
                </c:pt>
                <c:pt idx="5">
                  <c:v>0.16404398445750901</c:v>
                </c:pt>
                <c:pt idx="6">
                  <c:v>7.4230673456239238E-2</c:v>
                </c:pt>
                <c:pt idx="7">
                  <c:v>-9.5640200567255196E-3</c:v>
                </c:pt>
                <c:pt idx="8">
                  <c:v>-8.8621339101987551E-2</c:v>
                </c:pt>
                <c:pt idx="9">
                  <c:v>-0.16387730996584648</c:v>
                </c:pt>
                <c:pt idx="10">
                  <c:v>-0.236064878837002</c:v>
                </c:pt>
                <c:pt idx="11">
                  <c:v>-0.30579840879925801</c:v>
                </c:pt>
                <c:pt idx="12">
                  <c:v>-0.37363161567218794</c:v>
                </c:pt>
                <c:pt idx="13">
                  <c:v>-0.44010550557012662</c:v>
                </c:pt>
                <c:pt idx="14">
                  <c:v>-0.5057987267612305</c:v>
                </c:pt>
                <c:pt idx="15">
                  <c:v>-0.57139557355980564</c:v>
                </c:pt>
                <c:pt idx="16">
                  <c:v>-0.63780070777793318</c:v>
                </c:pt>
                <c:pt idx="17">
                  <c:v>-0.70637518799995225</c:v>
                </c:pt>
                <c:pt idx="18">
                  <c:v>-0.77954396810343307</c:v>
                </c:pt>
                <c:pt idx="19">
                  <c:v>-0.86302833694216541</c:v>
                </c:pt>
                <c:pt idx="20">
                  <c:v>-1</c:v>
                </c:pt>
                <c:pt idx="21">
                  <c:v>-0.86302833694216363</c:v>
                </c:pt>
                <c:pt idx="22">
                  <c:v>-0.77954396810343152</c:v>
                </c:pt>
                <c:pt idx="23">
                  <c:v>-0.70637518799995092</c:v>
                </c:pt>
                <c:pt idx="24">
                  <c:v>-0.63780070777793174</c:v>
                </c:pt>
                <c:pt idx="25">
                  <c:v>-0.57139557355980441</c:v>
                </c:pt>
                <c:pt idx="26">
                  <c:v>-0.50579872676122917</c:v>
                </c:pt>
                <c:pt idx="27">
                  <c:v>-0.44010550557012545</c:v>
                </c:pt>
                <c:pt idx="28">
                  <c:v>-0.37363161567218661</c:v>
                </c:pt>
                <c:pt idx="29">
                  <c:v>-0.30579840879925801</c:v>
                </c:pt>
                <c:pt idx="30">
                  <c:v>-0.236064878837002</c:v>
                </c:pt>
                <c:pt idx="31">
                  <c:v>-0.16387730996584648</c:v>
                </c:pt>
                <c:pt idx="32">
                  <c:v>-8.8621339101987551E-2</c:v>
                </c:pt>
                <c:pt idx="33">
                  <c:v>-9.5640200567255196E-3</c:v>
                </c:pt>
                <c:pt idx="34">
                  <c:v>7.4230673456239238E-2</c:v>
                </c:pt>
                <c:pt idx="35">
                  <c:v>0.16404398445750901</c:v>
                </c:pt>
                <c:pt idx="36">
                  <c:v>0.2617738760127537</c:v>
                </c:pt>
                <c:pt idx="37">
                  <c:v>0.37053442553866356</c:v>
                </c:pt>
                <c:pt idx="38">
                  <c:v>0.49627985743209041</c:v>
                </c:pt>
                <c:pt idx="39">
                  <c:v>0.6541326298616259</c:v>
                </c:pt>
                <c:pt idx="4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970896"/>
        <c:axId val="1494964368"/>
      </c:scatterChart>
      <c:valAx>
        <c:axId val="149497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964368"/>
        <c:crosses val="autoZero"/>
        <c:crossBetween val="midCat"/>
      </c:valAx>
      <c:valAx>
        <c:axId val="14949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97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Sheet1!$N$1:$N$31</c:f>
              <c:numCache>
                <c:formatCode>General</c:formatCode>
                <c:ptCount val="31"/>
                <c:pt idx="0">
                  <c:v>-150</c:v>
                </c:pt>
                <c:pt idx="1">
                  <c:v>-140</c:v>
                </c:pt>
                <c:pt idx="2">
                  <c:v>-130</c:v>
                </c:pt>
                <c:pt idx="3">
                  <c:v>-120</c:v>
                </c:pt>
                <c:pt idx="4">
                  <c:v>-110</c:v>
                </c:pt>
                <c:pt idx="5">
                  <c:v>-100</c:v>
                </c:pt>
                <c:pt idx="6">
                  <c:v>-90</c:v>
                </c:pt>
                <c:pt idx="7">
                  <c:v>-80</c:v>
                </c:pt>
                <c:pt idx="8">
                  <c:v>-70</c:v>
                </c:pt>
                <c:pt idx="9">
                  <c:v>-60</c:v>
                </c:pt>
                <c:pt idx="10">
                  <c:v>-50</c:v>
                </c:pt>
                <c:pt idx="11">
                  <c:v>-40</c:v>
                </c:pt>
                <c:pt idx="12">
                  <c:v>-30</c:v>
                </c:pt>
                <c:pt idx="13">
                  <c:v>-20</c:v>
                </c:pt>
                <c:pt idx="14">
                  <c:v>-10</c:v>
                </c:pt>
                <c:pt idx="15">
                  <c:v>0</c:v>
                </c:pt>
                <c:pt idx="16">
                  <c:v>10</c:v>
                </c:pt>
                <c:pt idx="17">
                  <c:v>20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  <c:pt idx="26">
                  <c:v>110</c:v>
                </c:pt>
                <c:pt idx="27">
                  <c:v>120</c:v>
                </c:pt>
                <c:pt idx="28">
                  <c:v>130</c:v>
                </c:pt>
                <c:pt idx="29">
                  <c:v>140</c:v>
                </c:pt>
                <c:pt idx="30">
                  <c:v>150</c:v>
                </c:pt>
              </c:numCache>
            </c:numRef>
          </c:xVal>
          <c:yVal>
            <c:numRef>
              <c:f>Sheet1!$O$1:$O$31</c:f>
              <c:numCache>
                <c:formatCode>General</c:formatCode>
                <c:ptCount val="31"/>
                <c:pt idx="0">
                  <c:v>150</c:v>
                </c:pt>
                <c:pt idx="1">
                  <c:v>197.10862320447887</c:v>
                </c:pt>
                <c:pt idx="2">
                  <c:v>211.1844597529691</c:v>
                </c:pt>
                <c:pt idx="3">
                  <c:v>219.26608140191303</c:v>
                </c:pt>
                <c:pt idx="4">
                  <c:v>223.96139600419838</c:v>
                </c:pt>
                <c:pt idx="5">
                  <c:v>226.27482313032266</c:v>
                </c:pt>
                <c:pt idx="6">
                  <c:v>226.70679913470187</c:v>
                </c:pt>
                <c:pt idx="7">
                  <c:v>225.534258377714</c:v>
                </c:pt>
                <c:pt idx="8">
                  <c:v>222.91123087146684</c:v>
                </c:pt>
                <c:pt idx="9">
                  <c:v>218.90979934652239</c:v>
                </c:pt>
                <c:pt idx="10">
                  <c:v>213.53383475267992</c:v>
                </c:pt>
                <c:pt idx="11">
                  <c:v>206.71297306708681</c:v>
                </c:pt>
                <c:pt idx="12">
                  <c:v>198.26866296729159</c:v>
                </c:pt>
                <c:pt idx="13">
                  <c:v>187.8093638848737</c:v>
                </c:pt>
                <c:pt idx="14">
                  <c:v>174.32841621426235</c:v>
                </c:pt>
                <c:pt idx="15">
                  <c:v>150</c:v>
                </c:pt>
                <c:pt idx="16">
                  <c:v>174.32841621426235</c:v>
                </c:pt>
                <c:pt idx="17">
                  <c:v>187.8093638848737</c:v>
                </c:pt>
                <c:pt idx="18">
                  <c:v>198.26866296729159</c:v>
                </c:pt>
                <c:pt idx="19">
                  <c:v>206.71297306708681</c:v>
                </c:pt>
                <c:pt idx="20">
                  <c:v>213.53383475267992</c:v>
                </c:pt>
                <c:pt idx="21">
                  <c:v>218.90979934652239</c:v>
                </c:pt>
                <c:pt idx="22">
                  <c:v>222.91123087146684</c:v>
                </c:pt>
                <c:pt idx="23">
                  <c:v>225.534258377714</c:v>
                </c:pt>
                <c:pt idx="24">
                  <c:v>226.70679913470187</c:v>
                </c:pt>
                <c:pt idx="25">
                  <c:v>226.27482313032266</c:v>
                </c:pt>
                <c:pt idx="26">
                  <c:v>223.96139600419838</c:v>
                </c:pt>
                <c:pt idx="27">
                  <c:v>219.26608140191303</c:v>
                </c:pt>
                <c:pt idx="28">
                  <c:v>211.1844597529691</c:v>
                </c:pt>
                <c:pt idx="29">
                  <c:v>197.10862320447887</c:v>
                </c:pt>
                <c:pt idx="30">
                  <c:v>150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Sheet1!$N$1:$N$31</c:f>
              <c:numCache>
                <c:formatCode>General</c:formatCode>
                <c:ptCount val="31"/>
                <c:pt idx="0">
                  <c:v>-150</c:v>
                </c:pt>
                <c:pt idx="1">
                  <c:v>-140</c:v>
                </c:pt>
                <c:pt idx="2">
                  <c:v>-130</c:v>
                </c:pt>
                <c:pt idx="3">
                  <c:v>-120</c:v>
                </c:pt>
                <c:pt idx="4">
                  <c:v>-110</c:v>
                </c:pt>
                <c:pt idx="5">
                  <c:v>-100</c:v>
                </c:pt>
                <c:pt idx="6">
                  <c:v>-90</c:v>
                </c:pt>
                <c:pt idx="7">
                  <c:v>-80</c:v>
                </c:pt>
                <c:pt idx="8">
                  <c:v>-70</c:v>
                </c:pt>
                <c:pt idx="9">
                  <c:v>-60</c:v>
                </c:pt>
                <c:pt idx="10">
                  <c:v>-50</c:v>
                </c:pt>
                <c:pt idx="11">
                  <c:v>-40</c:v>
                </c:pt>
                <c:pt idx="12">
                  <c:v>-30</c:v>
                </c:pt>
                <c:pt idx="13">
                  <c:v>-20</c:v>
                </c:pt>
                <c:pt idx="14">
                  <c:v>-10</c:v>
                </c:pt>
                <c:pt idx="15">
                  <c:v>0</c:v>
                </c:pt>
                <c:pt idx="16">
                  <c:v>10</c:v>
                </c:pt>
                <c:pt idx="17">
                  <c:v>20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  <c:pt idx="26">
                  <c:v>110</c:v>
                </c:pt>
                <c:pt idx="27">
                  <c:v>120</c:v>
                </c:pt>
                <c:pt idx="28">
                  <c:v>130</c:v>
                </c:pt>
                <c:pt idx="29">
                  <c:v>140</c:v>
                </c:pt>
                <c:pt idx="30">
                  <c:v>150</c:v>
                </c:pt>
              </c:numCache>
            </c:numRef>
          </c:xVal>
          <c:yVal>
            <c:numRef>
              <c:f>Sheet1!$P$1:$P$31</c:f>
              <c:numCache>
                <c:formatCode>General</c:formatCode>
                <c:ptCount val="31"/>
                <c:pt idx="0">
                  <c:v>150</c:v>
                </c:pt>
                <c:pt idx="1">
                  <c:v>89.405327061788796</c:v>
                </c:pt>
                <c:pt idx="2">
                  <c:v>61.518164282011483</c:v>
                </c:pt>
                <c:pt idx="3">
                  <c:v>39.266081401913041</c:v>
                </c:pt>
                <c:pt idx="4">
                  <c:v>20.000615460487005</c:v>
                </c:pt>
                <c:pt idx="5">
                  <c:v>2.6680253803437024</c:v>
                </c:pt>
                <c:pt idx="6">
                  <c:v>-13.293200865298132</c:v>
                </c:pt>
                <c:pt idx="7">
                  <c:v>-28.23729243127638</c:v>
                </c:pt>
                <c:pt idx="8">
                  <c:v>-42.418752356965122</c:v>
                </c:pt>
                <c:pt idx="9">
                  <c:v>-56.044742350827988</c:v>
                </c:pt>
                <c:pt idx="10">
                  <c:v>-69.308877721939083</c:v>
                </c:pt>
                <c:pt idx="11">
                  <c:v>-82.423672828932425</c:v>
                </c:pt>
                <c:pt idx="12">
                  <c:v>-95.670106166689763</c:v>
                </c:pt>
                <c:pt idx="13">
                  <c:v>-109.51201106149642</c:v>
                </c:pt>
                <c:pt idx="14">
                  <c:v>-125.00417472765297</c:v>
                </c:pt>
                <c:pt idx="15">
                  <c:v>-150</c:v>
                </c:pt>
                <c:pt idx="16">
                  <c:v>-125.00417472765297</c:v>
                </c:pt>
                <c:pt idx="17">
                  <c:v>-109.51201106149642</c:v>
                </c:pt>
                <c:pt idx="18">
                  <c:v>-95.670106166689763</c:v>
                </c:pt>
                <c:pt idx="19">
                  <c:v>-82.423672828932425</c:v>
                </c:pt>
                <c:pt idx="20">
                  <c:v>-69.308877721939083</c:v>
                </c:pt>
                <c:pt idx="21">
                  <c:v>-56.044742350827988</c:v>
                </c:pt>
                <c:pt idx="22">
                  <c:v>-42.418752356965122</c:v>
                </c:pt>
                <c:pt idx="23">
                  <c:v>-28.23729243127638</c:v>
                </c:pt>
                <c:pt idx="24">
                  <c:v>-13.293200865298132</c:v>
                </c:pt>
                <c:pt idx="25">
                  <c:v>2.6680253803437024</c:v>
                </c:pt>
                <c:pt idx="26">
                  <c:v>20.000615460487005</c:v>
                </c:pt>
                <c:pt idx="27">
                  <c:v>39.266081401913041</c:v>
                </c:pt>
                <c:pt idx="28">
                  <c:v>61.518164282011483</c:v>
                </c:pt>
                <c:pt idx="29">
                  <c:v>89.405327061788796</c:v>
                </c:pt>
                <c:pt idx="30">
                  <c:v>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975792"/>
        <c:axId val="1494976880"/>
      </c:scatterChart>
      <c:valAx>
        <c:axId val="149497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976880"/>
        <c:crosses val="autoZero"/>
        <c:crossBetween val="midCat"/>
      </c:valAx>
      <c:valAx>
        <c:axId val="14949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97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Sheet1!$C$55:$C$57</c:f>
              <c:numCache>
                <c:formatCode>General</c:formatCode>
                <c:ptCount val="3"/>
                <c:pt idx="0">
                  <c:v>0</c:v>
                </c:pt>
                <c:pt idx="1">
                  <c:v>160</c:v>
                </c:pt>
                <c:pt idx="2">
                  <c:v>-160</c:v>
                </c:pt>
              </c:numCache>
            </c:numRef>
          </c:xVal>
          <c:yVal>
            <c:numRef>
              <c:f>Sheet1!$D$55:$D$57</c:f>
              <c:numCache>
                <c:formatCode>General</c:formatCode>
                <c:ptCount val="3"/>
                <c:pt idx="0">
                  <c:v>0</c:v>
                </c:pt>
                <c:pt idx="1">
                  <c:v>250</c:v>
                </c:pt>
                <c:pt idx="2">
                  <c:v>-250</c:v>
                </c:pt>
              </c:numCache>
            </c:numRef>
          </c:yVal>
          <c:smooth val="0"/>
        </c:ser>
        <c:ser>
          <c:idx val="1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Sheet1!$Q$53:$Q$61</c:f>
              <c:numCache>
                <c:formatCode>General</c:formatCode>
                <c:ptCount val="9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</c:numCache>
            </c:numRef>
          </c:xVal>
          <c:yVal>
            <c:numRef>
              <c:f>Sheet1!$R$53:$R$61</c:f>
              <c:numCache>
                <c:formatCode>General</c:formatCode>
                <c:ptCount val="9"/>
                <c:pt idx="0">
                  <c:v>-29</c:v>
                </c:pt>
                <c:pt idx="1">
                  <c:v>-22</c:v>
                </c:pt>
                <c:pt idx="2">
                  <c:v>-16</c:v>
                </c:pt>
                <c:pt idx="3">
                  <c:v>-11</c:v>
                </c:pt>
                <c:pt idx="4">
                  <c:v>-8</c:v>
                </c:pt>
                <c:pt idx="5">
                  <c:v>-7</c:v>
                </c:pt>
                <c:pt idx="6">
                  <c:v>-11</c:v>
                </c:pt>
                <c:pt idx="7">
                  <c:v>-19</c:v>
                </c:pt>
                <c:pt idx="8">
                  <c:v>-27</c:v>
                </c:pt>
              </c:numCache>
            </c:numRef>
          </c:yVal>
          <c:smooth val="0"/>
        </c:ser>
        <c:ser>
          <c:idx val="1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Sheet1!$S$53:$S$60</c:f>
              <c:numCache>
                <c:formatCode>General</c:formatCode>
                <c:ptCount val="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Sheet1!$T$53:$T$60</c:f>
              <c:numCache>
                <c:formatCode>General</c:formatCode>
                <c:ptCount val="8"/>
                <c:pt idx="0">
                  <c:v>-48</c:v>
                </c:pt>
                <c:pt idx="1">
                  <c:v>-18</c:v>
                </c:pt>
                <c:pt idx="2">
                  <c:v>-3</c:v>
                </c:pt>
                <c:pt idx="3">
                  <c:v>9</c:v>
                </c:pt>
                <c:pt idx="4">
                  <c:v>17</c:v>
                </c:pt>
              </c:numCache>
            </c:numRef>
          </c:yVal>
          <c:smooth val="0"/>
        </c:ser>
        <c:ser>
          <c:idx val="1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Sheet1!$Q$65:$Q$67</c:f>
              <c:numCache>
                <c:formatCode>General</c:formatCode>
                <c:ptCount val="3"/>
                <c:pt idx="0">
                  <c:v>-20</c:v>
                </c:pt>
                <c:pt idx="1">
                  <c:v>-15</c:v>
                </c:pt>
                <c:pt idx="2">
                  <c:v>-22</c:v>
                </c:pt>
              </c:numCache>
            </c:numRef>
          </c:xVal>
          <c:yVal>
            <c:numRef>
              <c:f>Sheet1!$R$65:$R$67</c:f>
              <c:numCache>
                <c:formatCode>General</c:formatCode>
                <c:ptCount val="3"/>
                <c:pt idx="0">
                  <c:v>40</c:v>
                </c:pt>
                <c:pt idx="1">
                  <c:v>65</c:v>
                </c:pt>
                <c:pt idx="2">
                  <c:v>12.495800000000003</c:v>
                </c:pt>
              </c:numCache>
            </c:numRef>
          </c:yVal>
          <c:smooth val="0"/>
        </c:ser>
        <c:ser>
          <c:idx val="1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Sheet1!$S$65:$S$72</c:f>
              <c:numCache>
                <c:formatCode>General</c:formatCode>
                <c:ptCount val="8"/>
                <c:pt idx="0">
                  <c:v>-22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Sheet1!$T$65:$T$72</c:f>
              <c:numCache>
                <c:formatCode>General</c:formatCode>
                <c:ptCount val="8"/>
                <c:pt idx="0">
                  <c:v>20</c:v>
                </c:pt>
                <c:pt idx="1">
                  <c:v>-6</c:v>
                </c:pt>
                <c:pt idx="2">
                  <c:v>-48</c:v>
                </c:pt>
                <c:pt idx="3">
                  <c:v>-71</c:v>
                </c:pt>
                <c:pt idx="4">
                  <c:v>-92</c:v>
                </c:pt>
                <c:pt idx="5">
                  <c:v>-112</c:v>
                </c:pt>
                <c:pt idx="6">
                  <c:v>-127</c:v>
                </c:pt>
                <c:pt idx="7">
                  <c:v>-133</c:v>
                </c:pt>
              </c:numCache>
            </c:numRef>
          </c:yVal>
          <c:smooth val="0"/>
        </c:ser>
        <c:ser>
          <c:idx val="16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Sheet1!$Q$76:$Q$78</c:f>
              <c:numCache>
                <c:formatCode>General</c:formatCode>
                <c:ptCount val="3"/>
                <c:pt idx="0">
                  <c:v>-40</c:v>
                </c:pt>
                <c:pt idx="1">
                  <c:v>-30</c:v>
                </c:pt>
                <c:pt idx="2">
                  <c:v>-24</c:v>
                </c:pt>
              </c:numCache>
            </c:numRef>
          </c:xVal>
          <c:yVal>
            <c:numRef>
              <c:f>Sheet1!$R$76:$R$78</c:f>
              <c:numCache>
                <c:formatCode>General</c:formatCode>
                <c:ptCount val="3"/>
                <c:pt idx="0">
                  <c:v>50</c:v>
                </c:pt>
                <c:pt idx="1">
                  <c:v>60</c:v>
                </c:pt>
                <c:pt idx="2">
                  <c:v>75</c:v>
                </c:pt>
              </c:numCache>
            </c:numRef>
          </c:yVal>
          <c:smooth val="0"/>
        </c:ser>
        <c:ser>
          <c:idx val="17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Sheet1!$Q$81:$Q$85</c:f>
              <c:numCache>
                <c:formatCode>General</c:formatCode>
                <c:ptCount val="5"/>
                <c:pt idx="0">
                  <c:v>-61</c:v>
                </c:pt>
                <c:pt idx="1">
                  <c:v>-60</c:v>
                </c:pt>
                <c:pt idx="2">
                  <c:v>-50</c:v>
                </c:pt>
                <c:pt idx="3">
                  <c:v>-40</c:v>
                </c:pt>
                <c:pt idx="4">
                  <c:v>-24</c:v>
                </c:pt>
              </c:numCache>
            </c:numRef>
          </c:xVal>
          <c:yVal>
            <c:numRef>
              <c:f>Sheet1!$R$81:$R$85</c:f>
              <c:numCache>
                <c:formatCode>General</c:formatCode>
                <c:ptCount val="5"/>
                <c:pt idx="0">
                  <c:v>110</c:v>
                </c:pt>
                <c:pt idx="1">
                  <c:v>102</c:v>
                </c:pt>
                <c:pt idx="2">
                  <c:v>86</c:v>
                </c:pt>
                <c:pt idx="3">
                  <c:v>80</c:v>
                </c:pt>
                <c:pt idx="4">
                  <c:v>75</c:v>
                </c:pt>
              </c:numCache>
            </c:numRef>
          </c:yVal>
          <c:smooth val="0"/>
        </c:ser>
        <c:ser>
          <c:idx val="18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Sheet1!$Q$88:$Q$93</c:f>
              <c:numCache>
                <c:formatCode>General</c:formatCode>
                <c:ptCount val="6"/>
                <c:pt idx="0">
                  <c:v>-61</c:v>
                </c:pt>
                <c:pt idx="1">
                  <c:v>-60</c:v>
                </c:pt>
                <c:pt idx="2">
                  <c:v>-50</c:v>
                </c:pt>
                <c:pt idx="3">
                  <c:v>-40</c:v>
                </c:pt>
                <c:pt idx="4">
                  <c:v>-30</c:v>
                </c:pt>
                <c:pt idx="5">
                  <c:v>-20</c:v>
                </c:pt>
              </c:numCache>
            </c:numRef>
          </c:xVal>
          <c:yVal>
            <c:numRef>
              <c:f>Sheet1!$R$88:$R$93</c:f>
              <c:numCache>
                <c:formatCode>General</c:formatCode>
                <c:ptCount val="6"/>
                <c:pt idx="0">
                  <c:v>110</c:v>
                </c:pt>
                <c:pt idx="1">
                  <c:v>115</c:v>
                </c:pt>
                <c:pt idx="2">
                  <c:v>125</c:v>
                </c:pt>
                <c:pt idx="3">
                  <c:v>123</c:v>
                </c:pt>
                <c:pt idx="4">
                  <c:v>116</c:v>
                </c:pt>
                <c:pt idx="5">
                  <c:v>101</c:v>
                </c:pt>
              </c:numCache>
            </c:numRef>
          </c:yVal>
          <c:smooth val="0"/>
        </c:ser>
        <c:ser>
          <c:idx val="19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Sheet1!$Q$96:$Q$100</c:f>
              <c:numCache>
                <c:formatCode>General</c:formatCode>
                <c:ptCount val="5"/>
                <c:pt idx="0">
                  <c:v>-46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</c:numCache>
            </c:numRef>
          </c:xVal>
          <c:yVal>
            <c:numRef>
              <c:f>Sheet1!$R$96:$R$100</c:f>
              <c:numCache>
                <c:formatCode>General</c:formatCode>
                <c:ptCount val="5"/>
                <c:pt idx="0">
                  <c:v>150</c:v>
                </c:pt>
                <c:pt idx="1">
                  <c:v>161</c:v>
                </c:pt>
                <c:pt idx="2">
                  <c:v>171</c:v>
                </c:pt>
                <c:pt idx="3">
                  <c:v>173</c:v>
                </c:pt>
                <c:pt idx="4">
                  <c:v>165</c:v>
                </c:pt>
              </c:numCache>
            </c:numRef>
          </c:yVal>
          <c:smooth val="0"/>
        </c:ser>
        <c:ser>
          <c:idx val="20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Sheet1!$Q$108:$Q$110</c:f>
              <c:numCache>
                <c:formatCode>General</c:formatCode>
                <c:ptCount val="3"/>
                <c:pt idx="0">
                  <c:v>-20</c:v>
                </c:pt>
                <c:pt idx="1">
                  <c:v>-21</c:v>
                </c:pt>
                <c:pt idx="2">
                  <c:v>-25</c:v>
                </c:pt>
              </c:numCache>
            </c:numRef>
          </c:xVal>
          <c:yVal>
            <c:numRef>
              <c:f>Sheet1!$R$108:$R$110</c:f>
              <c:numCache>
                <c:formatCode>General</c:formatCode>
                <c:ptCount val="3"/>
                <c:pt idx="0">
                  <c:v>101</c:v>
                </c:pt>
                <c:pt idx="1">
                  <c:v>120</c:v>
                </c:pt>
                <c:pt idx="2">
                  <c:v>140</c:v>
                </c:pt>
              </c:numCache>
            </c:numRef>
          </c:yVal>
          <c:smooth val="0"/>
        </c:ser>
        <c:ser>
          <c:idx val="21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Sheet1!$Q$113:$Q$118</c:f>
              <c:numCache>
                <c:formatCode>General</c:formatCode>
                <c:ptCount val="6"/>
                <c:pt idx="0">
                  <c:v>-25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Sheet1!$R$113:$R$118</c:f>
              <c:numCache>
                <c:formatCode>General</c:formatCode>
                <c:ptCount val="6"/>
                <c:pt idx="0">
                  <c:v>140</c:v>
                </c:pt>
                <c:pt idx="1">
                  <c:v>147</c:v>
                </c:pt>
                <c:pt idx="2">
                  <c:v>152</c:v>
                </c:pt>
                <c:pt idx="3">
                  <c:v>147</c:v>
                </c:pt>
                <c:pt idx="4">
                  <c:v>135</c:v>
                </c:pt>
                <c:pt idx="5">
                  <c:v>128</c:v>
                </c:pt>
              </c:numCache>
            </c:numRef>
          </c:yVal>
          <c:smooth val="0"/>
        </c:ser>
        <c:ser>
          <c:idx val="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Sheet1!$C$55:$C$57</c:f>
              <c:numCache>
                <c:formatCode>General</c:formatCode>
                <c:ptCount val="3"/>
                <c:pt idx="0">
                  <c:v>0</c:v>
                </c:pt>
                <c:pt idx="1">
                  <c:v>160</c:v>
                </c:pt>
                <c:pt idx="2">
                  <c:v>-160</c:v>
                </c:pt>
              </c:numCache>
            </c:numRef>
          </c:xVal>
          <c:yVal>
            <c:numRef>
              <c:f>Sheet1!$D$55:$D$57</c:f>
              <c:numCache>
                <c:formatCode>General</c:formatCode>
                <c:ptCount val="3"/>
                <c:pt idx="0">
                  <c:v>0</c:v>
                </c:pt>
                <c:pt idx="1">
                  <c:v>250</c:v>
                </c:pt>
                <c:pt idx="2">
                  <c:v>-250</c:v>
                </c:pt>
              </c:numCache>
            </c:numRef>
          </c:yVal>
          <c:smooth val="0"/>
        </c:ser>
        <c:ser>
          <c:idx val="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7600348033399E-2"/>
                  <c:y val="2.38207984446014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Sheet1!$Q$53:$Q$61</c:f>
              <c:numCache>
                <c:formatCode>General</c:formatCode>
                <c:ptCount val="9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</c:numCache>
            </c:numRef>
          </c:xVal>
          <c:yVal>
            <c:numRef>
              <c:f>Sheet1!$R$53:$R$61</c:f>
              <c:numCache>
                <c:formatCode>General</c:formatCode>
                <c:ptCount val="9"/>
                <c:pt idx="0">
                  <c:v>-29</c:v>
                </c:pt>
                <c:pt idx="1">
                  <c:v>-22</c:v>
                </c:pt>
                <c:pt idx="2">
                  <c:v>-16</c:v>
                </c:pt>
                <c:pt idx="3">
                  <c:v>-11</c:v>
                </c:pt>
                <c:pt idx="4">
                  <c:v>-8</c:v>
                </c:pt>
                <c:pt idx="5">
                  <c:v>-7</c:v>
                </c:pt>
                <c:pt idx="6">
                  <c:v>-11</c:v>
                </c:pt>
                <c:pt idx="7">
                  <c:v>-19</c:v>
                </c:pt>
                <c:pt idx="8">
                  <c:v>-27</c:v>
                </c:pt>
              </c:numCache>
            </c:numRef>
          </c:yVal>
          <c:smooth val="0"/>
        </c:ser>
        <c:ser>
          <c:idx val="0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577656305772912"/>
                  <c:y val="7.58424344693154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Sheet1!$S$53:$S$60</c:f>
              <c:numCache>
                <c:formatCode>General</c:formatCode>
                <c:ptCount val="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Sheet1!$T$53:$T$60</c:f>
              <c:numCache>
                <c:formatCode>General</c:formatCode>
                <c:ptCount val="8"/>
                <c:pt idx="0">
                  <c:v>-48</c:v>
                </c:pt>
                <c:pt idx="1">
                  <c:v>-18</c:v>
                </c:pt>
                <c:pt idx="2">
                  <c:v>-3</c:v>
                </c:pt>
                <c:pt idx="3">
                  <c:v>9</c:v>
                </c:pt>
                <c:pt idx="4">
                  <c:v>17</c:v>
                </c:pt>
              </c:numCache>
            </c:numRef>
          </c:yVal>
          <c:smooth val="0"/>
        </c:ser>
        <c:ser>
          <c:idx val="3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8096166509574044E-3"/>
                  <c:y val="7.1829447342443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Sheet1!$Q$65:$Q$67</c:f>
              <c:numCache>
                <c:formatCode>General</c:formatCode>
                <c:ptCount val="3"/>
                <c:pt idx="0">
                  <c:v>-20</c:v>
                </c:pt>
                <c:pt idx="1">
                  <c:v>-15</c:v>
                </c:pt>
                <c:pt idx="2">
                  <c:v>-22</c:v>
                </c:pt>
              </c:numCache>
            </c:numRef>
          </c:xVal>
          <c:yVal>
            <c:numRef>
              <c:f>Sheet1!$R$65:$R$67</c:f>
              <c:numCache>
                <c:formatCode>General</c:formatCode>
                <c:ptCount val="3"/>
                <c:pt idx="0">
                  <c:v>40</c:v>
                </c:pt>
                <c:pt idx="1">
                  <c:v>65</c:v>
                </c:pt>
                <c:pt idx="2">
                  <c:v>12.495800000000003</c:v>
                </c:pt>
              </c:numCache>
            </c:numRef>
          </c:yVal>
          <c:smooth val="0"/>
        </c:ser>
        <c:ser>
          <c:idx val="4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0314800291055215"/>
                  <c:y val="2.67420250747884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Sheet1!$S$65:$S$72</c:f>
              <c:numCache>
                <c:formatCode>General</c:formatCode>
                <c:ptCount val="8"/>
                <c:pt idx="0">
                  <c:v>-22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Sheet1!$T$65:$T$72</c:f>
              <c:numCache>
                <c:formatCode>General</c:formatCode>
                <c:ptCount val="8"/>
                <c:pt idx="0">
                  <c:v>20</c:v>
                </c:pt>
                <c:pt idx="1">
                  <c:v>-6</c:v>
                </c:pt>
                <c:pt idx="2">
                  <c:v>-48</c:v>
                </c:pt>
                <c:pt idx="3">
                  <c:v>-71</c:v>
                </c:pt>
                <c:pt idx="4">
                  <c:v>-92</c:v>
                </c:pt>
                <c:pt idx="5">
                  <c:v>-112</c:v>
                </c:pt>
                <c:pt idx="6">
                  <c:v>-127</c:v>
                </c:pt>
                <c:pt idx="7">
                  <c:v>-133</c:v>
                </c:pt>
              </c:numCache>
            </c:numRef>
          </c:yVal>
          <c:smooth val="0"/>
        </c:ser>
        <c:ser>
          <c:idx val="5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189674453823723E-2"/>
                  <c:y val="4.3113578168297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Sheet1!$Q$76:$Q$78</c:f>
              <c:numCache>
                <c:formatCode>General</c:formatCode>
                <c:ptCount val="3"/>
                <c:pt idx="0">
                  <c:v>-40</c:v>
                </c:pt>
                <c:pt idx="1">
                  <c:v>-30</c:v>
                </c:pt>
                <c:pt idx="2">
                  <c:v>-24</c:v>
                </c:pt>
              </c:numCache>
            </c:numRef>
          </c:xVal>
          <c:yVal>
            <c:numRef>
              <c:f>Sheet1!$R$76:$R$78</c:f>
              <c:numCache>
                <c:formatCode>General</c:formatCode>
                <c:ptCount val="3"/>
                <c:pt idx="0">
                  <c:v>50</c:v>
                </c:pt>
                <c:pt idx="1">
                  <c:v>60</c:v>
                </c:pt>
                <c:pt idx="2">
                  <c:v>75</c:v>
                </c:pt>
              </c:numCache>
            </c:numRef>
          </c:yVal>
          <c:smooth val="0"/>
        </c:ser>
        <c:ser>
          <c:idx val="6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8.8868054274217501E-3"/>
                  <c:y val="1.32310974479237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Sheet1!$Q$81:$Q$85</c:f>
              <c:numCache>
                <c:formatCode>General</c:formatCode>
                <c:ptCount val="5"/>
                <c:pt idx="0">
                  <c:v>-61</c:v>
                </c:pt>
                <c:pt idx="1">
                  <c:v>-60</c:v>
                </c:pt>
                <c:pt idx="2">
                  <c:v>-50</c:v>
                </c:pt>
                <c:pt idx="3">
                  <c:v>-40</c:v>
                </c:pt>
                <c:pt idx="4">
                  <c:v>-24</c:v>
                </c:pt>
              </c:numCache>
            </c:numRef>
          </c:xVal>
          <c:yVal>
            <c:numRef>
              <c:f>Sheet1!$R$81:$R$85</c:f>
              <c:numCache>
                <c:formatCode>General</c:formatCode>
                <c:ptCount val="5"/>
                <c:pt idx="0">
                  <c:v>110</c:v>
                </c:pt>
                <c:pt idx="1">
                  <c:v>102</c:v>
                </c:pt>
                <c:pt idx="2">
                  <c:v>86</c:v>
                </c:pt>
                <c:pt idx="3">
                  <c:v>80</c:v>
                </c:pt>
                <c:pt idx="4">
                  <c:v>75</c:v>
                </c:pt>
              </c:numCache>
            </c:numRef>
          </c:yVal>
          <c:smooth val="0"/>
        </c:ser>
        <c:ser>
          <c:idx val="7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"/>
                  <c:y val="-7.25921292802729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Sheet1!$Q$88:$Q$93</c:f>
              <c:numCache>
                <c:formatCode>General</c:formatCode>
                <c:ptCount val="6"/>
                <c:pt idx="0">
                  <c:v>-61</c:v>
                </c:pt>
                <c:pt idx="1">
                  <c:v>-60</c:v>
                </c:pt>
                <c:pt idx="2">
                  <c:v>-50</c:v>
                </c:pt>
                <c:pt idx="3">
                  <c:v>-40</c:v>
                </c:pt>
                <c:pt idx="4">
                  <c:v>-30</c:v>
                </c:pt>
                <c:pt idx="5">
                  <c:v>-20</c:v>
                </c:pt>
              </c:numCache>
            </c:numRef>
          </c:xVal>
          <c:yVal>
            <c:numRef>
              <c:f>Sheet1!$R$88:$R$93</c:f>
              <c:numCache>
                <c:formatCode>General</c:formatCode>
                <c:ptCount val="6"/>
                <c:pt idx="0">
                  <c:v>110</c:v>
                </c:pt>
                <c:pt idx="1">
                  <c:v>115</c:v>
                </c:pt>
                <c:pt idx="2">
                  <c:v>125</c:v>
                </c:pt>
                <c:pt idx="3">
                  <c:v>123</c:v>
                </c:pt>
                <c:pt idx="4">
                  <c:v>116</c:v>
                </c:pt>
                <c:pt idx="5">
                  <c:v>101</c:v>
                </c:pt>
              </c:numCache>
            </c:numRef>
          </c:yVal>
          <c:smooth val="0"/>
        </c:ser>
        <c:ser>
          <c:idx val="8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"/>
                  <c:y val="-0.18065788290622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Sheet1!$Q$96:$Q$100</c:f>
              <c:numCache>
                <c:formatCode>General</c:formatCode>
                <c:ptCount val="5"/>
                <c:pt idx="0">
                  <c:v>-46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</c:numCache>
            </c:numRef>
          </c:xVal>
          <c:yVal>
            <c:numRef>
              <c:f>Sheet1!$R$96:$R$100</c:f>
              <c:numCache>
                <c:formatCode>General</c:formatCode>
                <c:ptCount val="5"/>
                <c:pt idx="0">
                  <c:v>150</c:v>
                </c:pt>
                <c:pt idx="1">
                  <c:v>161</c:v>
                </c:pt>
                <c:pt idx="2">
                  <c:v>171</c:v>
                </c:pt>
                <c:pt idx="3">
                  <c:v>173</c:v>
                </c:pt>
                <c:pt idx="4">
                  <c:v>165</c:v>
                </c:pt>
              </c:numCache>
            </c:numRef>
          </c:yVal>
          <c:smooth val="0"/>
        </c:ser>
        <c:ser>
          <c:idx val="9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533405054875691E-2"/>
                  <c:y val="-0.23433547688861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Sheet1!$Q$108:$Q$110</c:f>
              <c:numCache>
                <c:formatCode>General</c:formatCode>
                <c:ptCount val="3"/>
                <c:pt idx="0">
                  <c:v>-20</c:v>
                </c:pt>
                <c:pt idx="1">
                  <c:v>-21</c:v>
                </c:pt>
                <c:pt idx="2">
                  <c:v>-25</c:v>
                </c:pt>
              </c:numCache>
            </c:numRef>
          </c:xVal>
          <c:yVal>
            <c:numRef>
              <c:f>Sheet1!$R$108:$R$110</c:f>
              <c:numCache>
                <c:formatCode>General</c:formatCode>
                <c:ptCount val="3"/>
                <c:pt idx="0">
                  <c:v>101</c:v>
                </c:pt>
                <c:pt idx="1">
                  <c:v>120</c:v>
                </c:pt>
                <c:pt idx="2">
                  <c:v>140</c:v>
                </c:pt>
              </c:numCache>
            </c:numRef>
          </c:yVal>
          <c:smooth val="0"/>
        </c:ser>
        <c:ser>
          <c:idx val="10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"/>
                  <c:y val="-0.153555760592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Sheet1!$Q$113:$Q$118</c:f>
              <c:numCache>
                <c:formatCode>General</c:formatCode>
                <c:ptCount val="6"/>
                <c:pt idx="0">
                  <c:v>-25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Sheet1!$R$113:$R$118</c:f>
              <c:numCache>
                <c:formatCode>General</c:formatCode>
                <c:ptCount val="6"/>
                <c:pt idx="0">
                  <c:v>140</c:v>
                </c:pt>
                <c:pt idx="1">
                  <c:v>147</c:v>
                </c:pt>
                <c:pt idx="2">
                  <c:v>152</c:v>
                </c:pt>
                <c:pt idx="3">
                  <c:v>147</c:v>
                </c:pt>
                <c:pt idx="4">
                  <c:v>135</c:v>
                </c:pt>
                <c:pt idx="5">
                  <c:v>128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7576186451937779E-2"/>
                  <c:y val="-6.475729827032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Sheet1!$Q$103:$Q$105</c:f>
              <c:numCache>
                <c:formatCode>General</c:formatCode>
                <c:ptCount val="3"/>
                <c:pt idx="0">
                  <c:v>-46</c:v>
                </c:pt>
                <c:pt idx="1">
                  <c:v>-45</c:v>
                </c:pt>
                <c:pt idx="2">
                  <c:v>-45.5</c:v>
                </c:pt>
              </c:numCache>
            </c:numRef>
          </c:xVal>
          <c:yVal>
            <c:numRef>
              <c:f>Sheet1!$R$103:$R$105</c:f>
              <c:numCache>
                <c:formatCode>General</c:formatCode>
                <c:ptCount val="3"/>
                <c:pt idx="0">
                  <c:v>150</c:v>
                </c:pt>
                <c:pt idx="1">
                  <c:v>125</c:v>
                </c:pt>
                <c:pt idx="2">
                  <c:v>133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760984023201116"/>
                  <c:y val="1.983239628588465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Sheet1!$Q$121:$Q$123</c:f>
              <c:numCache>
                <c:formatCode>General</c:formatCode>
                <c:ptCount val="3"/>
                <c:pt idx="0">
                  <c:v>-7</c:v>
                </c:pt>
                <c:pt idx="1">
                  <c:v>-5</c:v>
                </c:pt>
                <c:pt idx="2">
                  <c:v>0</c:v>
                </c:pt>
              </c:numCache>
            </c:numRef>
          </c:xVal>
          <c:yVal>
            <c:numRef>
              <c:f>Sheet1!$R$121:$R$123</c:f>
              <c:numCache>
                <c:formatCode>General</c:formatCode>
                <c:ptCount val="3"/>
                <c:pt idx="0">
                  <c:v>58</c:v>
                </c:pt>
                <c:pt idx="1">
                  <c:v>50</c:v>
                </c:pt>
                <c:pt idx="2">
                  <c:v>45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3851142000209089"/>
                  <c:y val="1.96858260298752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Sheet1!$Q$126:$Q$128</c:f>
              <c:numCache>
                <c:formatCode>General</c:formatCode>
                <c:ptCount val="3"/>
                <c:pt idx="0">
                  <c:v>-7</c:v>
                </c:pt>
                <c:pt idx="1">
                  <c:v>-5</c:v>
                </c:pt>
                <c:pt idx="2">
                  <c:v>0</c:v>
                </c:pt>
              </c:numCache>
            </c:numRef>
          </c:xVal>
          <c:yVal>
            <c:numRef>
              <c:f>Sheet1!$R$126:$R$128</c:f>
              <c:numCache>
                <c:formatCode>General</c:formatCode>
                <c:ptCount val="3"/>
                <c:pt idx="0">
                  <c:v>58</c:v>
                </c:pt>
                <c:pt idx="1">
                  <c:v>65</c:v>
                </c:pt>
                <c:pt idx="2">
                  <c:v>73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657049654736374"/>
                  <c:y val="7.09894870291587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Sheet1!$Q$131:$Q$139</c:f>
              <c:numCache>
                <c:formatCode>General</c:formatCode>
                <c:ptCount val="9"/>
                <c:pt idx="0">
                  <c:v>-8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54</c:v>
                </c:pt>
              </c:numCache>
            </c:numRef>
          </c:xVal>
          <c:yVal>
            <c:numRef>
              <c:f>Sheet1!$R$131:$R$139</c:f>
              <c:numCache>
                <c:formatCode>General</c:formatCode>
                <c:ptCount val="9"/>
                <c:pt idx="0">
                  <c:v>80</c:v>
                </c:pt>
                <c:pt idx="1">
                  <c:v>73</c:v>
                </c:pt>
                <c:pt idx="2">
                  <c:v>68</c:v>
                </c:pt>
                <c:pt idx="3">
                  <c:v>67</c:v>
                </c:pt>
                <c:pt idx="4">
                  <c:v>70</c:v>
                </c:pt>
                <c:pt idx="5">
                  <c:v>75</c:v>
                </c:pt>
                <c:pt idx="6">
                  <c:v>86</c:v>
                </c:pt>
                <c:pt idx="7">
                  <c:v>93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150508617741792"/>
                  <c:y val="-2.9132560895556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Sheet1!$Q$141:$Q$144</c:f>
              <c:numCache>
                <c:formatCode>General</c:formatCode>
                <c:ptCount val="4"/>
                <c:pt idx="0">
                  <c:v>33</c:v>
                </c:pt>
                <c:pt idx="1">
                  <c:v>40</c:v>
                </c:pt>
                <c:pt idx="2">
                  <c:v>50</c:v>
                </c:pt>
                <c:pt idx="3">
                  <c:v>54</c:v>
                </c:pt>
              </c:numCache>
            </c:numRef>
          </c:xVal>
          <c:yVal>
            <c:numRef>
              <c:f>Sheet1!$R$141:$R$144</c:f>
              <c:numCache>
                <c:formatCode>General</c:formatCode>
                <c:ptCount val="4"/>
                <c:pt idx="0">
                  <c:v>100</c:v>
                </c:pt>
                <c:pt idx="1">
                  <c:v>104</c:v>
                </c:pt>
                <c:pt idx="2">
                  <c:v>99</c:v>
                </c:pt>
                <c:pt idx="3">
                  <c:v>93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37910572305558654"/>
                  <c:y val="5.83226818975166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Sheet1!$Q$147:$Q$150</c:f>
              <c:numCache>
                <c:formatCode>General</c:formatCode>
                <c:ptCount val="4"/>
                <c:pt idx="0">
                  <c:v>33</c:v>
                </c:pt>
                <c:pt idx="1">
                  <c:v>40</c:v>
                </c:pt>
                <c:pt idx="2">
                  <c:v>50</c:v>
                </c:pt>
                <c:pt idx="3">
                  <c:v>57</c:v>
                </c:pt>
              </c:numCache>
            </c:numRef>
          </c:xVal>
          <c:yVal>
            <c:numRef>
              <c:f>Sheet1!$R$147:$R$150</c:f>
              <c:numCache>
                <c:formatCode>General</c:formatCode>
                <c:ptCount val="4"/>
                <c:pt idx="0">
                  <c:v>100</c:v>
                </c:pt>
                <c:pt idx="1">
                  <c:v>104</c:v>
                </c:pt>
                <c:pt idx="2">
                  <c:v>111</c:v>
                </c:pt>
                <c:pt idx="3">
                  <c:v>129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6614650473422885E-2"/>
                  <c:y val="2.4450810049307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Sheet1!$Q$153:$Q$157</c:f>
              <c:numCache>
                <c:formatCode>General</c:formatCode>
                <c:ptCount val="5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26</c:v>
                </c:pt>
              </c:numCache>
            </c:numRef>
          </c:xVal>
          <c:yVal>
            <c:numRef>
              <c:f>Sheet1!$R$153:$R$157</c:f>
              <c:numCache>
                <c:formatCode>General</c:formatCode>
                <c:ptCount val="5"/>
                <c:pt idx="0">
                  <c:v>94</c:v>
                </c:pt>
                <c:pt idx="1">
                  <c:v>105</c:v>
                </c:pt>
                <c:pt idx="2">
                  <c:v>108</c:v>
                </c:pt>
                <c:pt idx="3">
                  <c:v>106</c:v>
                </c:pt>
                <c:pt idx="4">
                  <c:v>101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2333249470803895"/>
                  <c:y val="3.37344256514649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Sheet1!$Q$160:$Q$163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31</c:v>
                </c:pt>
              </c:numCache>
            </c:numRef>
          </c:xVal>
          <c:yVal>
            <c:numRef>
              <c:f>Sheet1!$R$160:$R$163</c:f>
              <c:numCache>
                <c:formatCode>General</c:formatCode>
                <c:ptCount val="4"/>
                <c:pt idx="0">
                  <c:v>108</c:v>
                </c:pt>
                <c:pt idx="1">
                  <c:v>110</c:v>
                </c:pt>
                <c:pt idx="2">
                  <c:v>122</c:v>
                </c:pt>
                <c:pt idx="3">
                  <c:v>130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0165504232994924"/>
                  <c:y val="4.908869515757851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Sheet1!$Q$166:$Q$169</c:f>
              <c:numCache>
                <c:formatCode>General</c:formatCode>
                <c:ptCount val="4"/>
                <c:pt idx="0">
                  <c:v>13</c:v>
                </c:pt>
                <c:pt idx="1">
                  <c:v>20</c:v>
                </c:pt>
                <c:pt idx="2">
                  <c:v>30</c:v>
                </c:pt>
                <c:pt idx="3">
                  <c:v>31</c:v>
                </c:pt>
              </c:numCache>
            </c:numRef>
          </c:xVal>
          <c:yVal>
            <c:numRef>
              <c:f>Sheet1!$R$166:$R$169</c:f>
              <c:numCache>
                <c:formatCode>General</c:formatCode>
                <c:ptCount val="4"/>
                <c:pt idx="0">
                  <c:v>145</c:v>
                </c:pt>
                <c:pt idx="1">
                  <c:v>145</c:v>
                </c:pt>
                <c:pt idx="2">
                  <c:v>140</c:v>
                </c:pt>
                <c:pt idx="3">
                  <c:v>130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199486806650862"/>
                  <c:y val="-4.88371052446783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Sheet1!$Q$172:$Q$174</c:f>
              <c:numCache>
                <c:formatCode>General</c:formatCode>
                <c:ptCount val="3"/>
                <c:pt idx="0">
                  <c:v>45</c:v>
                </c:pt>
                <c:pt idx="1">
                  <c:v>40</c:v>
                </c:pt>
                <c:pt idx="2">
                  <c:v>50</c:v>
                </c:pt>
              </c:numCache>
            </c:numRef>
          </c:xVal>
          <c:yVal>
            <c:numRef>
              <c:f>Sheet1!$R$172:$R$174</c:f>
              <c:numCache>
                <c:formatCode>General</c:formatCode>
                <c:ptCount val="3"/>
                <c:pt idx="0">
                  <c:v>136</c:v>
                </c:pt>
                <c:pt idx="1">
                  <c:v>130</c:v>
                </c:pt>
                <c:pt idx="2">
                  <c:v>145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818674448205171"/>
                  <c:y val="-3.48670180114492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Sheet1!$Q$177:$Q$193</c:f>
              <c:numCache>
                <c:formatCode>General</c:formatCode>
                <c:ptCount val="17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Sheet1!$R$177:$R$193</c:f>
              <c:numCache>
                <c:formatCode>General</c:formatCode>
                <c:ptCount val="17"/>
                <c:pt idx="0">
                  <c:v>162</c:v>
                </c:pt>
                <c:pt idx="1">
                  <c:v>163</c:v>
                </c:pt>
                <c:pt idx="2">
                  <c:v>163</c:v>
                </c:pt>
                <c:pt idx="3">
                  <c:v>161</c:v>
                </c:pt>
                <c:pt idx="4">
                  <c:v>157</c:v>
                </c:pt>
                <c:pt idx="5">
                  <c:v>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977424"/>
        <c:axId val="1494967632"/>
      </c:scatterChart>
      <c:valAx>
        <c:axId val="149497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967632"/>
        <c:crosses val="autoZero"/>
        <c:crossBetween val="midCat"/>
      </c:valAx>
      <c:valAx>
        <c:axId val="1494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97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3"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Sheet3!$AA$6:$AA$8</c:f>
              <c:numCache>
                <c:formatCode>General</c:formatCode>
                <c:ptCount val="3"/>
                <c:pt idx="0">
                  <c:v>0</c:v>
                </c:pt>
                <c:pt idx="1">
                  <c:v>160</c:v>
                </c:pt>
                <c:pt idx="2">
                  <c:v>-160</c:v>
                </c:pt>
              </c:numCache>
            </c:numRef>
          </c:xVal>
          <c:yVal>
            <c:numRef>
              <c:f>Sheet3!$AB$6:$AB$8</c:f>
              <c:numCache>
                <c:formatCode>General</c:formatCode>
                <c:ptCount val="3"/>
                <c:pt idx="0">
                  <c:v>0</c:v>
                </c:pt>
                <c:pt idx="1">
                  <c:v>250</c:v>
                </c:pt>
                <c:pt idx="2">
                  <c:v>-250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Sheet3!$I$2:$I$10</c:f>
              <c:numCache>
                <c:formatCode>General</c:formatCode>
                <c:ptCount val="9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-14</c:v>
                </c:pt>
              </c:numCache>
            </c:numRef>
          </c:xVal>
          <c:yVal>
            <c:numRef>
              <c:f>Sheet3!$J$2:$J$10</c:f>
              <c:numCache>
                <c:formatCode>General</c:formatCode>
                <c:ptCount val="9"/>
                <c:pt idx="0">
                  <c:v>-30.635000000000012</c:v>
                </c:pt>
                <c:pt idx="1">
                  <c:v>-21.221999999999987</c:v>
                </c:pt>
                <c:pt idx="2">
                  <c:v>-14.348999999999997</c:v>
                </c:pt>
                <c:pt idx="3">
                  <c:v>-10.015999999999991</c:v>
                </c:pt>
                <c:pt idx="4">
                  <c:v>-8.2229999999999919</c:v>
                </c:pt>
                <c:pt idx="5">
                  <c:v>-8.970000000000006</c:v>
                </c:pt>
                <c:pt idx="6">
                  <c:v>-12.256999999999998</c:v>
                </c:pt>
                <c:pt idx="7">
                  <c:v>-18.083999999999996</c:v>
                </c:pt>
                <c:pt idx="8">
                  <c:v>-32.690399999999997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Sheet3!$K$2:$K$6</c:f>
              <c:numCache>
                <c:formatCode>General</c:formatCode>
                <c:ptCount val="5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Sheet3!$L$2:$L$6</c:f>
              <c:numCache>
                <c:formatCode>General</c:formatCode>
                <c:ptCount val="5"/>
                <c:pt idx="0">
                  <c:v>-46.716999999999999</c:v>
                </c:pt>
                <c:pt idx="1">
                  <c:v>-20.943000000000001</c:v>
                </c:pt>
                <c:pt idx="2">
                  <c:v>-1.8889999999999993</c:v>
                </c:pt>
                <c:pt idx="3">
                  <c:v>10.445000000000004</c:v>
                </c:pt>
                <c:pt idx="4">
                  <c:v>16.059000000000008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Sheet3!$M$2:$M$4</c:f>
              <c:numCache>
                <c:formatCode>General</c:formatCode>
                <c:ptCount val="3"/>
                <c:pt idx="0">
                  <c:v>-15</c:v>
                </c:pt>
                <c:pt idx="1">
                  <c:v>-20</c:v>
                </c:pt>
                <c:pt idx="2">
                  <c:v>-22</c:v>
                </c:pt>
              </c:numCache>
            </c:numRef>
          </c:xVal>
          <c:yVal>
            <c:numRef>
              <c:f>Sheet3!$N$2:$N$4</c:f>
              <c:numCache>
                <c:formatCode>General</c:formatCode>
                <c:ptCount val="3"/>
                <c:pt idx="0">
                  <c:v>64.992499999999978</c:v>
                </c:pt>
                <c:pt idx="1">
                  <c:v>39.989999999999924</c:v>
                </c:pt>
                <c:pt idx="2">
                  <c:v>12.484799999999979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Sheet3!$O$2:$O$9</c:f>
              <c:numCache>
                <c:formatCode>General</c:formatCode>
                <c:ptCount val="8"/>
                <c:pt idx="0">
                  <c:v>-22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Sheet3!$P$2:$P$9</c:f>
              <c:numCache>
                <c:formatCode>General</c:formatCode>
                <c:ptCount val="8"/>
                <c:pt idx="0">
                  <c:v>12.495800000000003</c:v>
                </c:pt>
                <c:pt idx="1">
                  <c:v>1.6020000000000039</c:v>
                </c:pt>
                <c:pt idx="2">
                  <c:v>-43.195</c:v>
                </c:pt>
                <c:pt idx="3">
                  <c:v>-74.512</c:v>
                </c:pt>
                <c:pt idx="4">
                  <c:v>-95.948999999999998</c:v>
                </c:pt>
                <c:pt idx="5">
                  <c:v>-111.10600000000001</c:v>
                </c:pt>
                <c:pt idx="6">
                  <c:v>-123.583</c:v>
                </c:pt>
                <c:pt idx="7">
                  <c:v>-136.98000000000002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Sheet3!$I$14:$I$16</c:f>
              <c:numCache>
                <c:formatCode>General</c:formatCode>
                <c:ptCount val="3"/>
                <c:pt idx="0">
                  <c:v>-40</c:v>
                </c:pt>
                <c:pt idx="1">
                  <c:v>-30</c:v>
                </c:pt>
                <c:pt idx="2">
                  <c:v>-24</c:v>
                </c:pt>
              </c:numCache>
            </c:numRef>
          </c:xVal>
          <c:yVal>
            <c:numRef>
              <c:f>Sheet3!$J$14:$J$16</c:f>
              <c:numCache>
                <c:formatCode>General</c:formatCode>
                <c:ptCount val="3"/>
                <c:pt idx="0">
                  <c:v>50.079999999999984</c:v>
                </c:pt>
                <c:pt idx="1">
                  <c:v>60.045000000000016</c:v>
                </c:pt>
                <c:pt idx="2">
                  <c:v>75.02879999999999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Sheet3!$K$14:$K$18</c:f>
              <c:numCache>
                <c:formatCode>General</c:formatCode>
                <c:ptCount val="5"/>
                <c:pt idx="0">
                  <c:v>-61</c:v>
                </c:pt>
                <c:pt idx="1">
                  <c:v>-60</c:v>
                </c:pt>
                <c:pt idx="2">
                  <c:v>-50</c:v>
                </c:pt>
                <c:pt idx="3">
                  <c:v>-40</c:v>
                </c:pt>
                <c:pt idx="4">
                  <c:v>-24</c:v>
                </c:pt>
              </c:numCache>
            </c:numRef>
          </c:xVal>
          <c:yVal>
            <c:numRef>
              <c:f>Sheet3!$L$14:$L$18</c:f>
              <c:numCache>
                <c:formatCode>General</c:formatCode>
                <c:ptCount val="5"/>
                <c:pt idx="0">
                  <c:v>108.59950000000001</c:v>
                </c:pt>
                <c:pt idx="1">
                  <c:v>105.42700000000005</c:v>
                </c:pt>
                <c:pt idx="2">
                  <c:v>85.769000000000034</c:v>
                </c:pt>
                <c:pt idx="3">
                  <c:v>80.491000000000014</c:v>
                </c:pt>
                <c:pt idx="4">
                  <c:v>74.999800000000022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Sheet3!$M$14:$M$19</c:f>
              <c:numCache>
                <c:formatCode>General</c:formatCode>
                <c:ptCount val="6"/>
                <c:pt idx="0">
                  <c:v>-61</c:v>
                </c:pt>
                <c:pt idx="1">
                  <c:v>-60</c:v>
                </c:pt>
                <c:pt idx="2">
                  <c:v>-50</c:v>
                </c:pt>
                <c:pt idx="3">
                  <c:v>-40</c:v>
                </c:pt>
                <c:pt idx="4">
                  <c:v>-30</c:v>
                </c:pt>
                <c:pt idx="5">
                  <c:v>-20</c:v>
                </c:pt>
              </c:numCache>
            </c:numRef>
          </c:xVal>
          <c:yVal>
            <c:numRef>
              <c:f>Sheet3!$N$14:$N$19</c:f>
              <c:numCache>
                <c:formatCode>General</c:formatCode>
                <c:ptCount val="6"/>
                <c:pt idx="0">
                  <c:v>112.04820000000001</c:v>
                </c:pt>
                <c:pt idx="1">
                  <c:v>113.482</c:v>
                </c:pt>
                <c:pt idx="2">
                  <c:v>123.101</c:v>
                </c:pt>
                <c:pt idx="3">
                  <c:v>124.13999999999999</c:v>
                </c:pt>
                <c:pt idx="4">
                  <c:v>116.59899999999999</c:v>
                </c:pt>
                <c:pt idx="5">
                  <c:v>100.47800000000001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Sheet3!$O$14:$O$18</c:f>
              <c:numCache>
                <c:formatCode>General</c:formatCode>
                <c:ptCount val="5"/>
                <c:pt idx="0">
                  <c:v>-46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</c:numCache>
            </c:numRef>
          </c:xVal>
          <c:yVal>
            <c:numRef>
              <c:f>Sheet3!$P$14:$P$18</c:f>
              <c:numCache>
                <c:formatCode>General</c:formatCode>
                <c:ptCount val="5"/>
                <c:pt idx="0">
                  <c:v>150.03179999999998</c:v>
                </c:pt>
                <c:pt idx="1">
                  <c:v>160.74599999999998</c:v>
                </c:pt>
                <c:pt idx="2">
                  <c:v>171.30700000000002</c:v>
                </c:pt>
                <c:pt idx="3">
                  <c:v>172.74799999999999</c:v>
                </c:pt>
                <c:pt idx="4">
                  <c:v>165.06900000000002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Sheet3!$I$23:$I$25</c:f>
              <c:numCache>
                <c:formatCode>General</c:formatCode>
                <c:ptCount val="3"/>
                <c:pt idx="0">
                  <c:v>-46</c:v>
                </c:pt>
                <c:pt idx="1">
                  <c:v>-45.5</c:v>
                </c:pt>
                <c:pt idx="2">
                  <c:v>-45</c:v>
                </c:pt>
              </c:numCache>
            </c:numRef>
          </c:xVal>
          <c:yVal>
            <c:numRef>
              <c:f>Sheet3!$J$23:$J$25</c:f>
              <c:numCache>
                <c:formatCode>General</c:formatCode>
                <c:ptCount val="3"/>
                <c:pt idx="0">
                  <c:v>150</c:v>
                </c:pt>
                <c:pt idx="1">
                  <c:v>133</c:v>
                </c:pt>
                <c:pt idx="2">
                  <c:v>125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Sheet3!$K$23:$K$25</c:f>
              <c:numCache>
                <c:formatCode>General</c:formatCode>
                <c:ptCount val="3"/>
                <c:pt idx="0">
                  <c:v>-20</c:v>
                </c:pt>
                <c:pt idx="1">
                  <c:v>-21</c:v>
                </c:pt>
                <c:pt idx="2">
                  <c:v>-25</c:v>
                </c:pt>
              </c:numCache>
            </c:numRef>
          </c:xVal>
          <c:yVal>
            <c:numRef>
              <c:f>Sheet3!$L$23:$L$25</c:f>
              <c:numCache>
                <c:formatCode>General</c:formatCode>
                <c:ptCount val="3"/>
                <c:pt idx="0">
                  <c:v>101</c:v>
                </c:pt>
                <c:pt idx="1">
                  <c:v>120.00000000000023</c:v>
                </c:pt>
                <c:pt idx="2">
                  <c:v>140.00000000000045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Sheet3!$M$23:$M$28</c:f>
              <c:numCache>
                <c:formatCode>General</c:formatCode>
                <c:ptCount val="6"/>
                <c:pt idx="0">
                  <c:v>-25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Sheet3!$N$23:$N$28</c:f>
              <c:numCache>
                <c:formatCode>General</c:formatCode>
                <c:ptCount val="6"/>
                <c:pt idx="0">
                  <c:v>140.74250000000001</c:v>
                </c:pt>
                <c:pt idx="1">
                  <c:v>146.27799999999999</c:v>
                </c:pt>
                <c:pt idx="2">
                  <c:v>151.13900000000001</c:v>
                </c:pt>
                <c:pt idx="3">
                  <c:v>147.72</c:v>
                </c:pt>
                <c:pt idx="4">
                  <c:v>136.02099999999999</c:v>
                </c:pt>
                <c:pt idx="5">
                  <c:v>127.06649999999999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Sheet3!$O$23:$O$25</c:f>
              <c:numCache>
                <c:formatCode>General</c:formatCode>
                <c:ptCount val="3"/>
                <c:pt idx="0">
                  <c:v>-7</c:v>
                </c:pt>
                <c:pt idx="1">
                  <c:v>-5</c:v>
                </c:pt>
                <c:pt idx="2">
                  <c:v>0</c:v>
                </c:pt>
              </c:numCache>
            </c:numRef>
          </c:xVal>
          <c:yVal>
            <c:numRef>
              <c:f>Sheet3!$P$23:$P$25</c:f>
              <c:numCache>
                <c:formatCode>General</c:formatCode>
                <c:ptCount val="3"/>
                <c:pt idx="0">
                  <c:v>58.001100000000001</c:v>
                </c:pt>
                <c:pt idx="1">
                  <c:v>50.000500000000002</c:v>
                </c:pt>
                <c:pt idx="2">
                  <c:v>45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Sheet3!$I$32:$I$34</c:f>
              <c:numCache>
                <c:formatCode>General</c:formatCode>
                <c:ptCount val="3"/>
                <c:pt idx="0">
                  <c:v>-7</c:v>
                </c:pt>
                <c:pt idx="1">
                  <c:v>-5</c:v>
                </c:pt>
                <c:pt idx="2">
                  <c:v>0</c:v>
                </c:pt>
              </c:numCache>
            </c:numRef>
          </c:xVal>
          <c:yVal>
            <c:numRef>
              <c:f>Sheet3!$J$32:$J$34</c:f>
              <c:numCache>
                <c:formatCode>General</c:formatCode>
                <c:ptCount val="3"/>
                <c:pt idx="0">
                  <c:v>58.001100000000001</c:v>
                </c:pt>
                <c:pt idx="1">
                  <c:v>65.000500000000002</c:v>
                </c:pt>
                <c:pt idx="2">
                  <c:v>73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Sheet3!$K$32:$K$39</c:f>
              <c:numCache>
                <c:formatCode>General</c:formatCode>
                <c:ptCount val="8"/>
                <c:pt idx="0">
                  <c:v>-8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54</c:v>
                </c:pt>
              </c:numCache>
            </c:numRef>
          </c:xVal>
          <c:yVal>
            <c:numRef>
              <c:f>Sheet3!$L$32:$L$39</c:f>
              <c:numCache>
                <c:formatCode>General</c:formatCode>
                <c:ptCount val="8"/>
                <c:pt idx="0">
                  <c:v>80.098600000000005</c:v>
                </c:pt>
                <c:pt idx="1">
                  <c:v>73.100999999999999</c:v>
                </c:pt>
                <c:pt idx="2">
                  <c:v>67.918000000000006</c:v>
                </c:pt>
                <c:pt idx="3">
                  <c:v>66.694999999999993</c:v>
                </c:pt>
                <c:pt idx="4">
                  <c:v>69.432000000000002</c:v>
                </c:pt>
                <c:pt idx="5">
                  <c:v>76.129000000000005</c:v>
                </c:pt>
                <c:pt idx="6">
                  <c:v>86.786000000000001</c:v>
                </c:pt>
                <c:pt idx="7">
                  <c:v>92.157600000000002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Sheet3!$M$32:$M$35</c:f>
              <c:numCache>
                <c:formatCode>General</c:formatCode>
                <c:ptCount val="4"/>
                <c:pt idx="0">
                  <c:v>33</c:v>
                </c:pt>
                <c:pt idx="1">
                  <c:v>40</c:v>
                </c:pt>
                <c:pt idx="2">
                  <c:v>50</c:v>
                </c:pt>
                <c:pt idx="3">
                  <c:v>54</c:v>
                </c:pt>
              </c:numCache>
            </c:numRef>
          </c:xVal>
          <c:yVal>
            <c:numRef>
              <c:f>Sheet3!$N$32:$N$35</c:f>
              <c:numCache>
                <c:formatCode>General</c:formatCode>
                <c:ptCount val="4"/>
                <c:pt idx="0">
                  <c:v>99.992400000000018</c:v>
                </c:pt>
                <c:pt idx="1">
                  <c:v>104.14620000000001</c:v>
                </c:pt>
                <c:pt idx="2">
                  <c:v>98.928200000000018</c:v>
                </c:pt>
                <c:pt idx="3">
                  <c:v>93.167400000000001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Sheet3!$O$32:$O$35</c:f>
              <c:numCache>
                <c:formatCode>General</c:formatCode>
                <c:ptCount val="4"/>
                <c:pt idx="0">
                  <c:v>33</c:v>
                </c:pt>
                <c:pt idx="1">
                  <c:v>40</c:v>
                </c:pt>
                <c:pt idx="2">
                  <c:v>50</c:v>
                </c:pt>
                <c:pt idx="3">
                  <c:v>57</c:v>
                </c:pt>
              </c:numCache>
            </c:numRef>
          </c:xVal>
          <c:yVal>
            <c:numRef>
              <c:f>Sheet3!$P$32:$P$35</c:f>
              <c:numCache>
                <c:formatCode>General</c:formatCode>
                <c:ptCount val="4"/>
                <c:pt idx="0">
                  <c:v>100.97599999999994</c:v>
                </c:pt>
                <c:pt idx="1">
                  <c:v>105.74999999999994</c:v>
                </c:pt>
                <c:pt idx="2">
                  <c:v>114.44</c:v>
                </c:pt>
                <c:pt idx="3">
                  <c:v>134.11279999999982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Sheet3!$I$43:$I$47</c:f>
              <c:numCache>
                <c:formatCode>General</c:formatCode>
                <c:ptCount val="5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26</c:v>
                </c:pt>
              </c:numCache>
            </c:numRef>
          </c:xVal>
          <c:yVal>
            <c:numRef>
              <c:f>Sheet3!$J$43:$J$47</c:f>
              <c:numCache>
                <c:formatCode>General</c:formatCode>
                <c:ptCount val="5"/>
                <c:pt idx="0">
                  <c:v>94.135999999999996</c:v>
                </c:pt>
                <c:pt idx="1">
                  <c:v>104.58</c:v>
                </c:pt>
                <c:pt idx="2">
                  <c:v>108.464</c:v>
                </c:pt>
                <c:pt idx="3">
                  <c:v>105.788</c:v>
                </c:pt>
                <c:pt idx="4">
                  <c:v>101.03359999999999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Sheet3!$K$43:$K$46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31</c:v>
                </c:pt>
              </c:numCache>
            </c:numRef>
          </c:xVal>
          <c:yVal>
            <c:numRef>
              <c:f>Sheet3!$L$43:$L$46</c:f>
              <c:numCache>
                <c:formatCode>General</c:formatCode>
                <c:ptCount val="4"/>
                <c:pt idx="0">
                  <c:v>108.14700000000001</c:v>
                </c:pt>
                <c:pt idx="1">
                  <c:v>109.45400000000001</c:v>
                </c:pt>
                <c:pt idx="2">
                  <c:v>125.04100000000001</c:v>
                </c:pt>
                <c:pt idx="3">
                  <c:v>127.38510000000002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Sheet3!$M$43:$M$46</c:f>
              <c:numCache>
                <c:formatCode>General</c:formatCode>
                <c:ptCount val="4"/>
                <c:pt idx="0">
                  <c:v>13</c:v>
                </c:pt>
                <c:pt idx="1">
                  <c:v>20</c:v>
                </c:pt>
                <c:pt idx="2">
                  <c:v>30</c:v>
                </c:pt>
                <c:pt idx="3">
                  <c:v>31</c:v>
                </c:pt>
              </c:numCache>
            </c:numRef>
          </c:xVal>
          <c:yVal>
            <c:numRef>
              <c:f>Sheet3!$N$43:$N$46</c:f>
              <c:numCache>
                <c:formatCode>General</c:formatCode>
                <c:ptCount val="4"/>
                <c:pt idx="0">
                  <c:v>144.64349999999999</c:v>
                </c:pt>
                <c:pt idx="1">
                  <c:v>145.95599999999999</c:v>
                </c:pt>
                <c:pt idx="2">
                  <c:v>135.57400000000001</c:v>
                </c:pt>
                <c:pt idx="3">
                  <c:v>133.74270000000001</c:v>
                </c:pt>
              </c:numCache>
            </c:numRef>
          </c:yVal>
          <c:smooth val="0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Sheet3!$O$43:$O$45</c:f>
              <c:numCache>
                <c:formatCode>General</c:formatCode>
                <c:ptCount val="3"/>
                <c:pt idx="0">
                  <c:v>40</c:v>
                </c:pt>
                <c:pt idx="1">
                  <c:v>45</c:v>
                </c:pt>
                <c:pt idx="2">
                  <c:v>50</c:v>
                </c:pt>
              </c:numCache>
            </c:numRef>
          </c:xVal>
          <c:yVal>
            <c:numRef>
              <c:f>Sheet3!$P$43:$P$45</c:f>
              <c:numCache>
                <c:formatCode>General</c:formatCode>
                <c:ptCount val="3"/>
                <c:pt idx="0">
                  <c:v>130</c:v>
                </c:pt>
                <c:pt idx="1">
                  <c:v>136</c:v>
                </c:pt>
                <c:pt idx="2">
                  <c:v>145</c:v>
                </c:pt>
              </c:numCache>
            </c:numRef>
          </c:yVal>
          <c:smooth val="0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Sheet3!$I$51:$I$56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Sheet3!$J$51:$J$56</c:f>
              <c:numCache>
                <c:formatCode>General</c:formatCode>
                <c:ptCount val="6"/>
                <c:pt idx="0">
                  <c:v>161.31870000000001</c:v>
                </c:pt>
                <c:pt idx="1">
                  <c:v>163.50900000000001</c:v>
                </c:pt>
                <c:pt idx="2">
                  <c:v>163.91800000000001</c:v>
                </c:pt>
                <c:pt idx="3">
                  <c:v>161.12700000000001</c:v>
                </c:pt>
                <c:pt idx="4">
                  <c:v>155.136</c:v>
                </c:pt>
                <c:pt idx="5">
                  <c:v>145.94499999999999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668096"/>
        <c:axId val="1716674080"/>
      </c:scatterChart>
      <c:valAx>
        <c:axId val="171666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6674080"/>
        <c:crosses val="autoZero"/>
        <c:crossBetween val="midCat"/>
      </c:valAx>
      <c:valAx>
        <c:axId val="17166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6668096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3"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251732</xdr:colOff>
      <xdr:row>3</xdr:row>
      <xdr:rowOff>165324</xdr:rowOff>
    </xdr:from>
    <xdr:to>
      <xdr:col>11</xdr:col>
      <xdr:colOff>28575</xdr:colOff>
      <xdr:row>27</xdr:row>
      <xdr:rowOff>136071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571500</xdr:colOff>
      <xdr:row>1</xdr:row>
      <xdr:rowOff>136072</xdr:rowOff>
    </xdr:from>
    <xdr:to>
      <xdr:col>28</xdr:col>
      <xdr:colOff>666750</xdr:colOff>
      <xdr:row>32</xdr:row>
      <xdr:rowOff>136072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289809</xdr:colOff>
      <xdr:row>59</xdr:row>
      <xdr:rowOff>20921</xdr:rowOff>
    </xdr:from>
    <xdr:to>
      <xdr:col>15</xdr:col>
      <xdr:colOff>291046</xdr:colOff>
      <xdr:row>96</xdr:row>
      <xdr:rowOff>68729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421822</xdr:colOff>
      <xdr:row>7</xdr:row>
      <xdr:rowOff>176892</xdr:rowOff>
    </xdr:from>
    <xdr:to>
      <xdr:col>23</xdr:col>
      <xdr:colOff>384960</xdr:colOff>
      <xdr:row>46</xdr:row>
      <xdr:rowOff>74785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3"/>
  <sheetViews>
    <sheetView tabSelected="1" topLeftCell="E59" zoomScale="80" zoomScaleNormal="80" workbookViewId="0">
      <selection activeCell="AA98" sqref="AA98"/>
    </sheetView>
  </sheetViews>
  <sheetFormatPr defaultRowHeight="13.5" x14ac:dyDescent="0.15"/>
  <cols>
    <col min="2" max="2" width="6.5" bestFit="1" customWidth="1"/>
  </cols>
  <sheetData>
    <row r="1" spans="1:34" x14ac:dyDescent="0.15">
      <c r="A1">
        <v>-1</v>
      </c>
      <c r="B1">
        <f>POWER(POWER($A1,2), 1/3)+POWER(1-$A1*$A1,1/2)</f>
        <v>1</v>
      </c>
      <c r="C1">
        <f>POWER(POWER($A1,2), 1/3)-POWER(1-$A1*$A1,1/2)</f>
        <v>1</v>
      </c>
      <c r="N1">
        <v>-150</v>
      </c>
      <c r="O1">
        <f>(POWER(POWER(N1/150,2), 1/3)+POWER(1-N1*N1/150/150,1/2))*150</f>
        <v>150</v>
      </c>
      <c r="P1">
        <f>(POWER(POWER(N1/150,2), 1/3)-POWER(1-N1*N1/150/150,1/2))*150</f>
        <v>150</v>
      </c>
    </row>
    <row r="2" spans="1:34" x14ac:dyDescent="0.15">
      <c r="A2">
        <v>-0.95</v>
      </c>
      <c r="B2">
        <f t="shared" ref="B2:B41" si="0">POWER(POWER($A2,2), 1/3)+POWER(1-$A2*$A2,1/2)</f>
        <v>1.278632429701466</v>
      </c>
      <c r="C2">
        <f>POWER(POWER($A2,2), 1/3)-POWER(1-$A2*$A2,1/2)</f>
        <v>0.6541326298616259</v>
      </c>
      <c r="N2">
        <v>-140</v>
      </c>
      <c r="O2">
        <f t="shared" ref="O2:O31" si="1">(POWER(POWER(N2/150,2), 1/3)+POWER(1-N2*N2/150/150,1/2))*150</f>
        <v>197.10862320447887</v>
      </c>
      <c r="P2">
        <f t="shared" ref="P2:P31" si="2">(POWER(POWER(N2/150,2), 1/3)-POWER(1-N2*N2/150/150,1/2))*150</f>
        <v>89.405327061788796</v>
      </c>
    </row>
    <row r="3" spans="1:34" x14ac:dyDescent="0.15">
      <c r="A3">
        <v>-0.9</v>
      </c>
      <c r="B3">
        <f t="shared" si="0"/>
        <v>1.368059646140225</v>
      </c>
      <c r="C3">
        <f t="shared" ref="C3:C31" si="3">POWER(POWER($A3,2), 1/3)-POWER(1-$A3*$A3,1/2)</f>
        <v>0.49627985743209041</v>
      </c>
      <c r="N3">
        <v>-130</v>
      </c>
      <c r="O3">
        <f t="shared" si="1"/>
        <v>211.1844597529691</v>
      </c>
      <c r="P3">
        <f t="shared" si="2"/>
        <v>61.518164282011483</v>
      </c>
    </row>
    <row r="4" spans="1:34" x14ac:dyDescent="0.15">
      <c r="A4">
        <v>-0.85</v>
      </c>
      <c r="B4">
        <f t="shared" si="0"/>
        <v>1.4240998008239376</v>
      </c>
      <c r="C4">
        <f t="shared" si="3"/>
        <v>0.37053442553866356</v>
      </c>
      <c r="N4">
        <v>-120</v>
      </c>
      <c r="O4">
        <f t="shared" si="1"/>
        <v>219.26608140191303</v>
      </c>
      <c r="P4">
        <f t="shared" si="2"/>
        <v>39.266081401913041</v>
      </c>
    </row>
    <row r="5" spans="1:34" x14ac:dyDescent="0.15">
      <c r="A5">
        <v>-0.8</v>
      </c>
      <c r="B5">
        <f t="shared" si="0"/>
        <v>1.4617738760127534</v>
      </c>
      <c r="C5">
        <f t="shared" si="3"/>
        <v>0.2617738760127537</v>
      </c>
      <c r="N5">
        <v>-110</v>
      </c>
      <c r="O5">
        <f t="shared" si="1"/>
        <v>223.96139600419838</v>
      </c>
      <c r="P5">
        <f t="shared" si="2"/>
        <v>20.000615460487005</v>
      </c>
    </row>
    <row r="6" spans="1:34" x14ac:dyDescent="0.15">
      <c r="A6">
        <v>-0.75</v>
      </c>
      <c r="B6">
        <f t="shared" si="0"/>
        <v>1.4869196399898044</v>
      </c>
      <c r="C6">
        <f t="shared" si="3"/>
        <v>0.16404398445750901</v>
      </c>
      <c r="N6">
        <v>-100</v>
      </c>
      <c r="O6">
        <f t="shared" si="1"/>
        <v>226.27482313032266</v>
      </c>
      <c r="P6">
        <f t="shared" si="2"/>
        <v>2.6680253803437024</v>
      </c>
    </row>
    <row r="7" spans="1:34" x14ac:dyDescent="0.15">
      <c r="A7">
        <v>-0.7</v>
      </c>
      <c r="B7">
        <f t="shared" si="0"/>
        <v>1.5025163591648092</v>
      </c>
      <c r="C7">
        <f t="shared" si="3"/>
        <v>7.4230673456239238E-2</v>
      </c>
      <c r="N7">
        <v>-90</v>
      </c>
      <c r="O7">
        <f t="shared" si="1"/>
        <v>226.70679913470187</v>
      </c>
      <c r="P7">
        <f t="shared" si="2"/>
        <v>-13.293200865298132</v>
      </c>
      <c r="AH7">
        <f>28/5*4</f>
        <v>22.4</v>
      </c>
    </row>
    <row r="8" spans="1:34" x14ac:dyDescent="0.15">
      <c r="A8">
        <v>-0.65</v>
      </c>
      <c r="B8">
        <f t="shared" si="0"/>
        <v>1.5103043953003408</v>
      </c>
      <c r="C8">
        <f t="shared" si="3"/>
        <v>-9.5640200567255196E-3</v>
      </c>
      <c r="N8">
        <v>-80</v>
      </c>
      <c r="O8">
        <f t="shared" si="1"/>
        <v>225.534258377714</v>
      </c>
      <c r="P8">
        <f t="shared" si="2"/>
        <v>-28.23729243127638</v>
      </c>
      <c r="R8">
        <f>S8/4*3</f>
        <v>90</v>
      </c>
      <c r="S8">
        <v>120</v>
      </c>
    </row>
    <row r="9" spans="1:34" x14ac:dyDescent="0.15">
      <c r="A9">
        <v>-0.6</v>
      </c>
      <c r="B9">
        <f t="shared" si="0"/>
        <v>1.5113786608980124</v>
      </c>
      <c r="C9">
        <f t="shared" si="3"/>
        <v>-8.8621339101987551E-2</v>
      </c>
      <c r="N9">
        <v>-70</v>
      </c>
      <c r="O9">
        <f t="shared" si="1"/>
        <v>222.91123087146684</v>
      </c>
      <c r="P9">
        <f t="shared" si="2"/>
        <v>-42.418752356965122</v>
      </c>
      <c r="R9">
        <f>S9/4*3</f>
        <v>135.75</v>
      </c>
      <c r="S9">
        <v>181</v>
      </c>
    </row>
    <row r="10" spans="1:34" x14ac:dyDescent="0.15">
      <c r="A10">
        <v>-0.55000000000000004</v>
      </c>
      <c r="B10">
        <f t="shared" si="0"/>
        <v>1.5064519988831599</v>
      </c>
      <c r="C10">
        <f t="shared" si="3"/>
        <v>-0.16387730996584648</v>
      </c>
      <c r="N10">
        <v>-60</v>
      </c>
      <c r="O10">
        <f t="shared" si="1"/>
        <v>218.90979934652239</v>
      </c>
      <c r="P10">
        <f t="shared" si="2"/>
        <v>-56.044742350827988</v>
      </c>
      <c r="R10">
        <f>S10/4*3</f>
        <v>16.5</v>
      </c>
      <c r="S10">
        <v>22</v>
      </c>
    </row>
    <row r="11" spans="1:34" x14ac:dyDescent="0.15">
      <c r="A11">
        <v>-0.5</v>
      </c>
      <c r="B11">
        <f t="shared" si="0"/>
        <v>1.4959859287318751</v>
      </c>
      <c r="C11">
        <f t="shared" si="3"/>
        <v>-0.236064878837002</v>
      </c>
      <c r="N11">
        <v>-50</v>
      </c>
      <c r="O11">
        <f t="shared" si="1"/>
        <v>213.53383475267992</v>
      </c>
      <c r="P11">
        <f t="shared" si="2"/>
        <v>-69.308877721939083</v>
      </c>
    </row>
    <row r="12" spans="1:34" x14ac:dyDescent="0.15">
      <c r="A12">
        <v>-0.45</v>
      </c>
      <c r="B12">
        <f t="shared" si="0"/>
        <v>1.4802587011499171</v>
      </c>
      <c r="C12">
        <f t="shared" si="3"/>
        <v>-0.30579840879925801</v>
      </c>
      <c r="N12">
        <v>-40</v>
      </c>
      <c r="O12">
        <f t="shared" si="1"/>
        <v>206.71297306708681</v>
      </c>
      <c r="P12">
        <f t="shared" si="2"/>
        <v>-82.423672828932425</v>
      </c>
    </row>
    <row r="13" spans="1:34" x14ac:dyDescent="0.15">
      <c r="A13">
        <v>-0.39999999999999902</v>
      </c>
      <c r="B13">
        <f t="shared" si="0"/>
        <v>1.4593986623101489</v>
      </c>
      <c r="C13">
        <f t="shared" si="3"/>
        <v>-0.37363161567218794</v>
      </c>
      <c r="N13">
        <v>-30</v>
      </c>
      <c r="O13">
        <f t="shared" si="1"/>
        <v>198.26866296729159</v>
      </c>
      <c r="P13">
        <f t="shared" si="2"/>
        <v>-95.670106166689763</v>
      </c>
    </row>
    <row r="14" spans="1:34" x14ac:dyDescent="0.15">
      <c r="A14">
        <v>-0.34999999999999898</v>
      </c>
      <c r="B14">
        <f t="shared" si="0"/>
        <v>1.4333938939493935</v>
      </c>
      <c r="C14">
        <f t="shared" si="3"/>
        <v>-0.44010550557012662</v>
      </c>
      <c r="N14">
        <v>-20</v>
      </c>
      <c r="O14">
        <f t="shared" si="1"/>
        <v>187.8093638848737</v>
      </c>
      <c r="P14">
        <f t="shared" si="2"/>
        <v>-109.51201106149642</v>
      </c>
    </row>
    <row r="15" spans="1:34" x14ac:dyDescent="0.15">
      <c r="A15">
        <v>-0.29999999999999899</v>
      </c>
      <c r="B15">
        <f t="shared" si="0"/>
        <v>1.4020796760726615</v>
      </c>
      <c r="C15">
        <f t="shared" si="3"/>
        <v>-0.5057987267612305</v>
      </c>
      <c r="N15">
        <v>-10</v>
      </c>
      <c r="O15">
        <f t="shared" si="1"/>
        <v>174.32841621426235</v>
      </c>
      <c r="P15">
        <f t="shared" si="2"/>
        <v>-125.00417472765297</v>
      </c>
    </row>
    <row r="16" spans="1:34" x14ac:dyDescent="0.15">
      <c r="A16">
        <v>-0.249999999999999</v>
      </c>
      <c r="B16">
        <f t="shared" si="0"/>
        <v>1.3650960995439032</v>
      </c>
      <c r="C16">
        <f t="shared" si="3"/>
        <v>-0.57139557355980564</v>
      </c>
      <c r="N16">
        <v>0</v>
      </c>
      <c r="O16">
        <f t="shared" si="1"/>
        <v>150</v>
      </c>
      <c r="P16">
        <f t="shared" si="2"/>
        <v>-150</v>
      </c>
    </row>
    <row r="17" spans="1:16" x14ac:dyDescent="0.15">
      <c r="A17">
        <v>-0.19999999999999901</v>
      </c>
      <c r="B17">
        <f t="shared" si="0"/>
        <v>1.3217910864486098</v>
      </c>
      <c r="C17">
        <f t="shared" si="3"/>
        <v>-0.63780070777793318</v>
      </c>
      <c r="N17">
        <v>10</v>
      </c>
      <c r="O17">
        <f t="shared" si="1"/>
        <v>174.32841621426235</v>
      </c>
      <c r="P17">
        <f t="shared" si="2"/>
        <v>-125.00417472765297</v>
      </c>
    </row>
    <row r="18" spans="1:16" x14ac:dyDescent="0.15">
      <c r="A18">
        <v>-0.149999999999999</v>
      </c>
      <c r="B18">
        <f t="shared" si="0"/>
        <v>1.270996805328567</v>
      </c>
      <c r="C18">
        <f t="shared" si="3"/>
        <v>-0.70637518799995225</v>
      </c>
      <c r="N18">
        <v>20</v>
      </c>
      <c r="O18">
        <f t="shared" si="1"/>
        <v>187.8093638848737</v>
      </c>
      <c r="P18">
        <f t="shared" si="2"/>
        <v>-109.51201106149642</v>
      </c>
    </row>
    <row r="19" spans="1:16" x14ac:dyDescent="0.15">
      <c r="A19">
        <v>-9.9999999999999006E-2</v>
      </c>
      <c r="B19">
        <f t="shared" si="0"/>
        <v>1.2104309061098071</v>
      </c>
      <c r="C19">
        <f t="shared" si="3"/>
        <v>-0.77954396810343307</v>
      </c>
      <c r="N19">
        <v>30</v>
      </c>
      <c r="O19">
        <f t="shared" si="1"/>
        <v>198.26866296729159</v>
      </c>
      <c r="P19">
        <f t="shared" si="2"/>
        <v>-95.670106166689763</v>
      </c>
    </row>
    <row r="20" spans="1:16" x14ac:dyDescent="0.15">
      <c r="A20">
        <v>-4.9999999999998997E-2</v>
      </c>
      <c r="B20">
        <f t="shared" si="0"/>
        <v>1.1344700986016525</v>
      </c>
      <c r="C20">
        <f t="shared" si="3"/>
        <v>-0.86302833694216541</v>
      </c>
      <c r="N20">
        <v>40</v>
      </c>
      <c r="O20">
        <f t="shared" si="1"/>
        <v>206.71297306708681</v>
      </c>
      <c r="P20">
        <f t="shared" si="2"/>
        <v>-82.423672828932425</v>
      </c>
    </row>
    <row r="21" spans="1:16" x14ac:dyDescent="0.15">
      <c r="A21">
        <v>0</v>
      </c>
      <c r="B21">
        <f t="shared" si="0"/>
        <v>1</v>
      </c>
      <c r="C21">
        <f t="shared" si="3"/>
        <v>-1</v>
      </c>
      <c r="N21">
        <v>50</v>
      </c>
      <c r="O21">
        <f t="shared" si="1"/>
        <v>213.53383475267992</v>
      </c>
      <c r="P21">
        <f t="shared" si="2"/>
        <v>-69.308877721939083</v>
      </c>
    </row>
    <row r="22" spans="1:16" x14ac:dyDescent="0.15">
      <c r="A22">
        <v>0.05</v>
      </c>
      <c r="B22">
        <f t="shared" si="0"/>
        <v>1.1344700986016543</v>
      </c>
      <c r="C22">
        <f t="shared" si="3"/>
        <v>-0.86302833694216363</v>
      </c>
      <c r="N22">
        <v>60</v>
      </c>
      <c r="O22">
        <f t="shared" si="1"/>
        <v>218.90979934652239</v>
      </c>
      <c r="P22">
        <f t="shared" si="2"/>
        <v>-56.044742350827988</v>
      </c>
    </row>
    <row r="23" spans="1:16" x14ac:dyDescent="0.15">
      <c r="A23">
        <v>0.1</v>
      </c>
      <c r="B23">
        <f t="shared" si="0"/>
        <v>1.2104309061098084</v>
      </c>
      <c r="C23">
        <f t="shared" si="3"/>
        <v>-0.77954396810343152</v>
      </c>
      <c r="N23">
        <v>70</v>
      </c>
      <c r="O23">
        <f t="shared" si="1"/>
        <v>222.91123087146684</v>
      </c>
      <c r="P23">
        <f t="shared" si="2"/>
        <v>-42.418752356965122</v>
      </c>
    </row>
    <row r="24" spans="1:16" x14ac:dyDescent="0.15">
      <c r="A24">
        <v>0.15</v>
      </c>
      <c r="B24">
        <f t="shared" si="0"/>
        <v>1.2709968053285681</v>
      </c>
      <c r="C24">
        <f t="shared" si="3"/>
        <v>-0.70637518799995092</v>
      </c>
      <c r="N24">
        <v>80</v>
      </c>
      <c r="O24">
        <f t="shared" si="1"/>
        <v>225.534258377714</v>
      </c>
      <c r="P24">
        <f t="shared" si="2"/>
        <v>-28.23729243127638</v>
      </c>
    </row>
    <row r="25" spans="1:16" x14ac:dyDescent="0.15">
      <c r="A25">
        <v>0.2</v>
      </c>
      <c r="B25">
        <f t="shared" si="0"/>
        <v>1.3217910864486107</v>
      </c>
      <c r="C25">
        <f t="shared" si="3"/>
        <v>-0.63780070777793174</v>
      </c>
      <c r="N25">
        <v>90</v>
      </c>
      <c r="O25">
        <f t="shared" si="1"/>
        <v>226.70679913470187</v>
      </c>
      <c r="P25">
        <f t="shared" si="2"/>
        <v>-13.293200865298132</v>
      </c>
    </row>
    <row r="26" spans="1:16" x14ac:dyDescent="0.15">
      <c r="A26">
        <v>0.25</v>
      </c>
      <c r="B26">
        <f t="shared" si="0"/>
        <v>1.3650960995439041</v>
      </c>
      <c r="C26">
        <f t="shared" si="3"/>
        <v>-0.57139557355980441</v>
      </c>
      <c r="N26">
        <v>100</v>
      </c>
      <c r="O26">
        <f t="shared" si="1"/>
        <v>226.27482313032266</v>
      </c>
      <c r="P26">
        <f t="shared" si="2"/>
        <v>2.6680253803437024</v>
      </c>
    </row>
    <row r="27" spans="1:16" x14ac:dyDescent="0.15">
      <c r="A27">
        <v>0.3</v>
      </c>
      <c r="B27">
        <f>POWER(POWER($A27,2), 1/3)+POWER(1-$A27*$A27,1/2)</f>
        <v>1.4020796760726622</v>
      </c>
      <c r="C27">
        <f t="shared" si="3"/>
        <v>-0.50579872676122917</v>
      </c>
      <c r="N27">
        <v>110</v>
      </c>
      <c r="O27">
        <f t="shared" si="1"/>
        <v>223.96139600419838</v>
      </c>
      <c r="P27">
        <f t="shared" si="2"/>
        <v>20.000615460487005</v>
      </c>
    </row>
    <row r="28" spans="1:16" x14ac:dyDescent="0.15">
      <c r="A28">
        <v>0.35</v>
      </c>
      <c r="B28">
        <f t="shared" si="0"/>
        <v>1.433393893949394</v>
      </c>
      <c r="C28">
        <f t="shared" si="3"/>
        <v>-0.44010550557012545</v>
      </c>
      <c r="N28">
        <v>120</v>
      </c>
      <c r="O28">
        <f t="shared" si="1"/>
        <v>219.26608140191303</v>
      </c>
      <c r="P28">
        <f t="shared" si="2"/>
        <v>39.266081401913041</v>
      </c>
    </row>
    <row r="29" spans="1:16" x14ac:dyDescent="0.15">
      <c r="A29">
        <v>0.4</v>
      </c>
      <c r="B29">
        <f t="shared" si="0"/>
        <v>1.4593986623101494</v>
      </c>
      <c r="C29">
        <f t="shared" si="3"/>
        <v>-0.37363161567218661</v>
      </c>
      <c r="N29">
        <v>130</v>
      </c>
      <c r="O29">
        <f t="shared" si="1"/>
        <v>211.1844597529691</v>
      </c>
      <c r="P29">
        <f t="shared" si="2"/>
        <v>61.518164282011483</v>
      </c>
    </row>
    <row r="30" spans="1:16" x14ac:dyDescent="0.15">
      <c r="A30">
        <v>0.45</v>
      </c>
      <c r="B30">
        <f t="shared" si="0"/>
        <v>1.4802587011499171</v>
      </c>
      <c r="C30">
        <f t="shared" si="3"/>
        <v>-0.30579840879925801</v>
      </c>
      <c r="N30">
        <v>140</v>
      </c>
      <c r="O30">
        <f t="shared" si="1"/>
        <v>197.10862320447887</v>
      </c>
      <c r="P30">
        <f t="shared" si="2"/>
        <v>89.405327061788796</v>
      </c>
    </row>
    <row r="31" spans="1:16" x14ac:dyDescent="0.15">
      <c r="A31">
        <v>0.5</v>
      </c>
      <c r="B31">
        <f t="shared" si="0"/>
        <v>1.4959859287318751</v>
      </c>
      <c r="C31">
        <f t="shared" si="3"/>
        <v>-0.236064878837002</v>
      </c>
      <c r="N31">
        <v>150</v>
      </c>
      <c r="O31">
        <f t="shared" si="1"/>
        <v>150</v>
      </c>
      <c r="P31">
        <f t="shared" si="2"/>
        <v>150</v>
      </c>
    </row>
    <row r="32" spans="1:16" x14ac:dyDescent="0.15">
      <c r="A32">
        <v>0.55000000000000004</v>
      </c>
      <c r="B32">
        <f t="shared" si="0"/>
        <v>1.5064519988831599</v>
      </c>
      <c r="C32">
        <f>POWER(POWER($A32,2), 1/3)-POWER(1-$A32*$A32,1/2)</f>
        <v>-0.16387730996584648</v>
      </c>
    </row>
    <row r="33" spans="1:6" x14ac:dyDescent="0.15">
      <c r="A33">
        <v>0.6</v>
      </c>
      <c r="B33">
        <f t="shared" si="0"/>
        <v>1.5113786608980124</v>
      </c>
      <c r="C33">
        <f>POWER(POWER($A33,2), 1/3)-POWER(1-$A33*$A33,1/2)</f>
        <v>-8.8621339101987551E-2</v>
      </c>
    </row>
    <row r="34" spans="1:6" x14ac:dyDescent="0.15">
      <c r="A34">
        <v>0.65</v>
      </c>
      <c r="B34">
        <f t="shared" si="0"/>
        <v>1.5103043953003408</v>
      </c>
      <c r="C34">
        <f t="shared" ref="C34:C41" si="4">POWER(POWER($A34,2), 1/3)-POWER(1-$A34*$A34,1/2)</f>
        <v>-9.5640200567255196E-3</v>
      </c>
    </row>
    <row r="35" spans="1:6" x14ac:dyDescent="0.15">
      <c r="A35">
        <v>0.7</v>
      </c>
      <c r="B35">
        <f t="shared" si="0"/>
        <v>1.5025163591648092</v>
      </c>
      <c r="C35">
        <f t="shared" si="4"/>
        <v>7.4230673456239238E-2</v>
      </c>
    </row>
    <row r="36" spans="1:6" x14ac:dyDescent="0.15">
      <c r="A36">
        <v>0.75</v>
      </c>
      <c r="B36">
        <f t="shared" si="0"/>
        <v>1.4869196399898044</v>
      </c>
      <c r="C36">
        <f t="shared" si="4"/>
        <v>0.16404398445750901</v>
      </c>
    </row>
    <row r="37" spans="1:6" x14ac:dyDescent="0.15">
      <c r="A37">
        <v>0.8</v>
      </c>
      <c r="B37">
        <f t="shared" si="0"/>
        <v>1.4617738760127534</v>
      </c>
      <c r="C37">
        <f t="shared" si="4"/>
        <v>0.2617738760127537</v>
      </c>
    </row>
    <row r="38" spans="1:6" x14ac:dyDescent="0.15">
      <c r="A38">
        <v>0.85</v>
      </c>
      <c r="B38">
        <f t="shared" si="0"/>
        <v>1.4240998008239376</v>
      </c>
      <c r="C38">
        <f t="shared" si="4"/>
        <v>0.37053442553866356</v>
      </c>
    </row>
    <row r="39" spans="1:6" x14ac:dyDescent="0.15">
      <c r="A39">
        <v>0.9</v>
      </c>
      <c r="B39">
        <f t="shared" si="0"/>
        <v>1.368059646140225</v>
      </c>
      <c r="C39">
        <f t="shared" si="4"/>
        <v>0.49627985743209041</v>
      </c>
    </row>
    <row r="40" spans="1:6" x14ac:dyDescent="0.15">
      <c r="A40">
        <v>0.95</v>
      </c>
      <c r="B40">
        <f t="shared" si="0"/>
        <v>1.278632429701466</v>
      </c>
      <c r="C40">
        <f t="shared" si="4"/>
        <v>0.6541326298616259</v>
      </c>
    </row>
    <row r="41" spans="1:6" x14ac:dyDescent="0.15">
      <c r="A41">
        <v>1</v>
      </c>
      <c r="B41">
        <f t="shared" si="0"/>
        <v>1</v>
      </c>
      <c r="C41">
        <f t="shared" si="4"/>
        <v>1</v>
      </c>
    </row>
    <row r="48" spans="1:6" x14ac:dyDescent="0.15">
      <c r="E48" t="s">
        <v>2</v>
      </c>
      <c r="F48" t="s">
        <v>3</v>
      </c>
    </row>
    <row r="52" spans="3:20" x14ac:dyDescent="0.15">
      <c r="Q52">
        <v>1</v>
      </c>
      <c r="S52">
        <v>2</v>
      </c>
    </row>
    <row r="53" spans="3:20" x14ac:dyDescent="0.15">
      <c r="Q53">
        <v>-100</v>
      </c>
      <c r="R53">
        <v>-29</v>
      </c>
      <c r="S53">
        <v>-10</v>
      </c>
      <c r="T53">
        <v>-48</v>
      </c>
    </row>
    <row r="54" spans="3:20" x14ac:dyDescent="0.15">
      <c r="C54" t="s">
        <v>0</v>
      </c>
      <c r="D54" t="s">
        <v>1</v>
      </c>
      <c r="Q54">
        <v>-90</v>
      </c>
      <c r="R54">
        <v>-22</v>
      </c>
      <c r="S54">
        <v>0</v>
      </c>
      <c r="T54">
        <v>-18</v>
      </c>
    </row>
    <row r="55" spans="3:20" x14ac:dyDescent="0.15">
      <c r="C55">
        <v>0</v>
      </c>
      <c r="D55">
        <v>0</v>
      </c>
      <c r="Q55">
        <v>-80</v>
      </c>
      <c r="R55">
        <v>-16</v>
      </c>
      <c r="S55">
        <v>10</v>
      </c>
      <c r="T55">
        <v>-3</v>
      </c>
    </row>
    <row r="56" spans="3:20" x14ac:dyDescent="0.15">
      <c r="C56">
        <v>160</v>
      </c>
      <c r="D56">
        <v>250</v>
      </c>
      <c r="Q56">
        <v>-70</v>
      </c>
      <c r="R56">
        <v>-11</v>
      </c>
      <c r="S56">
        <v>20</v>
      </c>
      <c r="T56">
        <v>9</v>
      </c>
    </row>
    <row r="57" spans="3:20" x14ac:dyDescent="0.15">
      <c r="C57">
        <v>-160</v>
      </c>
      <c r="D57">
        <v>-250</v>
      </c>
      <c r="Q57">
        <v>-60</v>
      </c>
      <c r="R57">
        <v>-8</v>
      </c>
      <c r="S57">
        <v>30</v>
      </c>
      <c r="T57">
        <v>17</v>
      </c>
    </row>
    <row r="58" spans="3:20" x14ac:dyDescent="0.15">
      <c r="Q58">
        <v>-50</v>
      </c>
      <c r="R58">
        <v>-7</v>
      </c>
    </row>
    <row r="59" spans="3:20" x14ac:dyDescent="0.15">
      <c r="Q59">
        <v>-40</v>
      </c>
      <c r="R59">
        <v>-11</v>
      </c>
    </row>
    <row r="60" spans="3:20" x14ac:dyDescent="0.15">
      <c r="Q60">
        <v>-30</v>
      </c>
      <c r="R60">
        <v>-19</v>
      </c>
    </row>
    <row r="61" spans="3:20" x14ac:dyDescent="0.15">
      <c r="Q61">
        <v>-20</v>
      </c>
      <c r="R61">
        <v>-27</v>
      </c>
    </row>
    <row r="62" spans="3:20" x14ac:dyDescent="0.15">
      <c r="S62" s="1" t="s">
        <v>4</v>
      </c>
    </row>
    <row r="63" spans="3:20" x14ac:dyDescent="0.15">
      <c r="S63" s="1" t="s">
        <v>5</v>
      </c>
    </row>
    <row r="64" spans="3:20" x14ac:dyDescent="0.15">
      <c r="Q64">
        <v>3</v>
      </c>
      <c r="S64">
        <v>4</v>
      </c>
    </row>
    <row r="65" spans="17:20" x14ac:dyDescent="0.15">
      <c r="Q65">
        <v>-20</v>
      </c>
      <c r="R65">
        <v>40</v>
      </c>
      <c r="S65">
        <v>-22</v>
      </c>
      <c r="T65">
        <v>20</v>
      </c>
    </row>
    <row r="66" spans="17:20" x14ac:dyDescent="0.15">
      <c r="Q66">
        <v>-15</v>
      </c>
      <c r="R66">
        <v>65</v>
      </c>
      <c r="S66">
        <v>-20</v>
      </c>
      <c r="T66">
        <v>-6</v>
      </c>
    </row>
    <row r="67" spans="17:20" x14ac:dyDescent="0.15">
      <c r="Q67">
        <v>-22</v>
      </c>
      <c r="R67">
        <v>12.495800000000003</v>
      </c>
      <c r="S67">
        <v>-10</v>
      </c>
      <c r="T67">
        <v>-48</v>
      </c>
    </row>
    <row r="68" spans="17:20" x14ac:dyDescent="0.15">
      <c r="S68">
        <v>0</v>
      </c>
      <c r="T68">
        <v>-71</v>
      </c>
    </row>
    <row r="69" spans="17:20" x14ac:dyDescent="0.15">
      <c r="S69">
        <v>10</v>
      </c>
      <c r="T69">
        <v>-92</v>
      </c>
    </row>
    <row r="70" spans="17:20" x14ac:dyDescent="0.15">
      <c r="S70">
        <v>20</v>
      </c>
      <c r="T70">
        <v>-112</v>
      </c>
    </row>
    <row r="71" spans="17:20" x14ac:dyDescent="0.15">
      <c r="S71">
        <v>30</v>
      </c>
      <c r="T71">
        <v>-127</v>
      </c>
    </row>
    <row r="72" spans="17:20" x14ac:dyDescent="0.15">
      <c r="S72">
        <v>40</v>
      </c>
      <c r="T72">
        <v>-133</v>
      </c>
    </row>
    <row r="73" spans="17:20" x14ac:dyDescent="0.15">
      <c r="S73" s="1" t="s">
        <v>29</v>
      </c>
    </row>
    <row r="74" spans="17:20" x14ac:dyDescent="0.15">
      <c r="S74" s="1" t="s">
        <v>27</v>
      </c>
    </row>
    <row r="75" spans="17:20" x14ac:dyDescent="0.15">
      <c r="Q75">
        <v>5</v>
      </c>
      <c r="R75" t="s">
        <v>7</v>
      </c>
    </row>
    <row r="76" spans="17:20" x14ac:dyDescent="0.15">
      <c r="Q76">
        <v>-40</v>
      </c>
      <c r="R76">
        <v>50</v>
      </c>
    </row>
    <row r="77" spans="17:20" x14ac:dyDescent="0.15">
      <c r="Q77">
        <v>-30</v>
      </c>
      <c r="R77">
        <v>60</v>
      </c>
    </row>
    <row r="78" spans="17:20" x14ac:dyDescent="0.15">
      <c r="Q78">
        <v>-24</v>
      </c>
      <c r="R78">
        <v>75</v>
      </c>
    </row>
    <row r="79" spans="17:20" x14ac:dyDescent="0.15">
      <c r="S79" s="1" t="s">
        <v>8</v>
      </c>
    </row>
    <row r="80" spans="17:20" x14ac:dyDescent="0.15">
      <c r="Q80">
        <v>6</v>
      </c>
      <c r="R80" t="s">
        <v>3</v>
      </c>
    </row>
    <row r="81" spans="17:19" x14ac:dyDescent="0.15">
      <c r="Q81">
        <v>-61</v>
      </c>
      <c r="R81">
        <v>110</v>
      </c>
    </row>
    <row r="82" spans="17:19" x14ac:dyDescent="0.15">
      <c r="Q82">
        <v>-60</v>
      </c>
      <c r="R82">
        <v>102</v>
      </c>
    </row>
    <row r="83" spans="17:19" x14ac:dyDescent="0.15">
      <c r="Q83">
        <v>-50</v>
      </c>
      <c r="R83">
        <v>86</v>
      </c>
    </row>
    <row r="84" spans="17:19" x14ac:dyDescent="0.15">
      <c r="Q84">
        <v>-40</v>
      </c>
      <c r="R84">
        <v>80</v>
      </c>
    </row>
    <row r="85" spans="17:19" x14ac:dyDescent="0.15">
      <c r="Q85">
        <v>-24</v>
      </c>
      <c r="R85">
        <v>75</v>
      </c>
    </row>
    <row r="86" spans="17:19" x14ac:dyDescent="0.15">
      <c r="S86" s="1" t="s">
        <v>9</v>
      </c>
    </row>
    <row r="87" spans="17:19" x14ac:dyDescent="0.15">
      <c r="Q87">
        <v>7</v>
      </c>
      <c r="R87" t="s">
        <v>10</v>
      </c>
    </row>
    <row r="88" spans="17:19" x14ac:dyDescent="0.15">
      <c r="Q88">
        <v>-61</v>
      </c>
      <c r="R88">
        <v>110</v>
      </c>
    </row>
    <row r="89" spans="17:19" x14ac:dyDescent="0.15">
      <c r="Q89">
        <v>-60</v>
      </c>
      <c r="R89">
        <v>115</v>
      </c>
    </row>
    <row r="90" spans="17:19" x14ac:dyDescent="0.15">
      <c r="Q90">
        <v>-50</v>
      </c>
      <c r="R90">
        <v>125</v>
      </c>
    </row>
    <row r="91" spans="17:19" x14ac:dyDescent="0.15">
      <c r="Q91">
        <v>-40</v>
      </c>
      <c r="R91">
        <v>123</v>
      </c>
    </row>
    <row r="92" spans="17:19" x14ac:dyDescent="0.15">
      <c r="Q92">
        <v>-30</v>
      </c>
      <c r="R92">
        <v>116</v>
      </c>
    </row>
    <row r="93" spans="17:19" x14ac:dyDescent="0.15">
      <c r="Q93">
        <v>-20</v>
      </c>
      <c r="R93">
        <v>101</v>
      </c>
    </row>
    <row r="94" spans="17:19" x14ac:dyDescent="0.15">
      <c r="S94" s="1" t="s">
        <v>26</v>
      </c>
    </row>
    <row r="95" spans="17:19" x14ac:dyDescent="0.15">
      <c r="Q95">
        <v>8</v>
      </c>
      <c r="R95" t="s">
        <v>10</v>
      </c>
    </row>
    <row r="96" spans="17:19" x14ac:dyDescent="0.15">
      <c r="Q96">
        <v>-46</v>
      </c>
      <c r="R96">
        <v>150</v>
      </c>
    </row>
    <row r="97" spans="12:19" x14ac:dyDescent="0.15">
      <c r="Q97">
        <v>-40</v>
      </c>
      <c r="R97">
        <v>161</v>
      </c>
    </row>
    <row r="98" spans="12:19" x14ac:dyDescent="0.15">
      <c r="Q98">
        <v>-30</v>
      </c>
      <c r="R98">
        <v>171</v>
      </c>
    </row>
    <row r="99" spans="12:19" x14ac:dyDescent="0.15">
      <c r="Q99">
        <v>-20</v>
      </c>
      <c r="R99">
        <v>173</v>
      </c>
    </row>
    <row r="100" spans="12:19" x14ac:dyDescent="0.15">
      <c r="Q100">
        <v>-10</v>
      </c>
      <c r="R100">
        <v>165</v>
      </c>
    </row>
    <row r="101" spans="12:19" x14ac:dyDescent="0.15">
      <c r="S101" s="1" t="s">
        <v>13</v>
      </c>
    </row>
    <row r="102" spans="12:19" x14ac:dyDescent="0.15">
      <c r="Q102">
        <v>9</v>
      </c>
      <c r="R102" t="s">
        <v>10</v>
      </c>
    </row>
    <row r="103" spans="12:19" x14ac:dyDescent="0.15">
      <c r="Q103">
        <v>-46</v>
      </c>
      <c r="R103">
        <v>150</v>
      </c>
    </row>
    <row r="104" spans="12:19" x14ac:dyDescent="0.15">
      <c r="Q104">
        <v>-45</v>
      </c>
      <c r="R104">
        <v>125</v>
      </c>
    </row>
    <row r="105" spans="12:19" x14ac:dyDescent="0.15">
      <c r="Q105">
        <v>-45.5</v>
      </c>
      <c r="R105">
        <v>133</v>
      </c>
    </row>
    <row r="106" spans="12:19" x14ac:dyDescent="0.15">
      <c r="S106" s="1" t="s">
        <v>14</v>
      </c>
    </row>
    <row r="107" spans="12:19" x14ac:dyDescent="0.15">
      <c r="L107">
        <v>-100</v>
      </c>
      <c r="M107">
        <v>0</v>
      </c>
      <c r="Q107">
        <v>10</v>
      </c>
      <c r="R107" t="s">
        <v>11</v>
      </c>
    </row>
    <row r="108" spans="12:19" x14ac:dyDescent="0.15">
      <c r="L108">
        <v>-90</v>
      </c>
      <c r="M108">
        <v>0</v>
      </c>
      <c r="Q108">
        <v>-20</v>
      </c>
      <c r="R108">
        <v>101</v>
      </c>
    </row>
    <row r="109" spans="12:19" x14ac:dyDescent="0.15">
      <c r="L109">
        <v>-80</v>
      </c>
      <c r="M109">
        <v>0</v>
      </c>
      <c r="Q109">
        <v>-21</v>
      </c>
      <c r="R109">
        <v>120</v>
      </c>
    </row>
    <row r="110" spans="12:19" x14ac:dyDescent="0.15">
      <c r="L110">
        <v>-70</v>
      </c>
      <c r="M110">
        <v>0</v>
      </c>
      <c r="Q110">
        <v>-25</v>
      </c>
      <c r="R110">
        <v>140</v>
      </c>
    </row>
    <row r="111" spans="12:19" x14ac:dyDescent="0.15">
      <c r="L111">
        <v>-60</v>
      </c>
      <c r="M111">
        <v>0</v>
      </c>
      <c r="S111" s="1" t="s">
        <v>12</v>
      </c>
    </row>
    <row r="112" spans="12:19" x14ac:dyDescent="0.15">
      <c r="L112">
        <v>-50</v>
      </c>
      <c r="M112">
        <v>0</v>
      </c>
      <c r="Q112">
        <v>11</v>
      </c>
      <c r="R112" t="s">
        <v>11</v>
      </c>
    </row>
    <row r="113" spans="12:19" x14ac:dyDescent="0.15">
      <c r="L113">
        <v>-40</v>
      </c>
      <c r="M113">
        <v>0</v>
      </c>
      <c r="Q113">
        <v>-25</v>
      </c>
      <c r="R113">
        <v>140</v>
      </c>
    </row>
    <row r="114" spans="12:19" x14ac:dyDescent="0.15">
      <c r="L114">
        <v>-30</v>
      </c>
      <c r="M114">
        <v>0</v>
      </c>
      <c r="Q114">
        <v>-20</v>
      </c>
      <c r="R114">
        <v>147</v>
      </c>
    </row>
    <row r="115" spans="12:19" x14ac:dyDescent="0.15">
      <c r="L115">
        <v>-20</v>
      </c>
      <c r="M115">
        <v>0</v>
      </c>
      <c r="Q115">
        <v>-10</v>
      </c>
      <c r="R115">
        <v>152</v>
      </c>
    </row>
    <row r="116" spans="12:19" x14ac:dyDescent="0.15">
      <c r="L116">
        <v>-10</v>
      </c>
      <c r="M116">
        <v>0</v>
      </c>
      <c r="Q116">
        <v>0</v>
      </c>
      <c r="R116">
        <v>147</v>
      </c>
    </row>
    <row r="117" spans="12:19" x14ac:dyDescent="0.15">
      <c r="L117">
        <v>0</v>
      </c>
      <c r="M117">
        <v>0</v>
      </c>
      <c r="Q117">
        <v>10</v>
      </c>
      <c r="R117">
        <v>135</v>
      </c>
    </row>
    <row r="118" spans="12:19" x14ac:dyDescent="0.15">
      <c r="L118">
        <v>10</v>
      </c>
      <c r="M118">
        <v>0</v>
      </c>
      <c r="Q118">
        <v>15</v>
      </c>
      <c r="R118">
        <v>128</v>
      </c>
    </row>
    <row r="119" spans="12:19" x14ac:dyDescent="0.15">
      <c r="L119">
        <v>20</v>
      </c>
      <c r="M119">
        <v>0</v>
      </c>
      <c r="S119" s="2" t="s">
        <v>30</v>
      </c>
    </row>
    <row r="120" spans="12:19" x14ac:dyDescent="0.15">
      <c r="L120">
        <v>30</v>
      </c>
      <c r="M120">
        <v>0</v>
      </c>
      <c r="Q120">
        <v>12</v>
      </c>
      <c r="R120" t="s">
        <v>15</v>
      </c>
    </row>
    <row r="121" spans="12:19" x14ac:dyDescent="0.15">
      <c r="L121">
        <v>40</v>
      </c>
      <c r="M121">
        <v>0</v>
      </c>
      <c r="Q121">
        <v>-7</v>
      </c>
      <c r="R121">
        <v>58</v>
      </c>
    </row>
    <row r="122" spans="12:19" x14ac:dyDescent="0.15">
      <c r="L122">
        <v>50</v>
      </c>
      <c r="M122">
        <v>0</v>
      </c>
      <c r="Q122">
        <v>-5</v>
      </c>
      <c r="R122">
        <v>50</v>
      </c>
    </row>
    <row r="123" spans="12:19" x14ac:dyDescent="0.15">
      <c r="L123">
        <v>60</v>
      </c>
      <c r="M123">
        <v>0</v>
      </c>
      <c r="Q123">
        <v>0</v>
      </c>
      <c r="R123">
        <v>45</v>
      </c>
    </row>
    <row r="124" spans="12:19" x14ac:dyDescent="0.15">
      <c r="S124" s="1" t="s">
        <v>16</v>
      </c>
    </row>
    <row r="125" spans="12:19" x14ac:dyDescent="0.15">
      <c r="Q125">
        <v>13</v>
      </c>
      <c r="R125" t="s">
        <v>15</v>
      </c>
    </row>
    <row r="126" spans="12:19" x14ac:dyDescent="0.15">
      <c r="Q126">
        <v>-7</v>
      </c>
      <c r="R126">
        <v>58</v>
      </c>
    </row>
    <row r="127" spans="12:19" x14ac:dyDescent="0.15">
      <c r="Q127">
        <v>-5</v>
      </c>
      <c r="R127">
        <v>65</v>
      </c>
    </row>
    <row r="128" spans="12:19" x14ac:dyDescent="0.15">
      <c r="Q128">
        <v>0</v>
      </c>
      <c r="R128">
        <v>73</v>
      </c>
    </row>
    <row r="129" spans="17:19" x14ac:dyDescent="0.15">
      <c r="S129" s="1" t="s">
        <v>17</v>
      </c>
    </row>
    <row r="130" spans="17:19" x14ac:dyDescent="0.15">
      <c r="Q130">
        <v>14</v>
      </c>
      <c r="R130" t="s">
        <v>15</v>
      </c>
    </row>
    <row r="131" spans="17:19" x14ac:dyDescent="0.15">
      <c r="Q131">
        <v>-8</v>
      </c>
      <c r="R131">
        <v>80</v>
      </c>
    </row>
    <row r="132" spans="17:19" x14ac:dyDescent="0.15">
      <c r="Q132">
        <v>0</v>
      </c>
      <c r="R132">
        <v>73</v>
      </c>
    </row>
    <row r="133" spans="17:19" x14ac:dyDescent="0.15">
      <c r="Q133">
        <v>10</v>
      </c>
      <c r="R133">
        <v>68</v>
      </c>
    </row>
    <row r="134" spans="17:19" x14ac:dyDescent="0.15">
      <c r="Q134">
        <v>20</v>
      </c>
      <c r="R134">
        <v>67</v>
      </c>
    </row>
    <row r="135" spans="17:19" x14ac:dyDescent="0.15">
      <c r="Q135">
        <v>30</v>
      </c>
      <c r="R135">
        <v>70</v>
      </c>
    </row>
    <row r="136" spans="17:19" x14ac:dyDescent="0.15">
      <c r="Q136">
        <v>40</v>
      </c>
      <c r="R136">
        <v>75</v>
      </c>
    </row>
    <row r="137" spans="17:19" x14ac:dyDescent="0.15">
      <c r="Q137">
        <v>50</v>
      </c>
      <c r="R137">
        <v>86</v>
      </c>
    </row>
    <row r="138" spans="17:19" x14ac:dyDescent="0.15">
      <c r="Q138">
        <v>54</v>
      </c>
      <c r="R138">
        <v>93</v>
      </c>
    </row>
    <row r="139" spans="17:19" x14ac:dyDescent="0.15">
      <c r="S139" s="1" t="s">
        <v>18</v>
      </c>
    </row>
    <row r="140" spans="17:19" x14ac:dyDescent="0.15">
      <c r="Q140">
        <v>15</v>
      </c>
      <c r="R140" t="s">
        <v>15</v>
      </c>
    </row>
    <row r="141" spans="17:19" x14ac:dyDescent="0.15">
      <c r="Q141">
        <v>33</v>
      </c>
      <c r="R141">
        <v>100</v>
      </c>
    </row>
    <row r="142" spans="17:19" x14ac:dyDescent="0.15">
      <c r="Q142">
        <v>40</v>
      </c>
      <c r="R142">
        <v>104</v>
      </c>
    </row>
    <row r="143" spans="17:19" x14ac:dyDescent="0.15">
      <c r="Q143">
        <v>50</v>
      </c>
      <c r="R143">
        <v>99</v>
      </c>
    </row>
    <row r="144" spans="17:19" x14ac:dyDescent="0.15">
      <c r="Q144">
        <v>54</v>
      </c>
      <c r="R144">
        <v>93</v>
      </c>
    </row>
    <row r="145" spans="17:19" x14ac:dyDescent="0.15">
      <c r="S145" s="1" t="s">
        <v>19</v>
      </c>
    </row>
    <row r="146" spans="17:19" x14ac:dyDescent="0.15">
      <c r="Q146">
        <v>16</v>
      </c>
      <c r="R146" t="s">
        <v>11</v>
      </c>
    </row>
    <row r="147" spans="17:19" x14ac:dyDescent="0.15">
      <c r="Q147">
        <v>33</v>
      </c>
      <c r="R147">
        <v>100</v>
      </c>
    </row>
    <row r="148" spans="17:19" x14ac:dyDescent="0.15">
      <c r="Q148">
        <v>40</v>
      </c>
      <c r="R148">
        <v>104</v>
      </c>
    </row>
    <row r="149" spans="17:19" x14ac:dyDescent="0.15">
      <c r="Q149">
        <v>50</v>
      </c>
      <c r="R149">
        <v>111</v>
      </c>
    </row>
    <row r="150" spans="17:19" x14ac:dyDescent="0.15">
      <c r="Q150">
        <v>57</v>
      </c>
      <c r="R150">
        <v>129</v>
      </c>
    </row>
    <row r="151" spans="17:19" x14ac:dyDescent="0.15">
      <c r="S151" s="1" t="s">
        <v>20</v>
      </c>
    </row>
    <row r="152" spans="17:19" x14ac:dyDescent="0.15">
      <c r="Q152">
        <v>17</v>
      </c>
      <c r="R152" t="s">
        <v>10</v>
      </c>
    </row>
    <row r="153" spans="17:19" x14ac:dyDescent="0.15">
      <c r="Q153">
        <v>-10</v>
      </c>
      <c r="R153">
        <v>94</v>
      </c>
    </row>
    <row r="154" spans="17:19" x14ac:dyDescent="0.15">
      <c r="Q154">
        <v>0</v>
      </c>
      <c r="R154">
        <v>105</v>
      </c>
    </row>
    <row r="155" spans="17:19" x14ac:dyDescent="0.15">
      <c r="Q155">
        <v>10</v>
      </c>
      <c r="R155">
        <v>108</v>
      </c>
    </row>
    <row r="156" spans="17:19" x14ac:dyDescent="0.15">
      <c r="Q156">
        <v>20</v>
      </c>
      <c r="R156">
        <v>106</v>
      </c>
    </row>
    <row r="157" spans="17:19" x14ac:dyDescent="0.15">
      <c r="Q157">
        <v>26</v>
      </c>
      <c r="R157">
        <v>101</v>
      </c>
    </row>
    <row r="158" spans="17:19" x14ac:dyDescent="0.15">
      <c r="S158" s="1" t="s">
        <v>21</v>
      </c>
    </row>
    <row r="159" spans="17:19" x14ac:dyDescent="0.15">
      <c r="Q159">
        <v>18</v>
      </c>
      <c r="R159" t="s">
        <v>3</v>
      </c>
    </row>
    <row r="160" spans="17:19" x14ac:dyDescent="0.15">
      <c r="Q160">
        <v>10</v>
      </c>
      <c r="R160">
        <v>108</v>
      </c>
    </row>
    <row r="161" spans="17:19" x14ac:dyDescent="0.15">
      <c r="Q161">
        <v>20</v>
      </c>
      <c r="R161">
        <v>110</v>
      </c>
    </row>
    <row r="162" spans="17:19" x14ac:dyDescent="0.15">
      <c r="Q162">
        <v>30</v>
      </c>
      <c r="R162">
        <v>122</v>
      </c>
    </row>
    <row r="163" spans="17:19" x14ac:dyDescent="0.15">
      <c r="Q163">
        <v>31</v>
      </c>
      <c r="R163">
        <v>130</v>
      </c>
    </row>
    <row r="164" spans="17:19" x14ac:dyDescent="0.15">
      <c r="S164" s="1" t="s">
        <v>22</v>
      </c>
    </row>
    <row r="165" spans="17:19" x14ac:dyDescent="0.15">
      <c r="Q165">
        <v>19</v>
      </c>
      <c r="R165" t="s">
        <v>3</v>
      </c>
    </row>
    <row r="166" spans="17:19" x14ac:dyDescent="0.15">
      <c r="Q166">
        <v>13</v>
      </c>
      <c r="R166">
        <v>145</v>
      </c>
    </row>
    <row r="167" spans="17:19" x14ac:dyDescent="0.15">
      <c r="Q167">
        <v>20</v>
      </c>
      <c r="R167">
        <v>145</v>
      </c>
    </row>
    <row r="168" spans="17:19" x14ac:dyDescent="0.15">
      <c r="Q168">
        <v>30</v>
      </c>
      <c r="R168">
        <v>140</v>
      </c>
    </row>
    <row r="169" spans="17:19" x14ac:dyDescent="0.15">
      <c r="Q169">
        <v>31</v>
      </c>
      <c r="R169">
        <v>130</v>
      </c>
    </row>
    <row r="170" spans="17:19" x14ac:dyDescent="0.15">
      <c r="S170" s="1" t="s">
        <v>23</v>
      </c>
    </row>
    <row r="171" spans="17:19" x14ac:dyDescent="0.15">
      <c r="Q171">
        <v>20</v>
      </c>
      <c r="R171" t="s">
        <v>3</v>
      </c>
    </row>
    <row r="172" spans="17:19" x14ac:dyDescent="0.15">
      <c r="Q172">
        <v>45</v>
      </c>
      <c r="R172">
        <v>136</v>
      </c>
    </row>
    <row r="173" spans="17:19" x14ac:dyDescent="0.15">
      <c r="Q173">
        <v>40</v>
      </c>
      <c r="R173">
        <v>130</v>
      </c>
    </row>
    <row r="174" spans="17:19" x14ac:dyDescent="0.15">
      <c r="Q174">
        <v>50</v>
      </c>
      <c r="R174">
        <v>145</v>
      </c>
    </row>
    <row r="175" spans="17:19" x14ac:dyDescent="0.15">
      <c r="S175" s="1" t="s">
        <v>24</v>
      </c>
    </row>
    <row r="176" spans="17:19" x14ac:dyDescent="0.15">
      <c r="Q176">
        <v>21</v>
      </c>
      <c r="R176" t="s">
        <v>3</v>
      </c>
    </row>
    <row r="177" spans="17:19" x14ac:dyDescent="0.15">
      <c r="Q177">
        <v>3</v>
      </c>
      <c r="R177">
        <v>162</v>
      </c>
    </row>
    <row r="178" spans="17:19" x14ac:dyDescent="0.15">
      <c r="Q178">
        <v>10</v>
      </c>
      <c r="R178">
        <v>163</v>
      </c>
    </row>
    <row r="179" spans="17:19" x14ac:dyDescent="0.15">
      <c r="Q179">
        <v>20</v>
      </c>
      <c r="R179">
        <v>163</v>
      </c>
    </row>
    <row r="180" spans="17:19" x14ac:dyDescent="0.15">
      <c r="Q180">
        <v>30</v>
      </c>
      <c r="R180">
        <v>161</v>
      </c>
    </row>
    <row r="181" spans="17:19" x14ac:dyDescent="0.15">
      <c r="Q181">
        <v>40</v>
      </c>
      <c r="R181">
        <v>157</v>
      </c>
    </row>
    <row r="182" spans="17:19" x14ac:dyDescent="0.15">
      <c r="Q182">
        <v>50</v>
      </c>
      <c r="R182">
        <v>145</v>
      </c>
    </row>
    <row r="183" spans="17:19" x14ac:dyDescent="0.15">
      <c r="S183" s="1" t="s">
        <v>28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B56"/>
  <sheetViews>
    <sheetView topLeftCell="B1" zoomScale="70" zoomScaleNormal="70" workbookViewId="0">
      <selection activeCell="O9" sqref="O9"/>
    </sheetView>
  </sheetViews>
  <sheetFormatPr defaultRowHeight="13.5" x14ac:dyDescent="0.15"/>
  <sheetData>
    <row r="1" spans="4:28" x14ac:dyDescent="0.15">
      <c r="I1">
        <v>0</v>
      </c>
      <c r="J1" t="s">
        <v>25</v>
      </c>
      <c r="K1">
        <v>1</v>
      </c>
      <c r="L1" t="s">
        <v>25</v>
      </c>
      <c r="M1">
        <v>2</v>
      </c>
      <c r="N1" t="s">
        <v>25</v>
      </c>
      <c r="O1">
        <v>3</v>
      </c>
      <c r="P1" t="s">
        <v>25</v>
      </c>
    </row>
    <row r="2" spans="4:28" x14ac:dyDescent="0.15">
      <c r="D2" s="1" t="s">
        <v>4</v>
      </c>
      <c r="I2">
        <v>-100</v>
      </c>
      <c r="J2" s="1">
        <f xml:space="preserve"> -0.0127*POWER(I2, 2) - 1.4717*I2 - 50.805</f>
        <v>-30.635000000000012</v>
      </c>
      <c r="K2">
        <v>-10</v>
      </c>
      <c r="L2" s="1">
        <f xml:space="preserve"> -0.0336*POWER(K2,2) + 2.2414*K2 - 20.943</f>
        <v>-46.716999999999999</v>
      </c>
      <c r="M2">
        <v>-15</v>
      </c>
      <c r="N2" s="1">
        <f xml:space="preserve"> -1.2503*POWER(M2,2) - 38.76*M2 - 235.09</f>
        <v>64.992499999999978</v>
      </c>
      <c r="O2">
        <v>-22</v>
      </c>
      <c r="P2" s="1">
        <f xml:space="preserve"> -0.0006*POWER(O2,3) + 0.0494*POWER(O2,2) - 2.5777*O2 - 74.512</f>
        <v>12.495800000000003</v>
      </c>
    </row>
    <row r="3" spans="4:28" x14ac:dyDescent="0.15">
      <c r="D3" s="1" t="s">
        <v>5</v>
      </c>
      <c r="I3">
        <v>-90</v>
      </c>
      <c r="J3" s="1">
        <f t="shared" ref="J3:J10" si="0" xml:space="preserve"> -0.0127*POWER(I3, 2) - 1.4717*I3 - 50.805</f>
        <v>-21.221999999999987</v>
      </c>
      <c r="K3">
        <v>0</v>
      </c>
      <c r="L3" s="1">
        <f xml:space="preserve"> -0.0336*POWER(K3,2) + 2.2414*K3 - 20.943</f>
        <v>-20.943000000000001</v>
      </c>
      <c r="M3">
        <v>-20</v>
      </c>
      <c r="N3" s="1">
        <f t="shared" ref="N3:N4" si="1" xml:space="preserve"> -1.2503*POWER(M3,2) - 38.76*M3 - 235.09</f>
        <v>39.989999999999924</v>
      </c>
      <c r="O3">
        <v>-20</v>
      </c>
      <c r="P3" s="1">
        <f t="shared" ref="P3:P9" si="2" xml:space="preserve"> -0.0006*POWER(O3,3) + 0.0494*POWER(O3,2) - 2.5777*O3 - 74.512</f>
        <v>1.6020000000000039</v>
      </c>
    </row>
    <row r="4" spans="4:28" x14ac:dyDescent="0.15">
      <c r="I4">
        <v>-80</v>
      </c>
      <c r="J4" s="1">
        <f t="shared" si="0"/>
        <v>-14.348999999999997</v>
      </c>
      <c r="K4">
        <v>10</v>
      </c>
      <c r="L4" s="1">
        <f xml:space="preserve"> -0.0336*POWER(K4,2) + 2.2414*K4 - 20.943</f>
        <v>-1.8889999999999993</v>
      </c>
      <c r="M4">
        <v>-22</v>
      </c>
      <c r="N4" s="1">
        <f t="shared" si="1"/>
        <v>12.484799999999979</v>
      </c>
      <c r="O4">
        <v>-10</v>
      </c>
      <c r="P4" s="1">
        <f t="shared" si="2"/>
        <v>-43.195</v>
      </c>
    </row>
    <row r="5" spans="4:28" x14ac:dyDescent="0.15">
      <c r="D5" s="1" t="s">
        <v>6</v>
      </c>
      <c r="I5">
        <v>-70</v>
      </c>
      <c r="J5" s="1">
        <f t="shared" si="0"/>
        <v>-10.015999999999991</v>
      </c>
      <c r="K5">
        <v>20</v>
      </c>
      <c r="L5" s="1">
        <f xml:space="preserve"> -0.0336*POWER(K5,2) + 2.2414*K5 - 20.943</f>
        <v>10.445000000000004</v>
      </c>
      <c r="O5">
        <v>0</v>
      </c>
      <c r="P5" s="1">
        <f t="shared" si="2"/>
        <v>-74.512</v>
      </c>
    </row>
    <row r="6" spans="4:28" x14ac:dyDescent="0.15">
      <c r="D6" s="1" t="s">
        <v>27</v>
      </c>
      <c r="I6">
        <v>-60</v>
      </c>
      <c r="J6" s="1">
        <f t="shared" si="0"/>
        <v>-8.2229999999999919</v>
      </c>
      <c r="K6">
        <v>30</v>
      </c>
      <c r="L6" s="1">
        <f xml:space="preserve"> -0.0336*POWER(K6,2) + 2.2414*K6 - 20.943</f>
        <v>16.059000000000008</v>
      </c>
      <c r="O6">
        <v>10</v>
      </c>
      <c r="P6" s="1">
        <f t="shared" si="2"/>
        <v>-95.948999999999998</v>
      </c>
      <c r="AA6">
        <v>0</v>
      </c>
      <c r="AB6">
        <v>0</v>
      </c>
    </row>
    <row r="7" spans="4:28" x14ac:dyDescent="0.15">
      <c r="I7">
        <v>-50</v>
      </c>
      <c r="J7" s="1">
        <f t="shared" si="0"/>
        <v>-8.970000000000006</v>
      </c>
      <c r="O7">
        <v>20</v>
      </c>
      <c r="P7" s="1">
        <f t="shared" si="2"/>
        <v>-111.10600000000001</v>
      </c>
      <c r="AA7">
        <v>160</v>
      </c>
      <c r="AB7">
        <v>250</v>
      </c>
    </row>
    <row r="8" spans="4:28" x14ac:dyDescent="0.15">
      <c r="D8" s="1" t="s">
        <v>8</v>
      </c>
      <c r="I8">
        <v>-40</v>
      </c>
      <c r="J8" s="1">
        <f t="shared" si="0"/>
        <v>-12.256999999999998</v>
      </c>
      <c r="O8">
        <v>30</v>
      </c>
      <c r="P8" s="1">
        <f t="shared" si="2"/>
        <v>-123.583</v>
      </c>
      <c r="AA8">
        <v>-160</v>
      </c>
      <c r="AB8">
        <v>-250</v>
      </c>
    </row>
    <row r="9" spans="4:28" x14ac:dyDescent="0.15">
      <c r="I9">
        <v>-30</v>
      </c>
      <c r="J9" s="1">
        <f t="shared" si="0"/>
        <v>-18.083999999999996</v>
      </c>
      <c r="O9">
        <v>40</v>
      </c>
      <c r="P9" s="1">
        <f t="shared" si="2"/>
        <v>-136.98000000000002</v>
      </c>
    </row>
    <row r="10" spans="4:28" x14ac:dyDescent="0.15">
      <c r="D10" s="1" t="s">
        <v>9</v>
      </c>
      <c r="I10">
        <v>-14</v>
      </c>
      <c r="J10" s="1">
        <f t="shared" si="0"/>
        <v>-32.690399999999997</v>
      </c>
    </row>
    <row r="11" spans="4:28" x14ac:dyDescent="0.15">
      <c r="J11" s="1"/>
    </row>
    <row r="12" spans="4:28" x14ac:dyDescent="0.15">
      <c r="D12" s="1" t="s">
        <v>26</v>
      </c>
    </row>
    <row r="13" spans="4:28" x14ac:dyDescent="0.15">
      <c r="I13">
        <v>4</v>
      </c>
      <c r="J13" t="s">
        <v>25</v>
      </c>
      <c r="K13">
        <v>5</v>
      </c>
      <c r="L13" t="s">
        <v>25</v>
      </c>
      <c r="M13">
        <v>6</v>
      </c>
      <c r="N13" t="s">
        <v>25</v>
      </c>
      <c r="O13">
        <v>7</v>
      </c>
      <c r="P13" t="s">
        <v>25</v>
      </c>
    </row>
    <row r="14" spans="4:28" x14ac:dyDescent="0.15">
      <c r="D14" s="1" t="s">
        <v>13</v>
      </c>
      <c r="I14">
        <v>-40</v>
      </c>
      <c r="J14" s="1">
        <f xml:space="preserve"> 0.0938*POWER(I14,2) + 7.5625*I14 + 202.5</f>
        <v>50.079999999999984</v>
      </c>
      <c r="K14">
        <v>-61</v>
      </c>
      <c r="L14" s="1">
        <f xml:space="preserve"> -0.0018*POWER(K14,3) - 0.1981*POWER(K14,2) - 7.3768*K14 - 12.821</f>
        <v>108.59950000000001</v>
      </c>
      <c r="M14">
        <v>-61</v>
      </c>
      <c r="N14" s="1">
        <f xml:space="preserve"> -0.0429*POWER(M14,2) - 3.7571*M14 + 42.496</f>
        <v>112.04820000000001</v>
      </c>
      <c r="O14">
        <v>-46</v>
      </c>
      <c r="P14" s="1">
        <f xml:space="preserve"> -0.0456*POWER(O14,2) - 2.1359*O14 + 148.27</f>
        <v>150.03179999999998</v>
      </c>
    </row>
    <row r="15" spans="4:28" x14ac:dyDescent="0.15">
      <c r="I15">
        <v>-30</v>
      </c>
      <c r="J15" s="1">
        <f t="shared" ref="J15:J16" si="3" xml:space="preserve"> 0.0938*POWER(I15,2) + 7.5625*I15 + 202.5</f>
        <v>60.045000000000016</v>
      </c>
      <c r="K15">
        <v>-60</v>
      </c>
      <c r="L15" s="1">
        <f t="shared" ref="L15:L18" si="4" xml:space="preserve"> -0.0018*POWER(K15,3) - 0.1981*POWER(K15,2) - 7.3768*K15 - 12.821</f>
        <v>105.42700000000005</v>
      </c>
      <c r="M15">
        <v>-60</v>
      </c>
      <c r="N15" s="1">
        <f t="shared" ref="N15:N19" si="5" xml:space="preserve"> -0.0429*POWER(M15,2) - 3.7571*M15 + 42.496</f>
        <v>113.482</v>
      </c>
      <c r="O15">
        <v>-40</v>
      </c>
      <c r="P15" s="1">
        <f t="shared" ref="P15:P18" si="6" xml:space="preserve"> -0.0456*POWER(O15,2) - 2.1359*O15 + 148.27</f>
        <v>160.74599999999998</v>
      </c>
    </row>
    <row r="16" spans="4:28" x14ac:dyDescent="0.15">
      <c r="D16" s="1" t="s">
        <v>14</v>
      </c>
      <c r="I16">
        <v>-24</v>
      </c>
      <c r="J16" s="1">
        <f t="shared" si="3"/>
        <v>75.02879999999999</v>
      </c>
      <c r="K16">
        <v>-50</v>
      </c>
      <c r="L16" s="1">
        <f t="shared" si="4"/>
        <v>85.769000000000034</v>
      </c>
      <c r="M16">
        <v>-50</v>
      </c>
      <c r="N16" s="1">
        <f t="shared" si="5"/>
        <v>123.101</v>
      </c>
      <c r="O16">
        <v>-30</v>
      </c>
      <c r="P16" s="1">
        <f t="shared" si="6"/>
        <v>171.30700000000002</v>
      </c>
    </row>
    <row r="17" spans="4:16" x14ac:dyDescent="0.15">
      <c r="K17">
        <v>-40</v>
      </c>
      <c r="L17" s="1">
        <f t="shared" si="4"/>
        <v>80.491000000000014</v>
      </c>
      <c r="M17">
        <v>-40</v>
      </c>
      <c r="N17" s="1">
        <f t="shared" si="5"/>
        <v>124.13999999999999</v>
      </c>
      <c r="O17">
        <v>-20</v>
      </c>
      <c r="P17" s="1">
        <f t="shared" si="6"/>
        <v>172.74799999999999</v>
      </c>
    </row>
    <row r="18" spans="4:16" x14ac:dyDescent="0.15">
      <c r="D18" s="1" t="s">
        <v>12</v>
      </c>
      <c r="K18">
        <v>-24</v>
      </c>
      <c r="L18" s="1">
        <f t="shared" si="4"/>
        <v>74.999800000000022</v>
      </c>
      <c r="M18">
        <v>-30</v>
      </c>
      <c r="N18" s="1">
        <f t="shared" si="5"/>
        <v>116.59899999999999</v>
      </c>
      <c r="O18">
        <v>-10</v>
      </c>
      <c r="P18" s="1">
        <f t="shared" si="6"/>
        <v>165.06900000000002</v>
      </c>
    </row>
    <row r="19" spans="4:16" x14ac:dyDescent="0.15">
      <c r="M19">
        <v>-20</v>
      </c>
      <c r="N19" s="1">
        <f t="shared" si="5"/>
        <v>100.47800000000001</v>
      </c>
    </row>
    <row r="20" spans="4:16" x14ac:dyDescent="0.15">
      <c r="D20" s="2" t="s">
        <v>30</v>
      </c>
    </row>
    <row r="22" spans="4:16" x14ac:dyDescent="0.15">
      <c r="D22" s="1" t="s">
        <v>16</v>
      </c>
      <c r="I22">
        <v>8</v>
      </c>
      <c r="J22" t="s">
        <v>1</v>
      </c>
      <c r="K22">
        <v>9</v>
      </c>
      <c r="L22" t="s">
        <v>1</v>
      </c>
      <c r="M22">
        <v>10</v>
      </c>
      <c r="N22" t="s">
        <v>1</v>
      </c>
      <c r="O22">
        <v>11</v>
      </c>
      <c r="P22" t="s">
        <v>1</v>
      </c>
    </row>
    <row r="23" spans="4:16" x14ac:dyDescent="0.15">
      <c r="I23">
        <v>-46</v>
      </c>
      <c r="J23" s="1">
        <f xml:space="preserve"> 18*POWER(I23,2) + 1613*I23 + 36260</f>
        <v>150</v>
      </c>
      <c r="K23">
        <v>-20</v>
      </c>
      <c r="L23" s="1">
        <f xml:space="preserve"> -2.8*POWER(K23,2) - 133.8*K23 - 1455</f>
        <v>101</v>
      </c>
      <c r="M23">
        <v>-25</v>
      </c>
      <c r="N23" s="2">
        <f xml:space="preserve"> -0.0414 *POWER(M23,2) - 0.7559*M23 + 147.72</f>
        <v>140.74250000000001</v>
      </c>
      <c r="O23">
        <v>-7</v>
      </c>
      <c r="P23" s="1">
        <f xml:space="preserve"> 0.4286*POWER(O23,2) + 1.1429*O23 + 45</f>
        <v>58.001100000000001</v>
      </c>
    </row>
    <row r="24" spans="4:16" x14ac:dyDescent="0.15">
      <c r="D24" s="1" t="s">
        <v>17</v>
      </c>
      <c r="I24">
        <v>-45.5</v>
      </c>
      <c r="J24" s="1">
        <f xml:space="preserve"> 18*POWER(I24,2) + 1613*I24 + 36260</f>
        <v>133</v>
      </c>
      <c r="K24">
        <v>-21</v>
      </c>
      <c r="L24" s="1">
        <f t="shared" ref="L24:L25" si="7" xml:space="preserve"> -2.8*POWER(K24,2) - 133.8*K24 - 1455</f>
        <v>120.00000000000023</v>
      </c>
      <c r="M24">
        <v>-20</v>
      </c>
      <c r="N24" s="2">
        <f t="shared" ref="N24:N28" si="8" xml:space="preserve"> -0.0414 *POWER(M24,2) - 0.7559*M24 + 147.72</f>
        <v>146.27799999999999</v>
      </c>
      <c r="O24">
        <v>-5</v>
      </c>
      <c r="P24" s="1">
        <f t="shared" ref="P24:P25" si="9" xml:space="preserve"> 0.4286*POWER(O24,2) + 1.1429*O24 + 45</f>
        <v>50.000500000000002</v>
      </c>
    </row>
    <row r="25" spans="4:16" x14ac:dyDescent="0.15">
      <c r="I25">
        <v>-45</v>
      </c>
      <c r="J25" s="1">
        <f xml:space="preserve"> 18*POWER(I25,2) + 1613*I25 + 36260</f>
        <v>125</v>
      </c>
      <c r="K25">
        <v>-25</v>
      </c>
      <c r="L25" s="1">
        <f t="shared" si="7"/>
        <v>140.00000000000045</v>
      </c>
      <c r="M25">
        <v>-10</v>
      </c>
      <c r="N25" s="2">
        <f t="shared" si="8"/>
        <v>151.13900000000001</v>
      </c>
      <c r="O25">
        <v>0</v>
      </c>
      <c r="P25" s="1">
        <f t="shared" si="9"/>
        <v>45</v>
      </c>
    </row>
    <row r="26" spans="4:16" x14ac:dyDescent="0.15">
      <c r="D26" s="1" t="s">
        <v>18</v>
      </c>
      <c r="M26">
        <v>0</v>
      </c>
      <c r="N26" s="2">
        <f t="shared" si="8"/>
        <v>147.72</v>
      </c>
    </row>
    <row r="27" spans="4:16" x14ac:dyDescent="0.15">
      <c r="M27">
        <v>10</v>
      </c>
      <c r="N27" s="2">
        <f t="shared" si="8"/>
        <v>136.02099999999999</v>
      </c>
    </row>
    <row r="28" spans="4:16" x14ac:dyDescent="0.15">
      <c r="D28" s="1" t="s">
        <v>19</v>
      </c>
      <c r="M28">
        <v>15</v>
      </c>
      <c r="N28" s="2">
        <f t="shared" si="8"/>
        <v>127.06649999999999</v>
      </c>
    </row>
    <row r="30" spans="4:16" x14ac:dyDescent="0.15">
      <c r="D30" s="1" t="s">
        <v>20</v>
      </c>
    </row>
    <row r="31" spans="4:16" x14ac:dyDescent="0.15">
      <c r="I31">
        <v>12</v>
      </c>
      <c r="J31" t="s">
        <v>1</v>
      </c>
      <c r="K31">
        <v>13</v>
      </c>
      <c r="L31" t="s">
        <v>1</v>
      </c>
      <c r="M31">
        <v>14</v>
      </c>
      <c r="N31" t="s">
        <v>1</v>
      </c>
      <c r="O31">
        <v>15</v>
      </c>
      <c r="P31" t="s">
        <v>1</v>
      </c>
    </row>
    <row r="32" spans="4:16" x14ac:dyDescent="0.15">
      <c r="D32" s="1" t="s">
        <v>21</v>
      </c>
      <c r="I32">
        <v>-7</v>
      </c>
      <c r="J32" s="1">
        <f xml:space="preserve"> -0.2714*POWER(I32,2) + 0.2429*I32 + 73</f>
        <v>58.001100000000001</v>
      </c>
      <c r="K32">
        <v>-8</v>
      </c>
      <c r="L32" s="1">
        <f xml:space="preserve"> 0.0198*POWER(K32,2) - 0.7163*K32 + 73.101</f>
        <v>80.098600000000005</v>
      </c>
      <c r="M32">
        <v>33</v>
      </c>
      <c r="N32" s="1">
        <f xml:space="preserve"> -0.0656*POWER(M32,2) + 5.3822*M32 - 6.1818</f>
        <v>99.992400000000018</v>
      </c>
      <c r="O32">
        <v>33</v>
      </c>
      <c r="P32" s="1">
        <f xml:space="preserve"> 0.0043*POWER(O32,3) - 0.5179*POWER(O32,2) + 21.25*O32 - 190.81</f>
        <v>100.97599999999994</v>
      </c>
    </row>
    <row r="33" spans="4:16" x14ac:dyDescent="0.15">
      <c r="I33">
        <v>-5</v>
      </c>
      <c r="J33" s="1">
        <f t="shared" ref="J33:J34" si="10" xml:space="preserve"> -0.2714*POWER(I33,2) + 0.2429*I33 + 73</f>
        <v>65.000500000000002</v>
      </c>
      <c r="K33">
        <v>0</v>
      </c>
      <c r="L33" s="1">
        <f t="shared" ref="L33:L39" si="11" xml:space="preserve"> 0.0198*POWER(K33,2) - 0.7163*K33 + 73.101</f>
        <v>73.100999999999999</v>
      </c>
      <c r="M33">
        <v>40</v>
      </c>
      <c r="N33" s="1">
        <f t="shared" ref="N33:N35" si="12" xml:space="preserve"> -0.0656*POWER(M33,2) + 5.3822*M33 - 6.1818</f>
        <v>104.14620000000001</v>
      </c>
      <c r="O33">
        <v>40</v>
      </c>
      <c r="P33" s="1">
        <f t="shared" ref="P33:P35" si="13" xml:space="preserve"> 0.0043*POWER(O33,3) - 0.5179*POWER(O33,2) + 21.25*O33 - 190.81</f>
        <v>105.74999999999994</v>
      </c>
    </row>
    <row r="34" spans="4:16" x14ac:dyDescent="0.15">
      <c r="D34" s="1" t="s">
        <v>22</v>
      </c>
      <c r="I34">
        <v>0</v>
      </c>
      <c r="J34" s="1">
        <f t="shared" si="10"/>
        <v>73</v>
      </c>
      <c r="K34">
        <v>10</v>
      </c>
      <c r="L34" s="1">
        <f t="shared" si="11"/>
        <v>67.918000000000006</v>
      </c>
      <c r="M34">
        <v>50</v>
      </c>
      <c r="N34" s="1">
        <f t="shared" si="12"/>
        <v>98.928200000000018</v>
      </c>
      <c r="O34">
        <v>50</v>
      </c>
      <c r="P34" s="1">
        <f t="shared" si="13"/>
        <v>114.44</v>
      </c>
    </row>
    <row r="35" spans="4:16" x14ac:dyDescent="0.15">
      <c r="K35">
        <v>20</v>
      </c>
      <c r="L35" s="1">
        <f t="shared" si="11"/>
        <v>66.694999999999993</v>
      </c>
      <c r="M35">
        <v>54</v>
      </c>
      <c r="N35" s="1">
        <f t="shared" si="12"/>
        <v>93.167400000000001</v>
      </c>
      <c r="O35">
        <v>57</v>
      </c>
      <c r="P35" s="1">
        <f t="shared" si="13"/>
        <v>134.11279999999982</v>
      </c>
    </row>
    <row r="36" spans="4:16" x14ac:dyDescent="0.15">
      <c r="D36" s="1" t="s">
        <v>23</v>
      </c>
      <c r="K36">
        <v>30</v>
      </c>
      <c r="L36" s="1">
        <f t="shared" si="11"/>
        <v>69.432000000000002</v>
      </c>
    </row>
    <row r="37" spans="4:16" x14ac:dyDescent="0.15">
      <c r="K37">
        <v>40</v>
      </c>
      <c r="L37" s="1">
        <f t="shared" si="11"/>
        <v>76.129000000000005</v>
      </c>
    </row>
    <row r="38" spans="4:16" x14ac:dyDescent="0.15">
      <c r="D38" s="1" t="s">
        <v>24</v>
      </c>
      <c r="K38">
        <v>50</v>
      </c>
      <c r="L38" s="1">
        <f t="shared" si="11"/>
        <v>86.786000000000001</v>
      </c>
    </row>
    <row r="39" spans="4:16" x14ac:dyDescent="0.15">
      <c r="K39">
        <v>54</v>
      </c>
      <c r="L39" s="1">
        <f t="shared" si="11"/>
        <v>92.157600000000002</v>
      </c>
    </row>
    <row r="40" spans="4:16" x14ac:dyDescent="0.15">
      <c r="D40" s="1" t="s">
        <v>28</v>
      </c>
    </row>
    <row r="42" spans="4:16" x14ac:dyDescent="0.15">
      <c r="I42">
        <v>16</v>
      </c>
      <c r="J42" t="s">
        <v>1</v>
      </c>
      <c r="K42">
        <v>17</v>
      </c>
      <c r="L42" t="s">
        <v>1</v>
      </c>
      <c r="M42">
        <v>18</v>
      </c>
      <c r="N42" t="s">
        <v>1</v>
      </c>
      <c r="O42">
        <v>19</v>
      </c>
      <c r="P42" t="s">
        <v>1</v>
      </c>
    </row>
    <row r="43" spans="4:16" x14ac:dyDescent="0.15">
      <c r="I43">
        <v>-10</v>
      </c>
      <c r="J43" s="1">
        <f xml:space="preserve"> -0.0328*POWER(I43,2) + 0.7164*I43 + 104.58</f>
        <v>94.135999999999996</v>
      </c>
      <c r="K43">
        <v>10</v>
      </c>
      <c r="L43" s="1">
        <f xml:space="preserve"> 0.0714*POWER(K43,2) - 2.0113*K43 + 121.12</f>
        <v>108.14700000000001</v>
      </c>
      <c r="M43">
        <v>13</v>
      </c>
      <c r="N43" s="1">
        <f xml:space="preserve"> -0.0721*POWER(M43,2) + 2.5668*M43 + 123.46</f>
        <v>144.64349999999999</v>
      </c>
      <c r="O43">
        <v>40</v>
      </c>
      <c r="P43" s="1">
        <f xml:space="preserve"> 0.06*POWER(O43,2) - 3.9*O43 + 190</f>
        <v>130</v>
      </c>
    </row>
    <row r="44" spans="4:16" x14ac:dyDescent="0.15">
      <c r="I44">
        <v>0</v>
      </c>
      <c r="J44" s="1">
        <f t="shared" ref="J44:J47" si="14" xml:space="preserve"> -0.0328*POWER(I44,2) + 0.7164*I44 + 104.58</f>
        <v>104.58</v>
      </c>
      <c r="K44">
        <v>20</v>
      </c>
      <c r="L44" s="1">
        <f t="shared" ref="L44:L46" si="15" xml:space="preserve"> 0.0714*POWER(K44,2) - 2.0113*K44 + 121.12</f>
        <v>109.45400000000001</v>
      </c>
      <c r="M44">
        <v>20</v>
      </c>
      <c r="N44" s="1">
        <f t="shared" ref="N44:N46" si="16" xml:space="preserve"> -0.0721*POWER(M44,2) + 2.5668*M44 + 123.46</f>
        <v>145.95599999999999</v>
      </c>
      <c r="O44">
        <v>45</v>
      </c>
      <c r="P44" s="1">
        <f xml:space="preserve"> 0.06*POWER(O44,2) - 3.9*O44 + 190</f>
        <v>136</v>
      </c>
    </row>
    <row r="45" spans="4:16" x14ac:dyDescent="0.15">
      <c r="I45">
        <v>10</v>
      </c>
      <c r="J45" s="1">
        <f t="shared" si="14"/>
        <v>108.464</v>
      </c>
      <c r="K45">
        <v>30</v>
      </c>
      <c r="L45" s="1">
        <f t="shared" si="15"/>
        <v>125.04100000000001</v>
      </c>
      <c r="M45">
        <v>30</v>
      </c>
      <c r="N45" s="1">
        <f t="shared" si="16"/>
        <v>135.57400000000001</v>
      </c>
      <c r="O45">
        <v>50</v>
      </c>
      <c r="P45" s="1">
        <f t="shared" ref="P45" si="17" xml:space="preserve"> 0.06*POWER(O45,2) - 3.9*O45 + 190</f>
        <v>145</v>
      </c>
    </row>
    <row r="46" spans="4:16" x14ac:dyDescent="0.15">
      <c r="I46">
        <v>20</v>
      </c>
      <c r="J46" s="1">
        <f t="shared" si="14"/>
        <v>105.788</v>
      </c>
      <c r="K46">
        <v>31</v>
      </c>
      <c r="L46" s="1">
        <f t="shared" si="15"/>
        <v>127.38510000000002</v>
      </c>
      <c r="M46">
        <v>31</v>
      </c>
      <c r="N46" s="1">
        <f t="shared" si="16"/>
        <v>133.74270000000001</v>
      </c>
    </row>
    <row r="47" spans="4:16" x14ac:dyDescent="0.15">
      <c r="I47">
        <v>26</v>
      </c>
      <c r="J47" s="1">
        <f t="shared" si="14"/>
        <v>101.03359999999999</v>
      </c>
    </row>
    <row r="50" spans="9:16" x14ac:dyDescent="0.15">
      <c r="I50">
        <v>20</v>
      </c>
      <c r="J50" t="s">
        <v>1</v>
      </c>
      <c r="K50" t="s">
        <v>0</v>
      </c>
      <c r="L50" t="s">
        <v>1</v>
      </c>
      <c r="M50" t="s">
        <v>0</v>
      </c>
      <c r="N50" t="s">
        <v>1</v>
      </c>
      <c r="O50" t="s">
        <v>0</v>
      </c>
      <c r="P50" t="s">
        <v>1</v>
      </c>
    </row>
    <row r="51" spans="9:16" x14ac:dyDescent="0.15">
      <c r="I51">
        <v>3</v>
      </c>
      <c r="J51" s="1">
        <f xml:space="preserve"> -0.016*POWER(I51,2) + 0.5209*I51 + 159.9</f>
        <v>161.31870000000001</v>
      </c>
    </row>
    <row r="52" spans="9:16" x14ac:dyDescent="0.15">
      <c r="I52">
        <v>10</v>
      </c>
      <c r="J52" s="1">
        <f t="shared" ref="J52:J56" si="18" xml:space="preserve"> -0.016*POWER(I52,2) + 0.5209*I52 + 159.9</f>
        <v>163.50900000000001</v>
      </c>
    </row>
    <row r="53" spans="9:16" x14ac:dyDescent="0.15">
      <c r="I53">
        <v>20</v>
      </c>
      <c r="J53" s="1">
        <f t="shared" si="18"/>
        <v>163.91800000000001</v>
      </c>
    </row>
    <row r="54" spans="9:16" x14ac:dyDescent="0.15">
      <c r="I54">
        <v>30</v>
      </c>
      <c r="J54" s="1">
        <f t="shared" si="18"/>
        <v>161.12700000000001</v>
      </c>
    </row>
    <row r="55" spans="9:16" x14ac:dyDescent="0.15">
      <c r="I55">
        <v>40</v>
      </c>
      <c r="J55" s="1">
        <f t="shared" si="18"/>
        <v>155.136</v>
      </c>
    </row>
    <row r="56" spans="9:16" x14ac:dyDescent="0.15">
      <c r="I56">
        <v>50</v>
      </c>
      <c r="J56" s="1">
        <f t="shared" si="18"/>
        <v>145.94499999999999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2015-10-23T04:35:32Z</dcterms:modified>
</cp:coreProperties>
</file>