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tejedor\OneDrive - UFV\Documentos\2 UFV\Docencia\PFG\Curso 2017-2018\Normativa\"/>
    </mc:Choice>
  </mc:AlternateContent>
  <xr:revisionPtr revIDLastSave="67" documentId="11_ADA15028F8423E54F323CD52AD4049D23C98E21F" xr6:coauthVersionLast="32" xr6:coauthVersionMax="32" xr10:uidLastSave="{E5C54074-C3BA-458B-82D3-45ECB36B1B4C}"/>
  <bookViews>
    <workbookView xWindow="240" yWindow="45" windowWidth="23655" windowHeight="9975" xr2:uid="{00000000-000D-0000-FFFF-FFFF00000000}"/>
  </bookViews>
  <sheets>
    <sheet name="Rúbrica 2016-17" sheetId="1" r:id="rId1"/>
  </sheets>
  <calcPr calcId="179017"/>
</workbook>
</file>

<file path=xl/calcChain.xml><?xml version="1.0" encoding="utf-8"?>
<calcChain xmlns="http://schemas.openxmlformats.org/spreadsheetml/2006/main">
  <c r="F89" i="1" l="1"/>
  <c r="F88" i="1"/>
  <c r="F87" i="1"/>
  <c r="F86" i="1"/>
  <c r="F84" i="1"/>
  <c r="F83" i="1"/>
  <c r="F82" i="1"/>
  <c r="F81" i="1"/>
  <c r="F79" i="1"/>
  <c r="F78" i="1"/>
  <c r="F77" i="1"/>
  <c r="F76" i="1"/>
  <c r="F57" i="1"/>
  <c r="F38" i="1"/>
  <c r="F71" i="1"/>
  <c r="F70" i="1" s="1"/>
  <c r="F69" i="1"/>
  <c r="F68" i="1"/>
  <c r="F67" i="1"/>
  <c r="F65" i="1"/>
  <c r="F64" i="1"/>
  <c r="F63" i="1"/>
  <c r="F62" i="1"/>
  <c r="F60" i="1"/>
  <c r="F59" i="1"/>
  <c r="F56" i="1"/>
  <c r="F55" i="1"/>
  <c r="F53" i="1"/>
  <c r="F52" i="1"/>
  <c r="F51" i="1"/>
  <c r="F49" i="1"/>
  <c r="F48" i="1"/>
  <c r="F47" i="1"/>
  <c r="F45" i="1"/>
  <c r="F44" i="1"/>
  <c r="F42" i="1"/>
  <c r="F41" i="1"/>
  <c r="F40" i="1"/>
  <c r="F39" i="1"/>
  <c r="F33" i="1"/>
  <c r="F32" i="1"/>
  <c r="F31" i="1"/>
  <c r="F30" i="1"/>
  <c r="F29" i="1"/>
  <c r="F27" i="1"/>
  <c r="F26" i="1"/>
  <c r="F25" i="1"/>
  <c r="F24" i="1"/>
  <c r="F23" i="1"/>
  <c r="F22" i="1"/>
  <c r="F18" i="1"/>
  <c r="F19" i="1"/>
  <c r="F20" i="1"/>
  <c r="F17" i="1"/>
  <c r="F13" i="1"/>
  <c r="F14" i="1"/>
  <c r="F15" i="1"/>
  <c r="F12" i="1"/>
  <c r="F9" i="1"/>
  <c r="F10" i="1"/>
  <c r="F8" i="1"/>
  <c r="F6" i="1"/>
  <c r="F5" i="1"/>
  <c r="F21" i="1" l="1"/>
  <c r="F11" i="1"/>
  <c r="F16" i="1"/>
  <c r="F61" i="1"/>
  <c r="F75" i="1"/>
  <c r="F50" i="1"/>
  <c r="F80" i="1"/>
  <c r="F85" i="1"/>
  <c r="F43" i="1"/>
  <c r="F66" i="1"/>
  <c r="F46" i="1"/>
  <c r="F58" i="1"/>
  <c r="F54" i="1"/>
  <c r="F37" i="1"/>
  <c r="F28" i="1"/>
  <c r="F7" i="1"/>
  <c r="F4" i="1"/>
  <c r="C72" i="1" l="1"/>
  <c r="C90" i="1"/>
  <c r="C34" i="1"/>
  <c r="F2" i="1" s="1"/>
</calcChain>
</file>

<file path=xl/sharedStrings.xml><?xml version="1.0" encoding="utf-8"?>
<sst xmlns="http://schemas.openxmlformats.org/spreadsheetml/2006/main" count="155" uniqueCount="86">
  <si>
    <t>CALIFICACIÓN MEMORIA</t>
  </si>
  <si>
    <t>RÚBRICA EVALUACIÓN TFG</t>
  </si>
  <si>
    <t>CALIFICACIÓN DEFENSA</t>
  </si>
  <si>
    <t>C. DEFENSA DEL TFG</t>
  </si>
  <si>
    <t>B. MEMORIA</t>
  </si>
  <si>
    <t>A. TRABAJO AUTÓNOMO</t>
  </si>
  <si>
    <t>ALUMNO:</t>
  </si>
  <si>
    <t>NOTA:</t>
  </si>
  <si>
    <t>CALIFICACIÓN TRABAJO AUTÓNOMO</t>
  </si>
  <si>
    <t>Asistencia a reuniones de seguimiento y actitud hacia el tutor.</t>
  </si>
  <si>
    <t>Iniciativa y toma de decisiones.</t>
  </si>
  <si>
    <t>Parcial</t>
  </si>
  <si>
    <t>El alumno presenta los documentos necesarios, permitiendo valorar el cumplimiento del  proyecto, alcanzando éstos el visto bueno por el Tutor.</t>
  </si>
  <si>
    <t>A0. VALORACIÓN GENERAL PROCESO</t>
  </si>
  <si>
    <t>A2. ESTUDIOS PREVIOS</t>
  </si>
  <si>
    <t>A3. SOPORTE DEL SI</t>
  </si>
  <si>
    <t>A4. CUMPLIMIENTO DE OBJETIVOS</t>
  </si>
  <si>
    <t>Realiza en plazo entrega de los OBJETIVOS y PLAN DE PROYECTO en plazo.</t>
  </si>
  <si>
    <t>Realiza en plazo entrega de: ESTADO DEL ARTE, BIBLIOGRAFÍA y ANEXO-I</t>
  </si>
  <si>
    <t>Realiza en plazo entrega de: PRESENTACIÓN Y VALIDACIÓN DE LOS RESULTADOS, CONCLUSIONES Y ANEXO-III</t>
  </si>
  <si>
    <t>El funcionamiento del SI es correcto.</t>
  </si>
  <si>
    <t>Los resultados alcanzan los objetivos planteados.</t>
  </si>
  <si>
    <t>Cumple con el Plan de Proyecto.</t>
  </si>
  <si>
    <t>Cumple con el Plan de Proyecto</t>
  </si>
  <si>
    <t>Realiza el plazo de entrega al tutor 15 días antes de la fecha límite.</t>
  </si>
  <si>
    <t>Están presentes TODOS los comentarios y sugerencias aportadas por el Tutor a lo largo de las sesiones anteriores.</t>
  </si>
  <si>
    <t>El documento contempla la estructura definida en la Normativa.</t>
  </si>
  <si>
    <t>Cumple con el formato de encuadernación y extensión del documento.</t>
  </si>
  <si>
    <t>Sí</t>
  </si>
  <si>
    <t>No</t>
  </si>
  <si>
    <r>
      <t xml:space="preserve">A5.MEMORIA </t>
    </r>
    <r>
      <rPr>
        <b/>
        <sz val="11"/>
        <color theme="3" tint="-0.499984740745262"/>
        <rFont val="Calibri"/>
        <family val="2"/>
        <scheme val="minor"/>
      </rPr>
      <t>(EXCLUYENTE)</t>
    </r>
  </si>
  <si>
    <r>
      <t>A1. ANTEPROYECTO</t>
    </r>
    <r>
      <rPr>
        <b/>
        <sz val="11"/>
        <color theme="3" tint="-0.499984740745262"/>
        <rFont val="Calibri"/>
        <family val="2"/>
        <scheme val="minor"/>
      </rPr>
      <t xml:space="preserve"> (EXCLUYENTE)</t>
    </r>
  </si>
  <si>
    <t>Correcta organización de los apartados.</t>
  </si>
  <si>
    <t>Corrección ortográfica.</t>
  </si>
  <si>
    <t>Corrección gramatical.</t>
  </si>
  <si>
    <t>Capacidad de síntesis</t>
  </si>
  <si>
    <t>Originalidad</t>
  </si>
  <si>
    <t>Identifica en qué consiste el proyecto.</t>
  </si>
  <si>
    <t>Justifica el motivo del proyecto.</t>
  </si>
  <si>
    <t>Identifica autores que defiendan/discrepen de la idea que propone.</t>
  </si>
  <si>
    <t>Fundamenta la idea "Ingeniería Centrada en la Persona" en el proyecto.</t>
  </si>
  <si>
    <t>Justifica y revisa otros proyectos parecidos.</t>
  </si>
  <si>
    <t>Define el objetivo general y específicos del proyecto.</t>
  </si>
  <si>
    <t>Establece la metodología a desarrollar para conseguir los objetivos.</t>
  </si>
  <si>
    <t>Establece el cronograma de las actividades, determinando las fases del proyecto y su duración.</t>
  </si>
  <si>
    <t>Cumple el objetivo general y específicos del proyecto.</t>
  </si>
  <si>
    <t>La metodología desarrollada es la idónea.</t>
  </si>
  <si>
    <t>Se ajusta al Plan de Proyecto o justifica desviaciones.</t>
  </si>
  <si>
    <t>Elabora un procedimiento de evaluación que determina el cumplimiento de los objetivos.</t>
  </si>
  <si>
    <t>Define la viabilidad del proyecto y sus posibles inconvenientes.</t>
  </si>
  <si>
    <t>Establece la utilidad del proyecto.</t>
  </si>
  <si>
    <t>Visualiza qué pasos futuros.</t>
  </si>
  <si>
    <t>Resume cuáles han sido las aportaciones de este TFG a su futuro profesional.</t>
  </si>
  <si>
    <t>Cita de forma adecuada la bibliografía que emplea [ISO 690, APA…]</t>
  </si>
  <si>
    <t>Utiliza fuentes bibliográficas actuales.</t>
  </si>
  <si>
    <t>Utiliza un número de recursos bibliográficos representativos en función de la temática.</t>
  </si>
  <si>
    <t>Utiliza este apartado para aportar informes, resultados y documentación adicional.</t>
  </si>
  <si>
    <t>B0. FORMADEL DOCUMENTO</t>
  </si>
  <si>
    <t>B1. INTRODUCCIÓN</t>
  </si>
  <si>
    <t>B2. ESTADO DEL ARTE</t>
  </si>
  <si>
    <t>B3. OBJETIVOS Y METODOLOGÍA</t>
  </si>
  <si>
    <t>B4. PROPUESTA DE PROYECTO</t>
  </si>
  <si>
    <t>B5. RESULTADOS</t>
  </si>
  <si>
    <t>B6. CONCLUSIONES</t>
  </si>
  <si>
    <t>B7. FUENTES BIBLIOGRÁFICAS</t>
  </si>
  <si>
    <t>B8. ANEXOS</t>
  </si>
  <si>
    <t>C0. MATERIAL PARA LA DEFENSA</t>
  </si>
  <si>
    <t>C2. DEMOSTRACIÓN Y DEFENSA</t>
  </si>
  <si>
    <t>C1. EXPRESIÓN ANTE EL TRIBUNAL</t>
  </si>
  <si>
    <t>Responde coherentemente a lo preguntado.</t>
  </si>
  <si>
    <t xml:space="preserve">Pone de manifiesto su conocimiento del tema, aportando ejemplos o información distinta a la que se puede encontrar en el documento Memoria. </t>
  </si>
  <si>
    <t>Manifiesta actitud acorde a una defensa de Proyecto Final de Grado y a los valores promovidos por la UFV.</t>
  </si>
  <si>
    <t>La exposición es dinámica y presenta una expresión no verbal adecuada.</t>
  </si>
  <si>
    <t>Presenta validación de los objetivos y justifica los resultados.</t>
  </si>
  <si>
    <t>Realiza una correcta demostración funcional.</t>
  </si>
  <si>
    <t>Los documentos son completos y cumplen con la calidad exigida.</t>
  </si>
  <si>
    <t>Presenta una gramática correcta y no hay presencia de errores científico/técnicos.</t>
  </si>
  <si>
    <t>Presenta una gramática correcta y no hay presencia de errores científico/técnicos</t>
  </si>
  <si>
    <t>Presenta datos o resultados obtenidos acorde a un Proyecto Final de Grado.</t>
  </si>
  <si>
    <t>Los contenidos hacen una buena síntesis del trabajo realizado, recogiendo los contenidos más relevantes del proyecto.</t>
  </si>
  <si>
    <t>Los contenidos ofrecen explicaciones adicionales que ayudan a comprender el tema</t>
  </si>
  <si>
    <t>La presentación cuenta con índice y conclusiones. Sigue una estructura adecuada y coherente con la memoria del proyecto.</t>
  </si>
  <si>
    <t>El estilo/formato es adecuado y permite el seguimiento de los contenidos. No contiene erratas ortográficas/sintácticas/gramaticales. Las fotografías, gráficos y/o dibujos tienen buena calidad. Las tablas no presentan datos engorrosos y no abundan en cifras.</t>
  </si>
  <si>
    <t>El lenguaje verbal es fluido y correcto, mostrando un dominio del tema por parte del alumno.</t>
  </si>
  <si>
    <t>Se ajusta al tiempo marcado por el tribunal y distribuye adecuadamente el mismo atendiendo a la relevancia de los contenidos.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</si>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</sst>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2" xfId="0" applyBorder="1" applyProtection="1"/>
    <xf numFmtId="0" fontId="0" fillId="0" borderId="11" xfId="0" applyBorder="1" applyProtection="1"/>
    <xf numFmtId="0" fontId="0" fillId="0" borderId="2" xfId="0" applyBorder="1" applyAlignment="1" applyProtection="1">
      <alignment horizontal="justify" vertical="center"/>
    </xf>
    <xf numFmtId="0" fontId="0" fillId="0" borderId="1" xfId="0" applyBorder="1" applyAlignment="1" applyProtection="1">
      <alignment horizontal="center" vertical="center"/>
    </xf>
    <xf numFmtId="0" fontId="3" fillId="3" borderId="17" xfId="0" applyFont="1" applyFill="1" applyBorder="1" applyProtection="1"/>
    <xf numFmtId="0" fontId="1" fillId="4" borderId="1" xfId="0" applyFont="1" applyFill="1" applyBorder="1" applyProtection="1"/>
    <xf numFmtId="0" fontId="1" fillId="4" borderId="23" xfId="0" applyFont="1" applyFill="1" applyBorder="1" applyAlignment="1" applyProtection="1"/>
    <xf numFmtId="0" fontId="1" fillId="4" borderId="24" xfId="0" applyFont="1" applyFill="1" applyBorder="1" applyAlignment="1" applyProtection="1"/>
    <xf numFmtId="0" fontId="0" fillId="0" borderId="4" xfId="0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left" vertical="center"/>
    </xf>
    <xf numFmtId="0" fontId="6" fillId="0" borderId="25" xfId="0" applyFont="1" applyBorder="1" applyAlignment="1" applyProtection="1">
      <alignment horizontal="center"/>
    </xf>
    <xf numFmtId="1" fontId="0" fillId="0" borderId="7" xfId="0" applyNumberForma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9" fontId="1" fillId="4" borderId="1" xfId="0" applyNumberFormat="1" applyFont="1" applyFill="1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18" xfId="0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0" fillId="0" borderId="30" xfId="0" applyBorder="1" applyAlignment="1"/>
    <xf numFmtId="0" fontId="4" fillId="4" borderId="5" xfId="0" applyFont="1" applyFill="1" applyBorder="1" applyAlignment="1" applyProtection="1">
      <alignment horizontal="center" vertical="center"/>
    </xf>
    <xf numFmtId="0" fontId="4" fillId="4" borderId="26" xfId="0" applyFont="1" applyFill="1" applyBorder="1" applyAlignment="1" applyProtection="1">
      <alignment horizontal="center" vertical="center"/>
    </xf>
    <xf numFmtId="0" fontId="4" fillId="4" borderId="6" xfId="0" applyFont="1" applyFill="1" applyBorder="1" applyAlignment="1" applyProtection="1">
      <alignment horizontal="center" vertical="center"/>
    </xf>
    <xf numFmtId="0" fontId="0" fillId="2" borderId="9" xfId="0" applyFill="1" applyBorder="1" applyAlignment="1" applyProtection="1">
      <alignment horizontal="center" vertical="center"/>
      <protection locked="0"/>
    </xf>
    <xf numFmtId="0" fontId="0" fillId="2" borderId="31" xfId="0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center" vertical="center"/>
      <protection locked="0"/>
    </xf>
    <xf numFmtId="0" fontId="1" fillId="4" borderId="23" xfId="0" applyFont="1" applyFill="1" applyBorder="1" applyAlignment="1" applyProtection="1">
      <alignment horizontal="left" vertical="center"/>
    </xf>
    <xf numFmtId="0" fontId="1" fillId="4" borderId="1" xfId="0" applyFont="1" applyFill="1" applyBorder="1" applyAlignment="1" applyProtection="1">
      <alignment horizontal="right" vertical="center"/>
    </xf>
    <xf numFmtId="0" fontId="0" fillId="2" borderId="2" xfId="0" applyFill="1" applyBorder="1" applyAlignment="1" applyProtection="1">
      <alignment horizontal="right" vertical="center"/>
    </xf>
    <xf numFmtId="0" fontId="0" fillId="0" borderId="24" xfId="0" applyBorder="1" applyAlignment="1" applyProtection="1">
      <alignment horizontal="center" vertical="center"/>
    </xf>
    <xf numFmtId="0" fontId="0" fillId="0" borderId="3" xfId="0" applyBorder="1" applyAlignment="1" applyProtection="1">
      <alignment horizontal="justify" vertical="center"/>
    </xf>
    <xf numFmtId="0" fontId="0" fillId="2" borderId="12" xfId="0" applyFill="1" applyBorder="1" applyAlignment="1" applyProtection="1">
      <alignment horizontal="center" vertical="center"/>
      <protection locked="0"/>
    </xf>
    <xf numFmtId="0" fontId="0" fillId="2" borderId="33" xfId="0" applyFill="1" applyBorder="1" applyAlignment="1" applyProtection="1">
      <alignment horizontal="center" vertical="center"/>
      <protection locked="0"/>
    </xf>
    <xf numFmtId="0" fontId="0" fillId="2" borderId="13" xfId="0" applyFill="1" applyBorder="1" applyAlignment="1" applyProtection="1">
      <alignment horizontal="center" vertical="center"/>
      <protection locked="0"/>
    </xf>
    <xf numFmtId="0" fontId="0" fillId="2" borderId="20" xfId="0" applyFill="1" applyBorder="1" applyAlignment="1" applyProtection="1">
      <alignment horizontal="center" vertical="center"/>
      <protection locked="0"/>
    </xf>
    <xf numFmtId="0" fontId="0" fillId="2" borderId="34" xfId="0" applyFill="1" applyBorder="1" applyAlignment="1" applyProtection="1">
      <alignment horizontal="center" vertical="center"/>
      <protection locked="0"/>
    </xf>
    <xf numFmtId="0" fontId="0" fillId="2" borderId="14" xfId="0" applyFill="1" applyBorder="1" applyAlignment="1" applyProtection="1">
      <alignment horizontal="center" vertical="center"/>
      <protection locked="0"/>
    </xf>
    <xf numFmtId="0" fontId="0" fillId="2" borderId="21" xfId="0" applyFill="1" applyBorder="1" applyAlignment="1" applyProtection="1">
      <alignment horizontal="center" vertical="center"/>
      <protection locked="0"/>
    </xf>
    <xf numFmtId="0" fontId="0" fillId="2" borderId="15" xfId="0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 applyProtection="1">
      <alignment horizontal="center" vertical="center"/>
      <protection locked="0"/>
    </xf>
    <xf numFmtId="0" fontId="0" fillId="2" borderId="37" xfId="0" applyFill="1" applyBorder="1" applyAlignment="1" applyProtection="1">
      <alignment horizontal="center" vertical="center"/>
      <protection locked="0"/>
    </xf>
    <xf numFmtId="0" fontId="0" fillId="2" borderId="22" xfId="0" applyFill="1" applyBorder="1" applyAlignment="1" applyProtection="1">
      <alignment horizontal="center" vertical="center"/>
      <protection locked="0"/>
    </xf>
    <xf numFmtId="0" fontId="0" fillId="2" borderId="35" xfId="0" applyFill="1" applyBorder="1" applyAlignment="1" applyProtection="1">
      <alignment horizontal="center" vertical="center"/>
      <protection locked="0"/>
    </xf>
    <xf numFmtId="0" fontId="0" fillId="2" borderId="16" xfId="0" applyFill="1" applyBorder="1" applyAlignment="1" applyProtection="1">
      <alignment horizontal="center" vertical="center"/>
      <protection locked="0"/>
    </xf>
    <xf numFmtId="0" fontId="0" fillId="2" borderId="2" xfId="0" applyFill="1" applyBorder="1" applyProtection="1"/>
    <xf numFmtId="0" fontId="0" fillId="2" borderId="11" xfId="0" applyFill="1" applyBorder="1" applyProtection="1"/>
    <xf numFmtId="0" fontId="0" fillId="2" borderId="8" xfId="0" applyFill="1" applyBorder="1" applyProtection="1"/>
    <xf numFmtId="0" fontId="0" fillId="2" borderId="36" xfId="0" applyFill="1" applyBorder="1" applyProtection="1"/>
    <xf numFmtId="0" fontId="0" fillId="2" borderId="3" xfId="0" applyFill="1" applyBorder="1" applyProtection="1"/>
    <xf numFmtId="9" fontId="4" fillId="5" borderId="4" xfId="0" applyNumberFormat="1" applyFont="1" applyFill="1" applyBorder="1" applyAlignment="1" applyProtection="1">
      <alignment horizontal="center" vertical="center"/>
    </xf>
    <xf numFmtId="0" fontId="3" fillId="5" borderId="1" xfId="0" applyFont="1" applyFill="1" applyBorder="1" applyProtection="1"/>
    <xf numFmtId="164" fontId="4" fillId="5" borderId="5" xfId="0" applyNumberFormat="1" applyFont="1" applyFill="1" applyBorder="1" applyAlignment="1" applyProtection="1">
      <alignment horizontal="center" vertical="center"/>
    </xf>
    <xf numFmtId="164" fontId="4" fillId="5" borderId="26" xfId="0" applyNumberFormat="1" applyFont="1" applyFill="1" applyBorder="1" applyAlignment="1" applyProtection="1">
      <alignment horizontal="center" vertical="center"/>
    </xf>
    <xf numFmtId="164" fontId="4" fillId="5" borderId="6" xfId="0" applyNumberFormat="1" applyFont="1" applyFill="1" applyBorder="1" applyAlignment="1" applyProtection="1">
      <alignment horizontal="center" vertical="center"/>
    </xf>
    <xf numFmtId="0" fontId="4" fillId="5" borderId="6" xfId="0" applyFont="1" applyFill="1" applyBorder="1" applyProtection="1"/>
    <xf numFmtId="0" fontId="0" fillId="5" borderId="31" xfId="0" applyFill="1" applyBorder="1" applyAlignment="1" applyProtection="1">
      <alignment horizontal="center" vertical="center"/>
    </xf>
    <xf numFmtId="0" fontId="3" fillId="5" borderId="17" xfId="0" applyFont="1" applyFill="1" applyBorder="1" applyProtection="1"/>
    <xf numFmtId="0" fontId="0" fillId="2" borderId="2" xfId="0" applyFill="1" applyBorder="1" applyAlignment="1" applyProtection="1">
      <alignment vertical="center"/>
    </xf>
    <xf numFmtId="0" fontId="7" fillId="0" borderId="2" xfId="0" applyFont="1" applyBorder="1" applyProtection="1"/>
    <xf numFmtId="0" fontId="7" fillId="0" borderId="2" xfId="0" applyFont="1" applyBorder="1" applyAlignment="1" applyProtection="1">
      <alignment wrapText="1"/>
    </xf>
    <xf numFmtId="0" fontId="7" fillId="0" borderId="36" xfId="0" applyFont="1" applyBorder="1" applyAlignment="1" applyProtection="1">
      <alignment horizontal="left" vertical="top" wrapText="1"/>
    </xf>
    <xf numFmtId="0" fontId="7" fillId="0" borderId="2" xfId="0" applyFont="1" applyBorder="1" applyAlignment="1" applyProtection="1">
      <alignment horizontal="justify" vertical="center"/>
    </xf>
    <xf numFmtId="0" fontId="7" fillId="0" borderId="2" xfId="0" applyFont="1" applyBorder="1" applyAlignment="1" applyProtection="1">
      <alignment horizontal="left" vertical="top"/>
    </xf>
    <xf numFmtId="0" fontId="7" fillId="0" borderId="36" xfId="0" applyFont="1" applyBorder="1" applyAlignment="1" applyProtection="1">
      <alignment horizontal="left" vertical="top"/>
    </xf>
    <xf numFmtId="0" fontId="7" fillId="0" borderId="2" xfId="0" applyFont="1" applyBorder="1" applyAlignment="1" applyProtection="1">
      <alignment horizontal="left" vertical="top" wrapText="1"/>
    </xf>
    <xf numFmtId="2" fontId="5" fillId="5" borderId="27" xfId="0" applyNumberFormat="1" applyFont="1" applyFill="1" applyBorder="1" applyAlignment="1" applyProtection="1">
      <alignment horizontal="center"/>
    </xf>
    <xf numFmtId="2" fontId="5" fillId="5" borderId="32" xfId="0" applyNumberFormat="1" applyFont="1" applyFill="1" applyBorder="1" applyAlignment="1" applyProtection="1">
      <alignment horizontal="center"/>
    </xf>
    <xf numFmtId="2" fontId="5" fillId="5" borderId="28" xfId="0" applyNumberFormat="1" applyFont="1" applyFill="1" applyBorder="1" applyAlignment="1" applyProtection="1">
      <alignment horizontal="center"/>
    </xf>
    <xf numFmtId="2" fontId="5" fillId="5" borderId="29" xfId="0" applyNumberFormat="1" applyFont="1" applyFill="1" applyBorder="1" applyAlignment="1" applyProtection="1">
      <alignment horizontal="center"/>
    </xf>
    <xf numFmtId="0" fontId="6" fillId="0" borderId="26" xfId="0" applyFont="1" applyBorder="1" applyAlignment="1" applyProtection="1">
      <alignment horizontal="center"/>
    </xf>
    <xf numFmtId="0" fontId="2" fillId="0" borderId="4" xfId="0" applyFont="1" applyBorder="1" applyAlignment="1" applyProtection="1">
      <alignment horizontal="center"/>
    </xf>
    <xf numFmtId="0" fontId="2" fillId="0" borderId="26" xfId="0" applyFont="1" applyBorder="1" applyAlignment="1" applyProtection="1">
      <alignment horizontal="center"/>
    </xf>
    <xf numFmtId="0" fontId="2" fillId="0" borderId="25" xfId="0" applyFont="1" applyBorder="1" applyAlignment="1" applyProtection="1">
      <alignment horizontal="center"/>
    </xf>
    <xf numFmtId="2" fontId="5" fillId="3" borderId="27" xfId="0" applyNumberFormat="1" applyFont="1" applyFill="1" applyBorder="1" applyAlignment="1" applyProtection="1">
      <alignment horizontal="center"/>
    </xf>
    <xf numFmtId="2" fontId="5" fillId="3" borderId="32" xfId="0" applyNumberFormat="1" applyFont="1" applyFill="1" applyBorder="1" applyAlignment="1" applyProtection="1">
      <alignment horizontal="center"/>
    </xf>
    <xf numFmtId="2" fontId="5" fillId="3" borderId="28" xfId="0" applyNumberFormat="1" applyFont="1" applyFill="1" applyBorder="1" applyAlignment="1" applyProtection="1">
      <alignment horizontal="center"/>
    </xf>
    <xf numFmtId="2" fontId="5" fillId="3" borderId="29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90"/>
  <sheetViews>
    <sheetView tabSelected="1" topLeftCell="A61" zoomScale="80" zoomScaleNormal="80" workbookViewId="0">
      <selection activeCell="B93" sqref="B93"/>
    </sheetView>
  </sheetViews>
  <sheetFormatPr baseColWidth="10" defaultRowHeight="15" x14ac:dyDescent="0.25"/>
  <cols>
    <col min="1" max="1" width="5.28515625" style="14" bestFit="1" customWidth="1"/>
    <col min="2" max="2" width="105.5703125" customWidth="1"/>
    <col min="3" max="5" width="8.140625" customWidth="1"/>
    <col min="6" max="6" width="12.7109375" bestFit="1" customWidth="1"/>
  </cols>
  <sheetData>
    <row r="1" spans="1:6" ht="32.25" thickBot="1" x14ac:dyDescent="0.55000000000000004">
      <c r="A1" s="4"/>
      <c r="B1" s="70" t="s">
        <v>1</v>
      </c>
      <c r="C1" s="71"/>
      <c r="D1" s="71"/>
      <c r="E1" s="71"/>
      <c r="F1" s="72"/>
    </row>
    <row r="2" spans="1:6" ht="21.75" thickBot="1" x14ac:dyDescent="0.4">
      <c r="A2" s="9"/>
      <c r="B2" s="10" t="s">
        <v>6</v>
      </c>
      <c r="C2" s="69" t="s">
        <v>7</v>
      </c>
      <c r="D2" s="69"/>
      <c r="E2" s="69"/>
      <c r="F2" s="11" t="str">
        <f>IF(C34="SS", "SS",(C34*A3)+(A36*C72)+(A74*C90))</f>
        <v>SS</v>
      </c>
    </row>
    <row r="3" spans="1:6" ht="27.75" customHeight="1" thickBot="1" x14ac:dyDescent="0.4">
      <c r="A3" s="49">
        <v>0.5</v>
      </c>
      <c r="B3" s="50" t="s">
        <v>5</v>
      </c>
      <c r="C3" s="51">
        <v>1</v>
      </c>
      <c r="D3" s="52">
        <v>0.5</v>
      </c>
      <c r="E3" s="53">
        <v>0</v>
      </c>
      <c r="F3" s="54"/>
    </row>
    <row r="4" spans="1:6" ht="16.5" thickBot="1" x14ac:dyDescent="0.3">
      <c r="A4" s="15">
        <v>0.05</v>
      </c>
      <c r="B4" s="26" t="s">
        <v>13</v>
      </c>
      <c r="C4" s="20" t="s">
        <v>28</v>
      </c>
      <c r="D4" s="21" t="s">
        <v>11</v>
      </c>
      <c r="E4" s="22" t="s">
        <v>29</v>
      </c>
      <c r="F4" s="6">
        <f>((F5*A5)+(F6*A6))/10</f>
        <v>0</v>
      </c>
    </row>
    <row r="5" spans="1:6" ht="14.25" customHeight="1" x14ac:dyDescent="0.25">
      <c r="A5" s="12">
        <v>50</v>
      </c>
      <c r="B5" s="19" t="s">
        <v>9</v>
      </c>
      <c r="C5" s="23"/>
      <c r="D5" s="24"/>
      <c r="E5" s="25"/>
      <c r="F5" s="28">
        <f>+IF(C5="x", 1, IF(D5="x", 0.5,0))</f>
        <v>0</v>
      </c>
    </row>
    <row r="6" spans="1:6" ht="14.25" customHeight="1" thickBot="1" x14ac:dyDescent="0.3">
      <c r="A6" s="12">
        <v>50</v>
      </c>
      <c r="B6" s="19" t="s">
        <v>10</v>
      </c>
      <c r="C6" s="23"/>
      <c r="D6" s="24"/>
      <c r="E6" s="25"/>
      <c r="F6" s="28">
        <f>+IF(C6="x", 1, IF(D6="x", 0.5,0))</f>
        <v>0</v>
      </c>
    </row>
    <row r="7" spans="1:6" ht="16.5" thickBot="1" x14ac:dyDescent="0.3">
      <c r="A7" s="15">
        <v>0.15</v>
      </c>
      <c r="B7" s="26" t="s">
        <v>31</v>
      </c>
      <c r="C7" s="20" t="s">
        <v>28</v>
      </c>
      <c r="D7" s="21" t="s">
        <v>11</v>
      </c>
      <c r="E7" s="22" t="s">
        <v>29</v>
      </c>
      <c r="F7" s="27">
        <f>IF(OR(E8="x",E9="x",E10="x"),0,((F8*A8)+(F9*A9)+(F10*A10))/10)</f>
        <v>0</v>
      </c>
    </row>
    <row r="8" spans="1:6" ht="14.25" customHeight="1" x14ac:dyDescent="0.25">
      <c r="A8" s="12">
        <v>20</v>
      </c>
      <c r="B8" s="62" t="s">
        <v>17</v>
      </c>
      <c r="C8" s="23"/>
      <c r="D8" s="55"/>
      <c r="E8" s="25"/>
      <c r="F8" s="28">
        <f>+IF(C8="x", 1, IF(D8="x", 0.5,0))</f>
        <v>0</v>
      </c>
    </row>
    <row r="9" spans="1:6" ht="14.25" customHeight="1" x14ac:dyDescent="0.25">
      <c r="A9" s="12">
        <v>40</v>
      </c>
      <c r="B9" s="62" t="s">
        <v>75</v>
      </c>
      <c r="C9" s="23"/>
      <c r="D9" s="55"/>
      <c r="E9" s="25"/>
      <c r="F9" s="28">
        <f t="shared" ref="F9:F10" si="0">+IF(C9="x", 1, IF(D9="x", 0.5,0))</f>
        <v>0</v>
      </c>
    </row>
    <row r="10" spans="1:6" ht="14.25" customHeight="1" thickBot="1" x14ac:dyDescent="0.3">
      <c r="A10" s="12">
        <v>40</v>
      </c>
      <c r="B10" s="62" t="s">
        <v>76</v>
      </c>
      <c r="C10" s="23"/>
      <c r="D10" s="55"/>
      <c r="E10" s="25"/>
      <c r="F10" s="28">
        <f t="shared" si="0"/>
        <v>0</v>
      </c>
    </row>
    <row r="11" spans="1:6" ht="14.25" customHeight="1" thickBot="1" x14ac:dyDescent="0.3">
      <c r="A11" s="15">
        <v>0.2</v>
      </c>
      <c r="B11" s="26" t="s">
        <v>14</v>
      </c>
      <c r="C11" s="20" t="s">
        <v>28</v>
      </c>
      <c r="D11" s="21" t="s">
        <v>11</v>
      </c>
      <c r="E11" s="22" t="s">
        <v>29</v>
      </c>
      <c r="F11" s="27">
        <f>+IF(E12="x", 0, ((F12*A12)+(F13*A13)+(F14*A14)+(F15*A15))/10)</f>
        <v>0</v>
      </c>
    </row>
    <row r="12" spans="1:6" ht="14.25" customHeight="1" x14ac:dyDescent="0.25">
      <c r="A12" s="12">
        <v>25</v>
      </c>
      <c r="B12" s="62" t="s">
        <v>18</v>
      </c>
      <c r="C12" s="23"/>
      <c r="D12" s="55"/>
      <c r="E12" s="25"/>
      <c r="F12" s="28">
        <f>+IF(C12="x", 1, IF(D12="x", 0.5,0))</f>
        <v>0</v>
      </c>
    </row>
    <row r="13" spans="1:6" ht="14.25" customHeight="1" x14ac:dyDescent="0.25">
      <c r="A13" s="12">
        <v>25</v>
      </c>
      <c r="B13" s="62" t="s">
        <v>75</v>
      </c>
      <c r="C13" s="23"/>
      <c r="D13" s="24"/>
      <c r="E13" s="25"/>
      <c r="F13" s="28">
        <f t="shared" ref="F13:F15" si="1">+IF(C13="x", 1, IF(D13="x", 0.5,0))</f>
        <v>0</v>
      </c>
    </row>
    <row r="14" spans="1:6" ht="14.25" customHeight="1" x14ac:dyDescent="0.25">
      <c r="A14" s="12">
        <v>25</v>
      </c>
      <c r="B14" s="62" t="s">
        <v>76</v>
      </c>
      <c r="C14" s="23"/>
      <c r="D14" s="24"/>
      <c r="E14" s="25"/>
      <c r="F14" s="28">
        <f t="shared" si="1"/>
        <v>0</v>
      </c>
    </row>
    <row r="15" spans="1:6" ht="14.25" customHeight="1" thickBot="1" x14ac:dyDescent="0.3">
      <c r="A15" s="12">
        <v>25</v>
      </c>
      <c r="B15" s="62" t="s">
        <v>22</v>
      </c>
      <c r="C15" s="23"/>
      <c r="D15" s="24"/>
      <c r="E15" s="25"/>
      <c r="F15" s="28">
        <f t="shared" si="1"/>
        <v>0</v>
      </c>
    </row>
    <row r="16" spans="1:6" ht="14.25" customHeight="1" thickBot="1" x14ac:dyDescent="0.3">
      <c r="A16" s="15">
        <v>0.2</v>
      </c>
      <c r="B16" s="26" t="s">
        <v>15</v>
      </c>
      <c r="C16" s="20" t="s">
        <v>28</v>
      </c>
      <c r="D16" s="21" t="s">
        <v>11</v>
      </c>
      <c r="E16" s="22" t="s">
        <v>29</v>
      </c>
      <c r="F16" s="27">
        <f>+((F17*A17)+(F18*A18)+(F19*A19)+(F20*A20))/10</f>
        <v>0</v>
      </c>
    </row>
    <row r="17" spans="1:6" ht="31.5" customHeight="1" x14ac:dyDescent="0.25">
      <c r="A17" s="12">
        <v>25</v>
      </c>
      <c r="B17" s="64" t="s">
        <v>12</v>
      </c>
      <c r="C17" s="23"/>
      <c r="D17" s="24"/>
      <c r="E17" s="25"/>
      <c r="F17" s="28">
        <f>+IF(C17="x", 1, IF(D17="x", 0.5,0))</f>
        <v>0</v>
      </c>
    </row>
    <row r="18" spans="1:6" ht="14.25" customHeight="1" x14ac:dyDescent="0.25">
      <c r="A18" s="12">
        <v>25</v>
      </c>
      <c r="B18" s="62" t="s">
        <v>75</v>
      </c>
      <c r="C18" s="23"/>
      <c r="D18" s="24"/>
      <c r="E18" s="25"/>
      <c r="F18" s="28">
        <f t="shared" ref="F18:F20" si="2">+IF(C18="x", 1, IF(D18="x", 0.5,0))</f>
        <v>0</v>
      </c>
    </row>
    <row r="19" spans="1:6" ht="14.25" customHeight="1" x14ac:dyDescent="0.25">
      <c r="A19" s="12">
        <v>25</v>
      </c>
      <c r="B19" s="62" t="s">
        <v>76</v>
      </c>
      <c r="C19" s="23"/>
      <c r="D19" s="24"/>
      <c r="E19" s="25"/>
      <c r="F19" s="28">
        <f t="shared" si="2"/>
        <v>0</v>
      </c>
    </row>
    <row r="20" spans="1:6" ht="14.25" customHeight="1" thickBot="1" x14ac:dyDescent="0.3">
      <c r="A20" s="12">
        <v>25</v>
      </c>
      <c r="B20" s="62" t="s">
        <v>22</v>
      </c>
      <c r="C20" s="23"/>
      <c r="D20" s="24"/>
      <c r="E20" s="25"/>
      <c r="F20" s="28">
        <f t="shared" si="2"/>
        <v>0</v>
      </c>
    </row>
    <row r="21" spans="1:6" ht="14.25" customHeight="1" thickBot="1" x14ac:dyDescent="0.3">
      <c r="A21" s="15">
        <v>0.2</v>
      </c>
      <c r="B21" s="26" t="s">
        <v>16</v>
      </c>
      <c r="C21" s="20" t="s">
        <v>28</v>
      </c>
      <c r="D21" s="21" t="s">
        <v>11</v>
      </c>
      <c r="E21" s="22" t="s">
        <v>29</v>
      </c>
      <c r="F21" s="27">
        <f>+IF(E22="x", 0, ((F22*A22)+(F23*A23)+(F24*A24)+(F25*A25)+(F26*A26)+(F27*A27))/10)</f>
        <v>0</v>
      </c>
    </row>
    <row r="22" spans="1:6" x14ac:dyDescent="0.25">
      <c r="A22" s="12">
        <v>20</v>
      </c>
      <c r="B22" s="64" t="s">
        <v>19</v>
      </c>
      <c r="C22" s="23"/>
      <c r="D22" s="55"/>
      <c r="E22" s="25"/>
      <c r="F22" s="28">
        <f t="shared" ref="F22:F33" si="3">+IF(C22="x", 1, IF(D22="x", 0.5,0))</f>
        <v>0</v>
      </c>
    </row>
    <row r="23" spans="1:6" ht="14.25" customHeight="1" x14ac:dyDescent="0.25">
      <c r="A23" s="12">
        <v>20</v>
      </c>
      <c r="B23" s="62" t="s">
        <v>75</v>
      </c>
      <c r="C23" s="23"/>
      <c r="D23" s="24"/>
      <c r="E23" s="25"/>
      <c r="F23" s="28">
        <f t="shared" si="3"/>
        <v>0</v>
      </c>
    </row>
    <row r="24" spans="1:6" ht="14.25" customHeight="1" x14ac:dyDescent="0.25">
      <c r="A24" s="12">
        <v>15</v>
      </c>
      <c r="B24" s="62" t="s">
        <v>77</v>
      </c>
      <c r="C24" s="23"/>
      <c r="D24" s="24"/>
      <c r="E24" s="25"/>
      <c r="F24" s="28">
        <f t="shared" si="3"/>
        <v>0</v>
      </c>
    </row>
    <row r="25" spans="1:6" ht="14.25" customHeight="1" x14ac:dyDescent="0.25">
      <c r="A25" s="12">
        <v>15</v>
      </c>
      <c r="B25" s="62" t="s">
        <v>20</v>
      </c>
      <c r="C25" s="23"/>
      <c r="D25" s="24"/>
      <c r="E25" s="25"/>
      <c r="F25" s="28">
        <f t="shared" si="3"/>
        <v>0</v>
      </c>
    </row>
    <row r="26" spans="1:6" ht="14.25" customHeight="1" x14ac:dyDescent="0.25">
      <c r="A26" s="12">
        <v>15</v>
      </c>
      <c r="B26" s="62" t="s">
        <v>21</v>
      </c>
      <c r="C26" s="23"/>
      <c r="D26" s="24"/>
      <c r="E26" s="25"/>
      <c r="F26" s="28">
        <f t="shared" si="3"/>
        <v>0</v>
      </c>
    </row>
    <row r="27" spans="1:6" ht="14.25" customHeight="1" thickBot="1" x14ac:dyDescent="0.3">
      <c r="A27" s="12">
        <v>15</v>
      </c>
      <c r="B27" s="62" t="s">
        <v>23</v>
      </c>
      <c r="C27" s="23"/>
      <c r="D27" s="24"/>
      <c r="E27" s="25"/>
      <c r="F27" s="28">
        <f t="shared" si="3"/>
        <v>0</v>
      </c>
    </row>
    <row r="28" spans="1:6" ht="14.25" customHeight="1" thickBot="1" x14ac:dyDescent="0.3">
      <c r="A28" s="15">
        <v>0.2</v>
      </c>
      <c r="B28" s="26" t="s">
        <v>30</v>
      </c>
      <c r="C28" s="20" t="s">
        <v>28</v>
      </c>
      <c r="D28" s="21" t="s">
        <v>11</v>
      </c>
      <c r="E28" s="22" t="s">
        <v>29</v>
      </c>
      <c r="F28" s="27">
        <f>IF(OR(E29="x",E30="x",E31="x", E32="x",E33="x"),0,((F29*A29)+(F30*A30)+(F31*A31)+(F32*A32)+(F33*A33))/10)</f>
        <v>0</v>
      </c>
    </row>
    <row r="29" spans="1:6" ht="14.25" customHeight="1" x14ac:dyDescent="0.25">
      <c r="A29" s="12">
        <v>20</v>
      </c>
      <c r="B29" s="62" t="s">
        <v>24</v>
      </c>
      <c r="C29" s="23"/>
      <c r="D29" s="55"/>
      <c r="E29" s="25"/>
      <c r="F29" s="28">
        <f t="shared" si="3"/>
        <v>0</v>
      </c>
    </row>
    <row r="30" spans="1:6" ht="32.25" customHeight="1" x14ac:dyDescent="0.25">
      <c r="A30" s="12">
        <v>20</v>
      </c>
      <c r="B30" s="60" t="s">
        <v>25</v>
      </c>
      <c r="C30" s="23"/>
      <c r="D30" s="55"/>
      <c r="E30" s="25"/>
      <c r="F30" s="28">
        <f t="shared" si="3"/>
        <v>0</v>
      </c>
    </row>
    <row r="31" spans="1:6" ht="14.25" customHeight="1" x14ac:dyDescent="0.25">
      <c r="A31" s="12">
        <v>20</v>
      </c>
      <c r="B31" s="62" t="s">
        <v>76</v>
      </c>
      <c r="C31" s="23"/>
      <c r="D31" s="55"/>
      <c r="E31" s="25"/>
      <c r="F31" s="28">
        <f t="shared" si="3"/>
        <v>0</v>
      </c>
    </row>
    <row r="32" spans="1:6" ht="14.25" customHeight="1" x14ac:dyDescent="0.25">
      <c r="A32" s="12">
        <v>20</v>
      </c>
      <c r="B32" s="63" t="s">
        <v>26</v>
      </c>
      <c r="C32" s="23"/>
      <c r="D32" s="55"/>
      <c r="E32" s="25"/>
      <c r="F32" s="28">
        <f t="shared" si="3"/>
        <v>0</v>
      </c>
    </row>
    <row r="33" spans="1:6" ht="14.25" customHeight="1" x14ac:dyDescent="0.25">
      <c r="A33" s="12">
        <v>20</v>
      </c>
      <c r="B33" s="63" t="s">
        <v>27</v>
      </c>
      <c r="C33" s="23"/>
      <c r="D33" s="55"/>
      <c r="E33" s="25"/>
      <c r="F33" s="28">
        <f t="shared" si="3"/>
        <v>0</v>
      </c>
    </row>
    <row r="34" spans="1:6" ht="27" thickBot="1" x14ac:dyDescent="0.45">
      <c r="A34" s="13"/>
      <c r="B34" s="56" t="s">
        <v>8</v>
      </c>
      <c r="C34" s="65" t="str">
        <f>IF(AND(AND(F7&lt;&gt;0,F28&lt;&gt;0),OR(AVERAGE(F4,F7,F11,F16,F21,F28)&gt;=5)),(F4*A4)+(F7*A7)+(F11*A11)+(F16*A16)+(F21*A21)+(F28*A28),"SS")</f>
        <v>SS</v>
      </c>
      <c r="D34" s="66"/>
      <c r="E34" s="67"/>
      <c r="F34" s="68"/>
    </row>
    <row r="35" spans="1:6" ht="15.75" thickBot="1" x14ac:dyDescent="0.3"/>
    <row r="36" spans="1:6" ht="27.75" customHeight="1" thickBot="1" x14ac:dyDescent="0.4">
      <c r="A36" s="49">
        <v>0.25</v>
      </c>
      <c r="B36" s="50" t="s">
        <v>4</v>
      </c>
      <c r="C36" s="51">
        <v>1</v>
      </c>
      <c r="D36" s="52">
        <v>0.5</v>
      </c>
      <c r="E36" s="53">
        <v>0</v>
      </c>
      <c r="F36" s="54"/>
    </row>
    <row r="37" spans="1:6" ht="16.5" thickBot="1" x14ac:dyDescent="0.3">
      <c r="A37" s="15">
        <v>0.1</v>
      </c>
      <c r="B37" s="7" t="s">
        <v>57</v>
      </c>
      <c r="C37" s="20" t="s">
        <v>28</v>
      </c>
      <c r="D37" s="21" t="s">
        <v>11</v>
      </c>
      <c r="E37" s="22" t="s">
        <v>29</v>
      </c>
      <c r="F37" s="6">
        <f>((F38*A38)+(F39*A39)+(A40*F40)+(A41*F41)+(A42*F42))/10</f>
        <v>0</v>
      </c>
    </row>
    <row r="38" spans="1:6" x14ac:dyDescent="0.25">
      <c r="A38" s="12">
        <v>20</v>
      </c>
      <c r="B38" s="1" t="s">
        <v>32</v>
      </c>
      <c r="C38" s="23"/>
      <c r="D38" s="24"/>
      <c r="E38" s="25"/>
      <c r="F38" s="44">
        <f>+IF(C38="x", 1, IF(D38="x", 0.5,0))</f>
        <v>0</v>
      </c>
    </row>
    <row r="39" spans="1:6" x14ac:dyDescent="0.25">
      <c r="A39" s="12">
        <v>20</v>
      </c>
      <c r="B39" s="1" t="s">
        <v>33</v>
      </c>
      <c r="C39" s="23"/>
      <c r="D39" s="24"/>
      <c r="E39" s="25"/>
      <c r="F39" s="44">
        <f t="shared" ref="F39:F71" si="4">+IF(C39="x", 1, IF(D39="x", 0.5,0))</f>
        <v>0</v>
      </c>
    </row>
    <row r="40" spans="1:6" x14ac:dyDescent="0.25">
      <c r="A40" s="12">
        <v>20</v>
      </c>
      <c r="B40" s="1" t="s">
        <v>34</v>
      </c>
      <c r="C40" s="23"/>
      <c r="D40" s="24"/>
      <c r="E40" s="25"/>
      <c r="F40" s="44">
        <f t="shared" si="4"/>
        <v>0</v>
      </c>
    </row>
    <row r="41" spans="1:6" x14ac:dyDescent="0.25">
      <c r="A41" s="12">
        <v>20</v>
      </c>
      <c r="B41" s="1" t="s">
        <v>35</v>
      </c>
      <c r="C41" s="23"/>
      <c r="D41" s="24"/>
      <c r="E41" s="25"/>
      <c r="F41" s="44">
        <f t="shared" si="4"/>
        <v>0</v>
      </c>
    </row>
    <row r="42" spans="1:6" ht="15.75" thickBot="1" x14ac:dyDescent="0.3">
      <c r="A42" s="12">
        <v>20</v>
      </c>
      <c r="B42" s="2" t="s">
        <v>36</v>
      </c>
      <c r="C42" s="31"/>
      <c r="D42" s="32"/>
      <c r="E42" s="33"/>
      <c r="F42" s="45">
        <f t="shared" si="4"/>
        <v>0</v>
      </c>
    </row>
    <row r="43" spans="1:6" ht="15" customHeight="1" thickBot="1" x14ac:dyDescent="0.3">
      <c r="A43" s="15">
        <v>0.05</v>
      </c>
      <c r="B43" s="7" t="s">
        <v>58</v>
      </c>
      <c r="C43" s="20" t="s">
        <v>28</v>
      </c>
      <c r="D43" s="21" t="s">
        <v>11</v>
      </c>
      <c r="E43" s="22" t="s">
        <v>29</v>
      </c>
      <c r="F43" s="6">
        <f>((F44*A44)+(F45*A45))/10</f>
        <v>0</v>
      </c>
    </row>
    <row r="44" spans="1:6" ht="15" customHeight="1" x14ac:dyDescent="0.25">
      <c r="A44" s="16">
        <v>30</v>
      </c>
      <c r="B44" s="3" t="s">
        <v>37</v>
      </c>
      <c r="C44" s="34"/>
      <c r="D44" s="35"/>
      <c r="E44" s="36"/>
      <c r="F44" s="46">
        <f t="shared" si="4"/>
        <v>0</v>
      </c>
    </row>
    <row r="45" spans="1:6" ht="15" customHeight="1" thickBot="1" x14ac:dyDescent="0.3">
      <c r="A45" s="17">
        <v>70</v>
      </c>
      <c r="B45" s="3" t="s">
        <v>38</v>
      </c>
      <c r="C45" s="37"/>
      <c r="D45" s="24"/>
      <c r="E45" s="38"/>
      <c r="F45" s="44">
        <f t="shared" si="4"/>
        <v>0</v>
      </c>
    </row>
    <row r="46" spans="1:6" ht="15" customHeight="1" thickBot="1" x14ac:dyDescent="0.3">
      <c r="A46" s="15">
        <v>0.05</v>
      </c>
      <c r="B46" s="8" t="s">
        <v>59</v>
      </c>
      <c r="C46" s="20" t="s">
        <v>28</v>
      </c>
      <c r="D46" s="21" t="s">
        <v>11</v>
      </c>
      <c r="E46" s="22" t="s">
        <v>29</v>
      </c>
      <c r="F46" s="6">
        <f>((F47*A47)+(F48*A48)+(A49*F49))/10</f>
        <v>0</v>
      </c>
    </row>
    <row r="47" spans="1:6" ht="15" customHeight="1" x14ac:dyDescent="0.25">
      <c r="A47" s="16">
        <v>30</v>
      </c>
      <c r="B47" s="3" t="s">
        <v>39</v>
      </c>
      <c r="C47" s="34"/>
      <c r="D47" s="35"/>
      <c r="E47" s="36"/>
      <c r="F47" s="46">
        <f t="shared" si="4"/>
        <v>0</v>
      </c>
    </row>
    <row r="48" spans="1:6" ht="15" customHeight="1" x14ac:dyDescent="0.25">
      <c r="A48" s="17">
        <v>40</v>
      </c>
      <c r="B48" s="3" t="s">
        <v>40</v>
      </c>
      <c r="C48" s="37"/>
      <c r="D48" s="24"/>
      <c r="E48" s="38"/>
      <c r="F48" s="44">
        <f t="shared" si="4"/>
        <v>0</v>
      </c>
    </row>
    <row r="49" spans="1:6" ht="15" customHeight="1" thickBot="1" x14ac:dyDescent="0.3">
      <c r="A49" s="17">
        <v>30</v>
      </c>
      <c r="B49" s="3" t="s">
        <v>41</v>
      </c>
      <c r="C49" s="37"/>
      <c r="D49" s="24"/>
      <c r="E49" s="38"/>
      <c r="F49" s="44">
        <f t="shared" si="4"/>
        <v>0</v>
      </c>
    </row>
    <row r="50" spans="1:6" ht="15" customHeight="1" thickBot="1" x14ac:dyDescent="0.3">
      <c r="A50" s="15">
        <v>0.25</v>
      </c>
      <c r="B50" s="8" t="s">
        <v>60</v>
      </c>
      <c r="C50" s="20" t="s">
        <v>28</v>
      </c>
      <c r="D50" s="21" t="s">
        <v>11</v>
      </c>
      <c r="E50" s="22" t="s">
        <v>29</v>
      </c>
      <c r="F50" s="6">
        <f>((F51*A51)+(F52*A52)+(F53*A53))/10</f>
        <v>0</v>
      </c>
    </row>
    <row r="51" spans="1:6" ht="15" customHeight="1" x14ac:dyDescent="0.25">
      <c r="A51" s="16">
        <v>25</v>
      </c>
      <c r="B51" s="3" t="s">
        <v>42</v>
      </c>
      <c r="C51" s="34"/>
      <c r="D51" s="35"/>
      <c r="E51" s="36"/>
      <c r="F51" s="46">
        <f t="shared" si="4"/>
        <v>0</v>
      </c>
    </row>
    <row r="52" spans="1:6" ht="15" customHeight="1" x14ac:dyDescent="0.25">
      <c r="A52" s="16">
        <v>50</v>
      </c>
      <c r="B52" s="3" t="s">
        <v>43</v>
      </c>
      <c r="C52" s="34"/>
      <c r="D52" s="35"/>
      <c r="E52" s="36"/>
      <c r="F52" s="46">
        <f t="shared" si="4"/>
        <v>0</v>
      </c>
    </row>
    <row r="53" spans="1:6" ht="15" customHeight="1" thickBot="1" x14ac:dyDescent="0.3">
      <c r="A53" s="16">
        <v>25</v>
      </c>
      <c r="B53" s="3" t="s">
        <v>44</v>
      </c>
      <c r="C53" s="34"/>
      <c r="D53" s="35"/>
      <c r="E53" s="36"/>
      <c r="F53" s="46">
        <f t="shared" si="4"/>
        <v>0</v>
      </c>
    </row>
    <row r="54" spans="1:6" ht="15" customHeight="1" thickBot="1" x14ac:dyDescent="0.3">
      <c r="A54" s="15">
        <v>0.25</v>
      </c>
      <c r="B54" s="8" t="s">
        <v>61</v>
      </c>
      <c r="C54" s="20" t="s">
        <v>28</v>
      </c>
      <c r="D54" s="21" t="s">
        <v>11</v>
      </c>
      <c r="E54" s="22" t="s">
        <v>29</v>
      </c>
      <c r="F54" s="6">
        <f>((F55*A55)+(F56*A56)+(F57*A57))/10</f>
        <v>0</v>
      </c>
    </row>
    <row r="55" spans="1:6" ht="15" customHeight="1" x14ac:dyDescent="0.25">
      <c r="A55" s="16">
        <v>25</v>
      </c>
      <c r="B55" s="61" t="s">
        <v>45</v>
      </c>
      <c r="C55" s="34"/>
      <c r="D55" s="35"/>
      <c r="E55" s="36"/>
      <c r="F55" s="46">
        <f t="shared" si="4"/>
        <v>0</v>
      </c>
    </row>
    <row r="56" spans="1:6" ht="15" customHeight="1" x14ac:dyDescent="0.25">
      <c r="A56" s="16">
        <v>25</v>
      </c>
      <c r="B56" s="61" t="s">
        <v>46</v>
      </c>
      <c r="C56" s="34"/>
      <c r="D56" s="35"/>
      <c r="E56" s="36"/>
      <c r="F56" s="46">
        <f t="shared" si="4"/>
        <v>0</v>
      </c>
    </row>
    <row r="57" spans="1:6" ht="15" customHeight="1" thickBot="1" x14ac:dyDescent="0.3">
      <c r="A57" s="29">
        <v>50</v>
      </c>
      <c r="B57" s="61" t="s">
        <v>47</v>
      </c>
      <c r="C57" s="34"/>
      <c r="D57" s="39"/>
      <c r="E57" s="40"/>
      <c r="F57" s="47">
        <f t="shared" si="4"/>
        <v>0</v>
      </c>
    </row>
    <row r="58" spans="1:6" ht="15" customHeight="1" thickBot="1" x14ac:dyDescent="0.3">
      <c r="A58" s="15">
        <v>0.1</v>
      </c>
      <c r="B58" s="8" t="s">
        <v>62</v>
      </c>
      <c r="C58" s="20" t="s">
        <v>28</v>
      </c>
      <c r="D58" s="21" t="s">
        <v>11</v>
      </c>
      <c r="E58" s="22" t="s">
        <v>29</v>
      </c>
      <c r="F58" s="6">
        <f>((F59*A59)+(F60*A60))/10</f>
        <v>0</v>
      </c>
    </row>
    <row r="59" spans="1:6" ht="15" customHeight="1" x14ac:dyDescent="0.25">
      <c r="A59" s="16">
        <v>70</v>
      </c>
      <c r="B59" s="61" t="s">
        <v>48</v>
      </c>
      <c r="C59" s="34"/>
      <c r="D59" s="35"/>
      <c r="E59" s="36"/>
      <c r="F59" s="46">
        <f t="shared" si="4"/>
        <v>0</v>
      </c>
    </row>
    <row r="60" spans="1:6" ht="15" customHeight="1" thickBot="1" x14ac:dyDescent="0.3">
      <c r="A60" s="16">
        <v>30</v>
      </c>
      <c r="B60" s="61" t="s">
        <v>78</v>
      </c>
      <c r="C60" s="34"/>
      <c r="D60" s="35"/>
      <c r="E60" s="36"/>
      <c r="F60" s="46">
        <f t="shared" si="4"/>
        <v>0</v>
      </c>
    </row>
    <row r="61" spans="1:6" ht="15" customHeight="1" thickBot="1" x14ac:dyDescent="0.3">
      <c r="A61" s="15">
        <v>0.1</v>
      </c>
      <c r="B61" s="8" t="s">
        <v>63</v>
      </c>
      <c r="C61" s="20" t="s">
        <v>28</v>
      </c>
      <c r="D61" s="21" t="s">
        <v>11</v>
      </c>
      <c r="E61" s="22" t="s">
        <v>29</v>
      </c>
      <c r="F61" s="6">
        <f>((F62*A62)+(F63*A63)+(F64*A64)+(F65*A65))/10</f>
        <v>0</v>
      </c>
    </row>
    <row r="62" spans="1:6" ht="15" customHeight="1" x14ac:dyDescent="0.25">
      <c r="A62" s="16">
        <v>40</v>
      </c>
      <c r="B62" s="3" t="s">
        <v>49</v>
      </c>
      <c r="C62" s="34"/>
      <c r="D62" s="35"/>
      <c r="E62" s="36"/>
      <c r="F62" s="46">
        <f t="shared" si="4"/>
        <v>0</v>
      </c>
    </row>
    <row r="63" spans="1:6" ht="15" customHeight="1" x14ac:dyDescent="0.25">
      <c r="A63" s="17">
        <v>25</v>
      </c>
      <c r="B63" s="3" t="s">
        <v>50</v>
      </c>
      <c r="C63" s="37"/>
      <c r="D63" s="24"/>
      <c r="E63" s="38"/>
      <c r="F63" s="44">
        <f t="shared" si="4"/>
        <v>0</v>
      </c>
    </row>
    <row r="64" spans="1:6" ht="15" customHeight="1" x14ac:dyDescent="0.25">
      <c r="A64" s="17">
        <v>25</v>
      </c>
      <c r="B64" s="3" t="s">
        <v>51</v>
      </c>
      <c r="C64" s="37"/>
      <c r="D64" s="24"/>
      <c r="E64" s="38"/>
      <c r="F64" s="44">
        <f t="shared" si="4"/>
        <v>0</v>
      </c>
    </row>
    <row r="65" spans="1:6" ht="15" customHeight="1" thickBot="1" x14ac:dyDescent="0.3">
      <c r="A65" s="17">
        <v>10</v>
      </c>
      <c r="B65" s="3" t="s">
        <v>52</v>
      </c>
      <c r="C65" s="37"/>
      <c r="D65" s="24"/>
      <c r="E65" s="38"/>
      <c r="F65" s="44">
        <f t="shared" si="4"/>
        <v>0</v>
      </c>
    </row>
    <row r="66" spans="1:6" ht="15" customHeight="1" thickBot="1" x14ac:dyDescent="0.3">
      <c r="A66" s="15">
        <v>0.05</v>
      </c>
      <c r="B66" s="7" t="s">
        <v>64</v>
      </c>
      <c r="C66" s="20" t="s">
        <v>28</v>
      </c>
      <c r="D66" s="21" t="s">
        <v>11</v>
      </c>
      <c r="E66" s="22" t="s">
        <v>29</v>
      </c>
      <c r="F66" s="6">
        <f>((F67*A67)+(F68*A68)+(F69*A69))/10</f>
        <v>0</v>
      </c>
    </row>
    <row r="67" spans="1:6" ht="15" customHeight="1" x14ac:dyDescent="0.25">
      <c r="A67" s="17">
        <v>50</v>
      </c>
      <c r="B67" s="3" t="s">
        <v>53</v>
      </c>
      <c r="C67" s="37"/>
      <c r="D67" s="24"/>
      <c r="E67" s="38"/>
      <c r="F67" s="44">
        <f t="shared" si="4"/>
        <v>0</v>
      </c>
    </row>
    <row r="68" spans="1:6" ht="15" customHeight="1" x14ac:dyDescent="0.25">
      <c r="A68" s="17">
        <v>25</v>
      </c>
      <c r="B68" s="3" t="s">
        <v>54</v>
      </c>
      <c r="C68" s="37"/>
      <c r="D68" s="24"/>
      <c r="E68" s="38"/>
      <c r="F68" s="44">
        <f t="shared" si="4"/>
        <v>0</v>
      </c>
    </row>
    <row r="69" spans="1:6" ht="15" customHeight="1" thickBot="1" x14ac:dyDescent="0.3">
      <c r="A69" s="17">
        <v>25</v>
      </c>
      <c r="B69" s="3" t="s">
        <v>55</v>
      </c>
      <c r="C69" s="37"/>
      <c r="D69" s="24"/>
      <c r="E69" s="38"/>
      <c r="F69" s="44">
        <f t="shared" si="4"/>
        <v>0</v>
      </c>
    </row>
    <row r="70" spans="1:6" ht="15" customHeight="1" thickBot="1" x14ac:dyDescent="0.3">
      <c r="A70" s="15">
        <v>0.05</v>
      </c>
      <c r="B70" s="7" t="s">
        <v>65</v>
      </c>
      <c r="C70" s="20" t="s">
        <v>28</v>
      </c>
      <c r="D70" s="21" t="s">
        <v>11</v>
      </c>
      <c r="E70" s="22" t="s">
        <v>29</v>
      </c>
      <c r="F70" s="6">
        <f>((F71*A71))/10</f>
        <v>0</v>
      </c>
    </row>
    <row r="71" spans="1:6" ht="15.75" thickBot="1" x14ac:dyDescent="0.3">
      <c r="A71" s="18">
        <v>100</v>
      </c>
      <c r="B71" s="30" t="s">
        <v>56</v>
      </c>
      <c r="C71" s="41"/>
      <c r="D71" s="42"/>
      <c r="E71" s="43"/>
      <c r="F71" s="48">
        <f t="shared" si="4"/>
        <v>0</v>
      </c>
    </row>
    <row r="72" spans="1:6" ht="27" thickBot="1" x14ac:dyDescent="0.45">
      <c r="A72" s="13"/>
      <c r="B72" s="5" t="s">
        <v>0</v>
      </c>
      <c r="C72" s="73">
        <f>(F37*A37)+(A43*F43)+(A46*F46)+(A50*F50)+(A54*F54)+(A58*F58)+(A61*F61)+(A66*F66)+(A70*F70)</f>
        <v>0</v>
      </c>
      <c r="D72" s="74"/>
      <c r="E72" s="75"/>
      <c r="F72" s="76"/>
    </row>
    <row r="73" spans="1:6" ht="15.75" thickBot="1" x14ac:dyDescent="0.3"/>
    <row r="74" spans="1:6" ht="27" customHeight="1" thickBot="1" x14ac:dyDescent="0.4">
      <c r="A74" s="49">
        <v>0.25</v>
      </c>
      <c r="B74" s="50" t="s">
        <v>3</v>
      </c>
      <c r="C74" s="51">
        <v>1</v>
      </c>
      <c r="D74" s="52">
        <v>0.5</v>
      </c>
      <c r="E74" s="53">
        <v>0</v>
      </c>
      <c r="F74" s="54"/>
    </row>
    <row r="75" spans="1:6" ht="16.5" thickBot="1" x14ac:dyDescent="0.3">
      <c r="A75" s="15">
        <v>0.3</v>
      </c>
      <c r="B75" s="7" t="s">
        <v>66</v>
      </c>
      <c r="C75" s="20" t="s">
        <v>28</v>
      </c>
      <c r="D75" s="21" t="s">
        <v>11</v>
      </c>
      <c r="E75" s="22" t="s">
        <v>29</v>
      </c>
      <c r="F75" s="6">
        <f>+((F76*A76)+(F77*A77)+(F78*A78)+(F79*A79))/10</f>
        <v>10</v>
      </c>
    </row>
    <row r="76" spans="1:6" ht="30" x14ac:dyDescent="0.25">
      <c r="A76" s="12">
        <v>25</v>
      </c>
      <c r="B76" s="59" t="s">
        <v>81</v>
      </c>
      <c r="C76" s="23" t="s">
        <v>85</v>
      </c>
      <c r="D76" s="24"/>
      <c r="E76" s="25"/>
      <c r="F76" s="28">
        <f t="shared" ref="F76:F79" si="5">+IF(C76="x", 1, IF(D76="x", 0.5,0))</f>
        <v>1</v>
      </c>
    </row>
    <row r="77" spans="1:6" ht="45" x14ac:dyDescent="0.25">
      <c r="A77" s="12">
        <v>25</v>
      </c>
      <c r="B77" s="59" t="s">
        <v>82</v>
      </c>
      <c r="C77" s="23" t="s">
        <v>85</v>
      </c>
      <c r="D77" s="24"/>
      <c r="E77" s="25"/>
      <c r="F77" s="28">
        <f t="shared" si="5"/>
        <v>1</v>
      </c>
    </row>
    <row r="78" spans="1:6" ht="32.25" customHeight="1" x14ac:dyDescent="0.25">
      <c r="A78" s="12">
        <v>30</v>
      </c>
      <c r="B78" s="59" t="s">
        <v>79</v>
      </c>
      <c r="C78" s="23" t="s">
        <v>85</v>
      </c>
      <c r="D78" s="24"/>
      <c r="E78" s="25"/>
      <c r="F78" s="28">
        <f t="shared" si="5"/>
        <v>1</v>
      </c>
    </row>
    <row r="79" spans="1:6" ht="15.75" thickBot="1" x14ac:dyDescent="0.3">
      <c r="A79" s="12">
        <v>20</v>
      </c>
      <c r="B79" s="59" t="s">
        <v>80</v>
      </c>
      <c r="C79" s="23" t="s">
        <v>85</v>
      </c>
      <c r="D79" s="24"/>
      <c r="E79" s="25"/>
      <c r="F79" s="28">
        <f t="shared" si="5"/>
        <v>1</v>
      </c>
    </row>
    <row r="80" spans="1:6" ht="16.5" thickBot="1" x14ac:dyDescent="0.3">
      <c r="A80" s="15">
        <v>0.2</v>
      </c>
      <c r="B80" s="7" t="s">
        <v>68</v>
      </c>
      <c r="C80" s="20" t="s">
        <v>28</v>
      </c>
      <c r="D80" s="21" t="s">
        <v>11</v>
      </c>
      <c r="E80" s="22" t="s">
        <v>29</v>
      </c>
      <c r="F80" s="6">
        <f>+((F81*A81)+(F82*A82)+(F83*A83)+(F84*A84))/10</f>
        <v>10</v>
      </c>
    </row>
    <row r="81" spans="1:6" x14ac:dyDescent="0.25">
      <c r="A81" s="12">
        <v>20</v>
      </c>
      <c r="B81" s="59" t="s">
        <v>83</v>
      </c>
      <c r="C81" s="23" t="s">
        <v>85</v>
      </c>
      <c r="D81" s="24"/>
      <c r="E81" s="25"/>
      <c r="F81" s="57">
        <f t="shared" ref="F81:F84" si="6">+IF(C81="x", 1, IF(D81="x", 0.5,0))</f>
        <v>1</v>
      </c>
    </row>
    <row r="82" spans="1:6" x14ac:dyDescent="0.25">
      <c r="A82" s="12">
        <v>20</v>
      </c>
      <c r="B82" s="59" t="s">
        <v>72</v>
      </c>
      <c r="C82" s="23" t="s">
        <v>85</v>
      </c>
      <c r="D82" s="24"/>
      <c r="E82" s="25"/>
      <c r="F82" s="57">
        <f t="shared" si="6"/>
        <v>1</v>
      </c>
    </row>
    <row r="83" spans="1:6" ht="30" x14ac:dyDescent="0.25">
      <c r="A83" s="12">
        <v>30</v>
      </c>
      <c r="B83" s="59" t="s">
        <v>84</v>
      </c>
      <c r="C83" s="23" t="s">
        <v>85</v>
      </c>
      <c r="D83" s="24"/>
      <c r="E83" s="25"/>
      <c r="F83" s="57">
        <f t="shared" si="6"/>
        <v>1</v>
      </c>
    </row>
    <row r="84" spans="1:6" ht="15.75" thickBot="1" x14ac:dyDescent="0.3">
      <c r="A84" s="12">
        <v>30</v>
      </c>
      <c r="B84" s="59" t="s">
        <v>71</v>
      </c>
      <c r="C84" s="23" t="s">
        <v>85</v>
      </c>
      <c r="D84" s="24"/>
      <c r="E84" s="25"/>
      <c r="F84" s="57">
        <f t="shared" si="6"/>
        <v>1</v>
      </c>
    </row>
    <row r="85" spans="1:6" ht="16.5" thickBot="1" x14ac:dyDescent="0.3">
      <c r="A85" s="15">
        <v>0.5</v>
      </c>
      <c r="B85" s="7" t="s">
        <v>67</v>
      </c>
      <c r="C85" s="20" t="s">
        <v>28</v>
      </c>
      <c r="D85" s="21" t="s">
        <v>11</v>
      </c>
      <c r="E85" s="22" t="s">
        <v>29</v>
      </c>
      <c r="F85" s="6">
        <f>+((F86*A86+(F87*A87)+(F88*A88)+(F89*A89))/10)</f>
        <v>10</v>
      </c>
    </row>
    <row r="86" spans="1:6" x14ac:dyDescent="0.25">
      <c r="A86" s="12">
        <v>20</v>
      </c>
      <c r="B86" s="58" t="s">
        <v>74</v>
      </c>
      <c r="C86" s="23" t="s">
        <v>85</v>
      </c>
      <c r="D86" s="24"/>
      <c r="E86" s="25"/>
      <c r="F86" s="57">
        <f t="shared" ref="F86:F89" si="7">+IF(C86="x", 1, IF(D86="x", 0.5,0))</f>
        <v>1</v>
      </c>
    </row>
    <row r="87" spans="1:6" x14ac:dyDescent="0.25">
      <c r="A87" s="12">
        <v>20</v>
      </c>
      <c r="B87" s="58" t="s">
        <v>73</v>
      </c>
      <c r="C87" s="23" t="s">
        <v>85</v>
      </c>
      <c r="D87" s="24"/>
      <c r="E87" s="25"/>
      <c r="F87" s="57">
        <f t="shared" si="7"/>
        <v>1</v>
      </c>
    </row>
    <row r="88" spans="1:6" x14ac:dyDescent="0.25">
      <c r="A88" s="12">
        <v>35</v>
      </c>
      <c r="B88" s="58" t="s">
        <v>69</v>
      </c>
      <c r="C88" s="23" t="s">
        <v>85</v>
      </c>
      <c r="D88" s="24"/>
      <c r="E88" s="25"/>
      <c r="F88" s="57">
        <f t="shared" si="7"/>
        <v>1</v>
      </c>
    </row>
    <row r="89" spans="1:6" ht="30" x14ac:dyDescent="0.25">
      <c r="A89" s="12">
        <v>25</v>
      </c>
      <c r="B89" s="59" t="s">
        <v>70</v>
      </c>
      <c r="C89" s="23" t="s">
        <v>85</v>
      </c>
      <c r="D89" s="24"/>
      <c r="E89" s="25"/>
      <c r="F89" s="57">
        <f t="shared" si="7"/>
        <v>1</v>
      </c>
    </row>
    <row r="90" spans="1:6" ht="27" thickBot="1" x14ac:dyDescent="0.45">
      <c r="B90" s="56" t="s">
        <v>2</v>
      </c>
      <c r="C90" s="65">
        <f>(F75*A75)+(F80*A80)+(F85*A85)</f>
        <v>10</v>
      </c>
      <c r="D90" s="66"/>
      <c r="E90" s="67"/>
      <c r="F90" s="68"/>
    </row>
  </sheetData>
  <mergeCells count="5">
    <mergeCell ref="C90:F90"/>
    <mergeCell ref="C2:E2"/>
    <mergeCell ref="C34:F34"/>
    <mergeCell ref="B1:F1"/>
    <mergeCell ref="C72:F72"/>
  </mergeCells>
  <pageMargins left="0.7" right="0.7" top="0.75" bottom="0.75" header="0.3" footer="0.3"/>
  <pageSetup paperSize="9" orientation="portrait" r:id="rId1"/>
  <ignoredErrors>
    <ignoredError sqref="F5:F6 F8:F10 F12:F15 F29:F33 F38:F42 F44:F45 F47:F49 F51:F53 F55:F57 F59:F60 F62:F65 F67:F69 F71 F76:F79 F81:F84 F86:F89" unlockedFormula="1"/>
    <ignoredError sqref="F7 F28 F43 F46 F50 F54 F58 F61 F66 F70 F80 F85 F11 F16 F21" formula="1"/>
    <ignoredError sqref="F17:F20 F22:F27" formula="1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Rúbrica 2016-17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carlos.montero</dc:creator>
  <cp:lastModifiedBy>Álvaro García Tejedor</cp:lastModifiedBy>
  <dcterms:created xsi:type="dcterms:W3CDTF">2016-10-19T14:08:34Z</dcterms:created>
  <dcterms:modified xsi:type="dcterms:W3CDTF">2018-05-22T19:46:44Z</dcterms:modified>
</cp:coreProperties>
</file>