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75" windowWidth="7410" windowHeight="7560"/>
  </bookViews>
  <sheets>
    <sheet name="Spend Customers" sheetId="5" r:id="rId1"/>
    <sheet name="Customer Spend Stats" sheetId="4" r:id="rId2"/>
    <sheet name="Customer's Asset Stats" sheetId="9" r:id="rId3"/>
    <sheet name="Sheet1" sheetId="12" r:id="rId4"/>
    <sheet name="Sheet2" sheetId="13" r:id="rId5"/>
  </sheets>
  <definedNames>
    <definedName name="_xlnm._FilterDatabase" localSheetId="2" hidden="1">'Customer''s Asset Stats'!$A$1:$W$116</definedName>
  </definedNames>
  <calcPr calcId="145621"/>
</workbook>
</file>

<file path=xl/calcChain.xml><?xml version="1.0" encoding="utf-8"?>
<calcChain xmlns="http://schemas.openxmlformats.org/spreadsheetml/2006/main">
  <c r="H12" i="12"/>
  <c r="H13"/>
  <c r="H14"/>
  <c r="H15"/>
  <c r="H11"/>
  <c r="H54" i="9"/>
  <c r="G54"/>
  <c r="E54"/>
  <c r="L115" i="4" l="1"/>
  <c r="K115"/>
  <c r="H115"/>
  <c r="L114"/>
  <c r="K114"/>
  <c r="H114"/>
  <c r="E50"/>
  <c r="F50" s="1"/>
  <c r="E43"/>
  <c r="F43" s="1"/>
  <c r="E38"/>
  <c r="F38" s="1"/>
  <c r="E33"/>
  <c r="F33" s="1"/>
  <c r="E15"/>
  <c r="F15" s="1"/>
  <c r="E13"/>
  <c r="F13" s="1"/>
  <c r="E10"/>
  <c r="F10" s="1"/>
  <c r="E5"/>
  <c r="F5" s="1"/>
  <c r="E4"/>
  <c r="F4" s="1"/>
  <c r="T35" i="5"/>
  <c r="S35"/>
  <c r="R35"/>
  <c r="P35"/>
  <c r="O35"/>
  <c r="L35"/>
  <c r="K35"/>
  <c r="I35"/>
  <c r="G35"/>
  <c r="F35"/>
  <c r="J30" l="1"/>
  <c r="H30"/>
  <c r="J29"/>
  <c r="H29"/>
  <c r="J28"/>
  <c r="H28"/>
  <c r="J27"/>
  <c r="H27"/>
  <c r="J26"/>
  <c r="H26"/>
  <c r="J25"/>
  <c r="H25"/>
  <c r="J24"/>
  <c r="H24"/>
  <c r="J23"/>
  <c r="H23"/>
  <c r="J22"/>
  <c r="H22"/>
  <c r="J21"/>
  <c r="H21"/>
  <c r="J20"/>
  <c r="H20"/>
  <c r="J19"/>
  <c r="H19"/>
  <c r="J18"/>
  <c r="H18"/>
  <c r="J17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J5"/>
  <c r="H5"/>
  <c r="J4"/>
  <c r="H4"/>
  <c r="J3"/>
  <c r="H3"/>
  <c r="J2"/>
  <c r="J35" s="1"/>
  <c r="H2"/>
  <c r="H35" s="1"/>
</calcChain>
</file>

<file path=xl/comments1.xml><?xml version="1.0" encoding="utf-8"?>
<comments xmlns="http://schemas.openxmlformats.org/spreadsheetml/2006/main">
  <authors>
    <author>Allukian, Jason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Allukian, Jason:</t>
        </r>
        <r>
          <rPr>
            <sz val="9"/>
            <color indexed="81"/>
            <rFont val="Tahoma"/>
            <family val="2"/>
          </rPr>
          <t xml:space="preserve">
Total T&amp;D Miles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Allukian, Jason:</t>
        </r>
        <r>
          <rPr>
            <sz val="9"/>
            <color indexed="81"/>
            <rFont val="Tahoma"/>
            <family val="2"/>
          </rPr>
          <t xml:space="preserve">
Total T&amp;D Miles
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Allukian, Jason:</t>
        </r>
        <r>
          <rPr>
            <sz val="9"/>
            <color indexed="81"/>
            <rFont val="Tahoma"/>
            <family val="2"/>
          </rPr>
          <t xml:space="preserve">
Total T&amp;D Miles
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Allukian, Jason:</t>
        </r>
        <r>
          <rPr>
            <sz val="9"/>
            <color indexed="81"/>
            <rFont val="Tahoma"/>
            <family val="2"/>
          </rPr>
          <t xml:space="preserve">
added Central Hudson Enterprises to Central Hudson Gas &amp; Electric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Allukian, Jason:</t>
        </r>
        <r>
          <rPr>
            <sz val="9"/>
            <color indexed="81"/>
            <rFont val="Tahoma"/>
            <family val="2"/>
          </rPr>
          <t xml:space="preserve">
Total T&amp;D Miles</t>
        </r>
      </text>
    </comment>
  </commentList>
</comments>
</file>

<file path=xl/sharedStrings.xml><?xml version="1.0" encoding="utf-8"?>
<sst xmlns="http://schemas.openxmlformats.org/spreadsheetml/2006/main" count="653" uniqueCount="428">
  <si>
    <t>Ameren</t>
  </si>
  <si>
    <t>Integrys</t>
  </si>
  <si>
    <t>EFH-Luminant</t>
  </si>
  <si>
    <t>Northeast Utilities</t>
  </si>
  <si>
    <t>WGI</t>
  </si>
  <si>
    <t>AEP</t>
  </si>
  <si>
    <t>NiSource</t>
  </si>
  <si>
    <t>TXU</t>
  </si>
  <si>
    <t>Xcel</t>
  </si>
  <si>
    <t>Ionics</t>
  </si>
  <si>
    <t>Progress Energy</t>
  </si>
  <si>
    <t>Edison Mission Group (SCE)</t>
  </si>
  <si>
    <t>Allegheny Energy</t>
  </si>
  <si>
    <t>DTE</t>
  </si>
  <si>
    <t>APS</t>
  </si>
  <si>
    <t>PSEG</t>
  </si>
  <si>
    <t>ConEdison</t>
  </si>
  <si>
    <t>TVA</t>
  </si>
  <si>
    <t>USS</t>
  </si>
  <si>
    <t>NVE</t>
  </si>
  <si>
    <t>POC</t>
  </si>
  <si>
    <t>Consulting</t>
  </si>
  <si>
    <t>Software</t>
  </si>
  <si>
    <t>No</t>
  </si>
  <si>
    <t>Yes</t>
  </si>
  <si>
    <t>BIQ</t>
  </si>
  <si>
    <t>PA SI</t>
  </si>
  <si>
    <t>Initial Only</t>
  </si>
  <si>
    <t>Full Spend</t>
  </si>
  <si>
    <t>None</t>
  </si>
  <si>
    <t>AES</t>
  </si>
  <si>
    <t>Schema</t>
  </si>
  <si>
    <t xml:space="preserve">Partial Customer List </t>
  </si>
  <si>
    <t xml:space="preserve">Average Annual Spend </t>
  </si>
  <si>
    <t xml:space="preserve">Average Annual Transactions </t>
  </si>
  <si>
    <t>Source Systems</t>
  </si>
  <si>
    <t xml:space="preserve">SAP, Corporate Card </t>
  </si>
  <si>
    <t xml:space="preserve">Corporate Card, Legacy, PeopleSoft </t>
  </si>
  <si>
    <t xml:space="preserve">Walker, Ariba, Corporate Card, PeopleSoft, Oracle </t>
  </si>
  <si>
    <t xml:space="preserve">Corporate Card, Oracle, Legacy </t>
  </si>
  <si>
    <t xml:space="preserve">Duke Energy </t>
  </si>
  <si>
    <t xml:space="preserve">PeopleSoft, Passport, MAPPS, Maximo, Corporate Card, Nuclear Asset Suite </t>
  </si>
  <si>
    <t xml:space="preserve">ENMAX </t>
  </si>
  <si>
    <t xml:space="preserve">NV Energy </t>
  </si>
  <si>
    <t xml:space="preserve">PeopleSoft, Passport, Corporate Card </t>
  </si>
  <si>
    <t xml:space="preserve">Tennessee Valley Authority </t>
  </si>
  <si>
    <t>Client Code</t>
  </si>
  <si>
    <t>Last Update Date</t>
  </si>
  <si>
    <t>Total Transactions</t>
  </si>
  <si>
    <t>AE</t>
  </si>
  <si>
    <t>COND</t>
  </si>
  <si>
    <t>CEG</t>
  </si>
  <si>
    <t>DUKE</t>
  </si>
  <si>
    <t>LUM</t>
  </si>
  <si>
    <t>ESKOM</t>
  </si>
  <si>
    <t>American Electric Power</t>
  </si>
  <si>
    <t>DTE Energy</t>
  </si>
  <si>
    <t>EMX</t>
  </si>
  <si>
    <t>ESK</t>
  </si>
  <si>
    <t>NIS</t>
  </si>
  <si>
    <t>NU</t>
  </si>
  <si>
    <t>Spectra Energy</t>
  </si>
  <si>
    <t>SPEC</t>
  </si>
  <si>
    <t>US Steel</t>
  </si>
  <si>
    <t>URS Energy &amp; Construction</t>
  </si>
  <si>
    <t>2009 Q4</t>
  </si>
  <si>
    <t>Quarters</t>
  </si>
  <si>
    <t>2010 Q4</t>
  </si>
  <si>
    <t>2010 Q3</t>
  </si>
  <si>
    <t>2009 Q1</t>
  </si>
  <si>
    <t>TOTAL</t>
  </si>
  <si>
    <t>2010 Q1</t>
  </si>
  <si>
    <t>SAP</t>
  </si>
  <si>
    <t>2008 Q1</t>
  </si>
  <si>
    <t>2010 NOV</t>
  </si>
  <si>
    <t>2008 Q4</t>
  </si>
  <si>
    <t>Current Customer?</t>
  </si>
  <si>
    <t>2010 Q2</t>
  </si>
  <si>
    <t>2009 Q3</t>
  </si>
  <si>
    <t>BC Hydro</t>
  </si>
  <si>
    <t>Pacific Gas &amp; Electric</t>
  </si>
  <si>
    <t>PGE</t>
  </si>
  <si>
    <t>Local Currency</t>
  </si>
  <si>
    <t>Conversion</t>
  </si>
  <si>
    <t>Total Spend Analyzed (USD)</t>
  </si>
  <si>
    <t>Service Provided</t>
  </si>
  <si>
    <t>Oracle</t>
  </si>
  <si>
    <t>Passport, Pcard</t>
  </si>
  <si>
    <t>Legacy transition to SAP</t>
  </si>
  <si>
    <t>Legacy and Pcard</t>
  </si>
  <si>
    <t>Legacy</t>
  </si>
  <si>
    <t>Passport</t>
  </si>
  <si>
    <t>Passport, Maximo, Pcard</t>
  </si>
  <si>
    <t>5 Legacy Systems</t>
  </si>
  <si>
    <t>Multiple Legacy</t>
  </si>
  <si>
    <t>SAP, Passport, Corporate Card, Pcard, Peoplesoft</t>
  </si>
  <si>
    <t>5 Legacy Systems and Pcard</t>
  </si>
  <si>
    <t>SAP and Pcard</t>
  </si>
  <si>
    <t>Maximo, Legacy, Corporate Card , Pcard</t>
  </si>
  <si>
    <t>4 Separate SAP Instances</t>
  </si>
  <si>
    <t>2006 Q4</t>
  </si>
  <si>
    <t>Parent Revenue ($B)</t>
  </si>
  <si>
    <t>Parent Net Income ($B)</t>
  </si>
  <si>
    <t>2010 O&amp;M Spend Estimate ($B)</t>
  </si>
  <si>
    <t>Ratio of Revenue to O&amp;M Spend</t>
  </si>
  <si>
    <t>2010 SC Spend ($B)</t>
  </si>
  <si>
    <t>Project Spend (If Available)</t>
  </si>
  <si>
    <t>Project Spend Comments</t>
  </si>
  <si>
    <t>New Master Cube</t>
  </si>
  <si>
    <t>Exelon Corporation Total</t>
  </si>
  <si>
    <t>Southern Company Total</t>
  </si>
  <si>
    <t>Duke Energy Corporation Total</t>
  </si>
  <si>
    <t>BU = Projects</t>
  </si>
  <si>
    <t>Public Service Enterprise Group Incorporated Total</t>
  </si>
  <si>
    <t>Edison International Total</t>
  </si>
  <si>
    <t>FirstEnergy Corp. Total</t>
  </si>
  <si>
    <t>American Electric Power Company, Inc. Total</t>
  </si>
  <si>
    <t>FPL Group, Inc. Total</t>
  </si>
  <si>
    <t>PG&amp;E Corporation Total</t>
  </si>
  <si>
    <t>Dominion Resources, Inc. Total</t>
  </si>
  <si>
    <t>Berkshire Hathaway Inc. Total</t>
  </si>
  <si>
    <t>Constellation Energy Group, Inc. Total</t>
  </si>
  <si>
    <t>BU = UNE</t>
  </si>
  <si>
    <t>Entergy Corporation Total</t>
  </si>
  <si>
    <t>Consolidated Edison, Inc. Total</t>
  </si>
  <si>
    <t>Xcel Energy Inc. Total</t>
  </si>
  <si>
    <t>Progress Energy, Inc. Total</t>
  </si>
  <si>
    <t>Energy Future Holdings Corp. Total</t>
  </si>
  <si>
    <t>AES Corporation Total</t>
  </si>
  <si>
    <t>Ameren Corporation Total</t>
  </si>
  <si>
    <t>PPL Corporation Total</t>
  </si>
  <si>
    <t>Pepco Holdings, Inc. Total</t>
  </si>
  <si>
    <t>Sempra Energy Total</t>
  </si>
  <si>
    <t>DTE Energy Company Total</t>
  </si>
  <si>
    <t>ONEOK, Inc. Total</t>
  </si>
  <si>
    <t>CMS Energy Corporation Total</t>
  </si>
  <si>
    <t>Integrys Energy Group, Inc. Total</t>
  </si>
  <si>
    <t>Reliant Energy, Inc. Total</t>
  </si>
  <si>
    <t>CenterPoint Energy, Inc. Total</t>
  </si>
  <si>
    <t>Northeast Utilities Total</t>
  </si>
  <si>
    <t>Williams Companies, Inc. Total</t>
  </si>
  <si>
    <t>Knight Inc. Total</t>
  </si>
  <si>
    <t>Tennessee Valley Authority Total</t>
  </si>
  <si>
    <t>Energy East Corporation Total</t>
  </si>
  <si>
    <t>Calpine Corporation Total</t>
  </si>
  <si>
    <t>NiSource Inc. Total</t>
  </si>
  <si>
    <t>Wisconsin Energy Corporation Total</t>
  </si>
  <si>
    <t>Sierra Pacific Resources Total (NVEnergy)</t>
  </si>
  <si>
    <t>SCANA Corporation Total</t>
  </si>
  <si>
    <t>Alliant Energy Corporation Total</t>
  </si>
  <si>
    <t>TECO Energy, Inc. Total</t>
  </si>
  <si>
    <t>UGI Corporation Total</t>
  </si>
  <si>
    <t>Pinnacle West Capital Corporation Total (APS)</t>
  </si>
  <si>
    <t>Puget Energy, Inc. Total</t>
  </si>
  <si>
    <t>Dynegy Inc. Total</t>
  </si>
  <si>
    <t>NRG Energy, Inc. Total</t>
  </si>
  <si>
    <t>Great Plains Energy, Inc. Total (KCPL)</t>
  </si>
  <si>
    <t>NSTAR Total</t>
  </si>
  <si>
    <t>OGE Energy Corp. Total</t>
  </si>
  <si>
    <t>Allegheny Energy, Inc. Total</t>
  </si>
  <si>
    <t>Supplier = Kenny</t>
  </si>
  <si>
    <t>El Paso Corporation Total</t>
  </si>
  <si>
    <t>Vectren Corporation Total</t>
  </si>
  <si>
    <t>Hawaiian Electric Industries, Inc. Total</t>
  </si>
  <si>
    <t>Peabody Energy Corporation Total</t>
  </si>
  <si>
    <t>MDU Resources Group, Inc. Total</t>
  </si>
  <si>
    <t>Long Island Power Authority Total</t>
  </si>
  <si>
    <t>PNM Resources, Inc. Total</t>
  </si>
  <si>
    <t>Bonneville Power Administration Total</t>
  </si>
  <si>
    <t>DPL Inc. Total</t>
  </si>
  <si>
    <t>New York Power Authority Total</t>
  </si>
  <si>
    <t>Los Angeles Department of Water and Power Total</t>
  </si>
  <si>
    <t>Salt River Project Total</t>
  </si>
  <si>
    <t>Mirant Corporation Total</t>
  </si>
  <si>
    <t>UniSource Energy Corporation Total</t>
  </si>
  <si>
    <t>Cleco Corporation Total</t>
  </si>
  <si>
    <t>CH Energy Group, Inc. Total</t>
  </si>
  <si>
    <t>CPS Energy Total</t>
  </si>
  <si>
    <t>IDACORP, Inc. Total</t>
  </si>
  <si>
    <t>Portland General Electric Company Total</t>
  </si>
  <si>
    <t>Westar Energy, Inc. Total</t>
  </si>
  <si>
    <t>Memphis Light, Gas and Water Division Total</t>
  </si>
  <si>
    <t>South Carolina Public Service Authority Total</t>
  </si>
  <si>
    <t>Covanta Holding Corporation Total</t>
  </si>
  <si>
    <t>Avista Corporation Total</t>
  </si>
  <si>
    <t>Sacramento Municipal Utility District Total</t>
  </si>
  <si>
    <t>JEA Total</t>
  </si>
  <si>
    <t>Otter Tail Corporation Total</t>
  </si>
  <si>
    <t>Oglethorpe Power Corporation Total</t>
  </si>
  <si>
    <t>NorthWestern Corporation Total</t>
  </si>
  <si>
    <t>Lower Colorado River Authority Total</t>
  </si>
  <si>
    <t>MGE Energy, Inc. Total</t>
  </si>
  <si>
    <t>UIL Holdings Corporation Total</t>
  </si>
  <si>
    <t>Old Dominion Electric Cooperative Total</t>
  </si>
  <si>
    <t>South Jersey Industries, Inc. Total</t>
  </si>
  <si>
    <t>Black Hills Corporation Total</t>
  </si>
  <si>
    <t>El Paso Electric Company Total</t>
  </si>
  <si>
    <t>Omaha Public Power District Total</t>
  </si>
  <si>
    <t>ALLETE, Inc. Total</t>
  </si>
  <si>
    <t>Seattle City Light Total</t>
  </si>
  <si>
    <t>Nebraska Public Power District Total</t>
  </si>
  <si>
    <t>Municipal Electric Authority of Georgia Total</t>
  </si>
  <si>
    <t>Orlando Utilities Commission Total</t>
  </si>
  <si>
    <t>Colorado Springs Utilities Total</t>
  </si>
  <si>
    <t>Snohomish County Public Utility District No. 1 Total</t>
  </si>
  <si>
    <t>Westmoreland Coal Company Total</t>
  </si>
  <si>
    <t>CE Generation, LLC Total</t>
  </si>
  <si>
    <t>Empire District Electric Company Total</t>
  </si>
  <si>
    <t>Clark Public Utilities Total</t>
  </si>
  <si>
    <t>ITC Holdings Corp. Total</t>
  </si>
  <si>
    <t>Wisconsin Public Power Inc. Total</t>
  </si>
  <si>
    <t>Central Vermont Public Service Corporation Total</t>
  </si>
  <si>
    <t>Ormat Industries Ltd. Total</t>
  </si>
  <si>
    <t>Unitil Corporation Total</t>
  </si>
  <si>
    <t>Chugach Electric Association, Inc. Total</t>
  </si>
  <si>
    <t>Chelan County Public Utility District No. 1 Total</t>
  </si>
  <si>
    <t>Platte River Power Authority Total</t>
  </si>
  <si>
    <t>Florida Public Utilities Company Total</t>
  </si>
  <si>
    <t>Maine &amp; Maritimes Corporation Total</t>
  </si>
  <si>
    <t>MMC Energy, Inc. Total</t>
  </si>
  <si>
    <t>Enmax (Canada)</t>
  </si>
  <si>
    <t>Cleansed Name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</si>
  <si>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</si>
  <si>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</si>
  <si>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</si>
  <si>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</si>
  <si>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</si>
  <si>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</si>
  <si>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</si>
  <si>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</si>
  <si>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</si>
  <si>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</si>
  <si>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</si>
  <si>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</si>
  <si>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</si>
  <si>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</si>
  <si>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</si>
  <si>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</si>
  <si>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</si>
  <si>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</si>
  <si>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</si>
  <si>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</si>
  <si>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</si>
  <si>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</si>
  <si>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</si>
  <si>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</si>
  <si>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</si>
  <si>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</si>
  <si>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</si>
  <si>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</si>
  <si>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</si>
  <si>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Lower Colorado River Authority</t>
  </si>
  <si>
    <t>LCRA</t>
  </si>
  <si>
    <t>Customer 30</t>
  </si>
  <si>
    <t>2011 Q2</t>
  </si>
  <si>
    <t>BCH</t>
  </si>
  <si>
    <t>2011 Q1</t>
  </si>
  <si>
    <t>"Old" Master Cube</t>
  </si>
  <si>
    <t>BCHydro (Canada)</t>
  </si>
  <si>
    <t># of Customers</t>
  </si>
  <si>
    <t>Total 2010 Spend</t>
  </si>
  <si>
    <t>Use in Customer Slide</t>
  </si>
  <si>
    <t>Use in Master Intelligence</t>
  </si>
  <si>
    <t>Energy</t>
  </si>
  <si>
    <t xml:space="preserve">Arizona Public Service </t>
  </si>
  <si>
    <t xml:space="preserve">Constellation </t>
  </si>
  <si>
    <t xml:space="preserve">TransAlta </t>
  </si>
  <si>
    <t>Total SC Spend (USD)</t>
  </si>
  <si>
    <t xml:space="preserve">Average Annual SC Spend </t>
  </si>
  <si>
    <t>2005</t>
  </si>
  <si>
    <t>2007</t>
  </si>
  <si>
    <t>2008</t>
  </si>
  <si>
    <t>2006</t>
  </si>
  <si>
    <t>2010</t>
  </si>
  <si>
    <t>Last Update</t>
  </si>
  <si>
    <t>PA Client Code</t>
  </si>
  <si>
    <t>DUK</t>
  </si>
  <si>
    <t># Employees</t>
  </si>
  <si>
    <t>?</t>
  </si>
  <si>
    <t>Miles Elec Trans</t>
  </si>
  <si>
    <t>MW Coal Gen</t>
  </si>
  <si>
    <t>MW Oil Gen</t>
  </si>
  <si>
    <t>MW Gas Gen</t>
  </si>
  <si>
    <t>MW Hydro Gen</t>
  </si>
  <si>
    <t>MW Wind Gen</t>
  </si>
  <si>
    <t>MW Solar Gen</t>
  </si>
  <si>
    <t>MW Nuclear Gen</t>
  </si>
  <si>
    <t>Eskom (South Africa)</t>
  </si>
  <si>
    <t># Gas Customers</t>
  </si>
  <si>
    <t># Elec Customers</t>
  </si>
  <si>
    <t>Miles Gas Trans</t>
  </si>
  <si>
    <t>Miles Gas Dist</t>
  </si>
  <si>
    <t>MW Total Generation</t>
  </si>
  <si>
    <t>Total Service Territory (sq mi)</t>
  </si>
  <si>
    <t>Ultimate Parent Company Name (SNL)</t>
  </si>
  <si>
    <t>MW Biomass Waste</t>
  </si>
  <si>
    <t>MW Biomass Wood</t>
  </si>
  <si>
    <t>MW Other Nonrenewable</t>
  </si>
  <si>
    <t>MW Geothermal</t>
  </si>
  <si>
    <t>Allegheny Energy, Inc.</t>
  </si>
  <si>
    <t>ALLETE, Inc.</t>
  </si>
  <si>
    <t>Alliant Energy Corporation</t>
  </si>
  <si>
    <t>Ameren Corporation</t>
  </si>
  <si>
    <t>American Electric Power Company, Inc.</t>
  </si>
  <si>
    <t>Avista Corporation</t>
  </si>
  <si>
    <t>Calpine Corporation</t>
  </si>
  <si>
    <t>CenterPoint Energy, Inc.</t>
  </si>
  <si>
    <t>Central Vermont Public Service Corporation</t>
  </si>
  <si>
    <t>CH Energy Group, Inc.</t>
  </si>
  <si>
    <t>Cleco Corporation</t>
  </si>
  <si>
    <t>CMS Energy Corporation</t>
  </si>
  <si>
    <t>Consolidated Edison, Inc.</t>
  </si>
  <si>
    <t>Constellation Energy Group, Inc.</t>
  </si>
  <si>
    <t>Dominion Resources, Inc.</t>
  </si>
  <si>
    <t>DPL Inc.</t>
  </si>
  <si>
    <t>DTE Energy Company</t>
  </si>
  <si>
    <t>Duke Energy Corporation</t>
  </si>
  <si>
    <t>Dynegy Inc.</t>
  </si>
  <si>
    <t>El Paso Corporation</t>
  </si>
  <si>
    <t>El Paso Electric Company</t>
  </si>
  <si>
    <t>Empire District Electric Company</t>
  </si>
  <si>
    <t>Entergy Corporation</t>
  </si>
  <si>
    <t>Exelon Corporation</t>
  </si>
  <si>
    <t>FirstEnergy Corp.</t>
  </si>
  <si>
    <t>Hawaiian Electric Industries, Inc.</t>
  </si>
  <si>
    <t>IDACORP, Inc.</t>
  </si>
  <si>
    <t>Integrys Energy Group, Inc.</t>
  </si>
  <si>
    <t>ITC Holdings Corp.</t>
  </si>
  <si>
    <t>MDU Resources Group, Inc.</t>
  </si>
  <si>
    <t>MGE Energy, Inc.</t>
  </si>
  <si>
    <t>MMC Energy, Inc.</t>
  </si>
  <si>
    <t>NiSource Inc.</t>
  </si>
  <si>
    <t>NorthWestern Corporation</t>
  </si>
  <si>
    <t>NRG Energy, Inc.</t>
  </si>
  <si>
    <t>NSTAR</t>
  </si>
  <si>
    <t>OGE Energy Corp.</t>
  </si>
  <si>
    <t>ONEOK, Inc.</t>
  </si>
  <si>
    <t>Otter Tail Corporation</t>
  </si>
  <si>
    <t>Peabody Energy Corporation</t>
  </si>
  <si>
    <t>Pepco Holdings, Inc.</t>
  </si>
  <si>
    <t>PG&amp;E Corporation</t>
  </si>
  <si>
    <t>PNM Resources, Inc.</t>
  </si>
  <si>
    <t>Portland General Electric Company</t>
  </si>
  <si>
    <t>PPL Corporation</t>
  </si>
  <si>
    <t>Progress Energy, Inc.</t>
  </si>
  <si>
    <t>Public Service Enterprise Group Incorporated</t>
  </si>
  <si>
    <t>Sempra Energy</t>
  </si>
  <si>
    <t>South Jersey Industries, Inc.</t>
  </si>
  <si>
    <t>Southern Company</t>
  </si>
  <si>
    <t>TECO Energy, Inc.</t>
  </si>
  <si>
    <t>UIL Holdings Corporation</t>
  </si>
  <si>
    <t>UniSource Energy Corporation</t>
  </si>
  <si>
    <t>Vectren Corporation</t>
  </si>
  <si>
    <t>Westar Energy, Inc.</t>
  </si>
  <si>
    <t>Westmoreland Coal Company</t>
  </si>
  <si>
    <t>Williams Companies, Inc.</t>
  </si>
  <si>
    <t>Wisconsin Energy Corporation</t>
  </si>
  <si>
    <t>Xcel Energy Inc.</t>
  </si>
  <si>
    <t>Ultimate Parent Company me (SNL)</t>
  </si>
  <si>
    <t>BCHydro (Cada)</t>
  </si>
  <si>
    <t>Enmax (Cada)</t>
  </si>
  <si>
    <t>Pincle West Capital Corporation Total (APS)</t>
  </si>
  <si>
    <t>Transalta (Cada)</t>
  </si>
  <si>
    <t>Please add the cadian utilities</t>
  </si>
  <si>
    <t>Miles Elec Dist</t>
  </si>
  <si>
    <t>Berkshire Hathaway Inc.</t>
  </si>
  <si>
    <t>Black Hills Corporation</t>
  </si>
  <si>
    <t>Bonneville Power Administration</t>
  </si>
  <si>
    <t>CE Generation, LLC</t>
  </si>
  <si>
    <t>Chelan County Public Utility District No. 1</t>
  </si>
  <si>
    <t>Chugach Electric Association, Inc.</t>
  </si>
  <si>
    <t>Clark Public Utilities</t>
  </si>
  <si>
    <t>Colorado Springs Utilities</t>
  </si>
  <si>
    <t>Covanta Holding Corporation</t>
  </si>
  <si>
    <t>CPS Energy</t>
  </si>
  <si>
    <t>Energy East Corporation</t>
  </si>
  <si>
    <t>Energy Future Holdings Corp.</t>
  </si>
  <si>
    <t>Florida Public Utilities Company</t>
  </si>
  <si>
    <t>FPL Group, Inc.</t>
  </si>
  <si>
    <t>JEA</t>
  </si>
  <si>
    <t>Knight Inc.</t>
  </si>
  <si>
    <t>Long Island Power Authority</t>
  </si>
  <si>
    <t>Los Angeles Department of Water and Power</t>
  </si>
  <si>
    <t>Maine &amp; Maritimes Corporation</t>
  </si>
  <si>
    <t>Memphis Light, Gas and Water Division</t>
  </si>
  <si>
    <t>Mirant Corporation</t>
  </si>
  <si>
    <t>Municipal Electric Authority of Georgia</t>
  </si>
  <si>
    <t>Nebraska Public Power District</t>
  </si>
  <si>
    <t>New York Power Authority</t>
  </si>
  <si>
    <t>Oglethorpe Power Corporation</t>
  </si>
  <si>
    <t>Old Dominion Electric Cooperative</t>
  </si>
  <si>
    <t>Omaha Public Power District</t>
  </si>
  <si>
    <t>Orlando Utilities Commission</t>
  </si>
  <si>
    <t>Ormat Industries Ltd.</t>
  </si>
  <si>
    <t>Platte River Power Authority</t>
  </si>
  <si>
    <t>Puget Energy, Inc.</t>
  </si>
  <si>
    <t>Reliant Energy, Inc.</t>
  </si>
  <si>
    <t>Sacramento Municipal Utility District</t>
  </si>
  <si>
    <t>Salt River Project</t>
  </si>
  <si>
    <t>Seattle City Light</t>
  </si>
  <si>
    <t>Snohomish County Public Utility District No. 1</t>
  </si>
  <si>
    <t>Tennessee Valley Authority</t>
  </si>
  <si>
    <t>Unitil Corporation</t>
  </si>
  <si>
    <t>Wisconsin Public Power Inc.</t>
  </si>
  <si>
    <t>Edison Intertiol</t>
  </si>
  <si>
    <t>SCA Corporation</t>
  </si>
  <si>
    <t>South Caroli Public Service Authority</t>
  </si>
  <si>
    <t>69,942Rm</t>
  </si>
  <si>
    <t>AES Corporation (USA only)</t>
  </si>
  <si>
    <t xml:space="preserve"> </t>
  </si>
  <si>
    <t>Turbine</t>
  </si>
  <si>
    <t>Contruction and Maintenance</t>
  </si>
  <si>
    <t>Electical Equipment</t>
  </si>
  <si>
    <t>Professional Services</t>
  </si>
  <si>
    <t>Dollar/MW</t>
  </si>
  <si>
    <t xml:space="preserve">Wind </t>
  </si>
  <si>
    <t>Category</t>
  </si>
  <si>
    <t>PGN</t>
  </si>
  <si>
    <t>KCPL</t>
  </si>
  <si>
    <t>GenOn</t>
  </si>
  <si>
    <t>GEN</t>
  </si>
  <si>
    <t>AMRN</t>
  </si>
  <si>
    <t>CENG</t>
  </si>
  <si>
    <t>EFH</t>
  </si>
  <si>
    <t>FE</t>
  </si>
  <si>
    <t>NTRG</t>
  </si>
  <si>
    <t>PNM</t>
  </si>
  <si>
    <t>SCE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</si>
</sst>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.0_);_(* \(#,##0.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#,##0;\(#,##0\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2" applyFont="1" applyFill="1" applyAlignment="1">
      <alignment horizontal="center" vertical="center" wrapText="1"/>
    </xf>
    <xf numFmtId="44" fontId="4" fillId="0" borderId="0" xfId="3" applyFont="1" applyFill="1" applyAlignment="1">
      <alignment horizontal="center" vertical="center" wrapText="1"/>
    </xf>
    <xf numFmtId="164" fontId="4" fillId="0" borderId="0" xfId="3" applyNumberFormat="1" applyFont="1" applyAlignment="1">
      <alignment horizontal="center" vertical="center" wrapText="1"/>
    </xf>
    <xf numFmtId="164" fontId="4" fillId="0" borderId="0" xfId="3" applyNumberFormat="1" applyFont="1" applyFill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2" applyFont="1" applyFill="1" applyAlignment="1">
      <alignment horizontal="left" vertical="center"/>
    </xf>
    <xf numFmtId="44" fontId="0" fillId="0" borderId="0" xfId="3" applyFont="1" applyFill="1" applyAlignment="1">
      <alignment vertical="center"/>
    </xf>
    <xf numFmtId="164" fontId="0" fillId="0" borderId="0" xfId="3" applyNumberFormat="1" applyFont="1" applyAlignment="1">
      <alignment vertical="center"/>
    </xf>
    <xf numFmtId="0" fontId="3" fillId="0" borderId="0" xfId="2" applyAlignment="1">
      <alignment vertical="center"/>
    </xf>
    <xf numFmtId="0" fontId="3" fillId="0" borderId="0" xfId="2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5" fillId="0" borderId="0" xfId="2" applyNumberFormat="1" applyFont="1" applyFill="1" applyAlignment="1">
      <alignment horizontal="left" vertical="center"/>
    </xf>
    <xf numFmtId="0" fontId="3" fillId="0" borderId="0" xfId="2" applyFill="1" applyAlignment="1">
      <alignment horizontal="left" vertical="center"/>
    </xf>
    <xf numFmtId="166" fontId="3" fillId="0" borderId="0" xfId="2" applyNumberFormat="1" applyFill="1" applyAlignment="1">
      <alignment vertical="center"/>
    </xf>
    <xf numFmtId="0" fontId="3" fillId="0" borderId="0" xfId="2" applyFill="1" applyAlignment="1">
      <alignment vertical="center"/>
    </xf>
    <xf numFmtId="0" fontId="6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left" vertical="center"/>
    </xf>
    <xf numFmtId="166" fontId="4" fillId="0" borderId="0" xfId="2" applyNumberFormat="1" applyFont="1" applyFill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1" fillId="0" borderId="0" xfId="0" applyFont="1" applyAlignment="1">
      <alignment vertical="top" wrapText="1"/>
    </xf>
    <xf numFmtId="166" fontId="1" fillId="0" borderId="0" xfId="4" applyNumberFormat="1" applyFont="1" applyAlignment="1">
      <alignment vertical="top" wrapText="1"/>
    </xf>
    <xf numFmtId="167" fontId="1" fillId="0" borderId="0" xfId="1" applyNumberFormat="1" applyFont="1" applyAlignment="1">
      <alignment vertical="top" wrapText="1"/>
    </xf>
    <xf numFmtId="0" fontId="0" fillId="0" borderId="0" xfId="0" applyAlignment="1">
      <alignment vertical="top"/>
    </xf>
    <xf numFmtId="166" fontId="0" fillId="0" borderId="0" xfId="4" applyNumberFormat="1" applyFont="1" applyAlignment="1">
      <alignment vertical="top"/>
    </xf>
    <xf numFmtId="167" fontId="0" fillId="0" borderId="0" xfId="1" applyNumberFormat="1" applyFont="1" applyAlignment="1">
      <alignment vertical="top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166" fontId="1" fillId="0" borderId="0" xfId="4" applyNumberFormat="1" applyFont="1" applyAlignment="1">
      <alignment vertical="top"/>
    </xf>
    <xf numFmtId="167" fontId="1" fillId="0" borderId="0" xfId="1" applyNumberFormat="1" applyFont="1" applyAlignment="1">
      <alignment vertical="top"/>
    </xf>
    <xf numFmtId="0" fontId="6" fillId="0" borderId="0" xfId="2" applyFon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4" fillId="0" borderId="0" xfId="5" applyFont="1" applyFill="1" applyBorder="1"/>
    <xf numFmtId="0" fontId="4" fillId="0" borderId="0" xfId="5" applyFont="1" applyFill="1"/>
    <xf numFmtId="0" fontId="4" fillId="0" borderId="0" xfId="5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167" fontId="6" fillId="0" borderId="0" xfId="1" applyNumberFormat="1" applyFont="1" applyFill="1" applyBorder="1"/>
    <xf numFmtId="167" fontId="6" fillId="0" borderId="0" xfId="1" applyNumberFormat="1" applyFont="1" applyFill="1"/>
    <xf numFmtId="44" fontId="2" fillId="0" borderId="0" xfId="3" applyFont="1" applyFill="1" applyAlignment="1">
      <alignment vertical="center"/>
    </xf>
    <xf numFmtId="167" fontId="6" fillId="0" borderId="0" xfId="1" applyNumberFormat="1" applyFont="1" applyAlignment="1">
      <alignment vertical="center"/>
    </xf>
    <xf numFmtId="166" fontId="6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5" applyFont="1" applyFill="1"/>
    <xf numFmtId="3" fontId="6" fillId="0" borderId="0" xfId="5" applyNumberFormat="1" applyFont="1" applyFill="1" applyAlignment="1">
      <alignment horizontal="right"/>
    </xf>
    <xf numFmtId="0" fontId="6" fillId="0" borderId="0" xfId="5" applyFont="1" applyFill="1" applyAlignment="1">
      <alignment horizontal="right"/>
    </xf>
    <xf numFmtId="0" fontId="6" fillId="0" borderId="0" xfId="5" applyFont="1" applyFill="1" applyBorder="1"/>
    <xf numFmtId="0" fontId="4" fillId="0" borderId="0" xfId="2" applyFont="1" applyFill="1" applyAlignment="1">
      <alignment vertical="center"/>
    </xf>
    <xf numFmtId="0" fontId="4" fillId="0" borderId="0" xfId="2" applyNumberFormat="1" applyFont="1" applyFill="1" applyAlignment="1">
      <alignment horizontal="left" vertical="center"/>
    </xf>
    <xf numFmtId="0" fontId="7" fillId="0" borderId="0" xfId="2" applyFont="1" applyFill="1" applyAlignment="1">
      <alignment vertical="center"/>
    </xf>
    <xf numFmtId="0" fontId="8" fillId="0" borderId="0" xfId="0" applyFont="1" applyAlignment="1">
      <alignment horizontal="center" vertical="top"/>
    </xf>
    <xf numFmtId="14" fontId="8" fillId="0" borderId="0" xfId="0" applyNumberFormat="1" applyFont="1" applyAlignment="1">
      <alignment horizontal="center" vertical="top"/>
    </xf>
    <xf numFmtId="0" fontId="3" fillId="0" borderId="0" xfId="2" applyFont="1" applyFill="1" applyAlignment="1">
      <alignment vertical="center" wrapText="1"/>
    </xf>
    <xf numFmtId="167" fontId="3" fillId="0" borderId="0" xfId="1" applyNumberFormat="1" applyFont="1" applyFill="1"/>
    <xf numFmtId="167" fontId="3" fillId="0" borderId="0" xfId="1" applyNumberFormat="1" applyFont="1" applyAlignment="1">
      <alignment vertical="center"/>
    </xf>
    <xf numFmtId="167" fontId="3" fillId="0" borderId="0" xfId="1" applyNumberFormat="1" applyFont="1" applyFill="1" applyBorder="1"/>
    <xf numFmtId="0" fontId="0" fillId="0" borderId="0" xfId="0" applyFill="1"/>
    <xf numFmtId="167" fontId="6" fillId="0" borderId="0" xfId="1" applyNumberFormat="1" applyFont="1" applyFill="1" applyAlignment="1">
      <alignment vertical="center"/>
    </xf>
    <xf numFmtId="3" fontId="0" fillId="0" borderId="0" xfId="0" applyNumberFormat="1" applyFill="1"/>
    <xf numFmtId="3" fontId="9" fillId="0" borderId="0" xfId="0" applyNumberFormat="1" applyFont="1" applyFill="1"/>
    <xf numFmtId="3" fontId="10" fillId="0" borderId="0" xfId="0" applyNumberFormat="1" applyFont="1" applyFill="1"/>
    <xf numFmtId="0" fontId="13" fillId="0" borderId="0" xfId="0" applyFont="1" applyFill="1"/>
    <xf numFmtId="3" fontId="13" fillId="0" borderId="0" xfId="0" applyNumberFormat="1" applyFont="1" applyFill="1"/>
    <xf numFmtId="0" fontId="0" fillId="0" borderId="0" xfId="0" applyFill="1" applyAlignment="1">
      <alignment horizontal="left" indent="2"/>
    </xf>
    <xf numFmtId="3" fontId="14" fillId="0" borderId="0" xfId="0" applyNumberFormat="1" applyFont="1" applyFill="1"/>
    <xf numFmtId="44" fontId="0" fillId="0" borderId="0" xfId="4" applyFont="1"/>
    <xf numFmtId="166" fontId="0" fillId="0" borderId="0" xfId="4" applyNumberFormat="1" applyFont="1"/>
    <xf numFmtId="167" fontId="0" fillId="0" borderId="0" xfId="1" applyNumberFormat="1" applyFont="1"/>
    <xf numFmtId="0" fontId="0" fillId="0" borderId="3" xfId="0" applyBorder="1" applyAlignment="1">
      <alignment horizontal="left"/>
    </xf>
    <xf numFmtId="44" fontId="0" fillId="0" borderId="4" xfId="4" applyFont="1" applyBorder="1" applyAlignment="1">
      <alignment horizontal="left"/>
    </xf>
    <xf numFmtId="0" fontId="0" fillId="0" borderId="5" xfId="0" applyBorder="1" applyAlignment="1">
      <alignment horizontal="left"/>
    </xf>
    <xf numFmtId="44" fontId="0" fillId="0" borderId="6" xfId="4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2" applyFont="1" applyFill="1" applyAlignment="1">
      <alignment horizontal="center" vertical="center"/>
    </xf>
    <xf numFmtId="3" fontId="14" fillId="0" borderId="0" xfId="0" applyNumberFormat="1" applyFont="1"/>
    <xf numFmtId="168" fontId="15" fillId="0" borderId="0" xfId="0" applyNumberFormat="1" applyFont="1" applyAlignment="1">
      <alignment horizontal="right" wrapText="1"/>
    </xf>
    <xf numFmtId="44" fontId="14" fillId="0" borderId="0" xfId="4" applyFont="1"/>
    <xf numFmtId="0" fontId="0" fillId="0" borderId="0" xfId="0" applyAlignment="1">
      <alignment horizontal="left" indent="1"/>
    </xf>
  </cellXfs>
  <cellStyles count="8">
    <cellStyle name="Comma" xfId="1" builtinId="3"/>
    <cellStyle name="Comma 2" xfId="7"/>
    <cellStyle name="Currency" xfId="4" builtinId="4"/>
    <cellStyle name="Currency 2" xfId="3"/>
    <cellStyle name="Currency 3" xfId="6"/>
    <cellStyle name="Normal" xfId="0" builtinId="0"/>
    <cellStyle name="Normal 2" xfId="2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/>
  <cols>
    <col min="1" max="1" width="27.140625" style="26" bestFit="1" customWidth="1"/>
    <col min="2" max="2" width="10.28515625" style="26" bestFit="1" customWidth="1"/>
    <col min="3" max="3" width="13.140625" style="26" bestFit="1" customWidth="1"/>
    <col min="4" max="4" width="11" style="26" customWidth="1"/>
    <col min="5" max="5" width="13.7109375" style="26" bestFit="1" customWidth="1"/>
    <col min="6" max="6" width="8.140625" style="26" bestFit="1" customWidth="1"/>
    <col min="7" max="7" width="23.5703125" style="27" bestFit="1" customWidth="1"/>
    <col min="8" max="8" width="19.5703125" style="27" bestFit="1" customWidth="1"/>
    <col min="9" max="9" width="23.5703125" style="27" bestFit="1" customWidth="1"/>
    <col min="10" max="10" width="19.5703125" style="27" bestFit="1" customWidth="1"/>
    <col min="11" max="11" width="14.140625" style="28" bestFit="1" customWidth="1"/>
    <col min="12" max="12" width="15" style="27" bestFit="1" customWidth="1"/>
    <col min="13" max="13" width="63.7109375" style="26" bestFit="1" customWidth="1"/>
    <col min="14" max="14" width="14.42578125" style="26" bestFit="1" customWidth="1"/>
    <col min="15" max="15" width="8.42578125" style="26" bestFit="1" customWidth="1"/>
    <col min="16" max="16" width="16.42578125" style="26" bestFit="1" customWidth="1"/>
    <col min="17" max="17" width="15.28515625" style="26" bestFit="1" customWidth="1"/>
    <col min="18" max="18" width="8.42578125" style="26" customWidth="1"/>
    <col min="19" max="19" width="18.7109375" style="26" bestFit="1" customWidth="1"/>
    <col min="20" max="20" width="22.28515625" style="26" bestFit="1" customWidth="1"/>
    <col min="21" max="16384" width="8.85546875" style="26"/>
  </cols>
  <sheetData>
    <row r="1" spans="1:20" s="23" customFormat="1" ht="45">
      <c r="A1" s="23" t="s">
        <v>32</v>
      </c>
      <c r="B1" s="23" t="s">
        <v>46</v>
      </c>
      <c r="C1" s="23" t="s">
        <v>82</v>
      </c>
      <c r="D1" s="23" t="s">
        <v>83</v>
      </c>
      <c r="E1" s="23" t="s">
        <v>221</v>
      </c>
      <c r="F1" s="23" t="s">
        <v>66</v>
      </c>
      <c r="G1" s="24" t="s">
        <v>84</v>
      </c>
      <c r="H1" s="24" t="s">
        <v>33</v>
      </c>
      <c r="I1" s="24" t="s">
        <v>267</v>
      </c>
      <c r="J1" s="24" t="s">
        <v>268</v>
      </c>
      <c r="K1" s="25" t="s">
        <v>48</v>
      </c>
      <c r="L1" s="24" t="s">
        <v>34</v>
      </c>
      <c r="M1" s="23" t="s">
        <v>35</v>
      </c>
      <c r="N1" s="23" t="s">
        <v>85</v>
      </c>
      <c r="O1" s="23" t="s">
        <v>22</v>
      </c>
      <c r="P1" s="23" t="s">
        <v>76</v>
      </c>
      <c r="Q1" s="23" t="s">
        <v>47</v>
      </c>
      <c r="R1" s="23" t="s">
        <v>263</v>
      </c>
      <c r="S1" s="23" t="s">
        <v>261</v>
      </c>
      <c r="T1" s="23" t="s">
        <v>262</v>
      </c>
    </row>
    <row r="2" spans="1:20">
      <c r="A2" s="26" t="s">
        <v>30</v>
      </c>
      <c r="E2" s="26" t="s">
        <v>222</v>
      </c>
      <c r="H2" s="27" t="str">
        <f>IF(G2="","",G2/(F2/4))</f>
        <v/>
      </c>
      <c r="J2" s="27" t="str">
        <f>IF(I2="","",I2/(H2/4))</f>
        <v/>
      </c>
      <c r="M2" s="26" t="s">
        <v>94</v>
      </c>
      <c r="N2" s="26" t="s">
        <v>31</v>
      </c>
      <c r="O2" s="26" t="s">
        <v>29</v>
      </c>
      <c r="P2" s="26" t="s">
        <v>23</v>
      </c>
      <c r="Q2" s="29" t="s">
        <v>269</v>
      </c>
      <c r="R2" s="26" t="s">
        <v>24</v>
      </c>
    </row>
    <row r="3" spans="1:20">
      <c r="A3" s="26" t="s">
        <v>12</v>
      </c>
      <c r="B3" s="26" t="s">
        <v>49</v>
      </c>
      <c r="E3" s="26" t="s">
        <v>223</v>
      </c>
      <c r="F3" s="26">
        <v>16</v>
      </c>
      <c r="G3" s="27">
        <v>8607539000</v>
      </c>
      <c r="H3" s="27">
        <f>IF(G3="","",G3/(F3/4))</f>
        <v>2151884750</v>
      </c>
      <c r="J3" s="27" t="str">
        <f>IF(I3="","",I3/(H3/4))</f>
        <v/>
      </c>
      <c r="K3" s="28">
        <v>1160059</v>
      </c>
      <c r="L3" s="27">
        <v>290014.75</v>
      </c>
      <c r="M3" s="26" t="s">
        <v>36</v>
      </c>
      <c r="N3" s="26" t="s">
        <v>28</v>
      </c>
      <c r="O3" s="26" t="s">
        <v>26</v>
      </c>
      <c r="P3" s="26" t="s">
        <v>24</v>
      </c>
      <c r="Q3" s="29" t="s">
        <v>67</v>
      </c>
      <c r="R3" s="26" t="s">
        <v>24</v>
      </c>
      <c r="S3" s="26" t="s">
        <v>24</v>
      </c>
      <c r="T3" s="26" t="s">
        <v>24</v>
      </c>
    </row>
    <row r="4" spans="1:20">
      <c r="A4" s="26" t="s">
        <v>0</v>
      </c>
      <c r="E4" s="26" t="s">
        <v>224</v>
      </c>
      <c r="H4" s="27" t="str">
        <f>IF(G4="","",G4/(F4/4))</f>
        <v/>
      </c>
      <c r="J4" s="27" t="str">
        <f>IF(I4="","",I4/(H4/4))</f>
        <v/>
      </c>
      <c r="M4" s="26" t="s">
        <v>86</v>
      </c>
      <c r="N4" s="26" t="s">
        <v>20</v>
      </c>
      <c r="O4" s="26" t="s">
        <v>29</v>
      </c>
      <c r="P4" s="26" t="s">
        <v>23</v>
      </c>
      <c r="Q4" s="29" t="s">
        <v>270</v>
      </c>
      <c r="R4" s="26" t="s">
        <v>24</v>
      </c>
    </row>
    <row r="5" spans="1:20">
      <c r="A5" s="26" t="s">
        <v>55</v>
      </c>
      <c r="B5" s="26" t="s">
        <v>5</v>
      </c>
      <c r="E5" s="26" t="s">
        <v>225</v>
      </c>
      <c r="F5" s="26">
        <v>1</v>
      </c>
      <c r="G5" s="27">
        <v>49885000</v>
      </c>
      <c r="H5" s="27">
        <f>IF(G5="","",G5/(F5/4))</f>
        <v>199540000</v>
      </c>
      <c r="J5" s="27" t="str">
        <f>IF(I5="","",I5/(H5/4))</f>
        <v/>
      </c>
      <c r="K5" s="28">
        <v>32766</v>
      </c>
      <c r="L5" s="27">
        <v>131064</v>
      </c>
      <c r="M5" s="26" t="s">
        <v>87</v>
      </c>
      <c r="N5" s="26" t="s">
        <v>20</v>
      </c>
      <c r="O5" s="26" t="s">
        <v>26</v>
      </c>
      <c r="P5" s="26" t="s">
        <v>23</v>
      </c>
      <c r="Q5" s="29" t="s">
        <v>65</v>
      </c>
      <c r="R5" s="26" t="s">
        <v>24</v>
      </c>
    </row>
    <row r="6" spans="1:20">
      <c r="A6" s="26" t="s">
        <v>264</v>
      </c>
      <c r="B6" s="26" t="s">
        <v>14</v>
      </c>
      <c r="E6" s="26" t="s">
        <v>226</v>
      </c>
      <c r="F6" s="26">
        <v>12</v>
      </c>
      <c r="G6" s="27">
        <v>31396477000</v>
      </c>
      <c r="H6" s="27">
        <f t="shared" ref="H6:J30" si="0">IF(G6="","",G6/(F6/4))</f>
        <v>10465492333.333334</v>
      </c>
      <c r="J6" s="27" t="str">
        <f t="shared" si="0"/>
        <v/>
      </c>
      <c r="K6" s="28">
        <v>3526587</v>
      </c>
      <c r="L6" s="27">
        <v>1175529</v>
      </c>
      <c r="M6" s="26" t="s">
        <v>37</v>
      </c>
      <c r="N6" s="26" t="s">
        <v>28</v>
      </c>
      <c r="O6" s="26" t="s">
        <v>26</v>
      </c>
      <c r="P6" s="26" t="s">
        <v>24</v>
      </c>
      <c r="Q6" s="29" t="s">
        <v>67</v>
      </c>
      <c r="R6" s="26" t="s">
        <v>24</v>
      </c>
      <c r="S6" s="26" t="s">
        <v>24</v>
      </c>
      <c r="T6" s="26" t="s">
        <v>24</v>
      </c>
    </row>
    <row r="7" spans="1:20">
      <c r="A7" s="26" t="s">
        <v>79</v>
      </c>
      <c r="B7" s="26" t="s">
        <v>255</v>
      </c>
      <c r="E7" s="26" t="s">
        <v>227</v>
      </c>
      <c r="F7" s="26">
        <v>6</v>
      </c>
      <c r="G7" s="27">
        <v>5392418000</v>
      </c>
      <c r="H7" s="27">
        <f t="shared" si="0"/>
        <v>3594945333.3333335</v>
      </c>
      <c r="J7" s="27" t="str">
        <f t="shared" si="0"/>
        <v/>
      </c>
      <c r="K7" s="28">
        <v>503491</v>
      </c>
      <c r="L7" s="27">
        <v>335660.66666666669</v>
      </c>
      <c r="M7" s="26" t="s">
        <v>95</v>
      </c>
      <c r="N7" s="26" t="s">
        <v>28</v>
      </c>
      <c r="O7" s="26" t="s">
        <v>26</v>
      </c>
      <c r="P7" s="26" t="s">
        <v>24</v>
      </c>
      <c r="Q7" s="29" t="s">
        <v>254</v>
      </c>
      <c r="R7" s="26" t="s">
        <v>24</v>
      </c>
      <c r="S7" s="26" t="s">
        <v>24</v>
      </c>
    </row>
    <row r="8" spans="1:20">
      <c r="A8" s="26" t="s">
        <v>16</v>
      </c>
      <c r="B8" s="26" t="s">
        <v>50</v>
      </c>
      <c r="E8" s="26" t="s">
        <v>228</v>
      </c>
      <c r="F8" s="26">
        <v>16</v>
      </c>
      <c r="G8" s="27">
        <v>211587484000</v>
      </c>
      <c r="H8" s="27">
        <f t="shared" si="0"/>
        <v>52896871000</v>
      </c>
      <c r="J8" s="27" t="str">
        <f t="shared" si="0"/>
        <v/>
      </c>
      <c r="K8" s="28">
        <v>1743054</v>
      </c>
      <c r="L8" s="27">
        <v>435763.5</v>
      </c>
      <c r="M8" s="26" t="s">
        <v>38</v>
      </c>
      <c r="N8" s="26" t="s">
        <v>28</v>
      </c>
      <c r="O8" s="26" t="s">
        <v>26</v>
      </c>
      <c r="P8" s="26" t="s">
        <v>24</v>
      </c>
      <c r="Q8" s="29" t="s">
        <v>68</v>
      </c>
      <c r="R8" s="26" t="s">
        <v>24</v>
      </c>
      <c r="S8" s="26" t="s">
        <v>24</v>
      </c>
      <c r="T8" s="26" t="s">
        <v>24</v>
      </c>
    </row>
    <row r="9" spans="1:20">
      <c r="A9" s="26" t="s">
        <v>265</v>
      </c>
      <c r="B9" s="26" t="s">
        <v>51</v>
      </c>
      <c r="E9" s="26" t="s">
        <v>229</v>
      </c>
      <c r="F9" s="26">
        <v>20</v>
      </c>
      <c r="G9" s="27">
        <v>100385762000</v>
      </c>
      <c r="H9" s="27">
        <f t="shared" si="0"/>
        <v>20077152400</v>
      </c>
      <c r="J9" s="27" t="str">
        <f t="shared" si="0"/>
        <v/>
      </c>
      <c r="K9" s="28">
        <v>3550059</v>
      </c>
      <c r="L9" s="27">
        <v>710011.8</v>
      </c>
      <c r="M9" s="26" t="s">
        <v>39</v>
      </c>
      <c r="N9" s="26" t="s">
        <v>28</v>
      </c>
      <c r="O9" s="26" t="s">
        <v>26</v>
      </c>
      <c r="P9" s="26" t="s">
        <v>24</v>
      </c>
      <c r="Q9" s="29" t="s">
        <v>67</v>
      </c>
      <c r="R9" s="26" t="s">
        <v>24</v>
      </c>
      <c r="S9" s="26" t="s">
        <v>24</v>
      </c>
      <c r="T9" s="26" t="s">
        <v>24</v>
      </c>
    </row>
    <row r="10" spans="1:20">
      <c r="A10" s="26" t="s">
        <v>56</v>
      </c>
      <c r="B10" s="26" t="s">
        <v>13</v>
      </c>
      <c r="E10" s="26" t="s">
        <v>230</v>
      </c>
      <c r="F10" s="26">
        <v>17</v>
      </c>
      <c r="G10" s="27">
        <v>32101934000</v>
      </c>
      <c r="H10" s="27">
        <f t="shared" si="0"/>
        <v>7553396235.2941179</v>
      </c>
      <c r="J10" s="27" t="str">
        <f t="shared" si="0"/>
        <v/>
      </c>
      <c r="K10" s="28">
        <v>3311841</v>
      </c>
      <c r="L10" s="27">
        <v>779256.70588235289</v>
      </c>
      <c r="M10" s="26" t="s">
        <v>88</v>
      </c>
      <c r="N10" s="26" t="s">
        <v>28</v>
      </c>
      <c r="O10" s="26" t="s">
        <v>26</v>
      </c>
      <c r="P10" s="26" t="s">
        <v>23</v>
      </c>
      <c r="Q10" s="29" t="s">
        <v>69</v>
      </c>
      <c r="R10" s="26" t="s">
        <v>24</v>
      </c>
      <c r="S10" s="26" t="s">
        <v>24</v>
      </c>
    </row>
    <row r="11" spans="1:20">
      <c r="A11" s="26" t="s">
        <v>40</v>
      </c>
      <c r="B11" s="26" t="s">
        <v>52</v>
      </c>
      <c r="E11" s="26" t="s">
        <v>231</v>
      </c>
      <c r="F11" s="26">
        <v>12</v>
      </c>
      <c r="G11" s="27">
        <v>34071308000</v>
      </c>
      <c r="H11" s="27">
        <f t="shared" si="0"/>
        <v>11357102666.666666</v>
      </c>
      <c r="J11" s="27" t="str">
        <f t="shared" si="0"/>
        <v/>
      </c>
      <c r="K11" s="28">
        <v>6517500</v>
      </c>
      <c r="L11" s="27">
        <v>2172500</v>
      </c>
      <c r="M11" s="26" t="s">
        <v>41</v>
      </c>
      <c r="N11" s="26" t="s">
        <v>28</v>
      </c>
      <c r="O11" s="26" t="s">
        <v>26</v>
      </c>
      <c r="P11" s="26" t="s">
        <v>24</v>
      </c>
      <c r="Q11" s="29" t="s">
        <v>67</v>
      </c>
      <c r="R11" s="26" t="s">
        <v>24</v>
      </c>
      <c r="S11" s="26" t="s">
        <v>24</v>
      </c>
      <c r="T11" s="26" t="s">
        <v>24</v>
      </c>
    </row>
    <row r="12" spans="1:20">
      <c r="A12" s="26" t="s">
        <v>11</v>
      </c>
      <c r="E12" s="26" t="s">
        <v>232</v>
      </c>
      <c r="H12" s="27" t="str">
        <f t="shared" si="0"/>
        <v/>
      </c>
      <c r="J12" s="27" t="str">
        <f t="shared" si="0"/>
        <v/>
      </c>
      <c r="M12" s="26" t="s">
        <v>72</v>
      </c>
      <c r="N12" s="26" t="s">
        <v>28</v>
      </c>
      <c r="O12" s="26" t="s">
        <v>25</v>
      </c>
      <c r="P12" s="26" t="s">
        <v>23</v>
      </c>
      <c r="Q12" s="29" t="s">
        <v>271</v>
      </c>
      <c r="R12" s="26" t="s">
        <v>24</v>
      </c>
    </row>
    <row r="13" spans="1:20">
      <c r="A13" s="26" t="s">
        <v>2</v>
      </c>
      <c r="B13" s="26" t="s">
        <v>53</v>
      </c>
      <c r="E13" s="26" t="s">
        <v>233</v>
      </c>
      <c r="F13" s="26">
        <v>4</v>
      </c>
      <c r="G13" s="27">
        <v>18567293000</v>
      </c>
      <c r="H13" s="27">
        <f t="shared" si="0"/>
        <v>18567293000</v>
      </c>
      <c r="J13" s="27" t="str">
        <f t="shared" si="0"/>
        <v/>
      </c>
      <c r="K13" s="28">
        <v>433139</v>
      </c>
      <c r="L13" s="27">
        <v>433139</v>
      </c>
      <c r="M13" s="26" t="s">
        <v>89</v>
      </c>
      <c r="N13" s="26" t="s">
        <v>20</v>
      </c>
      <c r="O13" s="26" t="s">
        <v>26</v>
      </c>
      <c r="P13" s="26" t="s">
        <v>23</v>
      </c>
      <c r="Q13" s="29" t="s">
        <v>65</v>
      </c>
      <c r="R13" s="26" t="s">
        <v>24</v>
      </c>
    </row>
    <row r="14" spans="1:20">
      <c r="A14" s="26" t="s">
        <v>42</v>
      </c>
      <c r="B14" s="26" t="s">
        <v>57</v>
      </c>
      <c r="E14" s="26" t="s">
        <v>234</v>
      </c>
      <c r="F14" s="26">
        <v>19</v>
      </c>
      <c r="G14" s="27">
        <v>31387109000</v>
      </c>
      <c r="H14" s="27">
        <f t="shared" si="0"/>
        <v>6607812421.0526314</v>
      </c>
      <c r="J14" s="27" t="str">
        <f t="shared" si="0"/>
        <v/>
      </c>
      <c r="K14" s="28">
        <v>415730</v>
      </c>
      <c r="L14" s="27">
        <v>87522.105263157893</v>
      </c>
      <c r="M14" s="26" t="s">
        <v>36</v>
      </c>
      <c r="N14" s="26" t="s">
        <v>28</v>
      </c>
      <c r="O14" s="26" t="s">
        <v>26</v>
      </c>
      <c r="P14" s="26" t="s">
        <v>24</v>
      </c>
      <c r="Q14" s="29" t="s">
        <v>68</v>
      </c>
      <c r="R14" s="26" t="s">
        <v>24</v>
      </c>
      <c r="S14" s="26" t="s">
        <v>24</v>
      </c>
      <c r="T14" s="26" t="s">
        <v>24</v>
      </c>
    </row>
    <row r="15" spans="1:20">
      <c r="A15" s="26" t="s">
        <v>54</v>
      </c>
      <c r="B15" s="26" t="s">
        <v>58</v>
      </c>
      <c r="C15" s="26">
        <v>214248939000</v>
      </c>
      <c r="D15" s="26">
        <v>0.14399999999999999</v>
      </c>
      <c r="E15" s="26" t="s">
        <v>235</v>
      </c>
      <c r="F15" s="26">
        <v>8</v>
      </c>
      <c r="G15" s="27">
        <v>30851847215.999996</v>
      </c>
      <c r="H15" s="27">
        <f t="shared" si="0"/>
        <v>15425923607.999998</v>
      </c>
      <c r="J15" s="27" t="str">
        <f t="shared" si="0"/>
        <v/>
      </c>
      <c r="K15" s="28">
        <v>2325943</v>
      </c>
      <c r="L15" s="27">
        <v>1162971.5</v>
      </c>
      <c r="M15" s="26" t="s">
        <v>99</v>
      </c>
      <c r="N15" s="26" t="s">
        <v>27</v>
      </c>
      <c r="O15" s="26" t="s">
        <v>26</v>
      </c>
      <c r="P15" s="26" t="s">
        <v>24</v>
      </c>
      <c r="Q15" s="29" t="s">
        <v>71</v>
      </c>
      <c r="R15" s="26" t="s">
        <v>24</v>
      </c>
      <c r="S15" s="26" t="s">
        <v>24</v>
      </c>
    </row>
    <row r="16" spans="1:20">
      <c r="A16" s="26" t="s">
        <v>1</v>
      </c>
      <c r="E16" s="26" t="s">
        <v>236</v>
      </c>
      <c r="H16" s="27" t="str">
        <f t="shared" si="0"/>
        <v/>
      </c>
      <c r="J16" s="27" t="str">
        <f t="shared" si="0"/>
        <v/>
      </c>
      <c r="M16" s="26" t="s">
        <v>90</v>
      </c>
      <c r="N16" s="26" t="s">
        <v>20</v>
      </c>
      <c r="O16" s="26" t="s">
        <v>29</v>
      </c>
      <c r="P16" s="26" t="s">
        <v>23</v>
      </c>
      <c r="Q16" s="29" t="s">
        <v>272</v>
      </c>
      <c r="R16" s="26" t="s">
        <v>24</v>
      </c>
    </row>
    <row r="17" spans="1:20">
      <c r="A17" s="26" t="s">
        <v>9</v>
      </c>
      <c r="E17" s="26" t="s">
        <v>237</v>
      </c>
      <c r="H17" s="27" t="str">
        <f t="shared" si="0"/>
        <v/>
      </c>
      <c r="J17" s="27" t="str">
        <f t="shared" si="0"/>
        <v/>
      </c>
      <c r="M17" s="26" t="s">
        <v>90</v>
      </c>
      <c r="N17" s="26" t="s">
        <v>28</v>
      </c>
      <c r="O17" s="26" t="s">
        <v>29</v>
      </c>
      <c r="P17" s="26" t="s">
        <v>23</v>
      </c>
      <c r="Q17" s="29" t="s">
        <v>272</v>
      </c>
      <c r="R17" s="26" t="s">
        <v>23</v>
      </c>
    </row>
    <row r="18" spans="1:20">
      <c r="A18" s="26" t="s">
        <v>251</v>
      </c>
      <c r="B18" s="26" t="s">
        <v>252</v>
      </c>
      <c r="E18" s="26" t="s">
        <v>253</v>
      </c>
      <c r="H18" s="27" t="str">
        <f t="shared" si="0"/>
        <v/>
      </c>
      <c r="J18" s="27" t="str">
        <f t="shared" si="0"/>
        <v/>
      </c>
      <c r="N18" s="26" t="s">
        <v>20</v>
      </c>
      <c r="O18" s="26" t="s">
        <v>26</v>
      </c>
      <c r="P18" s="26" t="s">
        <v>23</v>
      </c>
      <c r="Q18" s="29" t="s">
        <v>256</v>
      </c>
      <c r="R18" s="26" t="s">
        <v>24</v>
      </c>
    </row>
    <row r="19" spans="1:20">
      <c r="A19" s="26" t="s">
        <v>6</v>
      </c>
      <c r="B19" s="26" t="s">
        <v>59</v>
      </c>
      <c r="E19" s="26" t="s">
        <v>238</v>
      </c>
      <c r="F19" s="26">
        <v>2</v>
      </c>
      <c r="G19" s="27">
        <v>499084000</v>
      </c>
      <c r="H19" s="27">
        <f t="shared" si="0"/>
        <v>998168000</v>
      </c>
      <c r="J19" s="27" t="str">
        <f t="shared" si="0"/>
        <v/>
      </c>
      <c r="K19" s="28">
        <v>109079</v>
      </c>
      <c r="L19" s="27">
        <v>218158</v>
      </c>
      <c r="M19" s="26" t="s">
        <v>93</v>
      </c>
      <c r="N19" s="26" t="s">
        <v>20</v>
      </c>
      <c r="O19" s="26" t="s">
        <v>26</v>
      </c>
      <c r="P19" s="26" t="s">
        <v>23</v>
      </c>
      <c r="Q19" s="29" t="s">
        <v>68</v>
      </c>
      <c r="R19" s="26" t="s">
        <v>24</v>
      </c>
    </row>
    <row r="20" spans="1:20">
      <c r="A20" s="26" t="s">
        <v>3</v>
      </c>
      <c r="B20" s="26" t="s">
        <v>60</v>
      </c>
      <c r="E20" s="26" t="s">
        <v>239</v>
      </c>
      <c r="F20" s="26">
        <v>1</v>
      </c>
      <c r="G20" s="27">
        <v>1131233000</v>
      </c>
      <c r="H20" s="27">
        <f t="shared" si="0"/>
        <v>4524932000</v>
      </c>
      <c r="J20" s="27" t="str">
        <f t="shared" si="0"/>
        <v/>
      </c>
      <c r="K20" s="28">
        <v>148029</v>
      </c>
      <c r="L20" s="27">
        <v>592116</v>
      </c>
      <c r="M20" s="26" t="s">
        <v>91</v>
      </c>
      <c r="N20" s="26" t="s">
        <v>20</v>
      </c>
      <c r="O20" s="26" t="s">
        <v>26</v>
      </c>
      <c r="P20" s="26" t="s">
        <v>23</v>
      </c>
      <c r="Q20" s="29" t="s">
        <v>73</v>
      </c>
      <c r="R20" s="26" t="s">
        <v>24</v>
      </c>
    </row>
    <row r="21" spans="1:20">
      <c r="A21" s="26" t="s">
        <v>43</v>
      </c>
      <c r="B21" s="26" t="s">
        <v>19</v>
      </c>
      <c r="E21" s="26" t="s">
        <v>240</v>
      </c>
      <c r="F21" s="26">
        <v>6</v>
      </c>
      <c r="G21" s="27">
        <v>6107448000</v>
      </c>
      <c r="H21" s="27">
        <f t="shared" si="0"/>
        <v>4071632000</v>
      </c>
      <c r="J21" s="27" t="str">
        <f t="shared" si="0"/>
        <v/>
      </c>
      <c r="K21" s="28">
        <v>251912</v>
      </c>
      <c r="L21" s="27">
        <v>167941.33333333334</v>
      </c>
      <c r="M21" s="26" t="s">
        <v>44</v>
      </c>
      <c r="N21" s="26" t="s">
        <v>28</v>
      </c>
      <c r="O21" s="26" t="s">
        <v>26</v>
      </c>
      <c r="P21" s="26" t="s">
        <v>24</v>
      </c>
      <c r="Q21" s="29" t="s">
        <v>74</v>
      </c>
      <c r="R21" s="26" t="s">
        <v>24</v>
      </c>
      <c r="S21" s="26" t="s">
        <v>24</v>
      </c>
      <c r="T21" s="26" t="s">
        <v>24</v>
      </c>
    </row>
    <row r="22" spans="1:20">
      <c r="A22" s="26" t="s">
        <v>80</v>
      </c>
      <c r="B22" s="26" t="s">
        <v>81</v>
      </c>
      <c r="E22" s="26" t="s">
        <v>241</v>
      </c>
      <c r="F22" s="26">
        <v>4</v>
      </c>
      <c r="G22" s="27">
        <v>5811679000</v>
      </c>
      <c r="H22" s="27">
        <f t="shared" si="0"/>
        <v>5811679000</v>
      </c>
      <c r="J22" s="27" t="str">
        <f t="shared" si="0"/>
        <v/>
      </c>
      <c r="K22" s="28">
        <v>1687526</v>
      </c>
      <c r="L22" s="27">
        <v>1687526</v>
      </c>
      <c r="M22" s="26" t="s">
        <v>72</v>
      </c>
      <c r="N22" s="26" t="s">
        <v>28</v>
      </c>
      <c r="O22" s="26" t="s">
        <v>26</v>
      </c>
      <c r="P22" s="26" t="s">
        <v>24</v>
      </c>
      <c r="Q22" s="29" t="s">
        <v>67</v>
      </c>
      <c r="R22" s="26" t="s">
        <v>24</v>
      </c>
      <c r="S22" s="26" t="s">
        <v>24</v>
      </c>
      <c r="T22" s="26" t="s">
        <v>24</v>
      </c>
    </row>
    <row r="23" spans="1:20">
      <c r="A23" s="26" t="s">
        <v>10</v>
      </c>
      <c r="E23" s="26" t="s">
        <v>242</v>
      </c>
      <c r="H23" s="27" t="str">
        <f t="shared" si="0"/>
        <v/>
      </c>
      <c r="J23" s="27" t="str">
        <f t="shared" si="0"/>
        <v/>
      </c>
      <c r="M23" s="26" t="s">
        <v>96</v>
      </c>
      <c r="N23" s="26" t="s">
        <v>28</v>
      </c>
      <c r="O23" s="26" t="s">
        <v>25</v>
      </c>
      <c r="P23" s="26" t="s">
        <v>23</v>
      </c>
      <c r="Q23" s="29" t="s">
        <v>271</v>
      </c>
      <c r="R23" s="26" t="s">
        <v>24</v>
      </c>
    </row>
    <row r="24" spans="1:20">
      <c r="A24" s="26" t="s">
        <v>15</v>
      </c>
      <c r="B24" s="26" t="s">
        <v>15</v>
      </c>
      <c r="E24" s="26" t="s">
        <v>243</v>
      </c>
      <c r="F24" s="26">
        <v>12</v>
      </c>
      <c r="G24" s="27">
        <v>9426944000</v>
      </c>
      <c r="H24" s="27">
        <f t="shared" si="0"/>
        <v>3142314666.6666665</v>
      </c>
      <c r="J24" s="27" t="str">
        <f t="shared" si="0"/>
        <v/>
      </c>
      <c r="K24" s="28">
        <v>1672067</v>
      </c>
      <c r="L24" s="27">
        <v>557355.66666666663</v>
      </c>
      <c r="M24" s="26" t="s">
        <v>97</v>
      </c>
      <c r="N24" s="26" t="s">
        <v>28</v>
      </c>
      <c r="O24" s="26" t="s">
        <v>26</v>
      </c>
      <c r="P24" s="26" t="s">
        <v>23</v>
      </c>
      <c r="Q24" s="29" t="s">
        <v>67</v>
      </c>
      <c r="R24" s="26" t="s">
        <v>24</v>
      </c>
      <c r="S24" s="26" t="s">
        <v>24</v>
      </c>
      <c r="T24" s="26" t="s">
        <v>24</v>
      </c>
    </row>
    <row r="25" spans="1:20">
      <c r="A25" s="26" t="s">
        <v>61</v>
      </c>
      <c r="B25" s="26" t="s">
        <v>62</v>
      </c>
      <c r="E25" s="26" t="s">
        <v>244</v>
      </c>
      <c r="F25" s="26">
        <v>10</v>
      </c>
      <c r="G25" s="27">
        <v>22649927000</v>
      </c>
      <c r="H25" s="27">
        <f t="shared" si="0"/>
        <v>9059970800</v>
      </c>
      <c r="J25" s="27" t="str">
        <f t="shared" si="0"/>
        <v/>
      </c>
      <c r="K25" s="28">
        <v>3962612</v>
      </c>
      <c r="L25" s="27">
        <v>1585044.8</v>
      </c>
      <c r="M25" s="26" t="s">
        <v>88</v>
      </c>
      <c r="N25" s="26" t="s">
        <v>20</v>
      </c>
      <c r="O25" s="26" t="s">
        <v>26</v>
      </c>
      <c r="P25" s="26" t="s">
        <v>23</v>
      </c>
      <c r="Q25" s="29" t="s">
        <v>77</v>
      </c>
      <c r="R25" s="26" t="s">
        <v>24</v>
      </c>
      <c r="S25" s="26" t="s">
        <v>24</v>
      </c>
    </row>
    <row r="26" spans="1:20">
      <c r="A26" s="26" t="s">
        <v>45</v>
      </c>
      <c r="B26" s="26" t="s">
        <v>17</v>
      </c>
      <c r="E26" s="26" t="s">
        <v>245</v>
      </c>
      <c r="F26" s="26">
        <v>9</v>
      </c>
      <c r="G26" s="27">
        <v>56055732000</v>
      </c>
      <c r="H26" s="27">
        <f t="shared" si="0"/>
        <v>24913658666.666668</v>
      </c>
      <c r="J26" s="27" t="str">
        <f t="shared" si="0"/>
        <v/>
      </c>
      <c r="K26" s="28">
        <v>1078668</v>
      </c>
      <c r="L26" s="27">
        <v>479408</v>
      </c>
      <c r="M26" s="26" t="s">
        <v>98</v>
      </c>
      <c r="N26" s="26" t="s">
        <v>28</v>
      </c>
      <c r="O26" s="26" t="s">
        <v>26</v>
      </c>
      <c r="P26" s="26" t="s">
        <v>24</v>
      </c>
      <c r="Q26" s="29" t="s">
        <v>67</v>
      </c>
      <c r="R26" s="26" t="s">
        <v>24</v>
      </c>
      <c r="S26" s="26" t="s">
        <v>24</v>
      </c>
      <c r="T26" s="26" t="s">
        <v>24</v>
      </c>
    </row>
    <row r="27" spans="1:20">
      <c r="A27" s="26" t="s">
        <v>266</v>
      </c>
      <c r="E27" s="26" t="s">
        <v>246</v>
      </c>
      <c r="F27" s="26">
        <v>4</v>
      </c>
      <c r="G27" s="27">
        <v>500000000</v>
      </c>
      <c r="H27" s="27">
        <f t="shared" si="0"/>
        <v>500000000</v>
      </c>
      <c r="J27" s="27" t="str">
        <f t="shared" si="0"/>
        <v/>
      </c>
      <c r="M27" s="26" t="s">
        <v>36</v>
      </c>
      <c r="N27" s="26" t="s">
        <v>21</v>
      </c>
      <c r="O27" s="26" t="s">
        <v>29</v>
      </c>
      <c r="P27" s="26" t="s">
        <v>24</v>
      </c>
      <c r="Q27" s="29" t="s">
        <v>273</v>
      </c>
      <c r="R27" s="26" t="s">
        <v>24</v>
      </c>
    </row>
    <row r="28" spans="1:20">
      <c r="A28" s="26" t="s">
        <v>7</v>
      </c>
      <c r="E28" s="26" t="s">
        <v>250</v>
      </c>
      <c r="H28" s="27" t="str">
        <f t="shared" si="0"/>
        <v/>
      </c>
      <c r="J28" s="27" t="str">
        <f t="shared" si="0"/>
        <v/>
      </c>
      <c r="N28" s="26" t="s">
        <v>21</v>
      </c>
      <c r="O28" s="26" t="s">
        <v>29</v>
      </c>
      <c r="P28" s="26" t="s">
        <v>23</v>
      </c>
      <c r="R28" s="26" t="s">
        <v>24</v>
      </c>
    </row>
    <row r="29" spans="1:20">
      <c r="A29" s="26" t="s">
        <v>64</v>
      </c>
      <c r="B29" s="26" t="s">
        <v>4</v>
      </c>
      <c r="E29" s="26" t="s">
        <v>247</v>
      </c>
      <c r="F29" s="26">
        <v>4</v>
      </c>
      <c r="G29" s="27">
        <v>513741000</v>
      </c>
      <c r="H29" s="27">
        <f t="shared" si="0"/>
        <v>513741000</v>
      </c>
      <c r="J29" s="27" t="str">
        <f t="shared" si="0"/>
        <v/>
      </c>
      <c r="K29" s="28">
        <v>305069</v>
      </c>
      <c r="L29" s="27">
        <v>305069</v>
      </c>
      <c r="M29" s="26" t="s">
        <v>94</v>
      </c>
      <c r="N29" s="26" t="s">
        <v>20</v>
      </c>
      <c r="O29" s="26" t="s">
        <v>26</v>
      </c>
      <c r="P29" s="26" t="s">
        <v>23</v>
      </c>
      <c r="Q29" s="29" t="s">
        <v>75</v>
      </c>
      <c r="R29" s="26" t="s">
        <v>23</v>
      </c>
    </row>
    <row r="30" spans="1:20">
      <c r="A30" s="26" t="s">
        <v>63</v>
      </c>
      <c r="B30" s="26" t="s">
        <v>18</v>
      </c>
      <c r="E30" s="26" t="s">
        <v>248</v>
      </c>
      <c r="F30" s="26">
        <v>5</v>
      </c>
      <c r="G30" s="27">
        <v>15872200000</v>
      </c>
      <c r="H30" s="27">
        <f t="shared" si="0"/>
        <v>12697760000</v>
      </c>
      <c r="J30" s="27" t="str">
        <f t="shared" si="0"/>
        <v/>
      </c>
      <c r="K30" s="28">
        <v>1876420</v>
      </c>
      <c r="L30" s="27">
        <v>1501136</v>
      </c>
      <c r="M30" s="26" t="s">
        <v>91</v>
      </c>
      <c r="N30" s="26" t="s">
        <v>27</v>
      </c>
      <c r="O30" s="26" t="s">
        <v>26</v>
      </c>
      <c r="P30" s="26" t="s">
        <v>23</v>
      </c>
      <c r="Q30" s="29" t="s">
        <v>78</v>
      </c>
      <c r="R30" s="26" t="s">
        <v>24</v>
      </c>
    </row>
    <row r="31" spans="1:20">
      <c r="A31" s="26" t="s">
        <v>8</v>
      </c>
      <c r="E31" s="26" t="s">
        <v>249</v>
      </c>
      <c r="M31" s="26" t="s">
        <v>92</v>
      </c>
      <c r="N31" s="26" t="s">
        <v>21</v>
      </c>
      <c r="O31" s="26" t="s">
        <v>29</v>
      </c>
      <c r="P31" s="26" t="s">
        <v>23</v>
      </c>
      <c r="Q31" s="29" t="s">
        <v>100</v>
      </c>
      <c r="R31" s="26" t="s">
        <v>24</v>
      </c>
    </row>
    <row r="32" spans="1:20">
      <c r="Q32" s="29"/>
    </row>
    <row r="33" spans="1:20">
      <c r="Q33" s="29"/>
    </row>
    <row r="35" spans="1:20" s="30" customFormat="1">
      <c r="A35" s="30" t="s">
        <v>70</v>
      </c>
      <c r="F35" s="30">
        <f t="shared" ref="F35:L35" si="1">SUM(F2:F34)</f>
        <v>188</v>
      </c>
      <c r="G35" s="31">
        <f t="shared" si="1"/>
        <v>622967044216</v>
      </c>
      <c r="H35" s="31">
        <f>SUM(H2:H34)</f>
        <v>215131269881.0134</v>
      </c>
      <c r="I35" s="31">
        <f t="shared" si="1"/>
        <v>0</v>
      </c>
      <c r="J35" s="31">
        <f>SUM(J2:J34)</f>
        <v>0</v>
      </c>
      <c r="K35" s="32">
        <f t="shared" si="1"/>
        <v>34611551</v>
      </c>
      <c r="L35" s="32">
        <f t="shared" si="1"/>
        <v>14807187.827812178</v>
      </c>
      <c r="O35" s="30">
        <f>COUNTIF(O2:O34,"PA SI")</f>
        <v>21</v>
      </c>
      <c r="P35" s="30">
        <f>COUNTIF(P2:P34,"Yes")</f>
        <v>12</v>
      </c>
      <c r="R35" s="30">
        <f>COUNTIF(R2:R34,"Yes")</f>
        <v>28</v>
      </c>
      <c r="S35" s="30">
        <f>COUNTIF(S2:S34,"Yes")</f>
        <v>14</v>
      </c>
      <c r="T35" s="30">
        <f>COUNTIF(T2:T34,"Yes")</f>
        <v>10</v>
      </c>
    </row>
    <row r="37" spans="1:20">
      <c r="A37" s="52" t="s">
        <v>274</v>
      </c>
    </row>
    <row r="38" spans="1:20">
      <c r="A38" s="53">
        <v>40661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6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2.75"/>
  <cols>
    <col min="1" max="1" width="48.5703125" style="16" bestFit="1" customWidth="1"/>
    <col min="2" max="2" width="10.140625" style="33" customWidth="1"/>
    <col min="3" max="4" width="13.28515625" style="16" customWidth="1"/>
    <col min="5" max="6" width="17.5703125" style="9" customWidth="1"/>
    <col min="7" max="7" width="3.140625" style="9" customWidth="1"/>
    <col min="8" max="8" width="15.140625" style="9" customWidth="1"/>
    <col min="9" max="9" width="13.140625" style="9" customWidth="1"/>
    <col min="10" max="10" width="23.5703125" style="9" bestFit="1" customWidth="1"/>
    <col min="11" max="12" width="12.140625" style="10" customWidth="1"/>
    <col min="13" max="16384" width="8.85546875" style="9"/>
  </cols>
  <sheetData>
    <row r="1" spans="1:12" s="5" customFormat="1" ht="38.25">
      <c r="A1" s="1" t="s">
        <v>294</v>
      </c>
      <c r="B1" s="1" t="s">
        <v>275</v>
      </c>
      <c r="C1" s="2" t="s">
        <v>101</v>
      </c>
      <c r="D1" s="2" t="s">
        <v>102</v>
      </c>
      <c r="E1" s="3" t="s">
        <v>103</v>
      </c>
      <c r="F1" s="3" t="s">
        <v>104</v>
      </c>
      <c r="G1" s="3"/>
      <c r="H1" s="4" t="s">
        <v>105</v>
      </c>
      <c r="I1" s="3" t="s">
        <v>106</v>
      </c>
      <c r="J1" s="5" t="s">
        <v>107</v>
      </c>
      <c r="K1" s="5" t="s">
        <v>257</v>
      </c>
      <c r="L1" s="5" t="s">
        <v>108</v>
      </c>
    </row>
    <row r="2" spans="1:12" ht="15">
      <c r="A2" s="6" t="s">
        <v>109</v>
      </c>
      <c r="C2" s="7">
        <v>41.984999999999999</v>
      </c>
      <c r="D2" s="7">
        <v>5.4370000000000003</v>
      </c>
      <c r="E2" s="8"/>
      <c r="F2" s="8"/>
      <c r="G2" s="8"/>
      <c r="H2" s="8"/>
      <c r="I2" s="8"/>
    </row>
    <row r="3" spans="1:12" ht="15">
      <c r="A3" s="6" t="s">
        <v>110</v>
      </c>
      <c r="C3" s="7">
        <v>31.961986</v>
      </c>
      <c r="D3" s="7">
        <v>3.4972690000000002</v>
      </c>
      <c r="E3" s="8"/>
      <c r="F3" s="8"/>
      <c r="G3" s="8"/>
      <c r="H3" s="8"/>
      <c r="I3" s="8"/>
    </row>
    <row r="4" spans="1:12" ht="15">
      <c r="A4" s="6" t="s">
        <v>111</v>
      </c>
      <c r="B4" s="33" t="s">
        <v>276</v>
      </c>
      <c r="C4" s="7">
        <v>31.162735999999999</v>
      </c>
      <c r="D4" s="7">
        <v>3.160469</v>
      </c>
      <c r="E4" s="8">
        <f>H4-I4</f>
        <v>5.0009999999999994</v>
      </c>
      <c r="F4" s="11">
        <f>C4/E4</f>
        <v>6.231300939812038</v>
      </c>
      <c r="G4" s="11"/>
      <c r="H4" s="8">
        <v>6.5359999999999996</v>
      </c>
      <c r="I4" s="8">
        <v>1.5349999999999999</v>
      </c>
      <c r="J4" s="12" t="s">
        <v>112</v>
      </c>
      <c r="K4" s="10" t="s">
        <v>24</v>
      </c>
      <c r="L4" s="10" t="s">
        <v>24</v>
      </c>
    </row>
    <row r="5" spans="1:12" ht="15">
      <c r="A5" s="6" t="s">
        <v>113</v>
      </c>
      <c r="B5" s="33" t="s">
        <v>15</v>
      </c>
      <c r="C5" s="7">
        <v>29.841999999999999</v>
      </c>
      <c r="D5" s="7">
        <v>2.738</v>
      </c>
      <c r="E5" s="8">
        <f>H5-I5</f>
        <v>2.363</v>
      </c>
      <c r="F5" s="11">
        <f>C5/E5</f>
        <v>12.628861616589081</v>
      </c>
      <c r="G5" s="8"/>
      <c r="H5" s="8">
        <v>2.363</v>
      </c>
      <c r="I5" s="8"/>
      <c r="L5" s="10" t="s">
        <v>24</v>
      </c>
    </row>
    <row r="6" spans="1:12" ht="15">
      <c r="A6" s="6" t="s">
        <v>114</v>
      </c>
      <c r="C6" s="7">
        <v>29.399668999999999</v>
      </c>
      <c r="D6" s="7">
        <v>2.6615869999999999</v>
      </c>
      <c r="E6" s="8"/>
      <c r="F6" s="8"/>
      <c r="G6" s="8"/>
      <c r="H6" s="8"/>
      <c r="I6" s="8"/>
    </row>
    <row r="7" spans="1:12" ht="15">
      <c r="A7" s="6" t="s">
        <v>115</v>
      </c>
      <c r="C7" s="7">
        <v>28.955238999999999</v>
      </c>
      <c r="D7" s="7">
        <v>2.77719</v>
      </c>
      <c r="E7" s="8"/>
      <c r="F7" s="8"/>
      <c r="G7" s="8"/>
      <c r="H7" s="8"/>
      <c r="I7" s="8"/>
    </row>
    <row r="8" spans="1:12" ht="15">
      <c r="A8" s="6" t="s">
        <v>116</v>
      </c>
      <c r="C8" s="7">
        <v>28.170902999999999</v>
      </c>
      <c r="D8" s="7">
        <v>1.998245</v>
      </c>
      <c r="E8" s="8"/>
      <c r="F8" s="8"/>
      <c r="G8" s="8"/>
      <c r="H8" s="8"/>
      <c r="I8" s="8"/>
    </row>
    <row r="9" spans="1:12" ht="15">
      <c r="A9" s="6" t="s">
        <v>117</v>
      </c>
      <c r="C9" s="7">
        <v>27.071999999999999</v>
      </c>
      <c r="D9" s="7">
        <v>2.1480000000000001</v>
      </c>
      <c r="E9" s="8"/>
      <c r="F9" s="8"/>
      <c r="G9" s="8"/>
      <c r="H9" s="8"/>
      <c r="I9" s="8"/>
    </row>
    <row r="10" spans="1:12" ht="15">
      <c r="A10" s="6" t="s">
        <v>118</v>
      </c>
      <c r="B10" s="33" t="s">
        <v>81</v>
      </c>
      <c r="C10" s="7">
        <v>26.841000000000001</v>
      </c>
      <c r="D10" s="7">
        <v>2.0299999999999998</v>
      </c>
      <c r="E10" s="8">
        <f>H10-I10</f>
        <v>3.71</v>
      </c>
      <c r="F10" s="11">
        <f>C10/E10</f>
        <v>7.2347708894878711</v>
      </c>
      <c r="G10" s="11"/>
      <c r="H10" s="8">
        <v>3.71</v>
      </c>
      <c r="I10" s="8"/>
      <c r="K10" s="10" t="s">
        <v>24</v>
      </c>
      <c r="L10" s="10" t="s">
        <v>24</v>
      </c>
    </row>
    <row r="11" spans="1:12" ht="15">
      <c r="A11" s="6" t="s">
        <v>119</v>
      </c>
      <c r="C11" s="7">
        <v>25.646999999999998</v>
      </c>
      <c r="D11" s="7">
        <v>2.9870000000000001</v>
      </c>
      <c r="E11" s="8"/>
      <c r="F11" s="8"/>
      <c r="G11" s="8"/>
      <c r="H11" s="8"/>
      <c r="I11" s="8"/>
    </row>
    <row r="12" spans="1:12" ht="15">
      <c r="A12" s="6" t="s">
        <v>120</v>
      </c>
      <c r="C12" s="7">
        <v>25.599</v>
      </c>
      <c r="D12" s="7">
        <v>2.254</v>
      </c>
      <c r="E12" s="8"/>
      <c r="F12" s="8"/>
      <c r="G12" s="8"/>
      <c r="H12" s="8"/>
      <c r="I12" s="8"/>
    </row>
    <row r="13" spans="1:12" ht="15">
      <c r="A13" s="6" t="s">
        <v>121</v>
      </c>
      <c r="B13" s="33" t="s">
        <v>51</v>
      </c>
      <c r="C13" s="7">
        <v>24.860399999999998</v>
      </c>
      <c r="D13" s="7">
        <v>0.96130000000000004</v>
      </c>
      <c r="E13" s="8">
        <f>H13-I13</f>
        <v>2.2109999999999999</v>
      </c>
      <c r="F13" s="11">
        <f>C13/E13</f>
        <v>11.243962008141112</v>
      </c>
      <c r="G13" s="11"/>
      <c r="H13" s="8">
        <v>2.3519999999999999</v>
      </c>
      <c r="I13" s="8">
        <v>0.14099999999999999</v>
      </c>
      <c r="J13" s="12" t="s">
        <v>122</v>
      </c>
      <c r="K13" s="10" t="s">
        <v>24</v>
      </c>
      <c r="L13" s="10" t="s">
        <v>24</v>
      </c>
    </row>
    <row r="14" spans="1:12" ht="15">
      <c r="A14" s="6" t="s">
        <v>123</v>
      </c>
      <c r="C14" s="7">
        <v>24.647673000000001</v>
      </c>
      <c r="D14" s="7">
        <v>1.9017660000000001</v>
      </c>
      <c r="E14" s="8"/>
      <c r="F14" s="8"/>
      <c r="G14" s="8"/>
      <c r="H14" s="8"/>
      <c r="I14" s="8"/>
    </row>
    <row r="15" spans="1:12" ht="15">
      <c r="A15" s="6" t="s">
        <v>124</v>
      </c>
      <c r="B15" s="33" t="s">
        <v>50</v>
      </c>
      <c r="C15" s="7">
        <v>24.056000000000001</v>
      </c>
      <c r="D15" s="7">
        <v>1.83</v>
      </c>
      <c r="E15" s="8">
        <f>H15-I15</f>
        <v>2.1949999999999998</v>
      </c>
      <c r="F15" s="11">
        <f>C15/E15</f>
        <v>10.959453302961277</v>
      </c>
      <c r="G15" s="11"/>
      <c r="H15" s="8">
        <v>2.1949999999999998</v>
      </c>
      <c r="I15" s="8"/>
      <c r="L15" s="10" t="s">
        <v>24</v>
      </c>
    </row>
    <row r="16" spans="1:12" ht="15">
      <c r="A16" s="13" t="s">
        <v>125</v>
      </c>
      <c r="B16" s="34"/>
      <c r="C16" s="7">
        <v>20.703754</v>
      </c>
      <c r="D16" s="7">
        <v>1.212296</v>
      </c>
      <c r="E16" s="8"/>
      <c r="F16" s="8"/>
      <c r="G16" s="8"/>
      <c r="H16" s="8"/>
      <c r="I16" s="8"/>
    </row>
    <row r="17" spans="1:9" ht="15">
      <c r="A17" s="6" t="s">
        <v>126</v>
      </c>
      <c r="C17" s="7">
        <v>18.571000000000002</v>
      </c>
      <c r="D17" s="7">
        <v>1.3220000000000001</v>
      </c>
      <c r="E17" s="8"/>
      <c r="F17" s="8"/>
      <c r="G17" s="8"/>
      <c r="H17" s="8"/>
      <c r="I17" s="8"/>
    </row>
    <row r="18" spans="1:9" ht="15">
      <c r="A18" s="6" t="s">
        <v>127</v>
      </c>
      <c r="C18" s="7">
        <v>17.530999999999999</v>
      </c>
      <c r="D18" s="7">
        <v>-0.27500000000000002</v>
      </c>
      <c r="E18" s="8"/>
      <c r="F18" s="8"/>
      <c r="G18" s="8"/>
      <c r="H18" s="8"/>
      <c r="I18" s="8"/>
    </row>
    <row r="19" spans="1:9" ht="15">
      <c r="A19" s="6" t="s">
        <v>128</v>
      </c>
      <c r="C19" s="7">
        <v>16.768657999999999</v>
      </c>
      <c r="D19" s="7">
        <v>0.191382</v>
      </c>
      <c r="E19" s="8"/>
      <c r="F19" s="8"/>
      <c r="G19" s="8"/>
      <c r="H19" s="8"/>
      <c r="I19" s="8"/>
    </row>
    <row r="20" spans="1:9" ht="15">
      <c r="A20" s="6" t="s">
        <v>129</v>
      </c>
      <c r="C20" s="7">
        <v>16.222545</v>
      </c>
      <c r="D20" s="7">
        <v>1.2509999999999999</v>
      </c>
      <c r="E20" s="8"/>
      <c r="F20" s="8"/>
      <c r="G20" s="8"/>
      <c r="H20" s="8"/>
      <c r="I20" s="8"/>
    </row>
    <row r="21" spans="1:9" ht="15">
      <c r="A21" s="6" t="s">
        <v>130</v>
      </c>
      <c r="C21" s="7">
        <v>15.222</v>
      </c>
      <c r="D21" s="7">
        <v>2.6560000000000001</v>
      </c>
      <c r="E21" s="8"/>
      <c r="F21" s="8"/>
      <c r="G21" s="8"/>
      <c r="H21" s="8"/>
      <c r="I21" s="8"/>
    </row>
    <row r="22" spans="1:9" ht="15">
      <c r="A22" s="6" t="s">
        <v>131</v>
      </c>
      <c r="C22" s="7">
        <v>14.764200000000001</v>
      </c>
      <c r="D22" s="7">
        <v>0.56430000000000002</v>
      </c>
      <c r="E22" s="8"/>
      <c r="F22" s="8"/>
      <c r="G22" s="8"/>
      <c r="H22" s="8"/>
      <c r="I22" s="8"/>
    </row>
    <row r="23" spans="1:9" ht="15">
      <c r="A23" s="6" t="s">
        <v>132</v>
      </c>
      <c r="C23" s="7">
        <v>14.569000000000001</v>
      </c>
      <c r="D23" s="7">
        <v>1.387</v>
      </c>
      <c r="E23" s="8"/>
      <c r="F23" s="8"/>
      <c r="G23" s="8"/>
      <c r="H23" s="8"/>
      <c r="I23" s="8"/>
    </row>
    <row r="24" spans="1:9" ht="15">
      <c r="A24" s="6" t="s">
        <v>133</v>
      </c>
      <c r="C24" s="7">
        <v>14.426</v>
      </c>
      <c r="D24" s="7">
        <v>1.288</v>
      </c>
      <c r="E24" s="8"/>
      <c r="F24" s="8"/>
      <c r="G24" s="8"/>
      <c r="H24" s="8"/>
      <c r="I24" s="8"/>
    </row>
    <row r="25" spans="1:9" ht="15">
      <c r="A25" s="6" t="s">
        <v>134</v>
      </c>
      <c r="C25" s="7">
        <v>13.603700999999999</v>
      </c>
      <c r="D25" s="7">
        <v>0.304921</v>
      </c>
      <c r="E25" s="8"/>
      <c r="F25" s="8"/>
      <c r="G25" s="8"/>
      <c r="H25" s="8"/>
      <c r="I25" s="8"/>
    </row>
    <row r="26" spans="1:9" ht="15">
      <c r="A26" s="6" t="s">
        <v>135</v>
      </c>
      <c r="C26" s="7">
        <v>12.891999999999999</v>
      </c>
      <c r="D26" s="7">
        <v>9.7000000000000003E-2</v>
      </c>
      <c r="E26" s="8"/>
      <c r="F26" s="8"/>
      <c r="G26" s="8"/>
      <c r="H26" s="8"/>
      <c r="I26" s="8"/>
    </row>
    <row r="27" spans="1:9" ht="15">
      <c r="A27" s="6" t="s">
        <v>136</v>
      </c>
      <c r="C27" s="7">
        <v>11.9702</v>
      </c>
      <c r="D27" s="7">
        <v>0.36459999999999998</v>
      </c>
      <c r="E27" s="8"/>
      <c r="F27" s="8"/>
      <c r="G27" s="8"/>
      <c r="H27" s="8"/>
      <c r="I27" s="8"/>
    </row>
    <row r="28" spans="1:9" ht="15">
      <c r="A28" s="6" t="s">
        <v>137</v>
      </c>
      <c r="C28" s="7">
        <v>11.854763</v>
      </c>
      <c r="D28" s="7">
        <v>0.33719300000000002</v>
      </c>
      <c r="E28" s="8"/>
      <c r="F28" s="8"/>
      <c r="G28" s="8"/>
      <c r="H28" s="8"/>
      <c r="I28" s="8"/>
    </row>
    <row r="29" spans="1:9" ht="15">
      <c r="A29" s="6" t="s">
        <v>138</v>
      </c>
      <c r="C29" s="7">
        <v>11.563000000000001</v>
      </c>
      <c r="D29" s="7">
        <v>0.67200000000000004</v>
      </c>
      <c r="E29" s="8"/>
      <c r="F29" s="8"/>
      <c r="G29" s="8"/>
      <c r="H29" s="8"/>
      <c r="I29" s="8"/>
    </row>
    <row r="30" spans="1:9" ht="15">
      <c r="A30" s="6" t="s">
        <v>139</v>
      </c>
      <c r="C30" s="7">
        <v>11.164674</v>
      </c>
      <c r="D30" s="7">
        <v>0.45808500000000002</v>
      </c>
      <c r="E30" s="8"/>
      <c r="F30" s="8"/>
      <c r="G30" s="8"/>
      <c r="H30" s="8"/>
      <c r="I30" s="8"/>
    </row>
    <row r="31" spans="1:9" ht="15">
      <c r="A31" s="6" t="s">
        <v>140</v>
      </c>
      <c r="C31" s="7">
        <v>10.827</v>
      </c>
      <c r="D31" s="7">
        <v>0.99</v>
      </c>
      <c r="E31" s="8"/>
      <c r="F31" s="8"/>
      <c r="G31" s="8"/>
      <c r="H31" s="8"/>
      <c r="I31" s="8"/>
    </row>
    <row r="32" spans="1:9" ht="15">
      <c r="A32" s="6" t="s">
        <v>141</v>
      </c>
      <c r="C32" s="7">
        <v>10.6891</v>
      </c>
      <c r="D32" s="7">
        <v>0.31290000000000001</v>
      </c>
      <c r="E32" s="8"/>
      <c r="F32" s="8"/>
      <c r="G32" s="8"/>
      <c r="H32" s="8"/>
      <c r="I32" s="8"/>
    </row>
    <row r="33" spans="1:12" ht="15">
      <c r="A33" s="6" t="s">
        <v>142</v>
      </c>
      <c r="B33" s="33" t="s">
        <v>17</v>
      </c>
      <c r="C33" s="7">
        <v>9.2919999999999998</v>
      </c>
      <c r="D33" s="7">
        <v>0.38300000000000001</v>
      </c>
      <c r="E33" s="8">
        <f>H33-I33</f>
        <v>3.92</v>
      </c>
      <c r="F33" s="11">
        <f>C33/E33</f>
        <v>2.370408163265306</v>
      </c>
      <c r="G33" s="11"/>
      <c r="H33" s="8">
        <v>3.92</v>
      </c>
      <c r="I33" s="8"/>
      <c r="K33" s="10" t="s">
        <v>24</v>
      </c>
      <c r="L33" s="10" t="s">
        <v>24</v>
      </c>
    </row>
    <row r="34" spans="1:12" ht="15">
      <c r="A34" s="6" t="s">
        <v>143</v>
      </c>
      <c r="C34" s="7">
        <v>9.0119869999999995</v>
      </c>
      <c r="D34" s="7">
        <v>0.49769099999999999</v>
      </c>
      <c r="E34" s="8"/>
      <c r="F34" s="8"/>
      <c r="G34" s="8"/>
      <c r="H34" s="8"/>
      <c r="I34" s="8"/>
    </row>
    <row r="35" spans="1:12" ht="15">
      <c r="A35" s="6" t="s">
        <v>144</v>
      </c>
      <c r="C35" s="7">
        <v>8.173</v>
      </c>
      <c r="D35" s="7">
        <v>2.6930000000000001</v>
      </c>
      <c r="E35" s="8"/>
      <c r="F35" s="8"/>
      <c r="G35" s="8"/>
      <c r="H35" s="8"/>
      <c r="I35" s="8"/>
    </row>
    <row r="36" spans="1:12" ht="15">
      <c r="A36" s="6" t="s">
        <v>145</v>
      </c>
      <c r="C36" s="7">
        <v>7.9427000000000003</v>
      </c>
      <c r="D36" s="7">
        <v>0.32140000000000002</v>
      </c>
      <c r="E36" s="8"/>
      <c r="F36" s="8"/>
      <c r="G36" s="8"/>
      <c r="H36" s="8"/>
      <c r="I36" s="8"/>
    </row>
    <row r="37" spans="1:12" ht="15">
      <c r="A37" s="6" t="s">
        <v>146</v>
      </c>
      <c r="C37" s="7">
        <v>7.7451999999999996</v>
      </c>
      <c r="D37" s="7">
        <v>0.62450000000000006</v>
      </c>
      <c r="E37" s="8"/>
      <c r="F37" s="8"/>
      <c r="G37" s="8"/>
      <c r="H37" s="8"/>
      <c r="I37" s="8"/>
    </row>
    <row r="38" spans="1:12" ht="15">
      <c r="A38" s="6" t="s">
        <v>147</v>
      </c>
      <c r="B38" s="33" t="s">
        <v>19</v>
      </c>
      <c r="C38" s="7">
        <v>7.3984259999999997</v>
      </c>
      <c r="D38" s="7">
        <v>0.42865599999999998</v>
      </c>
      <c r="E38" s="8">
        <f>H38-I38</f>
        <v>0.74</v>
      </c>
      <c r="F38" s="11">
        <f>C38/E38</f>
        <v>9.9978729729729725</v>
      </c>
      <c r="G38" s="8"/>
      <c r="H38" s="8">
        <v>0.74</v>
      </c>
      <c r="I38" s="8"/>
      <c r="L38" s="10" t="s">
        <v>24</v>
      </c>
    </row>
    <row r="39" spans="1:12" ht="15">
      <c r="A39" s="6" t="s">
        <v>148</v>
      </c>
      <c r="C39" s="7">
        <v>7.2050000000000001</v>
      </c>
      <c r="D39" s="7">
        <v>0.56499999999999995</v>
      </c>
      <c r="E39" s="8"/>
      <c r="F39" s="8"/>
      <c r="G39" s="8"/>
      <c r="H39" s="8"/>
      <c r="I39" s="8"/>
    </row>
    <row r="40" spans="1:12" ht="15">
      <c r="A40" s="6" t="s">
        <v>149</v>
      </c>
      <c r="C40" s="7">
        <v>7.0670999999999999</v>
      </c>
      <c r="D40" s="7">
        <v>0.82909999999999995</v>
      </c>
      <c r="E40" s="8"/>
      <c r="F40" s="8"/>
      <c r="G40" s="8"/>
      <c r="H40" s="8"/>
      <c r="I40" s="8"/>
    </row>
    <row r="41" spans="1:12" ht="15">
      <c r="A41" s="6" t="s">
        <v>150</v>
      </c>
      <c r="C41" s="7">
        <v>6.7449000000000003</v>
      </c>
      <c r="D41" s="7">
        <v>0.59</v>
      </c>
      <c r="E41" s="8"/>
      <c r="F41" s="8"/>
      <c r="G41" s="8"/>
      <c r="H41" s="8"/>
      <c r="I41" s="8"/>
    </row>
    <row r="42" spans="1:12" ht="15">
      <c r="A42" s="6" t="s">
        <v>151</v>
      </c>
      <c r="C42" s="7">
        <v>6.702947</v>
      </c>
      <c r="D42" s="7">
        <v>0.27848699999999998</v>
      </c>
      <c r="E42" s="8"/>
      <c r="F42" s="8"/>
      <c r="G42" s="8"/>
      <c r="H42" s="8"/>
      <c r="I42" s="8"/>
    </row>
    <row r="43" spans="1:12" ht="15">
      <c r="A43" s="6" t="s">
        <v>152</v>
      </c>
      <c r="B43" s="33" t="s">
        <v>14</v>
      </c>
      <c r="C43" s="7">
        <v>6.5393879999999998</v>
      </c>
      <c r="D43" s="7">
        <v>0.59108300000000003</v>
      </c>
      <c r="E43" s="8">
        <f>H43-I43</f>
        <v>1.94</v>
      </c>
      <c r="F43" s="11">
        <f>C43/E43</f>
        <v>3.3708185567010309</v>
      </c>
      <c r="G43" s="11"/>
      <c r="H43" s="8">
        <v>1.94</v>
      </c>
      <c r="I43" s="8"/>
      <c r="K43" s="10" t="s">
        <v>24</v>
      </c>
      <c r="L43" s="10" t="s">
        <v>24</v>
      </c>
    </row>
    <row r="44" spans="1:12" ht="15">
      <c r="A44" s="6" t="s">
        <v>153</v>
      </c>
      <c r="C44" s="7">
        <v>6.4981739999999997</v>
      </c>
      <c r="D44" s="7">
        <v>0.37559100000000001</v>
      </c>
      <c r="E44" s="8"/>
      <c r="F44" s="8"/>
      <c r="G44" s="8"/>
      <c r="H44" s="8"/>
      <c r="I44" s="8"/>
    </row>
    <row r="45" spans="1:12" ht="15">
      <c r="A45" s="6" t="s">
        <v>154</v>
      </c>
      <c r="C45" s="7">
        <v>6.4039999999999999</v>
      </c>
      <c r="D45" s="7">
        <v>0.58799999999999997</v>
      </c>
      <c r="E45" s="8"/>
      <c r="F45" s="8"/>
      <c r="G45" s="8"/>
      <c r="H45" s="8"/>
      <c r="I45" s="8"/>
    </row>
    <row r="46" spans="1:12" ht="15">
      <c r="A46" s="6" t="s">
        <v>155</v>
      </c>
      <c r="C46" s="7">
        <v>6.1159999999999997</v>
      </c>
      <c r="D46" s="7">
        <v>0.58599999999999997</v>
      </c>
      <c r="E46" s="8"/>
      <c r="F46" s="8"/>
      <c r="G46" s="8"/>
      <c r="H46" s="8"/>
      <c r="I46" s="8"/>
    </row>
    <row r="47" spans="1:12" ht="15">
      <c r="A47" s="6" t="s">
        <v>156</v>
      </c>
      <c r="C47" s="7">
        <v>6.0692000000000004</v>
      </c>
      <c r="D47" s="7">
        <v>0.3105</v>
      </c>
      <c r="E47" s="8"/>
      <c r="F47" s="8"/>
      <c r="G47" s="8"/>
      <c r="H47" s="8"/>
      <c r="I47" s="8"/>
    </row>
    <row r="48" spans="1:12" ht="15">
      <c r="A48" s="6" t="s">
        <v>157</v>
      </c>
      <c r="C48" s="7">
        <v>5.8597489999999999</v>
      </c>
      <c r="D48" s="7">
        <v>0.43801699999999999</v>
      </c>
      <c r="E48" s="8"/>
      <c r="F48" s="8"/>
      <c r="G48" s="8"/>
      <c r="H48" s="8"/>
      <c r="I48" s="8"/>
    </row>
    <row r="49" spans="1:12" ht="15">
      <c r="A49" s="6" t="s">
        <v>158</v>
      </c>
      <c r="C49" s="7">
        <v>5.6571999999999996</v>
      </c>
      <c r="D49" s="7">
        <v>0.40589999999999998</v>
      </c>
      <c r="E49" s="8"/>
      <c r="F49" s="8"/>
      <c r="G49" s="8"/>
      <c r="H49" s="8"/>
      <c r="I49" s="8"/>
    </row>
    <row r="50" spans="1:12" ht="15">
      <c r="A50" s="6" t="s">
        <v>159</v>
      </c>
      <c r="B50" s="33" t="s">
        <v>49</v>
      </c>
      <c r="C50" s="7">
        <v>4.9904630000000001</v>
      </c>
      <c r="D50" s="7">
        <v>0.67913800000000002</v>
      </c>
      <c r="E50" s="8">
        <f>H50-I50</f>
        <v>0.93599999999999994</v>
      </c>
      <c r="F50" s="11">
        <f>C50/E50</f>
        <v>5.3316912393162399</v>
      </c>
      <c r="G50" s="11"/>
      <c r="H50" s="8">
        <v>1.3029999999999999</v>
      </c>
      <c r="I50" s="8">
        <v>0.36699999999999999</v>
      </c>
      <c r="J50" s="12" t="s">
        <v>160</v>
      </c>
      <c r="K50" s="10" t="s">
        <v>24</v>
      </c>
      <c r="L50" s="10" t="s">
        <v>24</v>
      </c>
    </row>
    <row r="51" spans="1:12" ht="15">
      <c r="A51" s="6" t="s">
        <v>161</v>
      </c>
      <c r="C51" s="7">
        <v>4.9630000000000001</v>
      </c>
      <c r="D51" s="7">
        <v>1.1100000000000001</v>
      </c>
      <c r="E51" s="8"/>
      <c r="F51" s="8"/>
      <c r="G51" s="8"/>
      <c r="H51" s="8"/>
      <c r="I51" s="8"/>
    </row>
    <row r="52" spans="1:12" ht="15">
      <c r="A52" s="6" t="s">
        <v>162</v>
      </c>
      <c r="C52" s="7">
        <v>4.7074749999999996</v>
      </c>
      <c r="D52" s="7">
        <v>0.30771199999999999</v>
      </c>
      <c r="E52" s="8"/>
      <c r="F52" s="8"/>
      <c r="G52" s="8"/>
      <c r="H52" s="8"/>
      <c r="I52" s="8"/>
    </row>
    <row r="53" spans="1:12" ht="15">
      <c r="A53" s="6" t="s">
        <v>163</v>
      </c>
      <c r="C53" s="7">
        <v>4.6431870000000002</v>
      </c>
      <c r="D53" s="7">
        <v>0.138015</v>
      </c>
      <c r="E53" s="8"/>
      <c r="F53" s="8"/>
      <c r="G53" s="8"/>
      <c r="H53" s="8"/>
      <c r="I53" s="8"/>
    </row>
    <row r="54" spans="1:12" ht="15">
      <c r="A54" s="6" t="s">
        <v>164</v>
      </c>
      <c r="C54" s="7">
        <v>4.5962670000000001</v>
      </c>
      <c r="D54" s="7">
        <v>0.26428499999999999</v>
      </c>
      <c r="E54" s="8"/>
      <c r="F54" s="8"/>
      <c r="G54" s="8"/>
      <c r="H54" s="8"/>
      <c r="I54" s="8"/>
    </row>
    <row r="55" spans="1:12" ht="15">
      <c r="A55" s="6" t="s">
        <v>165</v>
      </c>
      <c r="C55" s="7">
        <v>4.2758229999999999</v>
      </c>
      <c r="D55" s="7">
        <v>0.43212</v>
      </c>
      <c r="E55" s="8"/>
      <c r="F55" s="8"/>
      <c r="G55" s="8"/>
      <c r="H55" s="8"/>
      <c r="I55" s="8"/>
    </row>
    <row r="56" spans="1:12" ht="15">
      <c r="A56" s="6" t="s">
        <v>166</v>
      </c>
      <c r="C56" s="7">
        <v>3.6249289999999998</v>
      </c>
      <c r="D56" s="7">
        <v>9.3046000000000004E-2</v>
      </c>
      <c r="E56" s="8"/>
      <c r="F56" s="8"/>
      <c r="G56" s="8"/>
      <c r="H56" s="8"/>
      <c r="I56" s="8"/>
    </row>
    <row r="57" spans="1:12" ht="15">
      <c r="A57" s="6" t="s">
        <v>167</v>
      </c>
      <c r="C57" s="7">
        <v>3.3612920000000002</v>
      </c>
      <c r="D57" s="7">
        <v>0.132189</v>
      </c>
      <c r="E57" s="8"/>
      <c r="F57" s="8"/>
      <c r="G57" s="8"/>
      <c r="H57" s="8"/>
      <c r="I57" s="8"/>
    </row>
    <row r="58" spans="1:12" ht="15">
      <c r="A58" s="6" t="s">
        <v>168</v>
      </c>
      <c r="C58" s="7">
        <v>3.3431000000000002</v>
      </c>
      <c r="D58" s="7">
        <v>0.457208</v>
      </c>
      <c r="E58" s="8"/>
      <c r="F58" s="8"/>
      <c r="G58" s="8"/>
      <c r="H58" s="8"/>
      <c r="I58" s="8"/>
    </row>
    <row r="59" spans="1:12" ht="15">
      <c r="A59" s="6" t="s">
        <v>169</v>
      </c>
      <c r="C59" s="7">
        <v>3.1302289999999999</v>
      </c>
      <c r="D59" s="7">
        <v>0.49340000000000001</v>
      </c>
      <c r="E59" s="8"/>
      <c r="F59" s="8"/>
      <c r="G59" s="8"/>
      <c r="H59" s="8"/>
      <c r="I59" s="8"/>
    </row>
    <row r="60" spans="1:12" ht="15">
      <c r="A60" s="6" t="s">
        <v>170</v>
      </c>
      <c r="C60" s="7">
        <v>3.0720000000000001</v>
      </c>
      <c r="D60" s="7">
        <v>0.23499999999999999</v>
      </c>
      <c r="E60" s="8"/>
      <c r="F60" s="8"/>
      <c r="G60" s="8"/>
      <c r="H60" s="8"/>
      <c r="I60" s="8"/>
    </row>
    <row r="61" spans="1:12" ht="15">
      <c r="A61" s="6" t="s">
        <v>171</v>
      </c>
      <c r="C61" s="7">
        <v>2.793266</v>
      </c>
      <c r="D61" s="7">
        <v>0.15631700000000001</v>
      </c>
      <c r="E61" s="8"/>
      <c r="F61" s="8"/>
      <c r="G61" s="8"/>
      <c r="H61" s="8"/>
      <c r="I61" s="8"/>
    </row>
    <row r="62" spans="1:12" ht="15">
      <c r="A62" s="6" t="s">
        <v>172</v>
      </c>
      <c r="C62" s="7">
        <v>2.7209569999999998</v>
      </c>
      <c r="D62" s="7">
        <v>0.36779000000000001</v>
      </c>
      <c r="E62" s="8"/>
      <c r="F62" s="8"/>
      <c r="G62" s="8"/>
      <c r="H62" s="8"/>
      <c r="I62" s="8"/>
    </row>
    <row r="63" spans="1:12" ht="15">
      <c r="A63" s="6" t="s">
        <v>173</v>
      </c>
      <c r="C63" s="7">
        <v>2.61</v>
      </c>
      <c r="D63" s="7">
        <v>1.9950000000000001</v>
      </c>
      <c r="E63" s="8"/>
      <c r="F63" s="8"/>
      <c r="G63" s="8"/>
      <c r="H63" s="8"/>
      <c r="I63" s="8"/>
    </row>
    <row r="64" spans="1:12" ht="15">
      <c r="A64" s="6" t="s">
        <v>174</v>
      </c>
      <c r="C64" s="7">
        <v>2.4980630000000001</v>
      </c>
      <c r="D64" s="7">
        <v>0.111829</v>
      </c>
      <c r="E64" s="8"/>
      <c r="F64" s="8"/>
      <c r="G64" s="8"/>
      <c r="H64" s="8"/>
      <c r="I64" s="8"/>
    </row>
    <row r="65" spans="1:9" ht="15">
      <c r="A65" s="6" t="s">
        <v>175</v>
      </c>
      <c r="C65" s="7">
        <v>2.263563</v>
      </c>
      <c r="D65" s="7">
        <v>0.23646200000000001</v>
      </c>
      <c r="E65" s="8"/>
      <c r="F65" s="8"/>
      <c r="G65" s="8"/>
      <c r="H65" s="8"/>
      <c r="I65" s="8"/>
    </row>
    <row r="66" spans="1:9" ht="15">
      <c r="A66" s="6" t="s">
        <v>176</v>
      </c>
      <c r="C66" s="7">
        <v>1.99333</v>
      </c>
      <c r="D66" s="7">
        <v>7.6072000000000001E-2</v>
      </c>
      <c r="E66" s="8"/>
      <c r="F66" s="8"/>
      <c r="G66" s="8"/>
      <c r="H66" s="8"/>
      <c r="I66" s="8"/>
    </row>
    <row r="67" spans="1:9" ht="15">
      <c r="A67" s="6" t="s">
        <v>177</v>
      </c>
      <c r="C67" s="7">
        <v>1.89178</v>
      </c>
      <c r="D67" s="7">
        <v>0.128857</v>
      </c>
      <c r="E67" s="8"/>
      <c r="F67" s="8"/>
      <c r="G67" s="8"/>
      <c r="H67" s="8"/>
      <c r="I67" s="8"/>
    </row>
    <row r="68" spans="1:9" ht="15">
      <c r="A68" s="6" t="s">
        <v>178</v>
      </c>
      <c r="C68" s="7">
        <v>1.800187</v>
      </c>
      <c r="D68" s="7">
        <v>0.158918</v>
      </c>
      <c r="E68" s="8"/>
      <c r="F68" s="8"/>
      <c r="G68" s="8"/>
      <c r="H68" s="8"/>
      <c r="I68" s="8"/>
    </row>
    <row r="69" spans="1:9" ht="15">
      <c r="A69" s="6" t="s">
        <v>179</v>
      </c>
      <c r="C69" s="7">
        <v>1.7669999999999999</v>
      </c>
      <c r="D69" s="7">
        <v>0.14499999999999999</v>
      </c>
      <c r="E69" s="8"/>
      <c r="F69" s="8"/>
      <c r="G69" s="8"/>
      <c r="H69" s="8"/>
      <c r="I69" s="8"/>
    </row>
    <row r="70" spans="1:9" ht="15">
      <c r="A70" s="6" t="s">
        <v>180</v>
      </c>
      <c r="C70" s="7">
        <v>1.7395910000000001</v>
      </c>
      <c r="D70" s="7">
        <v>0.168354</v>
      </c>
      <c r="E70" s="8"/>
      <c r="F70" s="8"/>
      <c r="G70" s="8"/>
      <c r="H70" s="8"/>
      <c r="I70" s="8"/>
    </row>
    <row r="71" spans="1:9" ht="15">
      <c r="A71" s="6" t="s">
        <v>181</v>
      </c>
      <c r="C71" s="7">
        <v>1.665654</v>
      </c>
      <c r="D71" s="7">
        <v>5.8290000000000002E-2</v>
      </c>
      <c r="E71" s="8"/>
      <c r="F71" s="8"/>
      <c r="G71" s="8"/>
      <c r="H71" s="8"/>
      <c r="I71" s="8"/>
    </row>
    <row r="72" spans="1:9" ht="15">
      <c r="A72" s="6" t="s">
        <v>182</v>
      </c>
      <c r="C72" s="7">
        <v>1.4929889999999999</v>
      </c>
      <c r="D72" s="7">
        <v>8.6152000000000006E-2</v>
      </c>
      <c r="E72" s="8"/>
      <c r="F72" s="8"/>
      <c r="G72" s="8"/>
      <c r="H72" s="8"/>
      <c r="I72" s="8"/>
    </row>
    <row r="73" spans="1:9" ht="15">
      <c r="A73" s="6" t="s">
        <v>183</v>
      </c>
      <c r="C73" s="7">
        <v>1.4658610000000001</v>
      </c>
      <c r="D73" s="7">
        <v>0.13051299999999999</v>
      </c>
      <c r="E73" s="8"/>
      <c r="F73" s="8"/>
      <c r="G73" s="8"/>
      <c r="H73" s="8"/>
      <c r="I73" s="8"/>
    </row>
    <row r="74" spans="1:9" ht="15">
      <c r="A74" s="6" t="s">
        <v>184</v>
      </c>
      <c r="C74" s="7">
        <v>1.4354</v>
      </c>
      <c r="D74" s="7">
        <v>3.8475000000000002E-2</v>
      </c>
      <c r="E74" s="8"/>
      <c r="F74" s="8"/>
      <c r="G74" s="8"/>
      <c r="H74" s="8"/>
      <c r="I74" s="8"/>
    </row>
    <row r="75" spans="1:9" ht="15">
      <c r="A75" s="6" t="s">
        <v>185</v>
      </c>
      <c r="C75" s="7">
        <v>1.359423</v>
      </c>
      <c r="D75" s="7">
        <v>-4.5830000000000003E-3</v>
      </c>
      <c r="E75" s="8"/>
      <c r="F75" s="8"/>
      <c r="G75" s="8"/>
      <c r="H75" s="8"/>
      <c r="I75" s="8"/>
    </row>
    <row r="76" spans="1:9" ht="15">
      <c r="A76" s="6" t="s">
        <v>186</v>
      </c>
      <c r="C76" s="7">
        <v>1.26295</v>
      </c>
      <c r="D76" s="7">
        <v>-5.0326000000000003E-2</v>
      </c>
      <c r="E76" s="8"/>
      <c r="F76" s="8"/>
      <c r="G76" s="8"/>
      <c r="H76" s="8"/>
      <c r="I76" s="8"/>
    </row>
    <row r="77" spans="1:9" ht="15">
      <c r="A77" s="6" t="s">
        <v>187</v>
      </c>
      <c r="C77" s="7">
        <v>1.240899</v>
      </c>
      <c r="D77" s="7">
        <v>5.3961000000000002E-2</v>
      </c>
      <c r="E77" s="8"/>
      <c r="F77" s="8"/>
      <c r="G77" s="8"/>
      <c r="H77" s="8"/>
      <c r="I77" s="8"/>
    </row>
    <row r="78" spans="1:9" ht="15">
      <c r="A78" s="6" t="s">
        <v>188</v>
      </c>
      <c r="C78" s="7">
        <v>1.210121</v>
      </c>
      <c r="D78" s="7">
        <v>1.9061000000000002E-2</v>
      </c>
      <c r="E78" s="8"/>
      <c r="F78" s="8"/>
      <c r="G78" s="8"/>
      <c r="H78" s="8"/>
      <c r="I78" s="8"/>
    </row>
    <row r="79" spans="1:9" ht="15">
      <c r="A79" s="6" t="s">
        <v>189</v>
      </c>
      <c r="C79" s="7">
        <v>1.202488</v>
      </c>
      <c r="D79" s="7">
        <v>5.3191000000000002E-2</v>
      </c>
      <c r="E79" s="8"/>
      <c r="F79" s="8"/>
      <c r="G79" s="8"/>
      <c r="H79" s="8"/>
      <c r="I79" s="8"/>
    </row>
    <row r="80" spans="1:9" ht="15">
      <c r="A80" s="6" t="s">
        <v>190</v>
      </c>
      <c r="C80" s="7">
        <v>1.11189</v>
      </c>
      <c r="D80" s="7">
        <v>4.3562999999999998E-2</v>
      </c>
      <c r="E80" s="8"/>
      <c r="F80" s="8"/>
      <c r="G80" s="8"/>
      <c r="H80" s="8"/>
      <c r="I80" s="8"/>
    </row>
    <row r="81" spans="1:9" ht="15">
      <c r="A81" s="6" t="s">
        <v>191</v>
      </c>
      <c r="C81" s="7">
        <v>1.0873569999999999</v>
      </c>
      <c r="D81" s="7">
        <v>8.5896E-2</v>
      </c>
      <c r="E81" s="8"/>
      <c r="F81" s="8"/>
      <c r="G81" s="8"/>
      <c r="H81" s="8"/>
      <c r="I81" s="8"/>
    </row>
    <row r="82" spans="1:9" ht="15">
      <c r="A82" s="6" t="s">
        <v>192</v>
      </c>
      <c r="C82" s="7">
        <v>0.99558500000000005</v>
      </c>
      <c r="D82" s="7">
        <v>4.4697000000000001E-2</v>
      </c>
      <c r="E82" s="8"/>
      <c r="F82" s="8"/>
      <c r="G82" s="8"/>
      <c r="H82" s="8"/>
      <c r="I82" s="8"/>
    </row>
    <row r="83" spans="1:9" ht="15">
      <c r="A83" s="6" t="s">
        <v>193</v>
      </c>
      <c r="C83" s="7">
        <v>0.97823199999999999</v>
      </c>
      <c r="D83" s="7">
        <v>1.6035000000000001E-2</v>
      </c>
      <c r="E83" s="8"/>
      <c r="F83" s="8"/>
      <c r="G83" s="8"/>
      <c r="H83" s="8"/>
      <c r="I83" s="8"/>
    </row>
    <row r="84" spans="1:9" ht="15">
      <c r="A84" s="6" t="s">
        <v>194</v>
      </c>
      <c r="C84" s="7">
        <v>0.95967800000000003</v>
      </c>
      <c r="D84" s="7">
        <v>6.2267999999999997E-2</v>
      </c>
      <c r="E84" s="8"/>
      <c r="F84" s="8"/>
      <c r="G84" s="8"/>
      <c r="H84" s="8"/>
      <c r="I84" s="8"/>
    </row>
    <row r="85" spans="1:9" ht="15">
      <c r="A85" s="6" t="s">
        <v>195</v>
      </c>
      <c r="C85" s="7">
        <v>0.90531899999999998</v>
      </c>
      <c r="D85" s="7">
        <v>0.123668</v>
      </c>
      <c r="E85" s="8"/>
      <c r="F85" s="8"/>
      <c r="G85" s="8"/>
      <c r="H85" s="8"/>
      <c r="I85" s="8"/>
    </row>
    <row r="86" spans="1:9" ht="15">
      <c r="A86" s="6" t="s">
        <v>196</v>
      </c>
      <c r="C86" s="7">
        <v>0.89417100000000005</v>
      </c>
      <c r="D86" s="7">
        <v>7.4753E-2</v>
      </c>
      <c r="E86" s="8"/>
      <c r="F86" s="8"/>
      <c r="G86" s="8"/>
      <c r="H86" s="8"/>
      <c r="I86" s="8"/>
    </row>
    <row r="87" spans="1:9" ht="15">
      <c r="A87" s="6" t="s">
        <v>197</v>
      </c>
      <c r="C87" s="7">
        <v>0.88333099999999998</v>
      </c>
      <c r="D87" s="7">
        <v>8.9488999999999999E-2</v>
      </c>
      <c r="E87" s="8"/>
      <c r="F87" s="8"/>
      <c r="G87" s="8"/>
      <c r="H87" s="8"/>
      <c r="I87" s="8"/>
    </row>
    <row r="88" spans="1:9" ht="15">
      <c r="A88" s="6" t="s">
        <v>198</v>
      </c>
      <c r="C88" s="7">
        <v>0.86980000000000002</v>
      </c>
      <c r="D88" s="7">
        <v>8.7599999999999997E-2</v>
      </c>
      <c r="E88" s="8"/>
      <c r="F88" s="8"/>
      <c r="G88" s="8"/>
      <c r="H88" s="8"/>
      <c r="I88" s="8"/>
    </row>
    <row r="89" spans="1:9" ht="15">
      <c r="A89" s="6" t="s">
        <v>199</v>
      </c>
      <c r="C89" s="7">
        <v>0.83813499999999996</v>
      </c>
      <c r="D89" s="7">
        <v>0.11351</v>
      </c>
      <c r="E89" s="8"/>
      <c r="F89" s="8"/>
      <c r="G89" s="8"/>
      <c r="H89" s="8"/>
      <c r="I89" s="8"/>
    </row>
    <row r="90" spans="1:9" ht="15">
      <c r="A90" s="6" t="s">
        <v>200</v>
      </c>
      <c r="C90" s="7">
        <v>0.83247000000000004</v>
      </c>
      <c r="D90" s="7">
        <v>4.6184999999999997E-2</v>
      </c>
      <c r="E90" s="8"/>
      <c r="F90" s="8"/>
      <c r="G90" s="8"/>
      <c r="H90" s="8"/>
      <c r="I90" s="8"/>
    </row>
    <row r="91" spans="1:9" ht="15">
      <c r="A91" s="6" t="s">
        <v>201</v>
      </c>
      <c r="C91" s="7">
        <v>0.81967900000000005</v>
      </c>
      <c r="D91" s="7">
        <v>0</v>
      </c>
      <c r="E91" s="8"/>
      <c r="F91" s="8"/>
      <c r="G91" s="8"/>
      <c r="H91" s="8"/>
      <c r="I91" s="8"/>
    </row>
    <row r="92" spans="1:9" ht="15">
      <c r="A92" s="6" t="s">
        <v>202</v>
      </c>
      <c r="C92" s="7">
        <v>0.81481099999999995</v>
      </c>
      <c r="D92" s="7">
        <v>6.3674999999999995E-2</v>
      </c>
      <c r="E92" s="8"/>
      <c r="F92" s="8"/>
      <c r="G92" s="8"/>
      <c r="H92" s="8"/>
      <c r="I92" s="8"/>
    </row>
    <row r="93" spans="1:9" ht="15">
      <c r="A93" s="6" t="s">
        <v>203</v>
      </c>
      <c r="C93" s="7">
        <v>0.75989499999999999</v>
      </c>
      <c r="D93" s="7">
        <v>3.8535E-2</v>
      </c>
      <c r="E93" s="8"/>
      <c r="F93" s="8"/>
      <c r="G93" s="8"/>
      <c r="H93" s="8"/>
      <c r="I93" s="8"/>
    </row>
    <row r="94" spans="1:9" ht="15">
      <c r="A94" s="6" t="s">
        <v>204</v>
      </c>
      <c r="C94" s="7">
        <v>0.68225899999999995</v>
      </c>
      <c r="D94" s="7">
        <v>9.0758000000000005E-2</v>
      </c>
      <c r="E94" s="8"/>
      <c r="F94" s="8"/>
      <c r="G94" s="8"/>
      <c r="H94" s="8"/>
      <c r="I94" s="8"/>
    </row>
    <row r="95" spans="1:9" ht="15">
      <c r="A95" s="6" t="s">
        <v>205</v>
      </c>
      <c r="C95" s="7">
        <v>0.51790700000000001</v>
      </c>
      <c r="D95" s="7">
        <v>-2.1793E-2</v>
      </c>
      <c r="E95" s="8"/>
      <c r="F95" s="8"/>
      <c r="G95" s="8"/>
      <c r="H95" s="8"/>
      <c r="I95" s="8"/>
    </row>
    <row r="96" spans="1:9" ht="15">
      <c r="A96" s="6" t="s">
        <v>206</v>
      </c>
      <c r="C96" s="7">
        <v>0.50917299999999999</v>
      </c>
      <c r="D96" s="7">
        <v>4.9557999999999998E-2</v>
      </c>
      <c r="E96" s="8"/>
      <c r="F96" s="8"/>
      <c r="G96" s="8"/>
      <c r="H96" s="8"/>
      <c r="I96" s="8"/>
    </row>
    <row r="97" spans="1:12" ht="15">
      <c r="A97" s="6" t="s">
        <v>207</v>
      </c>
      <c r="C97" s="7">
        <v>0.49479699999999999</v>
      </c>
      <c r="D97" s="7">
        <v>3.3244000000000003E-2</v>
      </c>
      <c r="E97" s="8"/>
      <c r="F97" s="8"/>
      <c r="G97" s="8"/>
      <c r="H97" s="8"/>
      <c r="I97" s="8"/>
    </row>
    <row r="98" spans="1:12" ht="15">
      <c r="A98" s="6" t="s">
        <v>208</v>
      </c>
      <c r="C98" s="7">
        <v>0.49427399999999999</v>
      </c>
      <c r="D98" s="7">
        <v>6.8279999999999999E-3</v>
      </c>
      <c r="E98" s="8"/>
      <c r="F98" s="8"/>
      <c r="G98" s="8"/>
      <c r="H98" s="8"/>
      <c r="I98" s="8"/>
    </row>
    <row r="99" spans="1:12" ht="15">
      <c r="A99" s="6" t="s">
        <v>209</v>
      </c>
      <c r="C99" s="7">
        <v>0.43853900000000001</v>
      </c>
      <c r="D99" s="7">
        <v>7.3296E-2</v>
      </c>
      <c r="E99" s="8"/>
      <c r="F99" s="8"/>
      <c r="G99" s="8"/>
      <c r="H99" s="8"/>
      <c r="I99" s="8"/>
    </row>
    <row r="100" spans="1:12" ht="15">
      <c r="A100" s="6" t="s">
        <v>210</v>
      </c>
      <c r="C100" s="7">
        <v>0.352746</v>
      </c>
      <c r="D100" s="7">
        <v>1.1202E-2</v>
      </c>
      <c r="E100" s="8"/>
      <c r="F100" s="8"/>
      <c r="G100" s="8"/>
      <c r="H100" s="8"/>
      <c r="I100" s="8"/>
    </row>
    <row r="101" spans="1:12" ht="15">
      <c r="A101" s="6" t="s">
        <v>211</v>
      </c>
      <c r="C101" s="7">
        <v>0.339397</v>
      </c>
      <c r="D101" s="7">
        <v>1.5803999999999999E-2</v>
      </c>
      <c r="E101" s="8"/>
      <c r="F101" s="8"/>
      <c r="G101" s="8"/>
      <c r="H101" s="8"/>
      <c r="I101" s="8"/>
    </row>
    <row r="102" spans="1:12" ht="15">
      <c r="A102" s="6" t="s">
        <v>212</v>
      </c>
      <c r="C102" s="7">
        <v>0.30677700000000002</v>
      </c>
      <c r="D102" s="7">
        <v>2.7376000000000001E-2</v>
      </c>
      <c r="E102" s="8"/>
      <c r="F102" s="8"/>
      <c r="G102" s="8"/>
      <c r="H102" s="8"/>
      <c r="I102" s="8"/>
    </row>
    <row r="103" spans="1:12" ht="15">
      <c r="A103" s="6" t="s">
        <v>213</v>
      </c>
      <c r="C103" s="7">
        <v>0.26579999999999998</v>
      </c>
      <c r="D103" s="7">
        <v>8.6999999999999994E-3</v>
      </c>
      <c r="E103" s="8"/>
      <c r="F103" s="8"/>
      <c r="G103" s="8"/>
      <c r="H103" s="8"/>
      <c r="I103" s="8"/>
    </row>
    <row r="104" spans="1:12" ht="15">
      <c r="A104" s="6" t="s">
        <v>214</v>
      </c>
      <c r="C104" s="7">
        <v>0.25896599999999997</v>
      </c>
      <c r="D104" s="7">
        <v>2.885E-3</v>
      </c>
      <c r="E104" s="8"/>
      <c r="F104" s="8"/>
      <c r="G104" s="8"/>
      <c r="H104" s="8"/>
      <c r="I104" s="8"/>
    </row>
    <row r="105" spans="1:12" ht="15">
      <c r="A105" s="6" t="s">
        <v>215</v>
      </c>
      <c r="C105" s="7">
        <v>0.25246200000000002</v>
      </c>
      <c r="D105" s="7">
        <v>3.0358E-2</v>
      </c>
      <c r="E105" s="8"/>
      <c r="F105" s="8"/>
      <c r="G105" s="8"/>
      <c r="H105" s="8"/>
      <c r="I105" s="8"/>
    </row>
    <row r="106" spans="1:12" ht="15">
      <c r="A106" s="6" t="s">
        <v>216</v>
      </c>
      <c r="C106" s="7">
        <v>0.17521200000000001</v>
      </c>
      <c r="D106" s="7">
        <v>2.1399999999999999E-2</v>
      </c>
      <c r="E106" s="8"/>
      <c r="F106" s="8"/>
      <c r="G106" s="8"/>
      <c r="H106" s="8"/>
      <c r="I106" s="8"/>
    </row>
    <row r="107" spans="1:12" ht="15">
      <c r="A107" s="6" t="s">
        <v>217</v>
      </c>
      <c r="C107" s="7">
        <v>0.14040900000000001</v>
      </c>
      <c r="D107" s="7">
        <v>3.3010000000000001E-3</v>
      </c>
      <c r="E107" s="8"/>
      <c r="F107" s="8"/>
      <c r="G107" s="8"/>
      <c r="H107" s="8"/>
      <c r="I107" s="8"/>
    </row>
    <row r="108" spans="1:12" ht="15">
      <c r="A108" s="6" t="s">
        <v>218</v>
      </c>
      <c r="C108" s="7">
        <v>3.7504000000000003E-2</v>
      </c>
      <c r="D108" s="7">
        <v>1.632E-3</v>
      </c>
      <c r="E108" s="8"/>
      <c r="F108" s="8"/>
      <c r="G108" s="8"/>
      <c r="H108" s="8"/>
      <c r="I108" s="8"/>
    </row>
    <row r="109" spans="1:12" ht="15">
      <c r="A109" s="6" t="s">
        <v>219</v>
      </c>
      <c r="C109" s="7">
        <v>6.7299999999999999E-3</v>
      </c>
      <c r="D109" s="7">
        <v>-3.7729999999999999E-3</v>
      </c>
      <c r="E109" s="8"/>
      <c r="F109" s="8"/>
      <c r="G109" s="8"/>
      <c r="H109" s="8"/>
      <c r="I109" s="8"/>
    </row>
    <row r="110" spans="1:12" ht="15">
      <c r="A110" s="14" t="s">
        <v>220</v>
      </c>
      <c r="B110" s="33" t="s">
        <v>57</v>
      </c>
      <c r="C110" s="15"/>
      <c r="D110" s="15"/>
      <c r="E110" s="8"/>
      <c r="F110" s="8"/>
      <c r="G110" s="8"/>
      <c r="H110" s="8">
        <v>0.247</v>
      </c>
      <c r="I110" s="8"/>
      <c r="L110" s="10" t="s">
        <v>24</v>
      </c>
    </row>
    <row r="111" spans="1:12">
      <c r="A111" s="17" t="s">
        <v>258</v>
      </c>
      <c r="B111" s="33" t="s">
        <v>255</v>
      </c>
      <c r="C111" s="15"/>
      <c r="D111" s="15"/>
    </row>
    <row r="112" spans="1:12">
      <c r="A112" s="14"/>
      <c r="C112" s="15"/>
      <c r="D112" s="15"/>
    </row>
    <row r="113" spans="1:13">
      <c r="A113" s="14"/>
      <c r="C113" s="15"/>
      <c r="D113" s="15"/>
    </row>
    <row r="114" spans="1:13" s="20" customFormat="1">
      <c r="A114" s="18" t="s">
        <v>70</v>
      </c>
      <c r="B114" s="33"/>
      <c r="C114" s="19"/>
      <c r="D114" s="19"/>
      <c r="H114" s="21">
        <f>COUNT(H2:H110)</f>
        <v>10</v>
      </c>
      <c r="I114" s="20" t="s">
        <v>259</v>
      </c>
      <c r="K114" s="21">
        <f>COUNTIF(K2:K110,"Yes")</f>
        <v>6</v>
      </c>
      <c r="L114" s="21">
        <f>COUNTIF(L2:L110,"Yes")</f>
        <v>10</v>
      </c>
      <c r="M114" s="20" t="s">
        <v>259</v>
      </c>
    </row>
    <row r="115" spans="1:13" s="20" customFormat="1">
      <c r="A115" s="18"/>
      <c r="B115" s="33"/>
      <c r="C115" s="19"/>
      <c r="D115" s="19"/>
      <c r="H115" s="22">
        <f>SUM(H2:H110)</f>
        <v>25.306000000000001</v>
      </c>
      <c r="I115" s="20" t="s">
        <v>260</v>
      </c>
      <c r="K115" s="22">
        <f>SUMIF(K2:K110,"Yes",$H$2:$H$110)</f>
        <v>19.761000000000003</v>
      </c>
      <c r="L115" s="22">
        <f>SUMIF(L2:L110,"Yes",$H$2:$H$110)</f>
        <v>25.306000000000001</v>
      </c>
      <c r="M115" s="20" t="s">
        <v>260</v>
      </c>
    </row>
    <row r="116" spans="1:13">
      <c r="A116" s="14"/>
      <c r="C116" s="15"/>
      <c r="D116" s="15"/>
    </row>
    <row r="117" spans="1:13">
      <c r="A117" s="14"/>
      <c r="C117" s="15"/>
      <c r="D117" s="15"/>
    </row>
    <row r="118" spans="1:13">
      <c r="A118" s="14"/>
      <c r="C118" s="15"/>
      <c r="D118" s="15"/>
    </row>
    <row r="119" spans="1:13">
      <c r="A119" s="14"/>
      <c r="C119" s="15"/>
      <c r="D119" s="15"/>
    </row>
    <row r="120" spans="1:13">
      <c r="A120" s="14"/>
      <c r="C120" s="15"/>
      <c r="D120" s="15"/>
    </row>
    <row r="121" spans="1:13">
      <c r="A121" s="14"/>
      <c r="C121" s="15"/>
      <c r="D121" s="15"/>
    </row>
    <row r="122" spans="1:13">
      <c r="A122" s="14"/>
      <c r="C122" s="15"/>
      <c r="D122" s="15"/>
    </row>
    <row r="123" spans="1:13">
      <c r="A123" s="14"/>
      <c r="C123" s="15"/>
      <c r="D123" s="15"/>
    </row>
    <row r="124" spans="1:13">
      <c r="A124" s="14"/>
      <c r="C124" s="15"/>
      <c r="D124" s="15"/>
    </row>
    <row r="125" spans="1:13">
      <c r="A125" s="14"/>
      <c r="C125" s="15"/>
      <c r="D125" s="15"/>
    </row>
    <row r="126" spans="1:13">
      <c r="A126" s="14"/>
      <c r="C126" s="15"/>
      <c r="D126" s="15"/>
    </row>
    <row r="127" spans="1:13">
      <c r="A127" s="14"/>
      <c r="C127" s="15"/>
      <c r="D127" s="15"/>
    </row>
    <row r="128" spans="1:13">
      <c r="A128" s="14"/>
      <c r="C128" s="15"/>
      <c r="D128" s="15"/>
    </row>
    <row r="129" spans="1:4">
      <c r="A129" s="14"/>
      <c r="C129" s="15"/>
      <c r="D129" s="15"/>
    </row>
    <row r="130" spans="1:4">
      <c r="A130" s="14"/>
      <c r="C130" s="15"/>
      <c r="D130" s="15"/>
    </row>
    <row r="131" spans="1:4">
      <c r="A131" s="14"/>
      <c r="C131" s="15"/>
      <c r="D131" s="15"/>
    </row>
    <row r="132" spans="1:4">
      <c r="A132" s="14"/>
      <c r="C132" s="15"/>
      <c r="D132" s="15"/>
    </row>
    <row r="133" spans="1:4">
      <c r="A133" s="14"/>
      <c r="C133" s="15"/>
      <c r="D133" s="15"/>
    </row>
    <row r="134" spans="1:4">
      <c r="A134" s="14"/>
      <c r="C134" s="15"/>
      <c r="D134" s="15"/>
    </row>
    <row r="135" spans="1:4">
      <c r="A135" s="14"/>
      <c r="C135" s="15"/>
      <c r="D135" s="15"/>
    </row>
    <row r="136" spans="1:4">
      <c r="A136" s="14"/>
      <c r="C136" s="15"/>
      <c r="D136" s="15"/>
    </row>
    <row r="137" spans="1:4">
      <c r="A137" s="14"/>
      <c r="C137" s="15"/>
      <c r="D137" s="15"/>
    </row>
    <row r="138" spans="1:4">
      <c r="A138" s="14"/>
      <c r="C138" s="15"/>
      <c r="D138" s="15"/>
    </row>
    <row r="139" spans="1:4">
      <c r="A139" s="14"/>
      <c r="C139" s="15"/>
      <c r="D139" s="15"/>
    </row>
    <row r="140" spans="1:4">
      <c r="A140" s="14"/>
      <c r="C140" s="15"/>
      <c r="D140" s="15"/>
    </row>
    <row r="141" spans="1:4">
      <c r="A141" s="14"/>
      <c r="C141" s="15"/>
      <c r="D141" s="15"/>
    </row>
    <row r="142" spans="1:4">
      <c r="A142" s="14"/>
      <c r="C142" s="15"/>
      <c r="D142" s="15"/>
    </row>
    <row r="143" spans="1:4">
      <c r="A143" s="14"/>
      <c r="C143" s="15"/>
      <c r="D143" s="15"/>
    </row>
    <row r="144" spans="1:4">
      <c r="A144" s="14"/>
      <c r="C144" s="15"/>
      <c r="D144" s="15"/>
    </row>
    <row r="145" spans="1:4">
      <c r="A145" s="14"/>
      <c r="C145" s="15"/>
      <c r="D145" s="15"/>
    </row>
    <row r="146" spans="1:4">
      <c r="A146" s="14"/>
      <c r="C146" s="15"/>
      <c r="D146" s="15"/>
    </row>
    <row r="147" spans="1:4">
      <c r="A147" s="14"/>
      <c r="C147" s="15"/>
      <c r="D147" s="15"/>
    </row>
    <row r="148" spans="1:4">
      <c r="A148" s="14"/>
      <c r="C148" s="15"/>
      <c r="D148" s="15"/>
    </row>
    <row r="149" spans="1:4">
      <c r="A149" s="14"/>
      <c r="C149" s="15"/>
      <c r="D149" s="15"/>
    </row>
    <row r="150" spans="1:4">
      <c r="A150" s="14"/>
      <c r="C150" s="15"/>
      <c r="D150" s="15"/>
    </row>
    <row r="151" spans="1:4">
      <c r="A151" s="14"/>
      <c r="C151" s="15"/>
      <c r="D151" s="15"/>
    </row>
    <row r="152" spans="1:4">
      <c r="A152" s="14"/>
      <c r="C152" s="15"/>
      <c r="D152" s="15"/>
    </row>
    <row r="153" spans="1:4">
      <c r="A153" s="14"/>
      <c r="C153" s="15"/>
      <c r="D153" s="15"/>
    </row>
    <row r="154" spans="1:4">
      <c r="A154" s="14"/>
      <c r="C154" s="15"/>
      <c r="D154" s="15"/>
    </row>
    <row r="155" spans="1:4">
      <c r="A155" s="14"/>
      <c r="C155" s="15"/>
      <c r="D155" s="15"/>
    </row>
    <row r="156" spans="1:4">
      <c r="A156" s="14"/>
      <c r="C156" s="15"/>
      <c r="D156" s="15"/>
    </row>
    <row r="157" spans="1:4">
      <c r="A157" s="14"/>
      <c r="C157" s="15"/>
      <c r="D157" s="15"/>
    </row>
    <row r="158" spans="1:4">
      <c r="A158" s="14"/>
      <c r="C158" s="15"/>
      <c r="D158" s="15"/>
    </row>
    <row r="159" spans="1:4">
      <c r="A159" s="14"/>
      <c r="C159" s="15"/>
      <c r="D159" s="15"/>
    </row>
    <row r="160" spans="1:4">
      <c r="A160" s="14"/>
      <c r="C160" s="15"/>
      <c r="D160" s="15"/>
    </row>
    <row r="161" spans="1:4">
      <c r="A161" s="14"/>
      <c r="C161" s="15"/>
      <c r="D161" s="15"/>
    </row>
    <row r="162" spans="1:4">
      <c r="A162" s="14"/>
      <c r="C162" s="15"/>
      <c r="D162" s="15"/>
    </row>
    <row r="163" spans="1:4">
      <c r="A163" s="14"/>
      <c r="C163" s="15"/>
      <c r="D163" s="15"/>
    </row>
    <row r="164" spans="1:4">
      <c r="A164" s="14"/>
      <c r="C164" s="15"/>
      <c r="D164" s="15"/>
    </row>
    <row r="165" spans="1:4">
      <c r="A165" s="14"/>
      <c r="C165" s="15"/>
      <c r="D165" s="15"/>
    </row>
    <row r="166" spans="1:4">
      <c r="A166" s="14"/>
      <c r="C166" s="15"/>
      <c r="D166" s="15"/>
    </row>
    <row r="167" spans="1:4">
      <c r="A167" s="14"/>
      <c r="C167" s="15"/>
      <c r="D167" s="15"/>
    </row>
    <row r="168" spans="1:4">
      <c r="A168" s="14"/>
      <c r="C168" s="15"/>
      <c r="D168" s="15"/>
    </row>
    <row r="169" spans="1:4">
      <c r="A169" s="14"/>
      <c r="C169" s="15"/>
      <c r="D169" s="15"/>
    </row>
    <row r="170" spans="1:4">
      <c r="A170" s="14"/>
      <c r="C170" s="15"/>
      <c r="D170" s="15"/>
    </row>
    <row r="171" spans="1:4">
      <c r="A171" s="14"/>
      <c r="C171" s="15"/>
      <c r="D171" s="15"/>
    </row>
    <row r="172" spans="1:4">
      <c r="A172" s="14"/>
      <c r="C172" s="15"/>
      <c r="D172" s="15"/>
    </row>
    <row r="173" spans="1:4">
      <c r="A173" s="14"/>
      <c r="C173" s="15"/>
      <c r="D173" s="15"/>
    </row>
    <row r="174" spans="1:4">
      <c r="A174" s="14"/>
      <c r="C174" s="15"/>
      <c r="D174" s="15"/>
    </row>
    <row r="175" spans="1:4">
      <c r="A175" s="14"/>
      <c r="C175" s="15"/>
      <c r="D175" s="15"/>
    </row>
    <row r="176" spans="1:4">
      <c r="A176" s="14"/>
      <c r="C176" s="15"/>
      <c r="D176" s="15"/>
    </row>
    <row r="177" spans="1:4">
      <c r="A177" s="14"/>
      <c r="C177" s="15"/>
      <c r="D177" s="15"/>
    </row>
    <row r="178" spans="1:4">
      <c r="A178" s="14"/>
      <c r="C178" s="15"/>
      <c r="D178" s="15"/>
    </row>
    <row r="179" spans="1:4">
      <c r="A179" s="14"/>
      <c r="C179" s="15"/>
      <c r="D179" s="15"/>
    </row>
    <row r="180" spans="1:4">
      <c r="A180" s="14"/>
      <c r="C180" s="15"/>
      <c r="D180" s="15"/>
    </row>
    <row r="181" spans="1:4">
      <c r="A181" s="14"/>
      <c r="C181" s="15"/>
      <c r="D181" s="15"/>
    </row>
    <row r="182" spans="1:4">
      <c r="A182" s="14"/>
      <c r="C182" s="15"/>
      <c r="D182" s="15"/>
    </row>
    <row r="183" spans="1:4">
      <c r="A183" s="14"/>
      <c r="C183" s="15"/>
      <c r="D183" s="15"/>
    </row>
    <row r="184" spans="1:4">
      <c r="A184" s="14"/>
      <c r="C184" s="15"/>
      <c r="D184" s="15"/>
    </row>
    <row r="185" spans="1:4">
      <c r="A185" s="14"/>
      <c r="C185" s="15"/>
      <c r="D185" s="15"/>
    </row>
    <row r="186" spans="1:4">
      <c r="A186" s="14"/>
      <c r="C186" s="15"/>
      <c r="D186" s="15"/>
    </row>
    <row r="187" spans="1:4">
      <c r="A187" s="14"/>
      <c r="C187" s="15"/>
      <c r="D187" s="15"/>
    </row>
    <row r="188" spans="1:4">
      <c r="A188" s="14"/>
      <c r="C188" s="15"/>
      <c r="D188" s="15"/>
    </row>
    <row r="189" spans="1:4">
      <c r="A189" s="14"/>
      <c r="C189" s="15"/>
      <c r="D189" s="15"/>
    </row>
    <row r="190" spans="1:4">
      <c r="A190" s="14"/>
      <c r="C190" s="15"/>
      <c r="D190" s="15"/>
    </row>
    <row r="191" spans="1:4">
      <c r="A191" s="14"/>
      <c r="C191" s="15"/>
      <c r="D191" s="15"/>
    </row>
    <row r="192" spans="1:4">
      <c r="A192" s="14"/>
      <c r="C192" s="15"/>
      <c r="D192" s="15"/>
    </row>
    <row r="193" spans="1:4">
      <c r="A193" s="14"/>
      <c r="C193" s="15"/>
      <c r="D193" s="15"/>
    </row>
    <row r="194" spans="1:4">
      <c r="A194" s="14"/>
      <c r="C194" s="15"/>
      <c r="D194" s="15"/>
    </row>
    <row r="195" spans="1:4">
      <c r="A195" s="14"/>
      <c r="C195" s="15"/>
      <c r="D195" s="15"/>
    </row>
    <row r="196" spans="1:4">
      <c r="A196" s="14"/>
      <c r="C196" s="15"/>
      <c r="D196" s="15"/>
    </row>
    <row r="197" spans="1:4">
      <c r="A197" s="14"/>
      <c r="C197" s="15"/>
      <c r="D197" s="15"/>
    </row>
    <row r="198" spans="1:4">
      <c r="A198" s="14"/>
      <c r="C198" s="15"/>
      <c r="D198" s="15"/>
    </row>
    <row r="199" spans="1:4">
      <c r="A199" s="14"/>
      <c r="C199" s="15"/>
      <c r="D199" s="15"/>
    </row>
    <row r="200" spans="1:4">
      <c r="A200" s="14"/>
      <c r="C200" s="15"/>
      <c r="D200" s="15"/>
    </row>
    <row r="201" spans="1:4">
      <c r="A201" s="14"/>
      <c r="C201" s="15"/>
      <c r="D201" s="15"/>
    </row>
    <row r="202" spans="1:4">
      <c r="A202" s="14"/>
      <c r="C202" s="15"/>
      <c r="D202" s="15"/>
    </row>
    <row r="203" spans="1:4">
      <c r="A203" s="14"/>
      <c r="C203" s="15"/>
      <c r="D203" s="15"/>
    </row>
    <row r="204" spans="1:4">
      <c r="A204" s="14"/>
      <c r="C204" s="15"/>
      <c r="D204" s="15"/>
    </row>
    <row r="205" spans="1:4">
      <c r="A205" s="14"/>
      <c r="C205" s="15"/>
      <c r="D205" s="15"/>
    </row>
    <row r="206" spans="1:4">
      <c r="A206" s="14"/>
      <c r="C206" s="15"/>
      <c r="D206" s="15"/>
    </row>
    <row r="207" spans="1:4">
      <c r="A207" s="14"/>
      <c r="C207" s="15"/>
      <c r="D207" s="15"/>
    </row>
    <row r="208" spans="1:4">
      <c r="A208" s="14"/>
      <c r="C208" s="15"/>
      <c r="D208" s="15"/>
    </row>
    <row r="209" spans="1:4">
      <c r="A209" s="14"/>
      <c r="C209" s="15"/>
      <c r="D209" s="15"/>
    </row>
    <row r="210" spans="1:4">
      <c r="A210" s="14"/>
      <c r="C210" s="15"/>
      <c r="D210" s="15"/>
    </row>
    <row r="211" spans="1:4">
      <c r="A211" s="14"/>
      <c r="C211" s="15"/>
      <c r="D211" s="15"/>
    </row>
    <row r="212" spans="1:4">
      <c r="A212" s="14"/>
      <c r="C212" s="15"/>
      <c r="D212" s="15"/>
    </row>
    <row r="213" spans="1:4">
      <c r="A213" s="14"/>
      <c r="C213" s="15"/>
      <c r="D213" s="15"/>
    </row>
    <row r="214" spans="1:4">
      <c r="A214" s="14"/>
      <c r="C214" s="15"/>
      <c r="D214" s="15"/>
    </row>
    <row r="215" spans="1:4">
      <c r="A215" s="14"/>
      <c r="C215" s="15"/>
      <c r="D215" s="15"/>
    </row>
    <row r="216" spans="1:4">
      <c r="A216" s="14"/>
      <c r="C216" s="15"/>
      <c r="D216" s="15"/>
    </row>
    <row r="217" spans="1:4">
      <c r="A217" s="14"/>
      <c r="C217" s="15"/>
      <c r="D217" s="15"/>
    </row>
    <row r="218" spans="1:4">
      <c r="A218" s="14"/>
      <c r="C218" s="15"/>
      <c r="D218" s="15"/>
    </row>
    <row r="219" spans="1:4">
      <c r="A219" s="14"/>
      <c r="C219" s="15"/>
      <c r="D219" s="15"/>
    </row>
    <row r="220" spans="1:4">
      <c r="A220" s="14"/>
      <c r="C220" s="15"/>
      <c r="D220" s="15"/>
    </row>
    <row r="221" spans="1:4">
      <c r="A221" s="14"/>
      <c r="C221" s="15"/>
      <c r="D221" s="15"/>
    </row>
    <row r="222" spans="1:4">
      <c r="A222" s="14"/>
      <c r="C222" s="15"/>
      <c r="D222" s="15"/>
    </row>
    <row r="223" spans="1:4">
      <c r="A223" s="14"/>
      <c r="C223" s="15"/>
      <c r="D223" s="15"/>
    </row>
    <row r="224" spans="1:4">
      <c r="A224" s="14"/>
      <c r="C224" s="15"/>
      <c r="D224" s="15"/>
    </row>
    <row r="225" spans="1:4">
      <c r="A225" s="14"/>
      <c r="C225" s="15"/>
      <c r="D225" s="15"/>
    </row>
    <row r="226" spans="1:4">
      <c r="A226" s="14"/>
      <c r="C226" s="15"/>
      <c r="D226" s="15"/>
    </row>
    <row r="227" spans="1:4">
      <c r="A227" s="14"/>
      <c r="C227" s="15"/>
      <c r="D227" s="15"/>
    </row>
    <row r="228" spans="1:4">
      <c r="A228" s="14"/>
      <c r="C228" s="15"/>
      <c r="D228" s="15"/>
    </row>
    <row r="229" spans="1:4">
      <c r="A229" s="14"/>
      <c r="C229" s="15"/>
      <c r="D229" s="15"/>
    </row>
    <row r="230" spans="1:4">
      <c r="A230" s="14"/>
      <c r="C230" s="15"/>
      <c r="D230" s="15"/>
    </row>
    <row r="231" spans="1:4">
      <c r="A231" s="14"/>
      <c r="C231" s="15"/>
      <c r="D231" s="15"/>
    </row>
    <row r="232" spans="1:4">
      <c r="A232" s="14"/>
      <c r="C232" s="15"/>
      <c r="D232" s="15"/>
    </row>
    <row r="233" spans="1:4">
      <c r="A233" s="14"/>
      <c r="C233" s="15"/>
      <c r="D233" s="15"/>
    </row>
    <row r="234" spans="1:4">
      <c r="A234" s="14"/>
      <c r="C234" s="15"/>
      <c r="D234" s="15"/>
    </row>
    <row r="235" spans="1:4">
      <c r="A235" s="14"/>
      <c r="C235" s="15"/>
      <c r="D235" s="15"/>
    </row>
    <row r="236" spans="1:4">
      <c r="A236" s="14"/>
      <c r="C236" s="15"/>
      <c r="D236" s="15"/>
    </row>
    <row r="237" spans="1:4">
      <c r="A237" s="14"/>
      <c r="C237" s="15"/>
      <c r="D237" s="15"/>
    </row>
    <row r="238" spans="1:4">
      <c r="A238" s="14"/>
      <c r="C238" s="15"/>
      <c r="D238" s="15"/>
    </row>
    <row r="239" spans="1:4">
      <c r="A239" s="14"/>
      <c r="C239" s="15"/>
      <c r="D239" s="15"/>
    </row>
    <row r="240" spans="1:4">
      <c r="A240" s="14"/>
      <c r="C240" s="15"/>
      <c r="D240" s="15"/>
    </row>
    <row r="241" spans="1:4">
      <c r="A241" s="14"/>
      <c r="C241" s="15"/>
      <c r="D241" s="15"/>
    </row>
    <row r="242" spans="1:4">
      <c r="A242" s="14"/>
      <c r="C242" s="15"/>
      <c r="D242" s="15"/>
    </row>
    <row r="243" spans="1:4">
      <c r="A243" s="14"/>
      <c r="C243" s="15"/>
      <c r="D243" s="15"/>
    </row>
    <row r="244" spans="1:4">
      <c r="A244" s="14"/>
      <c r="C244" s="15"/>
      <c r="D244" s="15"/>
    </row>
    <row r="245" spans="1:4">
      <c r="A245" s="14"/>
      <c r="C245" s="15"/>
      <c r="D245" s="15"/>
    </row>
    <row r="246" spans="1:4">
      <c r="A246" s="14"/>
      <c r="C246" s="15"/>
      <c r="D246" s="15"/>
    </row>
    <row r="247" spans="1:4">
      <c r="A247" s="14"/>
      <c r="C247" s="15"/>
      <c r="D247" s="15"/>
    </row>
    <row r="248" spans="1:4">
      <c r="A248" s="14"/>
      <c r="C248" s="15"/>
      <c r="D248" s="15"/>
    </row>
    <row r="249" spans="1:4">
      <c r="A249" s="14"/>
      <c r="C249" s="15"/>
      <c r="D249" s="15"/>
    </row>
    <row r="250" spans="1:4">
      <c r="A250" s="14"/>
      <c r="C250" s="15"/>
      <c r="D250" s="15"/>
    </row>
    <row r="251" spans="1:4">
      <c r="A251" s="14"/>
      <c r="C251" s="15"/>
      <c r="D251" s="15"/>
    </row>
    <row r="252" spans="1:4">
      <c r="A252" s="14"/>
      <c r="C252" s="15"/>
      <c r="D252" s="15"/>
    </row>
    <row r="253" spans="1:4">
      <c r="A253" s="14"/>
      <c r="C253" s="15"/>
      <c r="D253" s="15"/>
    </row>
    <row r="254" spans="1:4">
      <c r="A254" s="14"/>
      <c r="C254" s="15"/>
      <c r="D254" s="15"/>
    </row>
    <row r="255" spans="1:4">
      <c r="A255" s="14"/>
      <c r="C255" s="15"/>
      <c r="D255" s="15"/>
    </row>
    <row r="256" spans="1:4">
      <c r="A256" s="14"/>
      <c r="C256" s="15"/>
      <c r="D256" s="15"/>
    </row>
    <row r="257" spans="1:4">
      <c r="A257" s="14"/>
      <c r="C257" s="15"/>
      <c r="D257" s="15"/>
    </row>
    <row r="258" spans="1:4">
      <c r="A258" s="14"/>
      <c r="C258" s="15"/>
      <c r="D258" s="15"/>
    </row>
    <row r="259" spans="1:4">
      <c r="A259" s="14"/>
      <c r="C259" s="15"/>
      <c r="D259" s="15"/>
    </row>
    <row r="260" spans="1:4">
      <c r="A260" s="14"/>
      <c r="C260" s="15"/>
      <c r="D260" s="15"/>
    </row>
    <row r="261" spans="1:4">
      <c r="A261" s="14"/>
      <c r="C261" s="15"/>
      <c r="D261" s="15"/>
    </row>
    <row r="262" spans="1:4">
      <c r="A262" s="14"/>
      <c r="C262" s="15"/>
      <c r="D262" s="15"/>
    </row>
    <row r="263" spans="1:4">
      <c r="A263" s="14"/>
      <c r="C263" s="15"/>
      <c r="D263" s="15"/>
    </row>
    <row r="264" spans="1:4">
      <c r="A264" s="14"/>
      <c r="C264" s="15"/>
      <c r="D264" s="15"/>
    </row>
    <row r="265" spans="1:4">
      <c r="A265" s="14"/>
      <c r="C265" s="15"/>
      <c r="D265" s="15"/>
    </row>
    <row r="266" spans="1:4">
      <c r="A266" s="14"/>
      <c r="C266" s="15"/>
      <c r="D266" s="15"/>
    </row>
    <row r="267" spans="1:4">
      <c r="A267" s="14"/>
      <c r="C267" s="15"/>
      <c r="D267" s="15"/>
    </row>
    <row r="268" spans="1:4">
      <c r="A268" s="14"/>
      <c r="C268" s="15"/>
      <c r="D268" s="15"/>
    </row>
    <row r="269" spans="1:4">
      <c r="A269" s="14"/>
      <c r="C269" s="15"/>
      <c r="D269" s="15"/>
    </row>
    <row r="270" spans="1:4">
      <c r="A270" s="14"/>
      <c r="C270" s="15"/>
      <c r="D270" s="15"/>
    </row>
    <row r="271" spans="1:4">
      <c r="A271" s="14"/>
      <c r="C271" s="15"/>
      <c r="D271" s="15"/>
    </row>
    <row r="272" spans="1:4">
      <c r="A272" s="14"/>
      <c r="C272" s="15"/>
      <c r="D272" s="15"/>
    </row>
    <row r="273" spans="1:4">
      <c r="A273" s="14"/>
      <c r="C273" s="15"/>
      <c r="D273" s="15"/>
    </row>
    <row r="274" spans="1:4">
      <c r="A274" s="14"/>
      <c r="C274" s="15"/>
      <c r="D274" s="15"/>
    </row>
    <row r="275" spans="1:4">
      <c r="A275" s="14"/>
      <c r="C275" s="15"/>
      <c r="D275" s="15"/>
    </row>
    <row r="276" spans="1:4">
      <c r="A276" s="14"/>
      <c r="C276" s="15"/>
      <c r="D276" s="15"/>
    </row>
    <row r="277" spans="1:4">
      <c r="A277" s="14"/>
      <c r="C277" s="15"/>
      <c r="D277" s="15"/>
    </row>
    <row r="278" spans="1:4">
      <c r="A278" s="14"/>
      <c r="C278" s="15"/>
      <c r="D278" s="15"/>
    </row>
    <row r="279" spans="1:4">
      <c r="A279" s="14"/>
      <c r="C279" s="15"/>
      <c r="D279" s="15"/>
    </row>
    <row r="280" spans="1:4">
      <c r="A280" s="14"/>
      <c r="C280" s="15"/>
      <c r="D280" s="15"/>
    </row>
    <row r="281" spans="1:4">
      <c r="A281" s="14"/>
      <c r="C281" s="15"/>
      <c r="D281" s="15"/>
    </row>
    <row r="282" spans="1:4">
      <c r="A282" s="14"/>
      <c r="C282" s="15"/>
      <c r="D282" s="15"/>
    </row>
    <row r="283" spans="1:4">
      <c r="A283" s="14"/>
      <c r="C283" s="15"/>
      <c r="D283" s="15"/>
    </row>
    <row r="284" spans="1:4">
      <c r="A284" s="14"/>
      <c r="C284" s="15"/>
      <c r="D284" s="15"/>
    </row>
    <row r="285" spans="1:4">
      <c r="A285" s="14"/>
      <c r="C285" s="15"/>
      <c r="D285" s="15"/>
    </row>
    <row r="286" spans="1:4">
      <c r="A286" s="14"/>
      <c r="C286" s="15"/>
      <c r="D286" s="15"/>
    </row>
    <row r="287" spans="1:4">
      <c r="A287" s="14"/>
      <c r="C287" s="15"/>
      <c r="D287" s="15"/>
    </row>
    <row r="288" spans="1:4">
      <c r="A288" s="14"/>
      <c r="C288" s="15"/>
      <c r="D288" s="15"/>
    </row>
    <row r="289" spans="1:4">
      <c r="A289" s="14"/>
      <c r="C289" s="15"/>
      <c r="D289" s="15"/>
    </row>
    <row r="290" spans="1:4">
      <c r="A290" s="14"/>
      <c r="C290" s="15"/>
      <c r="D290" s="15"/>
    </row>
    <row r="291" spans="1:4">
      <c r="A291" s="14"/>
      <c r="C291" s="15"/>
      <c r="D291" s="15"/>
    </row>
    <row r="292" spans="1:4">
      <c r="A292" s="14"/>
      <c r="C292" s="15"/>
      <c r="D292" s="15"/>
    </row>
    <row r="293" spans="1:4">
      <c r="A293" s="14"/>
      <c r="C293" s="15"/>
      <c r="D293" s="15"/>
    </row>
    <row r="294" spans="1:4">
      <c r="A294" s="14"/>
      <c r="C294" s="15"/>
      <c r="D294" s="15"/>
    </row>
    <row r="295" spans="1:4">
      <c r="A295" s="14"/>
      <c r="C295" s="15"/>
      <c r="D295" s="15"/>
    </row>
    <row r="296" spans="1:4">
      <c r="A296" s="14"/>
      <c r="C296" s="15"/>
      <c r="D296" s="15"/>
    </row>
    <row r="297" spans="1:4">
      <c r="A297" s="14"/>
      <c r="C297" s="15"/>
      <c r="D297" s="15"/>
    </row>
    <row r="298" spans="1:4">
      <c r="A298" s="14"/>
      <c r="C298" s="15"/>
      <c r="D298" s="15"/>
    </row>
    <row r="299" spans="1:4">
      <c r="A299" s="14"/>
      <c r="C299" s="15"/>
      <c r="D299" s="15"/>
    </row>
    <row r="300" spans="1:4">
      <c r="A300" s="14"/>
      <c r="C300" s="15"/>
      <c r="D300" s="15"/>
    </row>
    <row r="301" spans="1:4">
      <c r="A301" s="14"/>
      <c r="C301" s="15"/>
      <c r="D301" s="15"/>
    </row>
    <row r="302" spans="1:4">
      <c r="A302" s="14"/>
      <c r="C302" s="15"/>
      <c r="D302" s="15"/>
    </row>
    <row r="303" spans="1:4">
      <c r="A303" s="14"/>
      <c r="C303" s="15"/>
      <c r="D303" s="15"/>
    </row>
    <row r="304" spans="1:4">
      <c r="A304" s="14"/>
      <c r="C304" s="15"/>
      <c r="D304" s="15"/>
    </row>
    <row r="305" spans="1:4">
      <c r="A305" s="14"/>
      <c r="C305" s="15"/>
      <c r="D305" s="15"/>
    </row>
    <row r="306" spans="1:4">
      <c r="A306" s="14"/>
      <c r="C306" s="15"/>
      <c r="D306" s="15"/>
    </row>
    <row r="307" spans="1:4">
      <c r="A307" s="14"/>
      <c r="C307" s="15"/>
      <c r="D307" s="15"/>
    </row>
    <row r="308" spans="1:4">
      <c r="A308" s="14"/>
      <c r="C308" s="15"/>
      <c r="D308" s="15"/>
    </row>
    <row r="309" spans="1:4">
      <c r="A309" s="14"/>
      <c r="C309" s="15"/>
      <c r="D309" s="15"/>
    </row>
    <row r="310" spans="1:4">
      <c r="A310" s="14"/>
      <c r="C310" s="15"/>
      <c r="D310" s="15"/>
    </row>
    <row r="311" spans="1:4">
      <c r="A311" s="14"/>
      <c r="C311" s="15"/>
      <c r="D311" s="15"/>
    </row>
    <row r="312" spans="1:4">
      <c r="A312" s="14"/>
      <c r="C312" s="15"/>
      <c r="D312" s="15"/>
    </row>
    <row r="313" spans="1:4">
      <c r="A313" s="14"/>
      <c r="C313" s="15"/>
      <c r="D313" s="15"/>
    </row>
    <row r="314" spans="1:4">
      <c r="A314" s="14"/>
      <c r="C314" s="15"/>
      <c r="D314" s="15"/>
    </row>
    <row r="315" spans="1:4">
      <c r="A315" s="14"/>
      <c r="C315" s="15"/>
      <c r="D315" s="15"/>
    </row>
    <row r="316" spans="1:4">
      <c r="A316" s="14"/>
      <c r="C316" s="15"/>
      <c r="D316" s="15"/>
    </row>
    <row r="317" spans="1:4">
      <c r="A317" s="14"/>
      <c r="C317" s="15"/>
      <c r="D317" s="15"/>
    </row>
    <row r="318" spans="1:4">
      <c r="A318" s="14"/>
      <c r="C318" s="15"/>
      <c r="D318" s="15"/>
    </row>
    <row r="319" spans="1:4">
      <c r="A319" s="14"/>
      <c r="C319" s="15"/>
      <c r="D319" s="15"/>
    </row>
    <row r="320" spans="1:4">
      <c r="A320" s="14"/>
      <c r="C320" s="15"/>
      <c r="D320" s="15"/>
    </row>
    <row r="321" spans="1:4">
      <c r="A321" s="14"/>
      <c r="C321" s="15"/>
      <c r="D321" s="15"/>
    </row>
    <row r="322" spans="1:4">
      <c r="A322" s="14"/>
      <c r="C322" s="15"/>
      <c r="D322" s="15"/>
    </row>
    <row r="323" spans="1:4">
      <c r="A323" s="14"/>
      <c r="C323" s="15"/>
      <c r="D323" s="15"/>
    </row>
    <row r="324" spans="1:4">
      <c r="A324" s="14"/>
      <c r="C324" s="15"/>
      <c r="D324" s="15"/>
    </row>
    <row r="325" spans="1:4">
      <c r="A325" s="14"/>
      <c r="C325" s="15"/>
      <c r="D325" s="15"/>
    </row>
    <row r="326" spans="1:4">
      <c r="A326" s="14"/>
      <c r="C326" s="15"/>
      <c r="D326" s="15"/>
    </row>
    <row r="327" spans="1:4">
      <c r="A327" s="14"/>
      <c r="C327" s="15"/>
      <c r="D327" s="15"/>
    </row>
    <row r="328" spans="1:4">
      <c r="A328" s="14"/>
      <c r="C328" s="15"/>
      <c r="D328" s="15"/>
    </row>
    <row r="329" spans="1:4">
      <c r="A329" s="14"/>
      <c r="C329" s="15"/>
      <c r="D329" s="15"/>
    </row>
    <row r="330" spans="1:4">
      <c r="A330" s="14"/>
      <c r="C330" s="15"/>
      <c r="D330" s="15"/>
    </row>
    <row r="331" spans="1:4">
      <c r="A331" s="14"/>
      <c r="C331" s="15"/>
      <c r="D331" s="15"/>
    </row>
    <row r="332" spans="1:4">
      <c r="A332" s="14"/>
      <c r="C332" s="15"/>
      <c r="D332" s="15"/>
    </row>
    <row r="333" spans="1:4">
      <c r="A333" s="6"/>
      <c r="C333" s="15"/>
      <c r="D333" s="15"/>
    </row>
    <row r="334" spans="1:4">
      <c r="A334" s="6"/>
      <c r="C334" s="15"/>
      <c r="D334" s="15"/>
    </row>
    <row r="335" spans="1:4">
      <c r="A335" s="14"/>
      <c r="C335" s="15"/>
      <c r="D335" s="15"/>
    </row>
    <row r="336" spans="1:4">
      <c r="C336" s="15"/>
      <c r="D336" s="15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W3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8.5703125" style="49" bestFit="1" customWidth="1"/>
    <col min="2" max="2" width="11.28515625" style="33" customWidth="1"/>
    <col min="3" max="3" width="11.28515625" style="44" customWidth="1"/>
    <col min="4" max="11" width="11.28515625" style="12" customWidth="1"/>
    <col min="12" max="13" width="12.28515625" style="12" bestFit="1" customWidth="1"/>
    <col min="14" max="14" width="15.28515625" style="12" bestFit="1" customWidth="1"/>
    <col min="15" max="20" width="11.28515625" style="12" customWidth="1"/>
    <col min="22" max="22" width="13.42578125" customWidth="1"/>
    <col min="23" max="23" width="10.28515625" bestFit="1" customWidth="1"/>
  </cols>
  <sheetData>
    <row r="1" spans="1:23" ht="51.75">
      <c r="A1" s="1" t="s">
        <v>358</v>
      </c>
      <c r="B1" s="1" t="s">
        <v>275</v>
      </c>
      <c r="C1" s="2" t="s">
        <v>101</v>
      </c>
      <c r="D1" s="37" t="s">
        <v>277</v>
      </c>
      <c r="E1" s="37" t="s">
        <v>293</v>
      </c>
      <c r="F1" s="37" t="s">
        <v>289</v>
      </c>
      <c r="G1" s="37" t="s">
        <v>279</v>
      </c>
      <c r="H1" s="37" t="s">
        <v>364</v>
      </c>
      <c r="I1" s="37" t="s">
        <v>288</v>
      </c>
      <c r="J1" s="37" t="s">
        <v>290</v>
      </c>
      <c r="K1" s="37" t="s">
        <v>291</v>
      </c>
      <c r="L1" s="37" t="s">
        <v>292</v>
      </c>
      <c r="M1" s="38" t="s">
        <v>286</v>
      </c>
      <c r="N1" s="38" t="s">
        <v>280</v>
      </c>
      <c r="O1" s="38" t="s">
        <v>282</v>
      </c>
      <c r="P1" s="38" t="s">
        <v>281</v>
      </c>
      <c r="Q1" s="38" t="s">
        <v>283</v>
      </c>
      <c r="R1" s="38" t="s">
        <v>284</v>
      </c>
      <c r="S1" s="38" t="s">
        <v>285</v>
      </c>
      <c r="T1" s="37" t="s">
        <v>295</v>
      </c>
      <c r="U1" s="37" t="s">
        <v>296</v>
      </c>
      <c r="V1" s="37" t="s">
        <v>298</v>
      </c>
      <c r="W1" s="37" t="s">
        <v>297</v>
      </c>
    </row>
    <row r="2" spans="1:23" s="58" customFormat="1" hidden="1">
      <c r="A2" s="18" t="s">
        <v>408</v>
      </c>
      <c r="B2" s="33"/>
      <c r="C2" s="41">
        <v>16.768657999999999</v>
      </c>
      <c r="D2" s="39">
        <v>30000</v>
      </c>
      <c r="E2" s="39">
        <v>0</v>
      </c>
      <c r="F2" s="39">
        <v>468161</v>
      </c>
      <c r="G2" s="39">
        <v>838</v>
      </c>
      <c r="H2" s="39">
        <v>0</v>
      </c>
      <c r="I2" s="39">
        <v>0</v>
      </c>
      <c r="J2" s="39">
        <v>0</v>
      </c>
      <c r="K2" s="39">
        <v>0</v>
      </c>
      <c r="L2" s="39">
        <v>41609342</v>
      </c>
      <c r="M2" s="39">
        <v>0</v>
      </c>
      <c r="N2" s="39">
        <v>29043020</v>
      </c>
      <c r="O2" s="39">
        <v>10093804</v>
      </c>
      <c r="P2" s="39">
        <v>23038</v>
      </c>
      <c r="Q2" s="39">
        <v>0</v>
      </c>
      <c r="R2" s="39">
        <v>2449480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</row>
    <row r="3" spans="1:23" s="58" customFormat="1">
      <c r="A3" s="18" t="s">
        <v>299</v>
      </c>
      <c r="B3" s="33" t="s">
        <v>49</v>
      </c>
      <c r="C3" s="41">
        <v>4.9904630000000001</v>
      </c>
      <c r="D3" s="39">
        <v>3500</v>
      </c>
      <c r="E3" s="39">
        <v>28582</v>
      </c>
      <c r="F3" s="39">
        <v>1580000</v>
      </c>
      <c r="G3" s="39">
        <v>0</v>
      </c>
      <c r="H3" s="39">
        <v>66680</v>
      </c>
      <c r="I3" s="39">
        <v>0</v>
      </c>
      <c r="J3" s="39">
        <v>0</v>
      </c>
      <c r="K3" s="39">
        <v>0</v>
      </c>
      <c r="L3" s="39">
        <v>41968462</v>
      </c>
      <c r="M3" s="39">
        <v>0</v>
      </c>
      <c r="N3" s="39">
        <v>39544590</v>
      </c>
      <c r="O3" s="39">
        <v>696721</v>
      </c>
      <c r="P3" s="39">
        <v>3412</v>
      </c>
      <c r="Q3" s="39">
        <v>1723739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</row>
    <row r="4" spans="1:23" s="58" customFormat="1" hidden="1">
      <c r="A4" s="18" t="s">
        <v>300</v>
      </c>
      <c r="B4" s="33"/>
      <c r="C4" s="41">
        <v>0.86980000000000002</v>
      </c>
      <c r="D4" s="59"/>
      <c r="E4" s="59">
        <v>26000</v>
      </c>
      <c r="F4" s="59">
        <v>160323</v>
      </c>
      <c r="G4" s="59">
        <v>2617</v>
      </c>
      <c r="H4" s="59">
        <v>0</v>
      </c>
      <c r="I4" s="60">
        <v>12000</v>
      </c>
      <c r="J4" s="59">
        <v>8</v>
      </c>
      <c r="K4" s="59">
        <v>283</v>
      </c>
      <c r="L4" s="39">
        <v>8318084</v>
      </c>
      <c r="M4" s="39">
        <v>0</v>
      </c>
      <c r="N4" s="39">
        <v>7444590</v>
      </c>
      <c r="O4" s="39">
        <v>0</v>
      </c>
      <c r="P4" s="39">
        <v>0</v>
      </c>
      <c r="Q4" s="39">
        <v>425433</v>
      </c>
      <c r="R4" s="39">
        <v>74181</v>
      </c>
      <c r="S4" s="39">
        <v>0</v>
      </c>
      <c r="T4" s="39">
        <v>0</v>
      </c>
      <c r="U4" s="39">
        <v>373880</v>
      </c>
      <c r="V4" s="39">
        <v>0</v>
      </c>
      <c r="W4" s="39">
        <v>0</v>
      </c>
    </row>
    <row r="5" spans="1:23" s="58" customFormat="1" hidden="1">
      <c r="A5" s="18" t="s">
        <v>301</v>
      </c>
      <c r="B5" s="33"/>
      <c r="C5" s="41">
        <v>7.0670999999999999</v>
      </c>
      <c r="D5" s="59"/>
      <c r="E5" s="59">
        <v>0</v>
      </c>
      <c r="F5" s="59">
        <v>982921</v>
      </c>
      <c r="G5" s="59"/>
      <c r="H5" s="59">
        <v>43731</v>
      </c>
      <c r="I5" s="59"/>
      <c r="J5" s="59">
        <v>752</v>
      </c>
      <c r="K5" s="59">
        <v>4207</v>
      </c>
      <c r="L5" s="39">
        <v>17806777</v>
      </c>
      <c r="M5" s="39">
        <v>0</v>
      </c>
      <c r="N5" s="39">
        <v>16293786</v>
      </c>
      <c r="O5" s="39">
        <v>598110</v>
      </c>
      <c r="P5" s="39">
        <v>19781</v>
      </c>
      <c r="Q5" s="39">
        <v>306531</v>
      </c>
      <c r="R5" s="39">
        <v>588569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</row>
    <row r="6" spans="1:23" s="58" customFormat="1" hidden="1">
      <c r="A6" s="18" t="s">
        <v>302</v>
      </c>
      <c r="B6" s="33"/>
      <c r="C6" s="41">
        <v>16.222545</v>
      </c>
      <c r="D6" s="40">
        <v>9400</v>
      </c>
      <c r="E6" s="40">
        <v>64000</v>
      </c>
      <c r="F6" s="40">
        <v>1197809</v>
      </c>
      <c r="G6" s="40">
        <v>4369</v>
      </c>
      <c r="H6" s="40">
        <v>78562</v>
      </c>
      <c r="I6" s="40">
        <v>900000</v>
      </c>
      <c r="J6" s="40">
        <v>6</v>
      </c>
      <c r="K6" s="40"/>
      <c r="L6" s="39"/>
      <c r="M6" s="39"/>
      <c r="N6" s="39"/>
      <c r="O6" s="39"/>
      <c r="P6" s="39"/>
      <c r="Q6" s="39"/>
      <c r="R6" s="39"/>
      <c r="S6" s="39"/>
      <c r="T6" s="39"/>
      <c r="U6" s="39"/>
      <c r="V6" s="39">
        <v>0</v>
      </c>
      <c r="W6" s="39"/>
    </row>
    <row r="7" spans="1:23" s="58" customFormat="1" hidden="1">
      <c r="A7" s="18" t="s">
        <v>303</v>
      </c>
      <c r="B7" s="33"/>
      <c r="C7" s="41">
        <v>28.170902999999999</v>
      </c>
      <c r="D7" s="40">
        <v>20000</v>
      </c>
      <c r="E7" s="40">
        <v>20000</v>
      </c>
      <c r="F7" s="40">
        <v>4283949</v>
      </c>
      <c r="G7" s="40">
        <v>36103</v>
      </c>
      <c r="H7" s="40">
        <v>220000</v>
      </c>
      <c r="I7" s="40">
        <v>0</v>
      </c>
      <c r="J7" s="40"/>
      <c r="K7" s="40"/>
      <c r="L7" s="39">
        <v>167463023</v>
      </c>
      <c r="M7" s="39">
        <v>15646055</v>
      </c>
      <c r="N7" s="39">
        <v>135711236</v>
      </c>
      <c r="O7" s="39">
        <v>14154943</v>
      </c>
      <c r="P7" s="39">
        <v>54</v>
      </c>
      <c r="Q7" s="39">
        <v>1438295</v>
      </c>
      <c r="R7" s="39">
        <v>512440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</row>
    <row r="8" spans="1:23" s="58" customFormat="1" hidden="1">
      <c r="A8" s="18" t="s">
        <v>304</v>
      </c>
      <c r="B8" s="33"/>
      <c r="C8" s="41">
        <v>1.4354</v>
      </c>
      <c r="D8" s="59">
        <v>1554</v>
      </c>
      <c r="E8" s="59">
        <v>30000</v>
      </c>
      <c r="F8" s="59">
        <v>356682</v>
      </c>
      <c r="G8" s="59">
        <v>2720</v>
      </c>
      <c r="H8" s="59">
        <v>18200</v>
      </c>
      <c r="I8" s="59"/>
      <c r="J8" s="59"/>
      <c r="K8" s="59">
        <v>7650</v>
      </c>
      <c r="L8" s="39">
        <v>7211308</v>
      </c>
      <c r="M8" s="39">
        <v>0</v>
      </c>
      <c r="N8" s="39">
        <v>1718456</v>
      </c>
      <c r="O8" s="39">
        <v>1686988</v>
      </c>
      <c r="P8" s="39">
        <v>0</v>
      </c>
      <c r="Q8" s="39">
        <v>3493588</v>
      </c>
      <c r="R8" s="39">
        <v>0</v>
      </c>
      <c r="S8" s="39">
        <v>0</v>
      </c>
      <c r="T8" s="39">
        <v>0</v>
      </c>
      <c r="U8" s="39">
        <v>312276</v>
      </c>
      <c r="V8" s="39">
        <v>0</v>
      </c>
      <c r="W8" s="39">
        <v>0</v>
      </c>
    </row>
    <row r="9" spans="1:23" s="58" customFormat="1">
      <c r="A9" s="18" t="s">
        <v>359</v>
      </c>
      <c r="B9" s="33" t="s">
        <v>255</v>
      </c>
      <c r="C9" s="43"/>
      <c r="D9" s="59">
        <v>5200</v>
      </c>
      <c r="E9" s="59"/>
      <c r="F9" s="59">
        <v>1600000</v>
      </c>
      <c r="G9" s="59">
        <v>11362</v>
      </c>
      <c r="H9" s="59">
        <v>34333</v>
      </c>
      <c r="I9" s="59"/>
      <c r="J9" s="59"/>
      <c r="K9" s="59"/>
      <c r="L9" s="39">
        <v>54000000</v>
      </c>
      <c r="M9" s="39"/>
      <c r="N9" s="39"/>
      <c r="O9" s="39">
        <v>7000000</v>
      </c>
      <c r="P9" s="39"/>
      <c r="Q9" s="39">
        <v>47000000</v>
      </c>
      <c r="R9" s="39"/>
      <c r="S9" s="39"/>
      <c r="T9" s="39"/>
      <c r="U9" s="39"/>
      <c r="V9" s="39">
        <v>0</v>
      </c>
      <c r="W9" s="39"/>
    </row>
    <row r="10" spans="1:23" s="58" customFormat="1" hidden="1">
      <c r="A10" s="18" t="s">
        <v>365</v>
      </c>
      <c r="B10" s="33"/>
      <c r="C10" s="41">
        <v>25.599</v>
      </c>
      <c r="D10" s="59"/>
      <c r="E10" s="59"/>
      <c r="F10" s="59"/>
      <c r="G10" s="59"/>
      <c r="H10" s="59"/>
      <c r="I10" s="59"/>
      <c r="J10" s="59">
        <v>238</v>
      </c>
      <c r="K10" s="59"/>
      <c r="L10" s="39">
        <v>720038</v>
      </c>
      <c r="M10" s="39">
        <v>0</v>
      </c>
      <c r="N10" s="39">
        <v>0</v>
      </c>
      <c r="O10" s="39">
        <v>233850</v>
      </c>
      <c r="P10" s="39">
        <v>0</v>
      </c>
      <c r="Q10" s="39">
        <v>5946</v>
      </c>
      <c r="R10" s="39">
        <v>480242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</row>
    <row r="11" spans="1:23" s="58" customFormat="1" hidden="1">
      <c r="A11" s="18" t="s">
        <v>366</v>
      </c>
      <c r="B11" s="33"/>
      <c r="C11" s="41">
        <v>0.90531899999999998</v>
      </c>
      <c r="D11" s="59">
        <v>1289</v>
      </c>
      <c r="E11" s="59"/>
      <c r="F11" s="59">
        <v>202056</v>
      </c>
      <c r="G11" s="61">
        <v>626</v>
      </c>
      <c r="H11" s="59">
        <v>19638</v>
      </c>
      <c r="I11" s="61">
        <v>524000</v>
      </c>
      <c r="J11" s="59">
        <v>122</v>
      </c>
      <c r="K11" s="59">
        <v>2967</v>
      </c>
      <c r="L11" s="39">
        <v>98884117</v>
      </c>
      <c r="M11" s="39">
        <v>0</v>
      </c>
      <c r="N11" s="39">
        <v>98862799</v>
      </c>
      <c r="O11" s="39">
        <v>20545</v>
      </c>
      <c r="P11" s="39">
        <v>773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</row>
    <row r="12" spans="1:23" s="58" customFormat="1" hidden="1">
      <c r="A12" s="18" t="s">
        <v>367</v>
      </c>
      <c r="B12" s="33"/>
      <c r="C12" s="41">
        <v>3.3431000000000002</v>
      </c>
      <c r="D12" s="44">
        <v>3100</v>
      </c>
      <c r="E12" s="59">
        <v>300000</v>
      </c>
      <c r="F12" s="44"/>
      <c r="G12" s="59">
        <v>15212</v>
      </c>
      <c r="H12" s="59"/>
      <c r="I12" s="59"/>
      <c r="J12" s="59"/>
      <c r="K12" s="5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>
        <v>0</v>
      </c>
      <c r="W12" s="39"/>
    </row>
    <row r="13" spans="1:23" s="58" customFormat="1" hidden="1">
      <c r="A13" s="18" t="s">
        <v>305</v>
      </c>
      <c r="B13" s="33"/>
      <c r="C13" s="41">
        <v>8.173</v>
      </c>
      <c r="D13" s="59"/>
      <c r="E13" s="59">
        <v>0</v>
      </c>
      <c r="F13" s="59"/>
      <c r="G13" s="59"/>
      <c r="H13" s="59">
        <v>0</v>
      </c>
      <c r="I13" s="59"/>
      <c r="J13" s="59">
        <v>36</v>
      </c>
      <c r="K13" s="59"/>
      <c r="L13" s="39">
        <v>88681625</v>
      </c>
      <c r="M13" s="39">
        <v>0</v>
      </c>
      <c r="N13" s="39">
        <v>0</v>
      </c>
      <c r="O13" s="39">
        <v>82877498</v>
      </c>
      <c r="P13" s="39">
        <v>300509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5503618</v>
      </c>
      <c r="W13" s="39">
        <v>0</v>
      </c>
    </row>
    <row r="14" spans="1:23" s="58" customFormat="1" hidden="1">
      <c r="A14" s="18" t="s">
        <v>368</v>
      </c>
      <c r="B14" s="33"/>
      <c r="C14" s="41">
        <v>11.1</v>
      </c>
      <c r="D14" s="62">
        <v>15800</v>
      </c>
      <c r="E14" s="59"/>
      <c r="F14" s="59">
        <v>6200000</v>
      </c>
      <c r="G14" s="62">
        <v>176000</v>
      </c>
      <c r="H14" s="59"/>
      <c r="I14" s="59">
        <v>700000</v>
      </c>
      <c r="J14" s="62">
        <v>9000</v>
      </c>
      <c r="K14" s="59"/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</row>
    <row r="15" spans="1:23" s="58" customFormat="1" hidden="1">
      <c r="A15" s="18" t="s">
        <v>306</v>
      </c>
      <c r="B15" s="33"/>
      <c r="C15" s="41">
        <v>11.563000000000001</v>
      </c>
      <c r="D15" s="59">
        <v>8900</v>
      </c>
      <c r="E15" s="59">
        <v>5000</v>
      </c>
      <c r="F15" s="59">
        <v>2132480</v>
      </c>
      <c r="G15" s="59">
        <v>3786</v>
      </c>
      <c r="H15" s="59">
        <v>56000</v>
      </c>
      <c r="I15" s="63">
        <v>3200000</v>
      </c>
      <c r="J15" s="64">
        <v>107287</v>
      </c>
      <c r="K15" s="59"/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</row>
    <row r="16" spans="1:23" s="58" customFormat="1" hidden="1">
      <c r="A16" s="18" t="s">
        <v>307</v>
      </c>
      <c r="B16" s="33"/>
      <c r="C16" s="41">
        <v>0.339397</v>
      </c>
      <c r="D16" s="65">
        <v>517</v>
      </c>
      <c r="E16" s="59">
        <v>0</v>
      </c>
      <c r="F16" s="59">
        <v>159342</v>
      </c>
      <c r="G16" s="59">
        <v>626</v>
      </c>
      <c r="H16" s="59">
        <v>8964</v>
      </c>
      <c r="I16" s="59"/>
      <c r="J16" s="59"/>
      <c r="K16" s="59"/>
      <c r="L16" s="39">
        <v>415503</v>
      </c>
      <c r="M16" s="39">
        <v>167501</v>
      </c>
      <c r="N16" s="39">
        <v>0</v>
      </c>
      <c r="O16" s="39">
        <v>0</v>
      </c>
      <c r="P16" s="39">
        <v>2716</v>
      </c>
      <c r="Q16" s="39">
        <v>190845</v>
      </c>
      <c r="R16" s="39">
        <v>0</v>
      </c>
      <c r="S16" s="39">
        <v>0</v>
      </c>
      <c r="T16" s="39">
        <v>0</v>
      </c>
      <c r="U16" s="39">
        <v>54441</v>
      </c>
      <c r="V16" s="39">
        <v>0</v>
      </c>
      <c r="W16" s="39">
        <v>0</v>
      </c>
    </row>
    <row r="17" spans="1:23" s="58" customFormat="1" hidden="1">
      <c r="A17" s="18" t="s">
        <v>308</v>
      </c>
      <c r="B17" s="33"/>
      <c r="C17" s="41">
        <v>1.99333</v>
      </c>
      <c r="D17" s="44"/>
      <c r="E17" s="60">
        <v>2600</v>
      </c>
      <c r="F17" s="60">
        <v>300000</v>
      </c>
      <c r="G17" s="59">
        <v>628</v>
      </c>
      <c r="H17" s="59">
        <v>9600</v>
      </c>
      <c r="I17" s="60">
        <v>150000</v>
      </c>
      <c r="J17" s="59">
        <v>164</v>
      </c>
      <c r="K17" s="59">
        <v>1168</v>
      </c>
      <c r="L17" s="39">
        <v>65401</v>
      </c>
      <c r="M17" s="39">
        <v>0</v>
      </c>
      <c r="N17" s="39">
        <v>0</v>
      </c>
      <c r="O17" s="39">
        <v>0</v>
      </c>
      <c r="P17" s="39">
        <v>295</v>
      </c>
      <c r="Q17" s="39">
        <v>65106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 s="58" customFormat="1" hidden="1">
      <c r="A18" s="18" t="s">
        <v>369</v>
      </c>
      <c r="B18" s="33"/>
      <c r="C18" s="41">
        <v>0.25246200000000002</v>
      </c>
      <c r="D18" s="59"/>
      <c r="E18" s="59"/>
      <c r="F18" s="59">
        <v>7000000</v>
      </c>
      <c r="G18" s="59"/>
      <c r="H18" s="59"/>
      <c r="I18" s="59"/>
      <c r="J18" s="59"/>
      <c r="K18" s="5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>
        <v>0</v>
      </c>
      <c r="W18" s="39"/>
    </row>
    <row r="19" spans="1:23" s="58" customFormat="1" hidden="1">
      <c r="A19" s="18" t="s">
        <v>370</v>
      </c>
      <c r="B19" s="33"/>
      <c r="C19" s="41">
        <v>0.25896599999999997</v>
      </c>
      <c r="D19" s="59"/>
      <c r="E19" s="59"/>
      <c r="F19" s="59">
        <v>78705</v>
      </c>
      <c r="G19" s="59">
        <v>562</v>
      </c>
      <c r="H19" s="59"/>
      <c r="I19" s="59"/>
      <c r="J19" s="59"/>
      <c r="K19" s="59"/>
      <c r="L19" s="39">
        <v>2334459</v>
      </c>
      <c r="M19" s="39">
        <v>0</v>
      </c>
      <c r="N19" s="39">
        <v>0</v>
      </c>
      <c r="O19" s="39">
        <v>2266813</v>
      </c>
      <c r="P19" s="39">
        <v>0</v>
      </c>
      <c r="Q19" s="39">
        <v>67646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</row>
    <row r="20" spans="1:23" s="58" customFormat="1" hidden="1">
      <c r="A20" s="18" t="s">
        <v>371</v>
      </c>
      <c r="B20" s="33"/>
      <c r="C20" s="41">
        <v>0.49427399999999999</v>
      </c>
      <c r="D20" s="59">
        <v>321</v>
      </c>
      <c r="E20" s="59"/>
      <c r="F20" s="59">
        <v>180000</v>
      </c>
      <c r="G20" s="59"/>
      <c r="H20" s="59">
        <v>6600</v>
      </c>
      <c r="I20" s="59"/>
      <c r="J20" s="59"/>
      <c r="K20" s="59"/>
      <c r="L20" s="39">
        <v>1679888</v>
      </c>
      <c r="M20" s="39">
        <v>0</v>
      </c>
      <c r="N20" s="39">
        <v>0</v>
      </c>
      <c r="O20" s="39">
        <v>1679888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</row>
    <row r="21" spans="1:23" s="58" customFormat="1" hidden="1">
      <c r="A21" s="18" t="s">
        <v>309</v>
      </c>
      <c r="B21" s="66" t="s">
        <v>409</v>
      </c>
      <c r="C21" s="41">
        <v>2.263563</v>
      </c>
      <c r="D21" s="59">
        <v>1300</v>
      </c>
      <c r="E21" s="59">
        <v>0</v>
      </c>
      <c r="F21" s="59">
        <v>279213</v>
      </c>
      <c r="G21" s="59">
        <v>1265</v>
      </c>
      <c r="H21" s="59">
        <v>11649</v>
      </c>
      <c r="I21" s="59"/>
      <c r="J21" s="59"/>
      <c r="K21" s="59"/>
      <c r="L21" s="39">
        <v>10714641</v>
      </c>
      <c r="M21" s="39">
        <v>0</v>
      </c>
      <c r="N21" s="39">
        <v>5163871</v>
      </c>
      <c r="O21" s="39">
        <v>5550770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</row>
    <row r="22" spans="1:23" s="58" customFormat="1" hidden="1">
      <c r="A22" s="18" t="s">
        <v>310</v>
      </c>
      <c r="B22" s="33"/>
      <c r="C22" s="41">
        <v>12.891999999999999</v>
      </c>
      <c r="D22" s="59"/>
      <c r="E22" s="60">
        <v>13000</v>
      </c>
      <c r="F22" s="59">
        <v>1788636</v>
      </c>
      <c r="G22" s="59">
        <v>0</v>
      </c>
      <c r="H22" s="59">
        <v>70665</v>
      </c>
      <c r="I22" s="59"/>
      <c r="J22" s="59">
        <v>2530</v>
      </c>
      <c r="K22" s="59">
        <v>26058</v>
      </c>
      <c r="L22" s="39">
        <v>23245126</v>
      </c>
      <c r="M22" s="39">
        <v>0</v>
      </c>
      <c r="N22" s="39">
        <v>18037562</v>
      </c>
      <c r="O22" s="39">
        <v>3210219</v>
      </c>
      <c r="P22" s="39">
        <v>67</v>
      </c>
      <c r="Q22" s="39">
        <v>1627836</v>
      </c>
      <c r="R22" s="39">
        <v>0</v>
      </c>
      <c r="S22" s="39">
        <v>0</v>
      </c>
      <c r="T22" s="39">
        <v>0</v>
      </c>
      <c r="U22" s="39">
        <v>369442</v>
      </c>
      <c r="V22" s="39">
        <v>0</v>
      </c>
      <c r="W22" s="39">
        <v>0</v>
      </c>
    </row>
    <row r="23" spans="1:23" hidden="1">
      <c r="A23" s="18" t="s">
        <v>372</v>
      </c>
      <c r="C23" s="41">
        <v>0.75989499999999999</v>
      </c>
      <c r="D23" s="42"/>
      <c r="E23" s="42"/>
      <c r="F23" s="42"/>
      <c r="G23" s="42"/>
      <c r="H23" s="42"/>
      <c r="I23" s="42"/>
      <c r="J23" s="42"/>
      <c r="K23" s="42"/>
      <c r="L23" s="39">
        <v>4030691</v>
      </c>
      <c r="M23" s="39">
        <v>0</v>
      </c>
      <c r="N23" s="39">
        <v>3293983</v>
      </c>
      <c r="O23" s="39">
        <v>736708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</row>
    <row r="24" spans="1:23">
      <c r="A24" s="18" t="s">
        <v>311</v>
      </c>
      <c r="B24" s="33" t="s">
        <v>50</v>
      </c>
      <c r="C24" s="41">
        <v>24.056000000000001</v>
      </c>
      <c r="D24" s="40">
        <v>14079</v>
      </c>
      <c r="E24" s="40">
        <v>2010</v>
      </c>
      <c r="F24" s="40">
        <v>3609062</v>
      </c>
      <c r="G24" s="40">
        <v>1110</v>
      </c>
      <c r="H24" s="40">
        <v>138606</v>
      </c>
      <c r="I24" s="40">
        <v>1053946</v>
      </c>
      <c r="J24" s="40">
        <v>50</v>
      </c>
      <c r="K24" s="40">
        <v>4283</v>
      </c>
      <c r="L24" s="39">
        <v>3287269</v>
      </c>
      <c r="M24" s="39">
        <v>0</v>
      </c>
      <c r="N24" s="39">
        <v>0</v>
      </c>
      <c r="O24" s="39">
        <v>2333907</v>
      </c>
      <c r="P24" s="39">
        <v>953362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1:23">
      <c r="A25" s="18" t="s">
        <v>312</v>
      </c>
      <c r="B25" s="33" t="s">
        <v>51</v>
      </c>
      <c r="C25" s="41">
        <v>24.860399999999998</v>
      </c>
      <c r="D25" s="39">
        <v>9600</v>
      </c>
      <c r="E25" s="39">
        <v>9600</v>
      </c>
      <c r="F25" s="39">
        <v>1236939</v>
      </c>
      <c r="G25" s="39">
        <v>969</v>
      </c>
      <c r="H25" s="39">
        <v>24800</v>
      </c>
      <c r="I25" s="39">
        <v>600000</v>
      </c>
      <c r="J25" s="39">
        <v>165</v>
      </c>
      <c r="K25" s="39">
        <v>6905</v>
      </c>
      <c r="L25" s="39">
        <v>33465473</v>
      </c>
      <c r="M25" s="39">
        <v>15572053</v>
      </c>
      <c r="N25" s="39">
        <v>13065665</v>
      </c>
      <c r="O25" s="39">
        <v>3940807</v>
      </c>
      <c r="P25" s="39">
        <v>156153</v>
      </c>
      <c r="Q25" s="39">
        <v>659018</v>
      </c>
      <c r="R25" s="39">
        <v>1494</v>
      </c>
      <c r="S25" s="39">
        <v>19475</v>
      </c>
      <c r="T25" s="39">
        <v>0</v>
      </c>
      <c r="U25" s="39">
        <v>50808</v>
      </c>
      <c r="V25" s="39">
        <v>0</v>
      </c>
      <c r="W25" s="39">
        <v>0</v>
      </c>
    </row>
    <row r="26" spans="1:23" hidden="1">
      <c r="A26" s="18" t="s">
        <v>373</v>
      </c>
      <c r="C26" s="41">
        <v>1.4658610000000001</v>
      </c>
      <c r="D26" s="42"/>
      <c r="E26" s="42"/>
      <c r="F26" s="42"/>
      <c r="G26" s="42"/>
      <c r="H26" s="42"/>
      <c r="I26" s="42"/>
      <c r="J26" s="42"/>
      <c r="K26" s="42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idden="1">
      <c r="A27" s="18" t="s">
        <v>374</v>
      </c>
      <c r="C27" s="41">
        <v>1.89178</v>
      </c>
      <c r="D27" s="42"/>
      <c r="E27" s="42"/>
      <c r="F27" s="42"/>
      <c r="G27" s="42"/>
      <c r="H27" s="42"/>
      <c r="I27" s="42"/>
      <c r="J27" s="42"/>
      <c r="K27" s="42"/>
      <c r="L27" s="39">
        <v>22526456</v>
      </c>
      <c r="M27" s="39">
        <v>8450714</v>
      </c>
      <c r="N27" s="39">
        <v>12158862</v>
      </c>
      <c r="O27" s="39">
        <v>1916880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</row>
    <row r="28" spans="1:23" hidden="1">
      <c r="A28" s="18" t="s">
        <v>313</v>
      </c>
      <c r="C28" s="41">
        <v>25.646999999999998</v>
      </c>
      <c r="D28" s="40">
        <v>16700</v>
      </c>
      <c r="E28" s="40">
        <v>0</v>
      </c>
      <c r="F28" s="40">
        <v>2422975</v>
      </c>
      <c r="G28" s="40">
        <v>6168</v>
      </c>
      <c r="H28" s="40">
        <v>56800</v>
      </c>
      <c r="I28" s="40">
        <v>1700000</v>
      </c>
      <c r="J28" s="40">
        <v>149</v>
      </c>
      <c r="K28" s="40"/>
      <c r="L28" s="39">
        <v>115617033</v>
      </c>
      <c r="M28" s="39">
        <v>46878009</v>
      </c>
      <c r="N28" s="39">
        <v>44205577</v>
      </c>
      <c r="O28" s="39">
        <v>16338815</v>
      </c>
      <c r="P28" s="39">
        <v>1179228</v>
      </c>
      <c r="Q28" s="39">
        <v>5799348</v>
      </c>
      <c r="R28" s="39">
        <v>802936</v>
      </c>
      <c r="S28" s="39">
        <v>0</v>
      </c>
      <c r="T28" s="39">
        <v>0</v>
      </c>
      <c r="U28" s="39">
        <v>413120</v>
      </c>
      <c r="V28" s="39">
        <v>0</v>
      </c>
      <c r="W28" s="39">
        <v>0</v>
      </c>
    </row>
    <row r="29" spans="1:23" hidden="1">
      <c r="A29" s="18" t="s">
        <v>314</v>
      </c>
      <c r="C29" s="41">
        <v>3.1302289999999999</v>
      </c>
      <c r="D29" s="42"/>
      <c r="E29" s="42">
        <v>6000</v>
      </c>
      <c r="F29" s="42">
        <v>514260</v>
      </c>
      <c r="G29" s="42">
        <v>2400</v>
      </c>
      <c r="H29" s="42">
        <v>0</v>
      </c>
      <c r="I29" s="42"/>
      <c r="J29" s="42">
        <v>13</v>
      </c>
      <c r="K29" s="42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>
        <v>0</v>
      </c>
      <c r="W29" s="39"/>
    </row>
    <row r="30" spans="1:23" hidden="1">
      <c r="A30" s="18" t="s">
        <v>315</v>
      </c>
      <c r="C30" s="41">
        <v>14.426</v>
      </c>
      <c r="D30" s="40">
        <v>11000</v>
      </c>
      <c r="E30" s="40">
        <v>7600</v>
      </c>
      <c r="F30" s="40">
        <v>2119752</v>
      </c>
      <c r="G30" s="40"/>
      <c r="H30" s="40">
        <v>45864</v>
      </c>
      <c r="I30" s="40">
        <v>1200000</v>
      </c>
      <c r="J30" s="40">
        <v>16</v>
      </c>
      <c r="K30" s="40">
        <v>455</v>
      </c>
      <c r="L30" s="39">
        <v>49312307</v>
      </c>
      <c r="M30" s="39">
        <v>7737864</v>
      </c>
      <c r="N30" s="39">
        <v>39644204</v>
      </c>
      <c r="O30" s="39">
        <v>729930</v>
      </c>
      <c r="P30" s="39">
        <v>-13854</v>
      </c>
      <c r="Q30" s="39">
        <v>1214163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1:23">
      <c r="A31" s="18" t="s">
        <v>316</v>
      </c>
      <c r="B31" s="33" t="s">
        <v>276</v>
      </c>
      <c r="C31" s="41">
        <v>31.162735999999999</v>
      </c>
      <c r="D31" s="42">
        <v>18440</v>
      </c>
      <c r="E31" s="42">
        <v>50000</v>
      </c>
      <c r="F31" s="42">
        <v>3990195</v>
      </c>
      <c r="G31" s="42">
        <v>21000</v>
      </c>
      <c r="H31" s="42">
        <v>152200</v>
      </c>
      <c r="I31" s="42">
        <v>500000</v>
      </c>
      <c r="J31" s="42">
        <v>200</v>
      </c>
      <c r="K31" s="42">
        <v>7200</v>
      </c>
      <c r="L31" s="39">
        <v>153725217</v>
      </c>
      <c r="M31" s="39">
        <v>43444038</v>
      </c>
      <c r="N31" s="39">
        <v>93413534</v>
      </c>
      <c r="O31" s="39">
        <v>9599716</v>
      </c>
      <c r="P31" s="39">
        <v>841</v>
      </c>
      <c r="Q31" s="39">
        <v>5206238</v>
      </c>
      <c r="R31" s="39">
        <v>2060850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</row>
    <row r="32" spans="1:23" hidden="1">
      <c r="A32" s="18" t="s">
        <v>317</v>
      </c>
      <c r="C32" s="41">
        <v>6.4039999999999999</v>
      </c>
      <c r="D32" s="40">
        <v>2000</v>
      </c>
      <c r="E32" s="40">
        <v>0</v>
      </c>
      <c r="F32" s="40"/>
      <c r="G32" s="40"/>
      <c r="H32" s="40">
        <v>0</v>
      </c>
      <c r="I32" s="40">
        <v>0</v>
      </c>
      <c r="J32" s="40"/>
      <c r="K32" s="40"/>
      <c r="L32" s="39">
        <v>37985481</v>
      </c>
      <c r="M32" s="39">
        <v>0</v>
      </c>
      <c r="N32" s="39">
        <v>23777633</v>
      </c>
      <c r="O32" s="39">
        <v>13696363</v>
      </c>
      <c r="P32" s="39">
        <v>511485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1:23" hidden="1">
      <c r="A33" s="18" t="s">
        <v>404</v>
      </c>
      <c r="C33" s="41">
        <v>29.399668999999999</v>
      </c>
      <c r="D33" s="42"/>
      <c r="E33" s="42">
        <v>50000</v>
      </c>
      <c r="F33" s="42">
        <v>4900352</v>
      </c>
      <c r="G33" s="42">
        <v>12278</v>
      </c>
      <c r="H33" s="42">
        <v>103500</v>
      </c>
      <c r="I33" s="42"/>
      <c r="J33" s="42">
        <v>4</v>
      </c>
      <c r="K33" s="42"/>
      <c r="L33" s="39">
        <v>80851291</v>
      </c>
      <c r="M33" s="39">
        <v>15699757</v>
      </c>
      <c r="N33" s="39">
        <v>45930298</v>
      </c>
      <c r="O33" s="39">
        <v>12475880</v>
      </c>
      <c r="P33" s="39">
        <v>28941</v>
      </c>
      <c r="Q33" s="39">
        <v>4377067</v>
      </c>
      <c r="R33" s="39">
        <v>2337927</v>
      </c>
      <c r="S33" s="39">
        <v>1421</v>
      </c>
      <c r="T33" s="39">
        <v>0</v>
      </c>
      <c r="U33" s="39">
        <v>0</v>
      </c>
      <c r="V33" s="39">
        <v>0</v>
      </c>
      <c r="W33" s="39">
        <v>0</v>
      </c>
    </row>
    <row r="34" spans="1:23" hidden="1">
      <c r="A34" s="18" t="s">
        <v>318</v>
      </c>
      <c r="C34" s="41">
        <v>4.9630000000000001</v>
      </c>
      <c r="D34" s="42"/>
      <c r="E34" s="42">
        <v>0</v>
      </c>
      <c r="F34" s="42"/>
      <c r="G34" s="42"/>
      <c r="H34" s="42">
        <v>0</v>
      </c>
      <c r="I34" s="42"/>
      <c r="J34" s="42">
        <v>2831</v>
      </c>
      <c r="K34" s="42"/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</row>
    <row r="35" spans="1:23" hidden="1">
      <c r="A35" s="18" t="s">
        <v>319</v>
      </c>
      <c r="C35" s="41">
        <v>0.89417100000000005</v>
      </c>
      <c r="D35" s="42"/>
      <c r="E35" s="42">
        <v>10000</v>
      </c>
      <c r="F35" s="42">
        <v>373180</v>
      </c>
      <c r="G35" s="42">
        <v>1774</v>
      </c>
      <c r="H35" s="42">
        <v>0</v>
      </c>
      <c r="I35" s="42"/>
      <c r="J35" s="42"/>
      <c r="K35" s="42"/>
      <c r="L35" s="39">
        <v>8531380</v>
      </c>
      <c r="M35" s="39">
        <v>4929591</v>
      </c>
      <c r="N35" s="39">
        <v>711926</v>
      </c>
      <c r="O35" s="39">
        <v>2889863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1:23" hidden="1">
      <c r="A36" s="18" t="s">
        <v>320</v>
      </c>
      <c r="C36" s="41">
        <v>0.49479699999999999</v>
      </c>
      <c r="D36" s="42"/>
      <c r="E36" s="42">
        <v>0</v>
      </c>
      <c r="F36" s="42">
        <v>168618</v>
      </c>
      <c r="G36" s="42">
        <v>1353</v>
      </c>
      <c r="H36" s="42">
        <v>6923</v>
      </c>
      <c r="I36" s="42"/>
      <c r="J36" s="42"/>
      <c r="K36" s="42"/>
      <c r="L36" s="39">
        <v>4090663</v>
      </c>
      <c r="M36" s="39">
        <v>0</v>
      </c>
      <c r="N36" s="39">
        <v>2615095</v>
      </c>
      <c r="O36" s="39">
        <v>1387464</v>
      </c>
      <c r="P36" s="39">
        <v>0</v>
      </c>
      <c r="Q36" s="39">
        <v>88104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</row>
    <row r="37" spans="1:23" hidden="1">
      <c r="A37" s="18" t="s">
        <v>375</v>
      </c>
      <c r="C37" s="41">
        <v>9.0119869999999995</v>
      </c>
      <c r="D37" s="42"/>
      <c r="E37" s="42"/>
      <c r="F37" s="42"/>
      <c r="G37" s="42"/>
      <c r="H37" s="42"/>
      <c r="I37" s="42"/>
      <c r="J37" s="42"/>
      <c r="K37" s="42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 hidden="1">
      <c r="A38" s="18" t="s">
        <v>376</v>
      </c>
      <c r="C38" s="41">
        <v>17.530999999999999</v>
      </c>
      <c r="D38" s="42"/>
      <c r="E38" s="42"/>
      <c r="F38" s="42">
        <v>3160851</v>
      </c>
      <c r="G38" s="42">
        <v>15316</v>
      </c>
      <c r="H38" s="42"/>
      <c r="I38" s="42"/>
      <c r="J38" s="42"/>
      <c r="K38" s="42"/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</row>
    <row r="39" spans="1:23">
      <c r="A39" s="18" t="s">
        <v>360</v>
      </c>
      <c r="B39" s="33" t="s">
        <v>57</v>
      </c>
      <c r="C39" s="7">
        <v>2.3140000000000001</v>
      </c>
      <c r="D39" s="42">
        <v>1620</v>
      </c>
      <c r="E39" s="56">
        <v>0</v>
      </c>
      <c r="F39" s="42">
        <v>660000</v>
      </c>
      <c r="G39" s="42">
        <v>173</v>
      </c>
      <c r="H39" s="42">
        <v>4672</v>
      </c>
      <c r="I39" s="42">
        <v>0</v>
      </c>
      <c r="J39" s="42">
        <v>0</v>
      </c>
      <c r="K39" s="42">
        <v>0</v>
      </c>
      <c r="L39" s="39">
        <v>18542</v>
      </c>
      <c r="M39" s="39"/>
      <c r="N39" s="39"/>
      <c r="O39" s="39"/>
      <c r="P39" s="39"/>
      <c r="Q39" s="39"/>
      <c r="R39" s="39"/>
      <c r="S39" s="39"/>
      <c r="T39" s="39"/>
      <c r="U39" s="39"/>
      <c r="V39" s="39">
        <v>0</v>
      </c>
      <c r="W39" s="39"/>
    </row>
    <row r="40" spans="1:23" hidden="1">
      <c r="A40" s="18" t="s">
        <v>321</v>
      </c>
      <c r="C40" s="41">
        <v>24.647673000000001</v>
      </c>
      <c r="D40" s="40">
        <v>14000</v>
      </c>
      <c r="E40" s="40">
        <v>14000</v>
      </c>
      <c r="F40" s="40">
        <v>2740633</v>
      </c>
      <c r="G40" s="40">
        <v>15500</v>
      </c>
      <c r="H40" s="40">
        <v>0</v>
      </c>
      <c r="I40" s="40">
        <v>236000</v>
      </c>
      <c r="J40" s="40"/>
      <c r="K40" s="40">
        <v>1713</v>
      </c>
      <c r="L40" s="39">
        <v>127051814</v>
      </c>
      <c r="M40" s="39">
        <v>81964009</v>
      </c>
      <c r="N40" s="39">
        <v>16093113</v>
      </c>
      <c r="O40" s="39">
        <v>28772012</v>
      </c>
      <c r="P40" s="39">
        <v>0</v>
      </c>
      <c r="Q40" s="39">
        <v>138778</v>
      </c>
      <c r="R40" s="39">
        <v>83902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</row>
    <row r="41" spans="1:23">
      <c r="A41" s="49" t="s">
        <v>287</v>
      </c>
      <c r="B41" s="33" t="s">
        <v>58</v>
      </c>
      <c r="C41" s="54" t="s">
        <v>407</v>
      </c>
      <c r="D41" s="42">
        <v>39000</v>
      </c>
      <c r="E41" s="42"/>
      <c r="F41" s="42">
        <v>4463301</v>
      </c>
      <c r="G41" s="42">
        <v>77043</v>
      </c>
      <c r="H41" s="42">
        <v>61769</v>
      </c>
      <c r="I41" s="42"/>
      <c r="J41" s="42"/>
      <c r="K41" s="42"/>
      <c r="L41" s="42">
        <v>232812000</v>
      </c>
      <c r="M41" s="42">
        <v>12806000</v>
      </c>
      <c r="N41" s="42">
        <v>215940000</v>
      </c>
      <c r="O41" s="42">
        <v>49000</v>
      </c>
      <c r="P41" s="42"/>
      <c r="Q41" s="42">
        <v>1274000</v>
      </c>
      <c r="R41" s="42">
        <v>1000</v>
      </c>
      <c r="S41" s="42"/>
      <c r="T41" s="42"/>
      <c r="U41" s="42"/>
      <c r="V41" s="42"/>
      <c r="W41" s="42">
        <v>2742000</v>
      </c>
    </row>
    <row r="42" spans="1:23" hidden="1">
      <c r="A42" s="18" t="s">
        <v>322</v>
      </c>
      <c r="C42" s="41">
        <v>41.984999999999999</v>
      </c>
      <c r="D42" s="40">
        <v>18000</v>
      </c>
      <c r="E42" s="40">
        <v>0</v>
      </c>
      <c r="F42" s="40">
        <v>5368871</v>
      </c>
      <c r="G42" s="40">
        <v>6154</v>
      </c>
      <c r="H42" s="40">
        <v>94663</v>
      </c>
      <c r="I42" s="40">
        <v>460000</v>
      </c>
      <c r="J42" s="40">
        <v>31</v>
      </c>
      <c r="K42" s="40">
        <v>6703</v>
      </c>
      <c r="L42" s="39">
        <v>152895553</v>
      </c>
      <c r="M42" s="39">
        <v>140009126</v>
      </c>
      <c r="N42" s="39">
        <v>7403186</v>
      </c>
      <c r="O42" s="39">
        <v>1120499</v>
      </c>
      <c r="P42" s="39">
        <v>590841</v>
      </c>
      <c r="Q42" s="39">
        <v>3469170</v>
      </c>
      <c r="R42" s="39">
        <v>63299</v>
      </c>
      <c r="S42" s="39">
        <v>0</v>
      </c>
      <c r="T42" s="39">
        <v>239432</v>
      </c>
      <c r="U42" s="39">
        <v>0</v>
      </c>
      <c r="V42" s="39">
        <v>0</v>
      </c>
      <c r="W42" s="39">
        <v>0</v>
      </c>
    </row>
    <row r="43" spans="1:23" hidden="1">
      <c r="A43" s="18" t="s">
        <v>323</v>
      </c>
      <c r="C43" s="41">
        <v>28.955238999999999</v>
      </c>
      <c r="D43" s="40"/>
      <c r="E43" s="40">
        <v>36100</v>
      </c>
      <c r="F43" s="40">
        <v>4497750</v>
      </c>
      <c r="G43" s="40">
        <v>16162</v>
      </c>
      <c r="H43" s="40">
        <v>194685</v>
      </c>
      <c r="I43" s="40"/>
      <c r="J43" s="40"/>
      <c r="K43" s="40"/>
      <c r="L43" s="39">
        <v>62937534</v>
      </c>
      <c r="M43" s="39">
        <v>18632589</v>
      </c>
      <c r="N43" s="39">
        <v>43131253</v>
      </c>
      <c r="O43" s="39">
        <v>126287</v>
      </c>
      <c r="P43" s="39">
        <v>-549</v>
      </c>
      <c r="Q43" s="39">
        <v>1047954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</row>
    <row r="44" spans="1:23" hidden="1">
      <c r="A44" s="18" t="s">
        <v>377</v>
      </c>
      <c r="C44" s="41">
        <v>0.14040900000000001</v>
      </c>
      <c r="D44" s="42"/>
      <c r="E44" s="42"/>
      <c r="F44" s="42"/>
      <c r="G44" s="42"/>
      <c r="H44" s="42"/>
      <c r="I44" s="42"/>
      <c r="J44" s="42"/>
      <c r="K44" s="42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idden="1">
      <c r="A45" s="18" t="s">
        <v>378</v>
      </c>
      <c r="C45" s="41">
        <v>27.071999999999999</v>
      </c>
      <c r="D45" s="40"/>
      <c r="E45" s="40"/>
      <c r="F45" s="40">
        <v>4000000</v>
      </c>
      <c r="G45" s="40"/>
      <c r="H45" s="40"/>
      <c r="I45" s="40"/>
      <c r="J45" s="40"/>
      <c r="K45" s="4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18" t="s">
        <v>156</v>
      </c>
      <c r="B46" s="76" t="s">
        <v>418</v>
      </c>
      <c r="C46" s="41">
        <v>6.0692000000000004</v>
      </c>
      <c r="D46" s="42">
        <v>3200</v>
      </c>
      <c r="E46" s="77">
        <v>18000</v>
      </c>
      <c r="F46" s="77">
        <v>800000</v>
      </c>
      <c r="G46" s="77">
        <v>3000</v>
      </c>
      <c r="H46" s="77">
        <v>24000</v>
      </c>
      <c r="I46" s="42"/>
      <c r="J46" s="42"/>
      <c r="K46" s="42"/>
      <c r="L46" s="39">
        <v>26642086</v>
      </c>
      <c r="M46" s="39">
        <v>4491186</v>
      </c>
      <c r="N46" s="39">
        <v>21400255</v>
      </c>
      <c r="O46" s="39">
        <v>386122</v>
      </c>
      <c r="P46" s="39">
        <v>-1277</v>
      </c>
      <c r="Q46" s="39">
        <v>0</v>
      </c>
      <c r="R46" s="39">
        <v>365800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</row>
    <row r="47" spans="1:23">
      <c r="A47" s="18" t="s">
        <v>419</v>
      </c>
      <c r="B47" s="76" t="s">
        <v>420</v>
      </c>
      <c r="C47" s="79">
        <v>0.8</v>
      </c>
      <c r="D47" s="39"/>
      <c r="F47" s="77"/>
      <c r="G47" s="77"/>
      <c r="H47" s="77"/>
      <c r="I47" s="42"/>
      <c r="J47" s="42"/>
      <c r="K47" s="42"/>
      <c r="L47" s="78">
        <v>19888439</v>
      </c>
      <c r="M47" s="39"/>
      <c r="N47" s="78">
        <v>15717273</v>
      </c>
      <c r="O47" s="78">
        <v>2771228</v>
      </c>
      <c r="P47" s="78">
        <v>1399938</v>
      </c>
      <c r="Q47" s="39"/>
      <c r="R47" s="39"/>
      <c r="S47" s="39"/>
      <c r="T47" s="39"/>
      <c r="U47" s="39"/>
      <c r="V47" s="39"/>
      <c r="W47" s="39"/>
    </row>
    <row r="48" spans="1:23" hidden="1">
      <c r="A48" s="18" t="s">
        <v>324</v>
      </c>
      <c r="C48" s="41">
        <v>4.6431870000000002</v>
      </c>
      <c r="D48" s="42"/>
      <c r="E48" s="42">
        <v>5766</v>
      </c>
      <c r="F48" s="42">
        <v>0</v>
      </c>
      <c r="G48" s="42"/>
      <c r="H48" s="42">
        <v>0</v>
      </c>
      <c r="I48" s="42"/>
      <c r="J48" s="42"/>
      <c r="K48" s="42"/>
      <c r="L48" s="39">
        <v>5248270</v>
      </c>
      <c r="M48" s="39">
        <v>0</v>
      </c>
      <c r="N48" s="39">
        <v>0</v>
      </c>
      <c r="O48" s="39">
        <v>0</v>
      </c>
      <c r="P48" s="39">
        <v>5237292</v>
      </c>
      <c r="Q48" s="39">
        <v>0</v>
      </c>
      <c r="R48" s="39">
        <v>0</v>
      </c>
      <c r="S48" s="39">
        <v>0</v>
      </c>
      <c r="T48" s="39">
        <v>10978</v>
      </c>
      <c r="U48" s="39">
        <v>0</v>
      </c>
      <c r="V48" s="39">
        <v>0</v>
      </c>
      <c r="W48" s="39">
        <v>0</v>
      </c>
    </row>
    <row r="49" spans="1:23" hidden="1">
      <c r="A49" s="18" t="s">
        <v>325</v>
      </c>
      <c r="C49" s="41">
        <v>1.800187</v>
      </c>
      <c r="D49" s="42"/>
      <c r="E49" s="42">
        <v>24000</v>
      </c>
      <c r="F49" s="42">
        <v>490705</v>
      </c>
      <c r="G49" s="42">
        <v>4758</v>
      </c>
      <c r="H49" s="42">
        <v>26698</v>
      </c>
      <c r="I49" s="42"/>
      <c r="J49" s="42"/>
      <c r="K49" s="42"/>
      <c r="L49" s="39">
        <v>14289206</v>
      </c>
      <c r="M49" s="39">
        <v>0</v>
      </c>
      <c r="N49" s="39">
        <v>6787308</v>
      </c>
      <c r="O49" s="39">
        <v>159512</v>
      </c>
      <c r="P49" s="39">
        <v>74</v>
      </c>
      <c r="Q49" s="39">
        <v>7342312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</row>
    <row r="50" spans="1:23" hidden="1">
      <c r="A50" s="18" t="s">
        <v>326</v>
      </c>
      <c r="C50" s="41">
        <v>11.9702</v>
      </c>
      <c r="D50" s="42"/>
      <c r="E50" s="42">
        <v>0</v>
      </c>
      <c r="F50" s="42">
        <v>489828</v>
      </c>
      <c r="G50" s="42">
        <v>0</v>
      </c>
      <c r="H50" s="42">
        <v>24900</v>
      </c>
      <c r="I50" s="42"/>
      <c r="J50" s="42">
        <v>149</v>
      </c>
      <c r="K50" s="42">
        <v>3660</v>
      </c>
      <c r="L50" s="39">
        <v>10985084</v>
      </c>
      <c r="M50" s="39">
        <v>0</v>
      </c>
      <c r="N50" s="39">
        <v>10266294</v>
      </c>
      <c r="O50" s="39">
        <v>66716</v>
      </c>
      <c r="P50" s="39">
        <v>1463</v>
      </c>
      <c r="Q50" s="39">
        <v>393986</v>
      </c>
      <c r="R50" s="39">
        <v>256625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</row>
    <row r="51" spans="1:23" hidden="1">
      <c r="A51" s="18" t="s">
        <v>327</v>
      </c>
      <c r="C51" s="41">
        <v>0.43853900000000001</v>
      </c>
      <c r="D51" s="42"/>
      <c r="E51" s="42">
        <v>0</v>
      </c>
      <c r="F51" s="42">
        <v>0</v>
      </c>
      <c r="G51" s="42">
        <v>15255</v>
      </c>
      <c r="H51" s="42">
        <v>0</v>
      </c>
      <c r="I51" s="42"/>
      <c r="J51" s="42"/>
      <c r="K51" s="42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idden="1">
      <c r="A52" s="18" t="s">
        <v>379</v>
      </c>
      <c r="C52" s="41">
        <v>1.26295</v>
      </c>
      <c r="D52" s="56">
        <v>1900</v>
      </c>
      <c r="E52" s="56"/>
      <c r="F52" s="56">
        <v>417000</v>
      </c>
      <c r="G52" s="56">
        <v>730</v>
      </c>
      <c r="H52" s="56">
        <v>6000</v>
      </c>
      <c r="I52" s="56">
        <v>0</v>
      </c>
      <c r="J52" s="56">
        <v>0</v>
      </c>
      <c r="K52" s="56">
        <v>0</v>
      </c>
      <c r="L52" s="57">
        <v>3050</v>
      </c>
      <c r="M52" s="39"/>
      <c r="N52" s="39"/>
      <c r="O52" s="39"/>
      <c r="P52" s="39"/>
      <c r="Q52" s="39"/>
      <c r="R52" s="39"/>
      <c r="S52" s="39"/>
      <c r="T52" s="39"/>
      <c r="U52" s="39"/>
      <c r="V52" s="39">
        <v>0</v>
      </c>
      <c r="W52" s="39"/>
    </row>
    <row r="53" spans="1:23" hidden="1">
      <c r="A53" s="18" t="s">
        <v>380</v>
      </c>
      <c r="C53" s="41">
        <v>10.6891</v>
      </c>
      <c r="D53" s="56">
        <v>8000</v>
      </c>
      <c r="E53" s="56"/>
      <c r="F53" s="56">
        <v>0</v>
      </c>
      <c r="G53" s="56">
        <v>0</v>
      </c>
      <c r="H53" s="56">
        <v>0</v>
      </c>
      <c r="I53" s="56"/>
      <c r="J53" s="56"/>
      <c r="K53" s="56"/>
      <c r="L53" s="57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idden="1">
      <c r="A54" s="18" t="s">
        <v>381</v>
      </c>
      <c r="C54" s="41">
        <v>0.38</v>
      </c>
      <c r="D54" s="55"/>
      <c r="E54" s="55">
        <f>109+210+305+606</f>
        <v>1230</v>
      </c>
      <c r="F54" s="55">
        <v>1100000</v>
      </c>
      <c r="G54" s="55">
        <f>1035+2374+2718+2823</f>
        <v>8950</v>
      </c>
      <c r="H54" s="55">
        <f>288+667+1468+2220</f>
        <v>4643</v>
      </c>
      <c r="I54" s="55"/>
      <c r="J54" s="55"/>
      <c r="K54" s="55"/>
      <c r="L54" s="57">
        <v>921267</v>
      </c>
      <c r="M54" s="39">
        <v>921267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</row>
    <row r="55" spans="1:23" hidden="1">
      <c r="A55" s="18" t="s">
        <v>382</v>
      </c>
      <c r="C55" s="41">
        <v>2.793266</v>
      </c>
      <c r="D55" s="55">
        <v>9232</v>
      </c>
      <c r="E55" s="55">
        <v>465</v>
      </c>
      <c r="F55" s="55">
        <v>1400000</v>
      </c>
      <c r="G55" s="55">
        <v>0</v>
      </c>
      <c r="H55" s="55">
        <v>10900</v>
      </c>
      <c r="I55" s="55">
        <v>0</v>
      </c>
      <c r="J55" s="55">
        <v>0</v>
      </c>
      <c r="K55" s="55">
        <v>0</v>
      </c>
      <c r="L55" s="57">
        <v>7197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A56" s="18" t="s">
        <v>251</v>
      </c>
      <c r="B56" s="76" t="s">
        <v>252</v>
      </c>
      <c r="C56" s="41">
        <v>1.11189</v>
      </c>
      <c r="D56" s="56">
        <v>1700</v>
      </c>
      <c r="E56" s="56"/>
      <c r="F56" s="56">
        <v>1100000</v>
      </c>
      <c r="G56" s="56">
        <v>3300</v>
      </c>
      <c r="H56" s="56">
        <v>0</v>
      </c>
      <c r="I56" s="56">
        <v>0</v>
      </c>
      <c r="J56" s="56">
        <v>0</v>
      </c>
      <c r="K56" s="56">
        <v>0</v>
      </c>
      <c r="L56" s="57">
        <v>11856582</v>
      </c>
      <c r="M56" s="39">
        <v>0</v>
      </c>
      <c r="N56" s="39">
        <v>7026433</v>
      </c>
      <c r="O56" s="39">
        <v>4731521</v>
      </c>
      <c r="P56" s="39">
        <v>0</v>
      </c>
      <c r="Q56" s="39">
        <v>98628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</row>
    <row r="57" spans="1:23" hidden="1">
      <c r="A57" s="18" t="s">
        <v>383</v>
      </c>
      <c r="C57" s="41">
        <v>3.7504000000000003E-2</v>
      </c>
      <c r="D57" s="56"/>
      <c r="E57" s="56"/>
      <c r="F57" s="56">
        <v>135503</v>
      </c>
      <c r="G57" s="56">
        <v>381</v>
      </c>
      <c r="H57" s="56"/>
      <c r="I57" s="56"/>
      <c r="J57" s="56"/>
      <c r="K57" s="56"/>
      <c r="L57" s="57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idden="1">
      <c r="A58" s="18" t="s">
        <v>328</v>
      </c>
      <c r="C58" s="41">
        <v>4.2758229999999999</v>
      </c>
      <c r="D58" s="56">
        <v>7895</v>
      </c>
      <c r="E58" s="56">
        <v>0</v>
      </c>
      <c r="F58" s="56">
        <v>123569</v>
      </c>
      <c r="G58" s="56">
        <v>3047</v>
      </c>
      <c r="H58" s="56">
        <v>4608</v>
      </c>
      <c r="I58" s="56">
        <v>0</v>
      </c>
      <c r="J58" s="56">
        <v>27</v>
      </c>
      <c r="K58" s="56">
        <v>1471</v>
      </c>
      <c r="L58" s="57">
        <v>39854498</v>
      </c>
      <c r="M58" s="39">
        <v>0</v>
      </c>
      <c r="N58" s="39">
        <v>39753287</v>
      </c>
      <c r="O58" s="39">
        <v>2824</v>
      </c>
      <c r="P58" s="39">
        <v>0</v>
      </c>
      <c r="Q58" s="39">
        <v>0</v>
      </c>
      <c r="R58" s="39">
        <v>98387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</row>
    <row r="59" spans="1:23" hidden="1">
      <c r="A59" s="18" t="s">
        <v>384</v>
      </c>
      <c r="C59" s="41">
        <v>1.665654</v>
      </c>
      <c r="D59" s="56"/>
      <c r="E59" s="56"/>
      <c r="F59" s="56">
        <v>430000</v>
      </c>
      <c r="G59" s="56"/>
      <c r="H59" s="56"/>
      <c r="I59" s="56"/>
      <c r="J59" s="56"/>
      <c r="K59" s="56"/>
      <c r="L59" s="57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idden="1">
      <c r="A60" s="18" t="s">
        <v>329</v>
      </c>
      <c r="C60" s="41">
        <v>1.0873569999999999</v>
      </c>
      <c r="D60" s="56"/>
      <c r="E60" s="56">
        <v>316</v>
      </c>
      <c r="F60" s="56">
        <v>139000</v>
      </c>
      <c r="G60" s="56"/>
      <c r="H60" s="56">
        <v>2015</v>
      </c>
      <c r="I60" s="56">
        <v>143000</v>
      </c>
      <c r="J60" s="56">
        <v>0</v>
      </c>
      <c r="K60" s="56">
        <v>2449</v>
      </c>
      <c r="L60" s="57">
        <v>1916198</v>
      </c>
      <c r="M60" s="39">
        <v>0</v>
      </c>
      <c r="N60" s="39">
        <v>1717490</v>
      </c>
      <c r="O60" s="39">
        <v>109098</v>
      </c>
      <c r="P60" s="39">
        <v>439</v>
      </c>
      <c r="Q60" s="39">
        <v>0</v>
      </c>
      <c r="R60" s="39">
        <v>89162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</row>
    <row r="61" spans="1:23" hidden="1">
      <c r="A61" s="18" t="s">
        <v>385</v>
      </c>
      <c r="C61" s="41">
        <v>2.61</v>
      </c>
      <c r="D61" s="55"/>
      <c r="E61" s="55"/>
      <c r="F61" s="55"/>
      <c r="G61" s="55"/>
      <c r="H61" s="55"/>
      <c r="I61" s="55"/>
      <c r="J61" s="55"/>
      <c r="K61" s="55"/>
      <c r="L61" s="57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idden="1">
      <c r="A62" s="18" t="s">
        <v>330</v>
      </c>
      <c r="C62" s="41">
        <v>6.7299999999999999E-3</v>
      </c>
      <c r="D62" s="56"/>
      <c r="E62" s="56">
        <v>0</v>
      </c>
      <c r="F62" s="56"/>
      <c r="G62" s="56"/>
      <c r="H62" s="56">
        <v>0</v>
      </c>
      <c r="I62" s="56"/>
      <c r="J62" s="56"/>
      <c r="K62" s="56"/>
      <c r="L62" s="57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</row>
    <row r="63" spans="1:23" hidden="1">
      <c r="A63" s="18" t="s">
        <v>386</v>
      </c>
      <c r="C63" s="41">
        <v>0.81967900000000005</v>
      </c>
      <c r="D63" s="56"/>
      <c r="E63" s="56"/>
      <c r="F63" s="56"/>
      <c r="G63" s="56">
        <v>1300</v>
      </c>
      <c r="H63" s="56">
        <v>0</v>
      </c>
      <c r="I63" s="56">
        <v>0</v>
      </c>
      <c r="J63" s="56">
        <v>0</v>
      </c>
      <c r="K63" s="56">
        <v>0</v>
      </c>
      <c r="L63" s="57">
        <v>2069</v>
      </c>
      <c r="M63" s="39">
        <v>6912154</v>
      </c>
      <c r="N63" s="39">
        <v>4849675</v>
      </c>
      <c r="O63" s="39">
        <v>1056124</v>
      </c>
      <c r="P63" s="39">
        <v>-22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</row>
    <row r="64" spans="1:23" hidden="1">
      <c r="A64" s="18" t="s">
        <v>387</v>
      </c>
      <c r="C64" s="41">
        <v>0.83247000000000004</v>
      </c>
      <c r="D64" s="56"/>
      <c r="E64" s="56"/>
      <c r="F64" s="56">
        <v>1000000</v>
      </c>
      <c r="G64" s="56">
        <v>5000</v>
      </c>
      <c r="H64" s="56">
        <v>2500</v>
      </c>
      <c r="I64" s="56"/>
      <c r="J64" s="56"/>
      <c r="K64" s="56"/>
      <c r="L64" s="57">
        <v>17402515</v>
      </c>
      <c r="M64" s="39">
        <v>6792883</v>
      </c>
      <c r="N64" s="39">
        <v>10338337</v>
      </c>
      <c r="O64" s="39">
        <v>86710</v>
      </c>
      <c r="P64" s="39">
        <v>435</v>
      </c>
      <c r="Q64" s="39">
        <v>0</v>
      </c>
      <c r="R64" s="39">
        <v>184150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</row>
    <row r="65" spans="1:23" hidden="1">
      <c r="A65" s="18" t="s">
        <v>388</v>
      </c>
      <c r="C65" s="41">
        <v>3.0720000000000001</v>
      </c>
      <c r="D65" s="42"/>
      <c r="E65" s="42"/>
      <c r="F65" s="42"/>
      <c r="G65" s="42"/>
      <c r="H65" s="42"/>
      <c r="I65" s="42"/>
      <c r="J65" s="42"/>
      <c r="K65" s="42"/>
      <c r="L65" s="39">
        <v>24136266</v>
      </c>
      <c r="M65" s="39">
        <v>0</v>
      </c>
      <c r="N65" s="39">
        <v>0</v>
      </c>
      <c r="O65" s="39">
        <v>2944713</v>
      </c>
      <c r="P65" s="39">
        <v>111892</v>
      </c>
      <c r="Q65" s="39">
        <v>21079661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</row>
    <row r="66" spans="1:23" hidden="1">
      <c r="A66" s="18" t="s">
        <v>331</v>
      </c>
      <c r="C66" s="41">
        <v>7.9427000000000003</v>
      </c>
      <c r="D66" s="42"/>
      <c r="E66" s="42">
        <v>0</v>
      </c>
      <c r="F66" s="42">
        <v>456841</v>
      </c>
      <c r="G66" s="42">
        <v>2795</v>
      </c>
      <c r="H66" s="42">
        <v>0</v>
      </c>
      <c r="I66" s="42"/>
      <c r="J66" s="42">
        <v>58</v>
      </c>
      <c r="K66" s="42">
        <v>2560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>
      <c r="A67" s="18" t="s">
        <v>3</v>
      </c>
      <c r="B67" s="76" t="s">
        <v>60</v>
      </c>
      <c r="C67" s="41">
        <v>11.164674</v>
      </c>
      <c r="D67" s="39">
        <v>6561</v>
      </c>
      <c r="E67" s="39">
        <v>6561</v>
      </c>
      <c r="F67" s="39">
        <v>1910058</v>
      </c>
      <c r="G67" s="39">
        <v>3237</v>
      </c>
      <c r="H67" s="39">
        <v>38011</v>
      </c>
      <c r="I67" s="39">
        <v>194000</v>
      </c>
      <c r="J67" s="39"/>
      <c r="K67" s="39">
        <v>3218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idden="1">
      <c r="A68" s="18" t="s">
        <v>332</v>
      </c>
      <c r="C68" s="41">
        <v>1.202488</v>
      </c>
      <c r="D68" s="42"/>
      <c r="E68" s="42">
        <v>107600</v>
      </c>
      <c r="F68" s="42">
        <v>397760</v>
      </c>
      <c r="G68" s="42">
        <v>8092</v>
      </c>
      <c r="H68" s="42">
        <v>0</v>
      </c>
      <c r="I68" s="42"/>
      <c r="J68" s="42"/>
      <c r="K68" s="42">
        <v>765</v>
      </c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idden="1">
      <c r="A69" s="18" t="s">
        <v>333</v>
      </c>
      <c r="C69" s="41">
        <v>6.1159999999999997</v>
      </c>
      <c r="D69" s="40">
        <v>3000</v>
      </c>
      <c r="E69" s="40">
        <v>0</v>
      </c>
      <c r="F69" s="40"/>
      <c r="G69" s="40"/>
      <c r="H69" s="40">
        <v>0</v>
      </c>
      <c r="I69" s="40"/>
      <c r="J69" s="40"/>
      <c r="K69" s="40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 hidden="1">
      <c r="A70" s="18" t="s">
        <v>334</v>
      </c>
      <c r="C70" s="41">
        <v>5.8597489999999999</v>
      </c>
      <c r="D70" s="42"/>
      <c r="E70" s="42">
        <v>1702</v>
      </c>
      <c r="F70" s="42">
        <v>1156909</v>
      </c>
      <c r="G70" s="42">
        <v>950</v>
      </c>
      <c r="H70" s="42">
        <v>0</v>
      </c>
      <c r="I70" s="42"/>
      <c r="J70" s="42">
        <v>1</v>
      </c>
      <c r="K70" s="42">
        <v>3130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>
        <v>0</v>
      </c>
      <c r="W70" s="39"/>
    </row>
    <row r="71" spans="1:23" hidden="1">
      <c r="A71" s="18" t="s">
        <v>335</v>
      </c>
      <c r="C71" s="41">
        <v>5.6571999999999996</v>
      </c>
      <c r="D71" s="42"/>
      <c r="E71" s="42">
        <v>30000</v>
      </c>
      <c r="F71" s="42">
        <v>780230</v>
      </c>
      <c r="G71" s="42">
        <v>4830</v>
      </c>
      <c r="H71" s="42">
        <v>40022</v>
      </c>
      <c r="I71" s="42"/>
      <c r="J71" s="42"/>
      <c r="K71" s="42"/>
      <c r="L71" s="39">
        <v>25184002</v>
      </c>
      <c r="M71" s="39">
        <v>0</v>
      </c>
      <c r="N71" s="39">
        <v>14193827</v>
      </c>
      <c r="O71" s="39">
        <v>9608777</v>
      </c>
      <c r="P71" s="39">
        <v>0</v>
      </c>
      <c r="Q71" s="39">
        <v>0</v>
      </c>
      <c r="R71" s="39">
        <v>704955</v>
      </c>
      <c r="S71" s="39">
        <v>0</v>
      </c>
      <c r="T71" s="39">
        <v>0</v>
      </c>
      <c r="U71" s="39">
        <v>0</v>
      </c>
      <c r="V71" s="39">
        <v>0</v>
      </c>
      <c r="W71" s="39">
        <v>676443</v>
      </c>
    </row>
    <row r="72" spans="1:23" hidden="1">
      <c r="A72" s="18" t="s">
        <v>389</v>
      </c>
      <c r="C72" s="41">
        <v>1.210121</v>
      </c>
      <c r="D72" s="42"/>
      <c r="E72" s="42"/>
      <c r="F72" s="42"/>
      <c r="G72" s="42"/>
      <c r="H72" s="42"/>
      <c r="I72" s="42"/>
      <c r="J72" s="42"/>
      <c r="K72" s="42"/>
      <c r="L72" s="39">
        <v>22935892</v>
      </c>
      <c r="M72" s="39">
        <v>10053612</v>
      </c>
      <c r="N72" s="39">
        <v>9635115</v>
      </c>
      <c r="O72" s="39">
        <v>2253860</v>
      </c>
      <c r="P72" s="39">
        <v>-48</v>
      </c>
      <c r="Q72" s="39">
        <v>993353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</row>
    <row r="73" spans="1:23" hidden="1">
      <c r="A73" s="18" t="s">
        <v>390</v>
      </c>
      <c r="C73" s="41">
        <v>0.97823199999999999</v>
      </c>
      <c r="D73" s="42"/>
      <c r="E73" s="42"/>
      <c r="F73" s="42">
        <v>0</v>
      </c>
      <c r="G73" s="42">
        <v>95</v>
      </c>
      <c r="H73" s="42"/>
      <c r="I73" s="42"/>
      <c r="J73" s="42"/>
      <c r="K73" s="42"/>
      <c r="L73" s="39">
        <v>5118593</v>
      </c>
      <c r="M73" s="39">
        <v>801287</v>
      </c>
      <c r="N73" s="39">
        <v>3096829</v>
      </c>
      <c r="O73" s="39">
        <v>1220477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</row>
    <row r="74" spans="1:23" hidden="1">
      <c r="A74" s="18" t="s">
        <v>391</v>
      </c>
      <c r="C74" s="41">
        <v>0.88333099999999998</v>
      </c>
      <c r="D74" s="42"/>
      <c r="E74" s="42"/>
      <c r="F74" s="42"/>
      <c r="G74" s="42"/>
      <c r="H74" s="42"/>
      <c r="I74" s="42"/>
      <c r="J74" s="42"/>
      <c r="K74" s="42"/>
      <c r="L74" s="39">
        <v>15816064</v>
      </c>
      <c r="M74" s="39">
        <v>4261454</v>
      </c>
      <c r="N74" s="39">
        <v>11454534</v>
      </c>
      <c r="O74" s="39">
        <v>100594</v>
      </c>
      <c r="P74" s="39">
        <v>-518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</row>
    <row r="75" spans="1:23" hidden="1">
      <c r="A75" s="18" t="s">
        <v>336</v>
      </c>
      <c r="C75" s="41">
        <v>13.603700999999999</v>
      </c>
      <c r="D75" s="42"/>
      <c r="E75" s="42">
        <v>0</v>
      </c>
      <c r="F75" s="42"/>
      <c r="G75" s="42"/>
      <c r="H75" s="42">
        <v>0</v>
      </c>
      <c r="I75" s="42"/>
      <c r="J75" s="42">
        <v>170</v>
      </c>
      <c r="K75" s="42"/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</row>
    <row r="76" spans="1:23" hidden="1">
      <c r="A76" s="18" t="s">
        <v>392</v>
      </c>
      <c r="C76" s="41">
        <v>0.81481099999999995</v>
      </c>
      <c r="D76" s="42"/>
      <c r="E76" s="42"/>
      <c r="F76" s="42"/>
      <c r="G76" s="42"/>
      <c r="H76" s="42"/>
      <c r="I76" s="42"/>
      <c r="J76" s="42"/>
      <c r="K76" s="42"/>
      <c r="L76" s="39">
        <v>5488247</v>
      </c>
      <c r="M76" s="39">
        <v>383966</v>
      </c>
      <c r="N76" s="39">
        <v>4478991</v>
      </c>
      <c r="O76" s="39">
        <v>625290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</row>
    <row r="77" spans="1:23" hidden="1">
      <c r="A77" s="18" t="s">
        <v>393</v>
      </c>
      <c r="C77" s="41">
        <v>0.30677700000000002</v>
      </c>
      <c r="D77" s="42"/>
      <c r="E77" s="42"/>
      <c r="F77" s="42"/>
      <c r="G77" s="42"/>
      <c r="H77" s="42"/>
      <c r="I77" s="42"/>
      <c r="J77" s="42"/>
      <c r="K77" s="4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>
        <v>0</v>
      </c>
      <c r="W77" s="39"/>
    </row>
    <row r="78" spans="1:23" hidden="1">
      <c r="A78" s="18" t="s">
        <v>337</v>
      </c>
      <c r="C78" s="41">
        <v>1.240899</v>
      </c>
      <c r="D78" s="42"/>
      <c r="E78" s="42">
        <v>50000</v>
      </c>
      <c r="F78" s="42">
        <v>129240</v>
      </c>
      <c r="G78" s="42"/>
      <c r="H78" s="42">
        <v>0</v>
      </c>
      <c r="I78" s="42"/>
      <c r="J78" s="42"/>
      <c r="K78" s="42"/>
      <c r="L78" s="39">
        <v>4089095</v>
      </c>
      <c r="M78" s="39">
        <v>0</v>
      </c>
      <c r="N78" s="39">
        <v>3590676</v>
      </c>
      <c r="O78" s="39">
        <v>43818</v>
      </c>
      <c r="P78" s="39">
        <v>1298</v>
      </c>
      <c r="Q78" s="39">
        <v>0</v>
      </c>
      <c r="R78" s="39">
        <v>453303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</row>
    <row r="79" spans="1:23" hidden="1">
      <c r="A79" s="18" t="s">
        <v>338</v>
      </c>
      <c r="C79" s="41">
        <v>4.5962670000000001</v>
      </c>
      <c r="D79" s="42"/>
      <c r="E79" s="42">
        <v>0</v>
      </c>
      <c r="F79" s="42"/>
      <c r="G79" s="42"/>
      <c r="H79" s="42">
        <v>0</v>
      </c>
      <c r="I79" s="42"/>
      <c r="J79" s="42"/>
      <c r="K79" s="42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>
        <v>0</v>
      </c>
      <c r="W79" s="39"/>
    </row>
    <row r="80" spans="1:23" hidden="1">
      <c r="A80" s="18" t="s">
        <v>339</v>
      </c>
      <c r="C80" s="41">
        <v>14.764200000000001</v>
      </c>
      <c r="D80" s="42"/>
      <c r="E80" s="42">
        <v>8340</v>
      </c>
      <c r="F80" s="42">
        <v>1830160</v>
      </c>
      <c r="G80" s="42">
        <v>4332</v>
      </c>
      <c r="H80" s="42">
        <v>34700</v>
      </c>
      <c r="I80" s="42"/>
      <c r="J80" s="42">
        <v>7</v>
      </c>
      <c r="K80" s="42">
        <v>1912</v>
      </c>
      <c r="L80" s="39">
        <v>2413121</v>
      </c>
      <c r="M80" s="39">
        <v>0</v>
      </c>
      <c r="N80" s="39">
        <v>0</v>
      </c>
      <c r="O80" s="39">
        <v>2183709</v>
      </c>
      <c r="P80" s="39">
        <v>229412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</row>
    <row r="81" spans="1:23">
      <c r="A81" s="18" t="s">
        <v>340</v>
      </c>
      <c r="B81" s="33" t="s">
        <v>81</v>
      </c>
      <c r="C81" s="41">
        <v>26.841000000000001</v>
      </c>
      <c r="D81" s="40">
        <v>20000</v>
      </c>
      <c r="E81" s="40">
        <v>0</v>
      </c>
      <c r="F81" s="40">
        <v>5212599</v>
      </c>
      <c r="G81" s="40">
        <v>18582</v>
      </c>
      <c r="H81" s="40">
        <v>141346</v>
      </c>
      <c r="I81" s="40">
        <v>4200000</v>
      </c>
      <c r="J81" s="40">
        <v>5764</v>
      </c>
      <c r="K81" s="40">
        <v>42142</v>
      </c>
      <c r="L81" s="39">
        <v>32932397</v>
      </c>
      <c r="M81" s="39">
        <v>18429925</v>
      </c>
      <c r="N81" s="39">
        <v>0</v>
      </c>
      <c r="O81" s="39">
        <v>3629493</v>
      </c>
      <c r="P81" s="39">
        <v>3892</v>
      </c>
      <c r="Q81" s="39">
        <v>10864898</v>
      </c>
      <c r="R81" s="39">
        <v>0</v>
      </c>
      <c r="S81" s="39">
        <v>4189</v>
      </c>
      <c r="T81" s="39">
        <v>0</v>
      </c>
      <c r="U81" s="39">
        <v>0</v>
      </c>
      <c r="V81" s="39">
        <v>0</v>
      </c>
      <c r="W81" s="39">
        <v>0</v>
      </c>
    </row>
    <row r="82" spans="1:23">
      <c r="A82" s="18" t="s">
        <v>361</v>
      </c>
      <c r="B82" s="33" t="s">
        <v>14</v>
      </c>
      <c r="C82" s="41">
        <v>6.5393879999999998</v>
      </c>
      <c r="D82" s="40">
        <v>6600</v>
      </c>
      <c r="E82" s="40">
        <v>0</v>
      </c>
      <c r="F82" s="40">
        <v>1100000</v>
      </c>
      <c r="G82" s="40">
        <v>35000</v>
      </c>
      <c r="H82" s="40">
        <v>34485</v>
      </c>
      <c r="I82" s="40">
        <v>0</v>
      </c>
      <c r="J82" s="40">
        <v>0</v>
      </c>
      <c r="K82" s="40">
        <v>0</v>
      </c>
      <c r="L82" s="39">
        <v>26473598</v>
      </c>
      <c r="M82" s="39">
        <v>9079180</v>
      </c>
      <c r="N82" s="39">
        <v>12038317</v>
      </c>
      <c r="O82" s="39">
        <v>5349479</v>
      </c>
      <c r="P82" s="39">
        <v>359</v>
      </c>
      <c r="Q82" s="39">
        <v>0</v>
      </c>
      <c r="R82" s="39">
        <v>0</v>
      </c>
      <c r="S82" s="39">
        <v>6263</v>
      </c>
      <c r="T82" s="39">
        <v>0</v>
      </c>
      <c r="U82" s="39">
        <v>0</v>
      </c>
      <c r="V82" s="39">
        <v>0</v>
      </c>
      <c r="W82" s="39">
        <v>0</v>
      </c>
    </row>
    <row r="83" spans="1:23" hidden="1">
      <c r="A83" s="18" t="s">
        <v>394</v>
      </c>
      <c r="C83" s="41">
        <v>0.17521200000000001</v>
      </c>
      <c r="D83" s="42"/>
      <c r="E83" s="42"/>
      <c r="F83" s="42"/>
      <c r="G83" s="42"/>
      <c r="H83" s="42"/>
      <c r="I83" s="42"/>
      <c r="J83" s="42"/>
      <c r="K83" s="42"/>
      <c r="L83" s="39">
        <v>3440679</v>
      </c>
      <c r="M83" s="39">
        <v>0</v>
      </c>
      <c r="N83" s="39">
        <v>3375645</v>
      </c>
      <c r="O83" s="39">
        <v>65034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</row>
    <row r="84" spans="1:23" hidden="1">
      <c r="A84" s="18" t="s">
        <v>341</v>
      </c>
      <c r="C84" s="41">
        <v>3.3612920000000002</v>
      </c>
      <c r="D84" s="42"/>
      <c r="E84" s="42">
        <v>11257</v>
      </c>
      <c r="F84" s="42">
        <v>501787</v>
      </c>
      <c r="G84" s="42"/>
      <c r="H84" s="42">
        <v>19443</v>
      </c>
      <c r="I84" s="42"/>
      <c r="J84" s="42"/>
      <c r="K84" s="42"/>
      <c r="L84" s="39">
        <v>13452353</v>
      </c>
      <c r="M84" s="39">
        <v>3182394</v>
      </c>
      <c r="N84" s="39">
        <v>7220257</v>
      </c>
      <c r="O84" s="39">
        <v>3044132</v>
      </c>
      <c r="P84" s="39">
        <v>48</v>
      </c>
      <c r="Q84" s="39">
        <v>0</v>
      </c>
      <c r="R84" s="39">
        <v>5522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</row>
    <row r="85" spans="1:23" hidden="1">
      <c r="A85" s="18" t="s">
        <v>342</v>
      </c>
      <c r="C85" s="41">
        <v>1.7669999999999999</v>
      </c>
      <c r="D85" s="42"/>
      <c r="E85" s="42">
        <v>4000</v>
      </c>
      <c r="F85" s="42">
        <v>820313</v>
      </c>
      <c r="G85" s="42">
        <v>1168</v>
      </c>
      <c r="H85" s="42">
        <v>24000</v>
      </c>
      <c r="I85" s="42"/>
      <c r="J85" s="42"/>
      <c r="K85" s="42"/>
      <c r="L85" s="39">
        <v>11578916</v>
      </c>
      <c r="M85" s="39">
        <v>0</v>
      </c>
      <c r="N85" s="39">
        <v>4976699</v>
      </c>
      <c r="O85" s="39">
        <v>4458762</v>
      </c>
      <c r="P85" s="39">
        <v>1595</v>
      </c>
      <c r="Q85" s="39">
        <v>1829898</v>
      </c>
      <c r="R85" s="39">
        <v>311962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</row>
    <row r="86" spans="1:23" hidden="1">
      <c r="A86" s="18" t="s">
        <v>343</v>
      </c>
      <c r="C86" s="41">
        <v>15.222</v>
      </c>
      <c r="D86" s="40">
        <v>12200</v>
      </c>
      <c r="E86" s="40">
        <v>17300</v>
      </c>
      <c r="F86" s="40">
        <v>2341891</v>
      </c>
      <c r="G86" s="40"/>
      <c r="H86" s="40">
        <v>0</v>
      </c>
      <c r="I86" s="40" t="s">
        <v>278</v>
      </c>
      <c r="J86" s="40">
        <v>375</v>
      </c>
      <c r="K86" s="40">
        <v>4249</v>
      </c>
      <c r="L86" s="39">
        <v>58138902</v>
      </c>
      <c r="M86" s="39">
        <v>17395385</v>
      </c>
      <c r="N86" s="39">
        <v>33417299</v>
      </c>
      <c r="O86" s="39">
        <v>3368128</v>
      </c>
      <c r="P86" s="39">
        <v>808087</v>
      </c>
      <c r="Q86" s="39">
        <v>3150003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</row>
    <row r="87" spans="1:23">
      <c r="A87" s="18" t="s">
        <v>344</v>
      </c>
      <c r="B87" s="76" t="s">
        <v>417</v>
      </c>
      <c r="C87" s="41">
        <v>18.571000000000002</v>
      </c>
      <c r="D87" s="40">
        <v>11000</v>
      </c>
      <c r="E87" s="40">
        <v>54000</v>
      </c>
      <c r="F87" s="40">
        <v>3079744</v>
      </c>
      <c r="G87" s="40">
        <v>11046</v>
      </c>
      <c r="H87" s="40">
        <v>98000</v>
      </c>
      <c r="I87" s="40"/>
      <c r="J87" s="40"/>
      <c r="K87" s="40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1:23">
      <c r="A88" s="18" t="s">
        <v>345</v>
      </c>
      <c r="B88" s="33" t="s">
        <v>15</v>
      </c>
      <c r="C88" s="41">
        <v>29.841999999999999</v>
      </c>
      <c r="D88" s="40">
        <v>10500</v>
      </c>
      <c r="E88" s="40">
        <v>10500</v>
      </c>
      <c r="F88" s="40">
        <v>2154826</v>
      </c>
      <c r="G88" s="40">
        <v>1400</v>
      </c>
      <c r="H88" s="40">
        <v>191800</v>
      </c>
      <c r="I88" s="40">
        <v>1600000</v>
      </c>
      <c r="J88" s="40">
        <v>61</v>
      </c>
      <c r="K88" s="40">
        <v>17588</v>
      </c>
      <c r="L88" s="39">
        <v>65209044</v>
      </c>
      <c r="M88" s="39">
        <v>29571912</v>
      </c>
      <c r="N88" s="39">
        <v>10866260</v>
      </c>
      <c r="O88" s="39">
        <v>23510151</v>
      </c>
      <c r="P88" s="39">
        <v>1002769</v>
      </c>
      <c r="Q88" s="39">
        <v>257952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</row>
    <row r="89" spans="1:23" hidden="1">
      <c r="A89" s="18" t="s">
        <v>395</v>
      </c>
      <c r="C89" s="41">
        <v>6.4981739999999997</v>
      </c>
      <c r="D89" s="42"/>
      <c r="E89" s="42"/>
      <c r="F89" s="42">
        <v>1078501</v>
      </c>
      <c r="G89" s="42">
        <v>831</v>
      </c>
      <c r="H89" s="42"/>
      <c r="I89" s="42"/>
      <c r="J89" s="42"/>
      <c r="K89" s="42"/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</row>
    <row r="90" spans="1:23" hidden="1">
      <c r="A90" s="18" t="s">
        <v>396</v>
      </c>
      <c r="C90" s="41">
        <v>11.854763</v>
      </c>
      <c r="D90" s="40"/>
      <c r="E90" s="40"/>
      <c r="F90" s="40"/>
      <c r="G90" s="40"/>
      <c r="H90" s="40"/>
      <c r="I90" s="40"/>
      <c r="J90" s="40"/>
      <c r="K90" s="40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1:23" hidden="1">
      <c r="A91" s="18" t="s">
        <v>397</v>
      </c>
      <c r="C91" s="41">
        <v>1.359423</v>
      </c>
      <c r="D91" s="42"/>
      <c r="E91" s="42"/>
      <c r="F91" s="42"/>
      <c r="G91" s="42"/>
      <c r="H91" s="42"/>
      <c r="I91" s="42"/>
      <c r="J91" s="42"/>
      <c r="K91" s="42"/>
      <c r="L91" s="39">
        <v>5454151</v>
      </c>
      <c r="M91" s="39">
        <v>0</v>
      </c>
      <c r="N91" s="39">
        <v>0</v>
      </c>
      <c r="O91" s="39">
        <v>3738648</v>
      </c>
      <c r="P91" s="39">
        <v>0</v>
      </c>
      <c r="Q91" s="39">
        <v>1713856</v>
      </c>
      <c r="R91" s="39">
        <v>0</v>
      </c>
      <c r="S91" s="39">
        <v>1647</v>
      </c>
      <c r="T91" s="39">
        <v>0</v>
      </c>
      <c r="U91" s="39">
        <v>0</v>
      </c>
      <c r="V91" s="39">
        <v>0</v>
      </c>
      <c r="W91" s="39">
        <v>0</v>
      </c>
    </row>
    <row r="92" spans="1:23" hidden="1">
      <c r="A92" s="18" t="s">
        <v>398</v>
      </c>
      <c r="C92" s="41">
        <v>2.7209569999999998</v>
      </c>
      <c r="D92" s="42"/>
      <c r="E92" s="42"/>
      <c r="F92" s="42"/>
      <c r="G92" s="42"/>
      <c r="H92" s="42"/>
      <c r="I92" s="42"/>
      <c r="J92" s="42"/>
      <c r="K92" s="42"/>
      <c r="L92" s="39">
        <v>26096440</v>
      </c>
      <c r="M92" s="39">
        <v>5456869</v>
      </c>
      <c r="N92" s="39">
        <v>16772159</v>
      </c>
      <c r="O92" s="39">
        <v>3482994</v>
      </c>
      <c r="P92" s="39">
        <v>0</v>
      </c>
      <c r="Q92" s="39">
        <v>383980</v>
      </c>
      <c r="R92" s="39">
        <v>0</v>
      </c>
      <c r="S92" s="39">
        <v>438</v>
      </c>
      <c r="T92" s="39">
        <v>0</v>
      </c>
      <c r="U92" s="39">
        <v>0</v>
      </c>
      <c r="V92" s="39">
        <v>0</v>
      </c>
      <c r="W92" s="39">
        <v>0</v>
      </c>
    </row>
    <row r="93" spans="1:23" hidden="1">
      <c r="A93" s="18" t="s">
        <v>405</v>
      </c>
      <c r="C93" s="41">
        <v>7.2050000000000001</v>
      </c>
      <c r="D93" s="40"/>
      <c r="E93" s="40">
        <v>0</v>
      </c>
      <c r="F93" s="40">
        <v>658961</v>
      </c>
      <c r="G93" s="40">
        <v>3436</v>
      </c>
      <c r="H93" s="40">
        <v>24908</v>
      </c>
      <c r="I93" s="40"/>
      <c r="J93" s="40">
        <v>597</v>
      </c>
      <c r="K93" s="40">
        <v>10008</v>
      </c>
      <c r="L93" s="39">
        <v>25922034</v>
      </c>
      <c r="M93" s="39">
        <v>4969184</v>
      </c>
      <c r="N93" s="39">
        <v>13927636</v>
      </c>
      <c r="O93" s="39">
        <v>6188819</v>
      </c>
      <c r="P93" s="39">
        <v>21</v>
      </c>
      <c r="Q93" s="39">
        <v>836374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</row>
    <row r="94" spans="1:23" hidden="1">
      <c r="A94" s="18" t="s">
        <v>399</v>
      </c>
      <c r="C94" s="41">
        <v>0.83813499999999996</v>
      </c>
      <c r="D94" s="42"/>
      <c r="E94" s="42"/>
      <c r="F94" s="42"/>
      <c r="G94" s="42"/>
      <c r="H94" s="42"/>
      <c r="I94" s="42"/>
      <c r="J94" s="42"/>
      <c r="K94" s="42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 hidden="1">
      <c r="A95" s="18" t="s">
        <v>346</v>
      </c>
      <c r="C95" s="41">
        <v>14.569000000000001</v>
      </c>
      <c r="D95" s="40"/>
      <c r="E95" s="40">
        <v>0</v>
      </c>
      <c r="F95" s="40">
        <v>1378469</v>
      </c>
      <c r="G95" s="40">
        <v>1924</v>
      </c>
      <c r="H95" s="40">
        <v>22360</v>
      </c>
      <c r="I95" s="40"/>
      <c r="J95" s="40">
        <v>76</v>
      </c>
      <c r="K95" s="40"/>
      <c r="L95" s="39">
        <v>18525305</v>
      </c>
      <c r="M95" s="39">
        <v>2754165</v>
      </c>
      <c r="N95" s="39">
        <v>0</v>
      </c>
      <c r="O95" s="39">
        <v>15741364</v>
      </c>
      <c r="P95" s="39">
        <v>0</v>
      </c>
      <c r="Q95" s="39">
        <v>0</v>
      </c>
      <c r="R95" s="39">
        <v>0</v>
      </c>
      <c r="S95" s="39">
        <v>29776</v>
      </c>
      <c r="T95" s="39">
        <v>0</v>
      </c>
      <c r="U95" s="39">
        <v>0</v>
      </c>
      <c r="V95" s="39">
        <v>0</v>
      </c>
      <c r="W95" s="39">
        <v>0</v>
      </c>
    </row>
    <row r="96" spans="1:23">
      <c r="A96" s="18" t="s">
        <v>147</v>
      </c>
      <c r="B96" s="33" t="s">
        <v>19</v>
      </c>
      <c r="C96" s="41">
        <v>7.3984259999999997</v>
      </c>
      <c r="D96" s="42">
        <v>3087</v>
      </c>
      <c r="E96" s="42">
        <v>44424</v>
      </c>
      <c r="F96" s="42">
        <v>2400000</v>
      </c>
      <c r="G96" s="42">
        <v>4045</v>
      </c>
      <c r="H96" s="42">
        <v>0</v>
      </c>
      <c r="I96" s="42">
        <v>145000</v>
      </c>
      <c r="J96" s="42">
        <v>0</v>
      </c>
      <c r="K96" s="42">
        <v>0</v>
      </c>
      <c r="L96" s="39">
        <v>21009708</v>
      </c>
      <c r="M96" s="39">
        <v>0</v>
      </c>
      <c r="N96" s="39">
        <v>5222998</v>
      </c>
      <c r="O96" s="39">
        <v>15784986</v>
      </c>
      <c r="P96" s="39">
        <v>1534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190</v>
      </c>
    </row>
    <row r="97" spans="1:23" hidden="1">
      <c r="A97" s="18" t="s">
        <v>400</v>
      </c>
      <c r="C97" s="41">
        <v>0.68225899999999995</v>
      </c>
      <c r="D97" s="42"/>
      <c r="E97" s="42"/>
      <c r="F97" s="42"/>
      <c r="G97" s="42"/>
      <c r="H97" s="42"/>
      <c r="I97" s="42"/>
      <c r="J97" s="42"/>
      <c r="K97" s="42"/>
      <c r="L97" s="39">
        <v>211212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211212</v>
      </c>
      <c r="V97" s="39">
        <v>0</v>
      </c>
      <c r="W97" s="39">
        <v>0</v>
      </c>
    </row>
    <row r="98" spans="1:23" hidden="1">
      <c r="A98" s="18" t="s">
        <v>406</v>
      </c>
      <c r="C98" s="41">
        <v>1.4929889999999999</v>
      </c>
      <c r="D98" s="42"/>
      <c r="E98" s="42"/>
      <c r="F98" s="42"/>
      <c r="G98" s="42"/>
      <c r="H98" s="42"/>
      <c r="I98" s="42"/>
      <c r="J98" s="42"/>
      <c r="K98" s="42"/>
      <c r="L98" s="39">
        <v>28238005</v>
      </c>
      <c r="M98" s="39">
        <v>3517895</v>
      </c>
      <c r="N98" s="39">
        <v>21379274</v>
      </c>
      <c r="O98" s="39">
        <v>2905831</v>
      </c>
      <c r="P98" s="39">
        <v>18153</v>
      </c>
      <c r="Q98" s="39">
        <v>416852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</row>
    <row r="99" spans="1:23" hidden="1">
      <c r="A99" s="18" t="s">
        <v>347</v>
      </c>
      <c r="C99" s="41">
        <v>0.95967800000000003</v>
      </c>
      <c r="D99" s="42"/>
      <c r="E99" s="42">
        <v>0</v>
      </c>
      <c r="F99" s="42"/>
      <c r="G99" s="42"/>
      <c r="H99" s="42">
        <v>0</v>
      </c>
      <c r="I99" s="42"/>
      <c r="J99" s="42">
        <v>107</v>
      </c>
      <c r="K99" s="42">
        <v>5867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</row>
    <row r="100" spans="1:23" hidden="1">
      <c r="A100" s="18" t="s">
        <v>348</v>
      </c>
      <c r="C100" s="41">
        <v>31.961986</v>
      </c>
      <c r="D100" s="40"/>
      <c r="E100" s="40">
        <v>0</v>
      </c>
      <c r="F100" s="40">
        <v>4411539</v>
      </c>
      <c r="G100" s="40">
        <v>17986</v>
      </c>
      <c r="H100" s="40">
        <v>0</v>
      </c>
      <c r="I100" s="40"/>
      <c r="J100" s="40"/>
      <c r="K100" s="40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idden="1">
      <c r="A101" s="18" t="s">
        <v>349</v>
      </c>
      <c r="C101" s="41">
        <v>6.7449000000000003</v>
      </c>
      <c r="D101" s="42"/>
      <c r="E101" s="42">
        <v>2000</v>
      </c>
      <c r="F101" s="42">
        <v>670991</v>
      </c>
      <c r="G101" s="42">
        <v>1321</v>
      </c>
      <c r="H101" s="42">
        <v>10998</v>
      </c>
      <c r="I101" s="42"/>
      <c r="J101" s="42">
        <v>143</v>
      </c>
      <c r="K101" s="42">
        <v>10918</v>
      </c>
      <c r="L101" s="39">
        <v>19228833</v>
      </c>
      <c r="M101" s="39">
        <v>0</v>
      </c>
      <c r="N101" s="39">
        <v>10662801</v>
      </c>
      <c r="O101" s="39">
        <v>8566032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</row>
    <row r="102" spans="1:23">
      <c r="A102" s="18" t="s">
        <v>401</v>
      </c>
      <c r="B102" s="33" t="s">
        <v>17</v>
      </c>
      <c r="C102" s="41">
        <v>9.2919999999999998</v>
      </c>
      <c r="D102" s="40">
        <v>12457</v>
      </c>
      <c r="E102" s="40">
        <v>80000</v>
      </c>
      <c r="F102" s="40">
        <v>9000000</v>
      </c>
      <c r="G102" s="40">
        <v>15900</v>
      </c>
      <c r="H102" s="55">
        <v>0</v>
      </c>
      <c r="I102" s="55">
        <v>0</v>
      </c>
      <c r="J102" s="40">
        <v>0</v>
      </c>
      <c r="K102" s="40">
        <v>0</v>
      </c>
      <c r="L102" s="39">
        <v>152989710</v>
      </c>
      <c r="M102" s="39">
        <v>52510358</v>
      </c>
      <c r="N102" s="39">
        <v>76233651</v>
      </c>
      <c r="O102" s="39">
        <v>10796086</v>
      </c>
      <c r="P102" s="39">
        <v>0</v>
      </c>
      <c r="Q102" s="39">
        <v>13449615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</row>
    <row r="103" spans="1:23" hidden="1">
      <c r="A103" s="18" t="s">
        <v>362</v>
      </c>
      <c r="C103" s="41"/>
      <c r="D103" s="40"/>
      <c r="E103" s="40"/>
      <c r="F103" s="40"/>
      <c r="G103" s="40"/>
      <c r="H103" s="40"/>
      <c r="I103" s="40"/>
      <c r="J103" s="40"/>
      <c r="K103" s="40"/>
      <c r="L103" s="39">
        <v>8999197</v>
      </c>
      <c r="M103" s="39">
        <v>0</v>
      </c>
      <c r="N103" s="39">
        <v>8498482</v>
      </c>
      <c r="O103" s="39">
        <v>494769</v>
      </c>
      <c r="P103" s="39">
        <v>0</v>
      </c>
      <c r="Q103" s="39">
        <v>5946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</row>
    <row r="104" spans="1:23" hidden="1">
      <c r="A104" s="18" t="s">
        <v>151</v>
      </c>
      <c r="C104" s="41">
        <v>6.702947</v>
      </c>
      <c r="D104" s="42"/>
      <c r="E104" s="42"/>
      <c r="F104" s="42"/>
      <c r="G104" s="42"/>
      <c r="H104" s="42"/>
      <c r="I104" s="42"/>
      <c r="J104" s="42"/>
      <c r="K104" s="42"/>
      <c r="L104" s="39">
        <v>726078</v>
      </c>
      <c r="M104" s="39">
        <v>0</v>
      </c>
      <c r="N104" s="39">
        <v>726062</v>
      </c>
      <c r="O104" s="39">
        <v>0</v>
      </c>
      <c r="P104" s="39">
        <v>16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</row>
    <row r="105" spans="1:23" hidden="1">
      <c r="A105" s="18" t="s">
        <v>350</v>
      </c>
      <c r="C105" s="41">
        <v>0.99558500000000005</v>
      </c>
      <c r="D105" s="42"/>
      <c r="E105" s="42">
        <v>335</v>
      </c>
      <c r="F105" s="42">
        <v>324781</v>
      </c>
      <c r="G105" s="42">
        <v>102</v>
      </c>
      <c r="H105" s="42">
        <v>3407</v>
      </c>
      <c r="I105" s="42"/>
      <c r="J105" s="42"/>
      <c r="K105" s="42">
        <v>738</v>
      </c>
      <c r="L105" s="39">
        <v>8403</v>
      </c>
      <c r="M105" s="39">
        <v>0</v>
      </c>
      <c r="N105" s="39">
        <v>0</v>
      </c>
      <c r="O105" s="39">
        <v>8403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</row>
    <row r="106" spans="1:23" hidden="1">
      <c r="A106" s="18" t="s">
        <v>351</v>
      </c>
      <c r="C106" s="41">
        <v>2.4980630000000001</v>
      </c>
      <c r="D106" s="42"/>
      <c r="E106" s="42">
        <v>1155</v>
      </c>
      <c r="F106" s="42">
        <v>493163</v>
      </c>
      <c r="G106" s="42">
        <v>2375</v>
      </c>
      <c r="H106" s="42">
        <v>0</v>
      </c>
      <c r="I106" s="42"/>
      <c r="J106" s="42">
        <v>58</v>
      </c>
      <c r="K106" s="42">
        <v>2989</v>
      </c>
      <c r="L106" s="39">
        <v>10716467</v>
      </c>
      <c r="M106" s="39">
        <v>0</v>
      </c>
      <c r="N106" s="39">
        <v>9599460</v>
      </c>
      <c r="O106" s="39">
        <v>1111189</v>
      </c>
      <c r="P106" s="39">
        <v>0</v>
      </c>
      <c r="Q106" s="39">
        <v>0</v>
      </c>
      <c r="R106" s="39">
        <v>0</v>
      </c>
      <c r="S106" s="39">
        <v>5818</v>
      </c>
      <c r="T106" s="39">
        <v>0</v>
      </c>
      <c r="U106" s="39">
        <v>0</v>
      </c>
      <c r="V106" s="39">
        <v>0</v>
      </c>
      <c r="W106" s="39">
        <v>0</v>
      </c>
    </row>
    <row r="107" spans="1:23" hidden="1">
      <c r="A107" s="18" t="s">
        <v>402</v>
      </c>
      <c r="C107" s="41">
        <v>0.26579999999999998</v>
      </c>
      <c r="D107" s="42"/>
      <c r="E107" s="42"/>
      <c r="F107" s="42">
        <v>104855</v>
      </c>
      <c r="G107" s="42">
        <v>25</v>
      </c>
      <c r="H107" s="42"/>
      <c r="I107" s="42"/>
      <c r="J107" s="42"/>
      <c r="K107" s="42">
        <v>263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</row>
    <row r="108" spans="1:23" hidden="1">
      <c r="A108" s="18" t="s">
        <v>352</v>
      </c>
      <c r="C108" s="41">
        <v>4.7074749999999996</v>
      </c>
      <c r="D108" s="42"/>
      <c r="E108" s="42">
        <v>0</v>
      </c>
      <c r="F108" s="42">
        <v>146240</v>
      </c>
      <c r="G108" s="42">
        <v>989</v>
      </c>
      <c r="H108" s="42">
        <v>6246</v>
      </c>
      <c r="I108" s="42"/>
      <c r="J108" s="42">
        <v>622</v>
      </c>
      <c r="K108" s="42">
        <v>12387</v>
      </c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idden="1">
      <c r="A109" s="18" t="s">
        <v>353</v>
      </c>
      <c r="C109" s="41">
        <v>1.7395910000000001</v>
      </c>
      <c r="D109" s="42"/>
      <c r="E109" s="42">
        <v>0</v>
      </c>
      <c r="F109" s="42">
        <v>686045</v>
      </c>
      <c r="G109" s="42">
        <v>6158</v>
      </c>
      <c r="H109" s="42">
        <v>28100</v>
      </c>
      <c r="I109" s="42"/>
      <c r="J109" s="42"/>
      <c r="K109" s="42"/>
      <c r="L109" s="39">
        <v>28519160</v>
      </c>
      <c r="M109" s="39">
        <v>4491186</v>
      </c>
      <c r="N109" s="39">
        <v>21472991</v>
      </c>
      <c r="O109" s="39">
        <v>2101874</v>
      </c>
      <c r="P109" s="39">
        <v>60</v>
      </c>
      <c r="Q109" s="39">
        <v>0</v>
      </c>
      <c r="R109" s="39">
        <v>453049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</row>
    <row r="110" spans="1:23" hidden="1">
      <c r="A110" s="18" t="s">
        <v>354</v>
      </c>
      <c r="C110" s="41">
        <v>0.51790700000000001</v>
      </c>
      <c r="D110" s="42"/>
      <c r="E110" s="42">
        <v>0</v>
      </c>
      <c r="F110" s="42"/>
      <c r="G110" s="42"/>
      <c r="H110" s="42">
        <v>0</v>
      </c>
      <c r="I110" s="42"/>
      <c r="J110" s="42"/>
      <c r="K110" s="42"/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</row>
    <row r="111" spans="1:23" hidden="1">
      <c r="A111" s="18" t="s">
        <v>355</v>
      </c>
      <c r="C111" s="41">
        <v>10.827</v>
      </c>
      <c r="D111" s="42"/>
      <c r="E111" s="42">
        <v>0</v>
      </c>
      <c r="F111" s="42"/>
      <c r="G111" s="42"/>
      <c r="H111" s="42">
        <v>0</v>
      </c>
      <c r="I111" s="42"/>
      <c r="J111" s="42">
        <v>74</v>
      </c>
      <c r="K111" s="42"/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</row>
    <row r="112" spans="1:23" hidden="1">
      <c r="A112" s="18" t="s">
        <v>356</v>
      </c>
      <c r="C112" s="41">
        <v>7.7451999999999996</v>
      </c>
      <c r="D112" s="40">
        <v>8991</v>
      </c>
      <c r="E112" s="40">
        <v>0</v>
      </c>
      <c r="F112" s="40">
        <v>1118722</v>
      </c>
      <c r="G112" s="40"/>
      <c r="H112" s="40">
        <v>45343</v>
      </c>
      <c r="I112" s="40">
        <v>1000000</v>
      </c>
      <c r="J112" s="40">
        <v>227</v>
      </c>
      <c r="K112" s="40">
        <v>9141</v>
      </c>
      <c r="L112" s="39">
        <v>20235933</v>
      </c>
      <c r="M112" s="39">
        <v>0</v>
      </c>
      <c r="N112" s="39">
        <v>16872278</v>
      </c>
      <c r="O112" s="39">
        <v>2730449</v>
      </c>
      <c r="P112" s="39">
        <v>5368</v>
      </c>
      <c r="Q112" s="39">
        <v>298340</v>
      </c>
      <c r="R112" s="39">
        <v>329498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</row>
    <row r="113" spans="1:23" hidden="1">
      <c r="A113" s="18" t="s">
        <v>403</v>
      </c>
      <c r="C113" s="41">
        <v>0.352746</v>
      </c>
      <c r="D113" s="42"/>
      <c r="E113" s="42"/>
      <c r="F113" s="42"/>
      <c r="G113" s="42"/>
      <c r="H113" s="42"/>
      <c r="I113" s="42"/>
      <c r="J113" s="42"/>
      <c r="K113" s="42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>
        <v>0</v>
      </c>
      <c r="W113" s="39"/>
    </row>
    <row r="114" spans="1:23" hidden="1">
      <c r="A114" s="50" t="s">
        <v>357</v>
      </c>
      <c r="B114" s="34"/>
      <c r="C114" s="41">
        <v>20.703754</v>
      </c>
      <c r="D114" s="40">
        <v>11048</v>
      </c>
      <c r="E114" s="40">
        <v>0</v>
      </c>
      <c r="F114" s="40">
        <v>3383517</v>
      </c>
      <c r="G114" s="40">
        <v>18094</v>
      </c>
      <c r="H114" s="40">
        <v>184441</v>
      </c>
      <c r="I114" s="40">
        <v>1800000</v>
      </c>
      <c r="J114" s="40"/>
      <c r="K114" s="40">
        <v>861</v>
      </c>
      <c r="L114" s="39">
        <v>73744204</v>
      </c>
      <c r="M114" s="39">
        <v>13478046</v>
      </c>
      <c r="N114" s="39">
        <v>47239583</v>
      </c>
      <c r="O114" s="39">
        <v>11091388</v>
      </c>
      <c r="P114" s="39">
        <v>-697</v>
      </c>
      <c r="Q114" s="39">
        <v>1091674</v>
      </c>
      <c r="R114" s="39">
        <v>339590</v>
      </c>
      <c r="S114" s="39">
        <v>0</v>
      </c>
      <c r="T114" s="39">
        <v>182170</v>
      </c>
      <c r="U114" s="39">
        <v>322450</v>
      </c>
      <c r="V114" s="39">
        <v>0</v>
      </c>
      <c r="W114" s="39">
        <v>0</v>
      </c>
    </row>
    <row r="115" spans="1:23" hidden="1">
      <c r="A115" s="51" t="s">
        <v>363</v>
      </c>
      <c r="K115" s="42"/>
      <c r="L115" s="42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idden="1">
      <c r="K116" s="42"/>
      <c r="L116" s="42"/>
      <c r="M116" s="42"/>
      <c r="N116" s="39">
        <v>0</v>
      </c>
      <c r="O116" s="42"/>
      <c r="P116" s="42"/>
      <c r="Q116" s="42"/>
      <c r="R116" s="42"/>
      <c r="S116" s="42"/>
      <c r="T116" s="42"/>
    </row>
    <row r="117" spans="1:23"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3"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3"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3"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3"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3"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3"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3"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3"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8" spans="1:23">
      <c r="A128" s="20"/>
      <c r="B128" s="12"/>
      <c r="C128" s="12"/>
    </row>
    <row r="129" spans="1:20">
      <c r="A129" s="20"/>
      <c r="B129" s="12"/>
      <c r="C129" s="12"/>
    </row>
    <row r="130" spans="1:20">
      <c r="A130" s="20"/>
      <c r="B130" s="12"/>
      <c r="C130" s="12"/>
    </row>
    <row r="131" spans="1:20">
      <c r="A131" s="36"/>
      <c r="B131" s="45"/>
      <c r="C131" s="45"/>
      <c r="D131" s="45"/>
      <c r="E131" s="45"/>
      <c r="F131" s="45"/>
      <c r="G131" s="45"/>
      <c r="H131" s="45"/>
      <c r="I131" s="46"/>
      <c r="J131" s="46"/>
      <c r="K131" s="45"/>
      <c r="L131" s="45"/>
      <c r="M131" s="45"/>
      <c r="N131" s="45"/>
      <c r="O131" s="45"/>
      <c r="P131" s="45"/>
      <c r="Q131" s="45"/>
      <c r="R131" s="45"/>
      <c r="S131" s="45"/>
      <c r="T131" s="45"/>
    </row>
    <row r="132" spans="1:20">
      <c r="A132" s="36"/>
      <c r="B132" s="45"/>
      <c r="C132" s="45"/>
      <c r="D132" s="45"/>
      <c r="E132" s="45"/>
      <c r="F132" s="45"/>
      <c r="G132" s="45"/>
      <c r="H132" s="45"/>
      <c r="I132" s="47"/>
      <c r="J132" s="47"/>
      <c r="K132" s="45"/>
      <c r="L132" s="45"/>
      <c r="M132" s="45"/>
      <c r="N132" s="45"/>
      <c r="O132" s="45"/>
      <c r="P132" s="45"/>
      <c r="Q132" s="45"/>
      <c r="R132" s="45"/>
      <c r="S132" s="45"/>
      <c r="T132" s="45"/>
    </row>
    <row r="133" spans="1:20">
      <c r="A133" s="20"/>
      <c r="B133" s="12"/>
      <c r="C133" s="12"/>
    </row>
    <row r="134" spans="1:20">
      <c r="A134" s="20"/>
      <c r="B134" s="12"/>
      <c r="C134" s="12"/>
    </row>
    <row r="135" spans="1:20">
      <c r="A135" s="20"/>
      <c r="B135" s="12"/>
      <c r="C135" s="12"/>
    </row>
    <row r="136" spans="1:20">
      <c r="A136" s="20"/>
      <c r="B136" s="12"/>
      <c r="C136" s="12"/>
    </row>
    <row r="137" spans="1:20">
      <c r="A137" s="35"/>
      <c r="B137" s="48"/>
      <c r="C137" s="48"/>
    </row>
    <row r="138" spans="1:20">
      <c r="A138" s="36"/>
      <c r="B138" s="45"/>
      <c r="C138" s="45"/>
    </row>
    <row r="139" spans="1:20">
      <c r="A139" s="36"/>
      <c r="B139" s="45"/>
      <c r="C139" s="45"/>
    </row>
    <row r="140" spans="1:20">
      <c r="A140" s="36"/>
      <c r="B140" s="45"/>
      <c r="C140" s="45"/>
      <c r="D140" s="45"/>
      <c r="E140" s="45"/>
      <c r="F140" s="45"/>
      <c r="G140" s="45"/>
      <c r="H140" s="45"/>
      <c r="I140" s="47"/>
      <c r="J140" s="47"/>
      <c r="K140" s="45"/>
      <c r="L140" s="45"/>
      <c r="M140" s="45"/>
      <c r="N140" s="45"/>
      <c r="O140" s="45"/>
      <c r="P140" s="45"/>
      <c r="Q140" s="45"/>
      <c r="R140" s="45"/>
      <c r="S140" s="45"/>
      <c r="T140" s="45"/>
    </row>
    <row r="141" spans="1:20">
      <c r="A141" s="36"/>
      <c r="B141" s="45"/>
      <c r="C141" s="45"/>
    </row>
    <row r="142" spans="1:20">
      <c r="A142" s="36"/>
      <c r="B142" s="45"/>
      <c r="C142" s="45"/>
    </row>
    <row r="145" spans="1:3">
      <c r="A145" s="18"/>
      <c r="C145" s="43"/>
    </row>
    <row r="146" spans="1:3">
      <c r="A146" s="18"/>
      <c r="C146" s="43"/>
    </row>
    <row r="147" spans="1:3">
      <c r="A147" s="18"/>
      <c r="C147" s="43"/>
    </row>
    <row r="148" spans="1:3">
      <c r="A148" s="18"/>
      <c r="C148" s="43"/>
    </row>
    <row r="149" spans="1:3">
      <c r="A149" s="18"/>
      <c r="C149" s="43"/>
    </row>
    <row r="150" spans="1:3">
      <c r="A150" s="18"/>
      <c r="C150" s="43"/>
    </row>
    <row r="151" spans="1:3">
      <c r="A151" s="18"/>
      <c r="C151" s="43"/>
    </row>
    <row r="152" spans="1:3">
      <c r="A152" s="18"/>
      <c r="C152" s="43"/>
    </row>
    <row r="153" spans="1:3">
      <c r="A153" s="18"/>
      <c r="C153" s="43"/>
    </row>
    <row r="154" spans="1:3">
      <c r="A154" s="18"/>
      <c r="C154" s="43"/>
    </row>
    <row r="155" spans="1:3">
      <c r="A155" s="18"/>
      <c r="C155" s="43"/>
    </row>
    <row r="156" spans="1:3">
      <c r="A156" s="18"/>
      <c r="C156" s="43"/>
    </row>
    <row r="157" spans="1:3">
      <c r="A157" s="18"/>
      <c r="C157" s="43"/>
    </row>
    <row r="158" spans="1:3">
      <c r="A158" s="18"/>
      <c r="C158" s="43"/>
    </row>
    <row r="159" spans="1:3">
      <c r="A159" s="18"/>
      <c r="C159" s="43"/>
    </row>
    <row r="160" spans="1:3">
      <c r="A160" s="18"/>
      <c r="C160" s="43"/>
    </row>
    <row r="161" spans="1:3">
      <c r="A161" s="18"/>
      <c r="C161" s="43"/>
    </row>
    <row r="162" spans="1:3">
      <c r="A162" s="18"/>
      <c r="C162" s="43"/>
    </row>
    <row r="163" spans="1:3">
      <c r="A163" s="18"/>
      <c r="C163" s="43"/>
    </row>
    <row r="164" spans="1:3">
      <c r="A164" s="18"/>
      <c r="C164" s="43"/>
    </row>
    <row r="165" spans="1:3">
      <c r="A165" s="18"/>
      <c r="C165" s="43"/>
    </row>
    <row r="166" spans="1:3">
      <c r="A166" s="18"/>
      <c r="C166" s="43"/>
    </row>
    <row r="167" spans="1:3">
      <c r="A167" s="18"/>
      <c r="C167" s="43"/>
    </row>
    <row r="168" spans="1:3">
      <c r="A168" s="18"/>
      <c r="C168" s="43"/>
    </row>
    <row r="169" spans="1:3">
      <c r="A169" s="18"/>
      <c r="C169" s="43"/>
    </row>
    <row r="170" spans="1:3">
      <c r="A170" s="18"/>
      <c r="C170" s="43"/>
    </row>
    <row r="171" spans="1:3">
      <c r="A171" s="18"/>
      <c r="C171" s="43"/>
    </row>
    <row r="172" spans="1:3">
      <c r="A172" s="18"/>
      <c r="C172" s="43"/>
    </row>
    <row r="173" spans="1:3">
      <c r="A173" s="18"/>
      <c r="C173" s="43"/>
    </row>
    <row r="174" spans="1:3">
      <c r="A174" s="18"/>
      <c r="C174" s="43"/>
    </row>
    <row r="175" spans="1:3">
      <c r="A175" s="18"/>
      <c r="C175" s="43"/>
    </row>
    <row r="176" spans="1:3">
      <c r="A176" s="18"/>
      <c r="C176" s="43"/>
    </row>
    <row r="177" spans="1:3">
      <c r="A177" s="18"/>
      <c r="C177" s="43"/>
    </row>
    <row r="178" spans="1:3">
      <c r="A178" s="18"/>
      <c r="C178" s="43"/>
    </row>
    <row r="179" spans="1:3">
      <c r="A179" s="18"/>
      <c r="C179" s="43"/>
    </row>
    <row r="180" spans="1:3">
      <c r="A180" s="18"/>
      <c r="C180" s="43"/>
    </row>
    <row r="181" spans="1:3">
      <c r="A181" s="18"/>
      <c r="C181" s="43"/>
    </row>
    <row r="182" spans="1:3">
      <c r="A182" s="18"/>
      <c r="C182" s="43"/>
    </row>
    <row r="183" spans="1:3">
      <c r="A183" s="18"/>
      <c r="C183" s="43"/>
    </row>
    <row r="184" spans="1:3">
      <c r="A184" s="18"/>
      <c r="C184" s="43"/>
    </row>
    <row r="185" spans="1:3">
      <c r="A185" s="18"/>
      <c r="C185" s="43"/>
    </row>
    <row r="186" spans="1:3">
      <c r="A186" s="18"/>
      <c r="C186" s="43"/>
    </row>
    <row r="187" spans="1:3">
      <c r="A187" s="18"/>
      <c r="C187" s="43"/>
    </row>
    <row r="188" spans="1:3">
      <c r="A188" s="18"/>
      <c r="C188" s="43"/>
    </row>
    <row r="189" spans="1:3">
      <c r="A189" s="18"/>
      <c r="C189" s="43"/>
    </row>
    <row r="190" spans="1:3">
      <c r="A190" s="18"/>
      <c r="C190" s="43"/>
    </row>
    <row r="191" spans="1:3">
      <c r="A191" s="18"/>
      <c r="C191" s="43"/>
    </row>
    <row r="192" spans="1:3">
      <c r="A192" s="18"/>
      <c r="C192" s="43"/>
    </row>
    <row r="193" spans="1:3">
      <c r="A193" s="18"/>
      <c r="C193" s="43"/>
    </row>
    <row r="194" spans="1:3">
      <c r="A194" s="18"/>
      <c r="C194" s="43"/>
    </row>
    <row r="195" spans="1:3">
      <c r="A195" s="18"/>
      <c r="C195" s="43"/>
    </row>
    <row r="196" spans="1:3">
      <c r="A196" s="18"/>
      <c r="C196" s="43"/>
    </row>
    <row r="197" spans="1:3">
      <c r="A197" s="18"/>
      <c r="C197" s="43"/>
    </row>
    <row r="198" spans="1:3">
      <c r="A198" s="18"/>
      <c r="C198" s="43"/>
    </row>
    <row r="199" spans="1:3">
      <c r="A199" s="18"/>
      <c r="C199" s="43"/>
    </row>
    <row r="200" spans="1:3">
      <c r="A200" s="18"/>
      <c r="C200" s="43"/>
    </row>
    <row r="201" spans="1:3">
      <c r="A201" s="18"/>
      <c r="C201" s="43"/>
    </row>
    <row r="202" spans="1:3">
      <c r="A202" s="18"/>
      <c r="C202" s="43"/>
    </row>
    <row r="203" spans="1:3">
      <c r="A203" s="18"/>
      <c r="C203" s="43"/>
    </row>
    <row r="204" spans="1:3">
      <c r="A204" s="18"/>
      <c r="C204" s="43"/>
    </row>
    <row r="205" spans="1:3">
      <c r="A205" s="18"/>
      <c r="C205" s="43"/>
    </row>
    <row r="206" spans="1:3">
      <c r="A206" s="18"/>
      <c r="C206" s="43"/>
    </row>
    <row r="207" spans="1:3">
      <c r="A207" s="18"/>
      <c r="C207" s="43"/>
    </row>
    <row r="208" spans="1:3">
      <c r="A208" s="18"/>
      <c r="C208" s="43"/>
    </row>
    <row r="209" spans="1:3">
      <c r="A209" s="18"/>
      <c r="C209" s="43"/>
    </row>
    <row r="210" spans="1:3">
      <c r="A210" s="18"/>
      <c r="C210" s="43"/>
    </row>
    <row r="211" spans="1:3">
      <c r="A211" s="18"/>
      <c r="C211" s="43"/>
    </row>
    <row r="212" spans="1:3">
      <c r="A212" s="18"/>
      <c r="C212" s="43"/>
    </row>
    <row r="213" spans="1:3">
      <c r="A213" s="18"/>
      <c r="C213" s="43"/>
    </row>
    <row r="214" spans="1:3">
      <c r="A214" s="18"/>
      <c r="C214" s="43"/>
    </row>
    <row r="215" spans="1:3">
      <c r="A215" s="18"/>
      <c r="C215" s="43"/>
    </row>
    <row r="216" spans="1:3">
      <c r="A216" s="18"/>
      <c r="C216" s="43"/>
    </row>
    <row r="217" spans="1:3">
      <c r="A217" s="18"/>
      <c r="C217" s="43"/>
    </row>
    <row r="218" spans="1:3">
      <c r="A218" s="18"/>
      <c r="C218" s="43"/>
    </row>
    <row r="219" spans="1:3">
      <c r="A219" s="18"/>
      <c r="C219" s="43"/>
    </row>
    <row r="220" spans="1:3">
      <c r="A220" s="18"/>
      <c r="C220" s="43"/>
    </row>
    <row r="221" spans="1:3">
      <c r="A221" s="18"/>
      <c r="C221" s="43"/>
    </row>
    <row r="222" spans="1:3">
      <c r="A222" s="18"/>
      <c r="C222" s="43"/>
    </row>
    <row r="223" spans="1:3">
      <c r="A223" s="18"/>
      <c r="C223" s="43"/>
    </row>
    <row r="224" spans="1:3">
      <c r="A224" s="18"/>
      <c r="C224" s="43"/>
    </row>
    <row r="225" spans="1:3">
      <c r="A225" s="18"/>
      <c r="C225" s="43"/>
    </row>
    <row r="226" spans="1:3">
      <c r="A226" s="18"/>
      <c r="C226" s="43"/>
    </row>
    <row r="227" spans="1:3">
      <c r="A227" s="18"/>
      <c r="C227" s="43"/>
    </row>
    <row r="228" spans="1:3">
      <c r="A228" s="18"/>
      <c r="C228" s="43"/>
    </row>
    <row r="229" spans="1:3">
      <c r="A229" s="18"/>
      <c r="C229" s="43"/>
    </row>
    <row r="230" spans="1:3">
      <c r="A230" s="18"/>
      <c r="C230" s="43"/>
    </row>
    <row r="231" spans="1:3">
      <c r="A231" s="18"/>
      <c r="C231" s="43"/>
    </row>
    <row r="232" spans="1:3">
      <c r="A232" s="18"/>
      <c r="C232" s="43"/>
    </row>
    <row r="233" spans="1:3">
      <c r="A233" s="18"/>
      <c r="C233" s="43"/>
    </row>
    <row r="234" spans="1:3">
      <c r="A234" s="18"/>
      <c r="C234" s="43"/>
    </row>
    <row r="235" spans="1:3">
      <c r="A235" s="18"/>
      <c r="C235" s="43"/>
    </row>
    <row r="236" spans="1:3">
      <c r="A236" s="18"/>
      <c r="C236" s="43"/>
    </row>
    <row r="237" spans="1:3">
      <c r="A237" s="18"/>
      <c r="C237" s="43"/>
    </row>
    <row r="238" spans="1:3">
      <c r="A238" s="18"/>
      <c r="C238" s="43"/>
    </row>
    <row r="239" spans="1:3">
      <c r="A239" s="18"/>
      <c r="C239" s="43"/>
    </row>
    <row r="240" spans="1:3">
      <c r="A240" s="18"/>
      <c r="C240" s="43"/>
    </row>
    <row r="241" spans="1:3">
      <c r="A241" s="18"/>
      <c r="C241" s="43"/>
    </row>
    <row r="242" spans="1:3">
      <c r="A242" s="18"/>
      <c r="C242" s="43"/>
    </row>
    <row r="243" spans="1:3">
      <c r="A243" s="18"/>
      <c r="C243" s="43"/>
    </row>
    <row r="244" spans="1:3">
      <c r="A244" s="18"/>
      <c r="C244" s="43"/>
    </row>
    <row r="245" spans="1:3">
      <c r="A245" s="18"/>
      <c r="C245" s="43"/>
    </row>
    <row r="246" spans="1:3">
      <c r="A246" s="18"/>
      <c r="C246" s="43"/>
    </row>
    <row r="247" spans="1:3">
      <c r="A247" s="18"/>
      <c r="C247" s="43"/>
    </row>
    <row r="248" spans="1:3">
      <c r="A248" s="18"/>
      <c r="C248" s="43"/>
    </row>
    <row r="249" spans="1:3">
      <c r="A249" s="18"/>
      <c r="C249" s="43"/>
    </row>
    <row r="250" spans="1:3">
      <c r="A250" s="18"/>
      <c r="C250" s="43"/>
    </row>
    <row r="251" spans="1:3">
      <c r="A251" s="18"/>
      <c r="C251" s="43"/>
    </row>
    <row r="252" spans="1:3">
      <c r="A252" s="18"/>
      <c r="C252" s="43"/>
    </row>
    <row r="253" spans="1:3">
      <c r="A253" s="18"/>
      <c r="C253" s="43"/>
    </row>
    <row r="254" spans="1:3">
      <c r="A254" s="18"/>
      <c r="C254" s="43"/>
    </row>
    <row r="255" spans="1:3">
      <c r="A255" s="18"/>
      <c r="C255" s="43"/>
    </row>
    <row r="256" spans="1:3">
      <c r="A256" s="18"/>
      <c r="C256" s="43"/>
    </row>
    <row r="257" spans="1:3">
      <c r="A257" s="18"/>
      <c r="C257" s="43"/>
    </row>
    <row r="258" spans="1:3">
      <c r="A258" s="18"/>
      <c r="C258" s="43"/>
    </row>
    <row r="259" spans="1:3">
      <c r="A259" s="18"/>
      <c r="C259" s="43"/>
    </row>
    <row r="260" spans="1:3">
      <c r="A260" s="18"/>
      <c r="C260" s="43"/>
    </row>
    <row r="261" spans="1:3">
      <c r="A261" s="18"/>
      <c r="C261" s="43"/>
    </row>
    <row r="262" spans="1:3">
      <c r="A262" s="18"/>
      <c r="C262" s="43"/>
    </row>
    <row r="263" spans="1:3">
      <c r="A263" s="18"/>
      <c r="C263" s="43"/>
    </row>
    <row r="264" spans="1:3">
      <c r="A264" s="18"/>
      <c r="C264" s="43"/>
    </row>
    <row r="265" spans="1:3">
      <c r="A265" s="18"/>
      <c r="C265" s="43"/>
    </row>
    <row r="266" spans="1:3">
      <c r="A266" s="18"/>
      <c r="C266" s="43"/>
    </row>
    <row r="267" spans="1:3">
      <c r="A267" s="18"/>
      <c r="C267" s="43"/>
    </row>
    <row r="268" spans="1:3">
      <c r="A268" s="18"/>
      <c r="C268" s="43"/>
    </row>
    <row r="269" spans="1:3">
      <c r="A269" s="18"/>
      <c r="C269" s="43"/>
    </row>
    <row r="270" spans="1:3">
      <c r="A270" s="18"/>
      <c r="C270" s="43"/>
    </row>
    <row r="271" spans="1:3">
      <c r="A271" s="18"/>
      <c r="C271" s="43"/>
    </row>
    <row r="272" spans="1:3">
      <c r="A272" s="18"/>
      <c r="C272" s="43"/>
    </row>
    <row r="273" spans="1:3">
      <c r="A273" s="18"/>
      <c r="C273" s="43"/>
    </row>
    <row r="274" spans="1:3">
      <c r="A274" s="18"/>
      <c r="C274" s="43"/>
    </row>
    <row r="275" spans="1:3">
      <c r="A275" s="18"/>
      <c r="C275" s="43"/>
    </row>
    <row r="276" spans="1:3">
      <c r="A276" s="18"/>
      <c r="C276" s="43"/>
    </row>
    <row r="277" spans="1:3">
      <c r="A277" s="18"/>
      <c r="C277" s="43"/>
    </row>
    <row r="278" spans="1:3">
      <c r="A278" s="18"/>
      <c r="C278" s="43"/>
    </row>
    <row r="279" spans="1:3">
      <c r="A279" s="18"/>
      <c r="C279" s="43"/>
    </row>
    <row r="280" spans="1:3">
      <c r="A280" s="18"/>
      <c r="C280" s="43"/>
    </row>
    <row r="281" spans="1:3">
      <c r="A281" s="18"/>
      <c r="C281" s="43"/>
    </row>
    <row r="282" spans="1:3">
      <c r="A282" s="18"/>
      <c r="C282" s="43"/>
    </row>
    <row r="283" spans="1:3">
      <c r="A283" s="18"/>
      <c r="C283" s="43"/>
    </row>
    <row r="284" spans="1:3">
      <c r="A284" s="18"/>
      <c r="C284" s="43"/>
    </row>
    <row r="285" spans="1:3">
      <c r="A285" s="18"/>
      <c r="C285" s="43"/>
    </row>
    <row r="286" spans="1:3">
      <c r="A286" s="18"/>
      <c r="C286" s="43"/>
    </row>
    <row r="287" spans="1:3">
      <c r="A287" s="18"/>
      <c r="C287" s="43"/>
    </row>
    <row r="288" spans="1:3">
      <c r="A288" s="18"/>
      <c r="C288" s="43"/>
    </row>
    <row r="289" spans="1:3">
      <c r="A289" s="18"/>
      <c r="C289" s="43"/>
    </row>
    <row r="290" spans="1:3">
      <c r="A290" s="18"/>
      <c r="C290" s="43"/>
    </row>
    <row r="291" spans="1:3">
      <c r="A291" s="18"/>
      <c r="C291" s="43"/>
    </row>
    <row r="292" spans="1:3">
      <c r="A292" s="18"/>
      <c r="C292" s="43"/>
    </row>
    <row r="293" spans="1:3">
      <c r="A293" s="18"/>
      <c r="C293" s="43"/>
    </row>
    <row r="294" spans="1:3">
      <c r="A294" s="18"/>
      <c r="C294" s="43"/>
    </row>
    <row r="295" spans="1:3">
      <c r="A295" s="18"/>
      <c r="C295" s="43"/>
    </row>
    <row r="296" spans="1:3">
      <c r="A296" s="18"/>
      <c r="C296" s="43"/>
    </row>
    <row r="297" spans="1:3">
      <c r="A297" s="18"/>
      <c r="C297" s="43"/>
    </row>
    <row r="298" spans="1:3">
      <c r="A298" s="18"/>
      <c r="C298" s="43"/>
    </row>
    <row r="299" spans="1:3">
      <c r="A299" s="18"/>
      <c r="C299" s="43"/>
    </row>
    <row r="300" spans="1:3">
      <c r="A300" s="18"/>
      <c r="C300" s="43"/>
    </row>
    <row r="301" spans="1:3">
      <c r="A301" s="18"/>
      <c r="C301" s="43"/>
    </row>
    <row r="302" spans="1:3">
      <c r="A302" s="18"/>
      <c r="C302" s="43"/>
    </row>
    <row r="303" spans="1:3">
      <c r="A303" s="18"/>
      <c r="C303" s="43"/>
    </row>
    <row r="304" spans="1:3">
      <c r="A304" s="18"/>
      <c r="C304" s="43"/>
    </row>
    <row r="305" spans="1:3">
      <c r="A305" s="18"/>
      <c r="C305" s="43"/>
    </row>
    <row r="306" spans="1:3">
      <c r="A306" s="18"/>
      <c r="C306" s="43"/>
    </row>
    <row r="307" spans="1:3">
      <c r="A307" s="18"/>
      <c r="C307" s="43"/>
    </row>
    <row r="308" spans="1:3">
      <c r="A308" s="18"/>
      <c r="C308" s="43"/>
    </row>
    <row r="309" spans="1:3">
      <c r="A309" s="18"/>
      <c r="C309" s="43"/>
    </row>
    <row r="310" spans="1:3">
      <c r="A310" s="18"/>
      <c r="C310" s="43"/>
    </row>
    <row r="311" spans="1:3">
      <c r="A311" s="18"/>
      <c r="C311" s="43"/>
    </row>
    <row r="312" spans="1:3">
      <c r="A312" s="18"/>
      <c r="C312" s="43"/>
    </row>
    <row r="313" spans="1:3">
      <c r="A313" s="18"/>
      <c r="C313" s="43"/>
    </row>
    <row r="314" spans="1:3">
      <c r="A314" s="18"/>
      <c r="C314" s="43"/>
    </row>
    <row r="315" spans="1:3">
      <c r="A315" s="18"/>
      <c r="C315" s="43"/>
    </row>
    <row r="316" spans="1:3">
      <c r="A316" s="18"/>
      <c r="C316" s="43"/>
    </row>
    <row r="317" spans="1:3">
      <c r="A317" s="18"/>
      <c r="C317" s="43"/>
    </row>
    <row r="318" spans="1:3">
      <c r="A318" s="18"/>
      <c r="C318" s="43"/>
    </row>
    <row r="319" spans="1:3">
      <c r="A319" s="18"/>
      <c r="C319" s="43"/>
    </row>
    <row r="320" spans="1:3">
      <c r="A320" s="18"/>
      <c r="C320" s="43"/>
    </row>
    <row r="321" spans="1:3">
      <c r="A321" s="18"/>
      <c r="C321" s="43"/>
    </row>
    <row r="322" spans="1:3">
      <c r="A322" s="18"/>
      <c r="C322" s="43"/>
    </row>
    <row r="323" spans="1:3">
      <c r="A323" s="18"/>
      <c r="C323" s="43"/>
    </row>
    <row r="324" spans="1:3">
      <c r="A324" s="18"/>
      <c r="C324" s="43"/>
    </row>
    <row r="325" spans="1:3">
      <c r="A325" s="18"/>
      <c r="C325" s="43"/>
    </row>
    <row r="326" spans="1:3">
      <c r="A326" s="18"/>
      <c r="C326" s="43"/>
    </row>
    <row r="327" spans="1:3">
      <c r="A327" s="18"/>
      <c r="C327" s="43"/>
    </row>
    <row r="328" spans="1:3">
      <c r="A328" s="18"/>
      <c r="C328" s="43"/>
    </row>
    <row r="329" spans="1:3">
      <c r="A329" s="18"/>
      <c r="C329" s="43"/>
    </row>
    <row r="330" spans="1:3">
      <c r="A330" s="18"/>
      <c r="C330" s="43"/>
    </row>
    <row r="331" spans="1:3">
      <c r="C331" s="43"/>
    </row>
  </sheetData>
  <autoFilter ref="A1:W116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E10:H24"/>
  <sheetViews>
    <sheetView workbookViewId="0">
      <selection activeCell="F24" sqref="E19:F24"/>
    </sheetView>
  </sheetViews>
  <sheetFormatPr defaultRowHeight="15"/>
  <cols>
    <col min="5" max="5" width="27.7109375" bestFit="1" customWidth="1"/>
    <col min="6" max="6" width="17.42578125" bestFit="1" customWidth="1"/>
    <col min="7" max="7" width="13.28515625" bestFit="1" customWidth="1"/>
  </cols>
  <sheetData>
    <row r="10" spans="5:8">
      <c r="E10" t="s">
        <v>416</v>
      </c>
      <c r="H10" t="s">
        <v>414</v>
      </c>
    </row>
    <row r="11" spans="5:8">
      <c r="E11" t="s">
        <v>415</v>
      </c>
      <c r="F11" s="68">
        <v>415000000</v>
      </c>
      <c r="G11" s="69">
        <v>2060000</v>
      </c>
      <c r="H11" s="67">
        <f>F11/G11</f>
        <v>201.45631067961165</v>
      </c>
    </row>
    <row r="12" spans="5:8">
      <c r="E12" t="s">
        <v>410</v>
      </c>
      <c r="F12" s="68">
        <v>217000000</v>
      </c>
      <c r="G12" s="69">
        <v>2060000</v>
      </c>
      <c r="H12" s="67">
        <f t="shared" ref="H12:H15" si="0">F12/G12</f>
        <v>105.33980582524272</v>
      </c>
    </row>
    <row r="13" spans="5:8">
      <c r="E13" t="s">
        <v>411</v>
      </c>
      <c r="F13" s="68">
        <v>77000000</v>
      </c>
      <c r="G13" s="69">
        <v>2060000</v>
      </c>
      <c r="H13" s="67">
        <f t="shared" si="0"/>
        <v>37.378640776699029</v>
      </c>
    </row>
    <row r="14" spans="5:8">
      <c r="E14" t="s">
        <v>412</v>
      </c>
      <c r="F14" s="68">
        <v>13000000</v>
      </c>
      <c r="G14" s="69">
        <v>2060000</v>
      </c>
      <c r="H14" s="67">
        <f t="shared" si="0"/>
        <v>6.3106796116504853</v>
      </c>
    </row>
    <row r="15" spans="5:8">
      <c r="E15" t="s">
        <v>413</v>
      </c>
      <c r="F15" s="68">
        <v>40000000</v>
      </c>
      <c r="G15" s="69">
        <v>2060000</v>
      </c>
      <c r="H15" s="67">
        <f t="shared" si="0"/>
        <v>19.417475728155338</v>
      </c>
    </row>
    <row r="18" spans="5:6" ht="15.75" thickBot="1"/>
    <row r="19" spans="5:6">
      <c r="E19" s="74" t="s">
        <v>416</v>
      </c>
      <c r="F19" s="75" t="s">
        <v>414</v>
      </c>
    </row>
    <row r="20" spans="5:6">
      <c r="E20" s="70" t="s">
        <v>415</v>
      </c>
      <c r="F20" s="71">
        <v>201.45631067961165</v>
      </c>
    </row>
    <row r="21" spans="5:6">
      <c r="E21" s="70" t="s">
        <v>410</v>
      </c>
      <c r="F21" s="71">
        <v>105.33980582524272</v>
      </c>
    </row>
    <row r="22" spans="5:6">
      <c r="E22" s="70" t="s">
        <v>411</v>
      </c>
      <c r="F22" s="71">
        <v>37.378640776699029</v>
      </c>
    </row>
    <row r="23" spans="5:6">
      <c r="E23" s="70" t="s">
        <v>412</v>
      </c>
      <c r="F23" s="71">
        <v>6.3106796116504853</v>
      </c>
    </row>
    <row r="24" spans="5:6" ht="15.75" thickBot="1">
      <c r="E24" s="72" t="s">
        <v>413</v>
      </c>
      <c r="F24" s="73">
        <v>19.417475728155338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B1" sqref="B1"/>
    </sheetView>
  </sheetViews>
  <sheetFormatPr defaultRowHeight="15"/>
  <sheetData>
    <row r="1" spans="1:1">
      <c r="A1" s="80" t="s">
        <v>30</v>
      </c>
    </row>
    <row r="2" spans="1:1">
      <c r="A2" s="80" t="s">
        <v>421</v>
      </c>
    </row>
    <row r="3" spans="1:1">
      <c r="A3" s="80" t="s">
        <v>14</v>
      </c>
    </row>
    <row r="4" spans="1:1">
      <c r="A4" s="80" t="s">
        <v>255</v>
      </c>
    </row>
    <row r="5" spans="1:1">
      <c r="A5" s="80" t="s">
        <v>422</v>
      </c>
    </row>
    <row r="6" spans="1:1">
      <c r="A6" s="80" t="s">
        <v>50</v>
      </c>
    </row>
    <row r="7" spans="1:1">
      <c r="A7" s="80" t="s">
        <v>13</v>
      </c>
    </row>
    <row r="8" spans="1:1">
      <c r="A8" s="80" t="s">
        <v>52</v>
      </c>
    </row>
    <row r="9" spans="1:1">
      <c r="A9" s="80" t="s">
        <v>423</v>
      </c>
    </row>
    <row r="10" spans="1:1">
      <c r="A10" s="80" t="s">
        <v>57</v>
      </c>
    </row>
    <row r="11" spans="1:1">
      <c r="A11" s="80" t="s">
        <v>424</v>
      </c>
    </row>
    <row r="12" spans="1:1">
      <c r="A12" s="80" t="s">
        <v>420</v>
      </c>
    </row>
    <row r="13" spans="1:1">
      <c r="A13" s="80" t="s">
        <v>418</v>
      </c>
    </row>
    <row r="14" spans="1:1">
      <c r="A14" s="80" t="s">
        <v>252</v>
      </c>
    </row>
    <row r="15" spans="1:1">
      <c r="A15" s="80" t="s">
        <v>425</v>
      </c>
    </row>
    <row r="16" spans="1:1">
      <c r="A16" s="80" t="s">
        <v>60</v>
      </c>
    </row>
    <row r="17" spans="1:1">
      <c r="A17" s="80" t="s">
        <v>19</v>
      </c>
    </row>
    <row r="18" spans="1:1">
      <c r="A18" s="80" t="s">
        <v>81</v>
      </c>
    </row>
    <row r="19" spans="1:1">
      <c r="A19" s="80" t="s">
        <v>426</v>
      </c>
    </row>
    <row r="20" spans="1:1">
      <c r="A20" s="80" t="s">
        <v>15</v>
      </c>
    </row>
    <row r="21" spans="1:1">
      <c r="A21" s="80" t="s">
        <v>427</v>
      </c>
    </row>
    <row r="22" spans="1:1">
      <c r="A22" s="8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Spend Customers</vt:lpstr>
      <vt:lpstr>Customer Spend Stats</vt:lpstr>
      <vt:lpstr>Customer's Asset Stats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Joseph.Levesque</dc:creator>
  <cp:lastModifiedBy>Tobias</cp:lastModifiedBy>
  <dcterms:created xsi:type="dcterms:W3CDTF">2010-08-27T18:02:46Z</dcterms:created>
  <dcterms:modified xsi:type="dcterms:W3CDTF">2014-03-25T18:26:56Z</dcterms:modified>
</cp:coreProperties>
</file>