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Birkbeck\BSc Economics and Mathematics\BSc Project\"/>
    </mc:Choice>
  </mc:AlternateContent>
  <xr:revisionPtr revIDLastSave="0" documentId="13_ncr:1_{915B7182-126C-487D-9F19-4DC1A0696F5D}" xr6:coauthVersionLast="47" xr6:coauthVersionMax="47" xr10:uidLastSave="{00000000-0000-0000-0000-000000000000}"/>
  <bookViews>
    <workbookView xWindow="-120" yWindow="-120" windowWidth="29040" windowHeight="15720" xr2:uid="{8F336C5C-F06B-443A-879B-94D50D271F70}"/>
  </bookViews>
  <sheets>
    <sheet name="Gold demand" sheetId="1" r:id="rId1"/>
    <sheet name="Gold suppl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7" i="1" l="1"/>
  <c r="C11" i="2"/>
  <c r="D11" i="2"/>
  <c r="E11" i="2"/>
  <c r="F11" i="2"/>
  <c r="G11" i="2"/>
  <c r="H11" i="2"/>
  <c r="I11" i="2"/>
  <c r="J11" i="2"/>
  <c r="K11" i="2"/>
  <c r="L11" i="2"/>
  <c r="M11" i="2"/>
  <c r="B11" i="2"/>
  <c r="C10" i="2"/>
  <c r="D10" i="2"/>
  <c r="E10" i="2"/>
  <c r="F10" i="2"/>
  <c r="G10" i="2"/>
  <c r="H10" i="2"/>
  <c r="I10" i="2"/>
  <c r="J10" i="2"/>
  <c r="K10" i="2"/>
  <c r="L10" i="2"/>
  <c r="M10" i="2"/>
  <c r="B10" i="2"/>
  <c r="M9" i="2"/>
  <c r="C9" i="2"/>
  <c r="D9" i="2"/>
  <c r="E9" i="2"/>
  <c r="F9" i="2"/>
  <c r="G9" i="2"/>
  <c r="H9" i="2"/>
  <c r="I9" i="2"/>
  <c r="J9" i="2"/>
  <c r="K9" i="2"/>
  <c r="L9" i="2"/>
  <c r="B9" i="2"/>
  <c r="M6" i="2" l="1"/>
  <c r="L6" i="2"/>
  <c r="K6" i="2"/>
  <c r="J6" i="2"/>
  <c r="I6" i="2"/>
  <c r="H6" i="2"/>
  <c r="G6" i="2"/>
  <c r="F6" i="2"/>
  <c r="E6" i="2"/>
  <c r="D6" i="2"/>
  <c r="C6" i="2"/>
  <c r="B6" i="2"/>
  <c r="M9" i="1"/>
  <c r="M10" i="1"/>
  <c r="M11" i="1"/>
  <c r="M12" i="1"/>
  <c r="C9" i="1"/>
  <c r="D9" i="1"/>
  <c r="E9" i="1"/>
  <c r="F9" i="1"/>
  <c r="G9" i="1"/>
  <c r="H9" i="1"/>
  <c r="I9" i="1"/>
  <c r="J9" i="1"/>
  <c r="K9" i="1"/>
  <c r="L9" i="1"/>
  <c r="C10" i="1"/>
  <c r="D10" i="1"/>
  <c r="E10" i="1"/>
  <c r="F10" i="1"/>
  <c r="G10" i="1"/>
  <c r="H10" i="1"/>
  <c r="I10" i="1"/>
  <c r="J10" i="1"/>
  <c r="K10" i="1"/>
  <c r="L10" i="1"/>
  <c r="C11" i="1"/>
  <c r="D11" i="1"/>
  <c r="E11" i="1"/>
  <c r="F11" i="1"/>
  <c r="G11" i="1"/>
  <c r="H11" i="1"/>
  <c r="I11" i="1"/>
  <c r="J11" i="1"/>
  <c r="K11" i="1"/>
  <c r="L11" i="1"/>
  <c r="C12" i="1"/>
  <c r="D12" i="1"/>
  <c r="E12" i="1"/>
  <c r="F12" i="1"/>
  <c r="G12" i="1"/>
  <c r="H12" i="1"/>
  <c r="I12" i="1"/>
  <c r="J12" i="1"/>
  <c r="K12" i="1"/>
  <c r="L12" i="1"/>
  <c r="C7" i="1"/>
  <c r="D7" i="1"/>
  <c r="E7" i="1"/>
  <c r="F7" i="1"/>
  <c r="G7" i="1"/>
  <c r="H7" i="1"/>
  <c r="I7" i="1"/>
  <c r="J7" i="1"/>
  <c r="K7" i="1"/>
  <c r="L7" i="1"/>
  <c r="B7" i="1"/>
  <c r="B11" i="1" s="1"/>
  <c r="B12" i="1"/>
  <c r="B10" i="1"/>
  <c r="B9" i="1"/>
</calcChain>
</file>

<file path=xl/sharedStrings.xml><?xml version="1.0" encoding="utf-8"?>
<sst xmlns="http://schemas.openxmlformats.org/spreadsheetml/2006/main" count="16" uniqueCount="10">
  <si>
    <t>Jewellery</t>
  </si>
  <si>
    <t>Technology</t>
  </si>
  <si>
    <t>Investment</t>
  </si>
  <si>
    <t>Central banks</t>
  </si>
  <si>
    <t>Price (USD/oz)</t>
  </si>
  <si>
    <t>Mining</t>
  </si>
  <si>
    <t>Producer heding</t>
  </si>
  <si>
    <t>Recycled gold</t>
  </si>
  <si>
    <t>Producer hedging</t>
  </si>
  <si>
    <t>Central bank 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</si>
</sst>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demand'!$A$2</c:f>
              <c:strCache>
                <c:ptCount val="1"/>
                <c:pt idx="0">
                  <c:v>Jewellery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'Gold demand'!$B$1:$M$1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demand'!$B$2:$M$2</c:f>
              <c:numCache>
                <c:formatCode>General</c:formatCode>
                <c:ptCount val="12"/>
                <c:pt idx="0">
                  <c:v>2044.9</c:v>
                </c:pt>
                <c:pt idx="1">
                  <c:v>2096.4</c:v>
                </c:pt>
                <c:pt idx="2">
                  <c:v>2140.9</c:v>
                </c:pt>
                <c:pt idx="3">
                  <c:v>2735.3</c:v>
                </c:pt>
                <c:pt idx="4">
                  <c:v>2544.4</c:v>
                </c:pt>
                <c:pt idx="5">
                  <c:v>2479.1999999999998</c:v>
                </c:pt>
                <c:pt idx="6">
                  <c:v>2018.8</c:v>
                </c:pt>
                <c:pt idx="7">
                  <c:v>2257.5</c:v>
                </c:pt>
                <c:pt idx="8">
                  <c:v>2284.6</c:v>
                </c:pt>
                <c:pt idx="9">
                  <c:v>2137.6999999999998</c:v>
                </c:pt>
                <c:pt idx="10">
                  <c:v>1327</c:v>
                </c:pt>
                <c:pt idx="11">
                  <c:v>2221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AA-4B66-9BBE-620DEFF6836F}"/>
            </c:ext>
          </c:extLst>
        </c:ser>
        <c:ser>
          <c:idx val="1"/>
          <c:order val="1"/>
          <c:tx>
            <c:strRef>
              <c:f>'Gold demand'!$A$3</c:f>
              <c:strCache>
                <c:ptCount val="1"/>
                <c:pt idx="0">
                  <c:v>Technology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'Gold demand'!$B$1:$M$1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demand'!$B$3:$M$3</c:f>
              <c:numCache>
                <c:formatCode>General</c:formatCode>
                <c:ptCount val="12"/>
                <c:pt idx="0">
                  <c:v>460.7</c:v>
                </c:pt>
                <c:pt idx="1">
                  <c:v>429.1</c:v>
                </c:pt>
                <c:pt idx="2">
                  <c:v>382.3</c:v>
                </c:pt>
                <c:pt idx="3">
                  <c:v>355.8</c:v>
                </c:pt>
                <c:pt idx="4">
                  <c:v>348.4</c:v>
                </c:pt>
                <c:pt idx="5">
                  <c:v>331.7</c:v>
                </c:pt>
                <c:pt idx="6">
                  <c:v>323</c:v>
                </c:pt>
                <c:pt idx="7">
                  <c:v>332.6</c:v>
                </c:pt>
                <c:pt idx="8">
                  <c:v>334.8</c:v>
                </c:pt>
                <c:pt idx="9">
                  <c:v>326</c:v>
                </c:pt>
                <c:pt idx="10">
                  <c:v>302.8</c:v>
                </c:pt>
                <c:pt idx="11">
                  <c:v>330.2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AA-4B66-9BBE-620DEFF6836F}"/>
            </c:ext>
          </c:extLst>
        </c:ser>
        <c:ser>
          <c:idx val="2"/>
          <c:order val="2"/>
          <c:tx>
            <c:strRef>
              <c:f>'Gold demand'!$A$4</c:f>
              <c:strCache>
                <c:ptCount val="1"/>
                <c:pt idx="0">
                  <c:v>Investment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'Gold demand'!$B$1:$M$1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demand'!$B$4:$M$4</c:f>
              <c:numCache>
                <c:formatCode>General</c:formatCode>
                <c:ptCount val="12"/>
                <c:pt idx="0">
                  <c:v>1596.5</c:v>
                </c:pt>
                <c:pt idx="1">
                  <c:v>1769</c:v>
                </c:pt>
                <c:pt idx="2">
                  <c:v>1592.3</c:v>
                </c:pt>
                <c:pt idx="3">
                  <c:v>793.2</c:v>
                </c:pt>
                <c:pt idx="4">
                  <c:v>932.2</c:v>
                </c:pt>
                <c:pt idx="5">
                  <c:v>978.8</c:v>
                </c:pt>
                <c:pt idx="6">
                  <c:v>1655.1</c:v>
                </c:pt>
                <c:pt idx="7">
                  <c:v>1309.5999999999999</c:v>
                </c:pt>
                <c:pt idx="8">
                  <c:v>1173.3</c:v>
                </c:pt>
                <c:pt idx="9">
                  <c:v>1274.9000000000001</c:v>
                </c:pt>
                <c:pt idx="10">
                  <c:v>1773.6</c:v>
                </c:pt>
                <c:pt idx="11">
                  <c:v>1007.1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AA-4B66-9BBE-620DEFF6836F}"/>
            </c:ext>
          </c:extLst>
        </c:ser>
        <c:ser>
          <c:idx val="3"/>
          <c:order val="3"/>
          <c:tx>
            <c:strRef>
              <c:f>'Gold demand'!$A$5</c:f>
              <c:strCache>
                <c:ptCount val="1"/>
                <c:pt idx="0">
                  <c:v>Central bank reserves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'Gold demand'!$B$1:$M$1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demand'!$B$5:$M$5</c:f>
              <c:numCache>
                <c:formatCode>General</c:formatCode>
                <c:ptCount val="12"/>
                <c:pt idx="0">
                  <c:v>79.2</c:v>
                </c:pt>
                <c:pt idx="1">
                  <c:v>480.8</c:v>
                </c:pt>
                <c:pt idx="2">
                  <c:v>569.20000000000005</c:v>
                </c:pt>
                <c:pt idx="3">
                  <c:v>629.4</c:v>
                </c:pt>
                <c:pt idx="4">
                  <c:v>601.1</c:v>
                </c:pt>
                <c:pt idx="5">
                  <c:v>579.6</c:v>
                </c:pt>
                <c:pt idx="6">
                  <c:v>394.9</c:v>
                </c:pt>
                <c:pt idx="7">
                  <c:v>378.6</c:v>
                </c:pt>
                <c:pt idx="8">
                  <c:v>656.2</c:v>
                </c:pt>
                <c:pt idx="9">
                  <c:v>605.4</c:v>
                </c:pt>
                <c:pt idx="10">
                  <c:v>255</c:v>
                </c:pt>
                <c:pt idx="11">
                  <c:v>463.1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AA-4B66-9BBE-620DEFF6836F}"/>
            </c:ext>
          </c:extLst>
        </c:ser>
        <c:ser>
          <c:idx val="4"/>
          <c:order val="4"/>
          <c:tx>
            <c:strRef>
              <c:f>'Gold demand'!$A$6</c:f>
              <c:strCache>
                <c:ptCount val="1"/>
                <c:pt idx="0">
                  <c:v>Price (USD/oz)</c:v>
                </c:pt>
              </c:strCache>
            </c:strRef>
          </c:tx>
          <c:spPr>
            <a:ln w="25400" cap="rnd">
              <a:solidFill>
                <a:schemeClr val="tx1">
                  <a:lumMod val="95000"/>
                  <a:lumOff val="5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'Gold demand'!$B$1:$M$1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demand'!$B$6:$M$6</c:f>
              <c:numCache>
                <c:formatCode>General</c:formatCode>
                <c:ptCount val="12"/>
                <c:pt idx="0">
                  <c:v>1225</c:v>
                </c:pt>
                <c:pt idx="1">
                  <c:v>1572</c:v>
                </c:pt>
                <c:pt idx="2">
                  <c:v>1669</c:v>
                </c:pt>
                <c:pt idx="3">
                  <c:v>1411</c:v>
                </c:pt>
                <c:pt idx="4">
                  <c:v>1266</c:v>
                </c:pt>
                <c:pt idx="5">
                  <c:v>1160</c:v>
                </c:pt>
                <c:pt idx="6">
                  <c:v>1251</c:v>
                </c:pt>
                <c:pt idx="7">
                  <c:v>1257</c:v>
                </c:pt>
                <c:pt idx="8">
                  <c:v>1268</c:v>
                </c:pt>
                <c:pt idx="9">
                  <c:v>1393</c:v>
                </c:pt>
                <c:pt idx="10">
                  <c:v>1770</c:v>
                </c:pt>
                <c:pt idx="11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AA-4B66-9BBE-620DEFF68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1207120"/>
        <c:axId val="341207760"/>
      </c:lineChart>
      <c:catAx>
        <c:axId val="34120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1207760"/>
        <c:crosses val="autoZero"/>
        <c:auto val="1"/>
        <c:lblAlgn val="ctr"/>
        <c:lblOffset val="100"/>
        <c:noMultiLvlLbl val="0"/>
      </c:catAx>
      <c:valAx>
        <c:axId val="34120776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Tonnes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41207120"/>
        <c:crosses val="autoZero"/>
        <c:crossBetween val="between"/>
      </c:valAx>
      <c:spPr>
        <a:noFill/>
        <a:ln w="6350">
          <a:solidFill>
            <a:schemeClr val="tx1">
              <a:lumMod val="95000"/>
              <a:lumOff val="5000"/>
            </a:schemeClr>
          </a:solidFill>
        </a:ln>
        <a:effectLst/>
      </c:spPr>
    </c:plotArea>
    <c:legend>
      <c:legendPos val="b"/>
      <c:layout>
        <c:manualLayout>
          <c:xMode val="edge"/>
          <c:yMode val="edge"/>
          <c:x val="0.16039457567804022"/>
          <c:y val="0.83148585593467506"/>
          <c:w val="0.76254396325459317"/>
          <c:h val="0.140736366287547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supply'!$A$2</c:f>
              <c:strCache>
                <c:ptCount val="1"/>
                <c:pt idx="0">
                  <c:v>Mining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'Gold supply'!$B$2:$M$2</c:f>
              <c:numCache>
                <c:formatCode>General</c:formatCode>
                <c:ptCount val="12"/>
                <c:pt idx="0">
                  <c:v>2754.5</c:v>
                </c:pt>
                <c:pt idx="1">
                  <c:v>2876.9</c:v>
                </c:pt>
                <c:pt idx="2">
                  <c:v>2957.2</c:v>
                </c:pt>
                <c:pt idx="3">
                  <c:v>3166.8</c:v>
                </c:pt>
                <c:pt idx="4">
                  <c:v>3262.4</c:v>
                </c:pt>
                <c:pt idx="5">
                  <c:v>3366.3</c:v>
                </c:pt>
                <c:pt idx="6">
                  <c:v>3515.4</c:v>
                </c:pt>
                <c:pt idx="7">
                  <c:v>3578.2</c:v>
                </c:pt>
                <c:pt idx="8">
                  <c:v>3652.5</c:v>
                </c:pt>
                <c:pt idx="9">
                  <c:v>3598.5</c:v>
                </c:pt>
                <c:pt idx="10">
                  <c:v>3474.7</c:v>
                </c:pt>
                <c:pt idx="11">
                  <c:v>3560.7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B6-461B-8205-BC5E96D17CD8}"/>
            </c:ext>
          </c:extLst>
        </c:ser>
        <c:ser>
          <c:idx val="1"/>
          <c:order val="1"/>
          <c:tx>
            <c:strRef>
              <c:f>'Gold supply'!$A$3</c:f>
              <c:strCache>
                <c:ptCount val="1"/>
                <c:pt idx="0">
                  <c:v>Producer hedging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'Gold supply'!$B$3:$M$3</c:f>
              <c:numCache>
                <c:formatCode>General</c:formatCode>
                <c:ptCount val="12"/>
                <c:pt idx="0">
                  <c:v>-108.8</c:v>
                </c:pt>
                <c:pt idx="1">
                  <c:v>22.5</c:v>
                </c:pt>
                <c:pt idx="2">
                  <c:v>-45.3</c:v>
                </c:pt>
                <c:pt idx="3">
                  <c:v>-27.9</c:v>
                </c:pt>
                <c:pt idx="4">
                  <c:v>104.9</c:v>
                </c:pt>
                <c:pt idx="5">
                  <c:v>12.9</c:v>
                </c:pt>
                <c:pt idx="6">
                  <c:v>37.6</c:v>
                </c:pt>
                <c:pt idx="7">
                  <c:v>-25.5</c:v>
                </c:pt>
                <c:pt idx="8">
                  <c:v>-12.4</c:v>
                </c:pt>
                <c:pt idx="9">
                  <c:v>6.2</c:v>
                </c:pt>
                <c:pt idx="10">
                  <c:v>-45.9</c:v>
                </c:pt>
                <c:pt idx="11">
                  <c:v>-44.5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B6-461B-8205-BC5E96D17CD8}"/>
            </c:ext>
          </c:extLst>
        </c:ser>
        <c:ser>
          <c:idx val="2"/>
          <c:order val="2"/>
          <c:tx>
            <c:strRef>
              <c:f>'Gold supply'!$A$4</c:f>
              <c:strCache>
                <c:ptCount val="1"/>
                <c:pt idx="0">
                  <c:v>Recycled gold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'Gold supply'!$B$4:$M$4</c:f>
              <c:numCache>
                <c:formatCode>General</c:formatCode>
                <c:ptCount val="12"/>
                <c:pt idx="0">
                  <c:v>1671.1</c:v>
                </c:pt>
                <c:pt idx="1">
                  <c:v>1626.1</c:v>
                </c:pt>
                <c:pt idx="2">
                  <c:v>1637.2</c:v>
                </c:pt>
                <c:pt idx="3">
                  <c:v>1197</c:v>
                </c:pt>
                <c:pt idx="4">
                  <c:v>1131.5</c:v>
                </c:pt>
                <c:pt idx="5">
                  <c:v>1069.5999999999999</c:v>
                </c:pt>
                <c:pt idx="6">
                  <c:v>1232.7</c:v>
                </c:pt>
                <c:pt idx="7">
                  <c:v>1111.4000000000001</c:v>
                </c:pt>
                <c:pt idx="8">
                  <c:v>1132.2</c:v>
                </c:pt>
                <c:pt idx="9">
                  <c:v>1273.2</c:v>
                </c:pt>
                <c:pt idx="10">
                  <c:v>1292.2</c:v>
                </c:pt>
                <c:pt idx="11">
                  <c:v>1149.9000000000001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B6-461B-8205-BC5E96D17CD8}"/>
            </c:ext>
          </c:extLst>
        </c:ser>
        <c:ser>
          <c:idx val="3"/>
          <c:order val="3"/>
          <c:tx>
            <c:strRef>
              <c:f>'Gold supply'!$A$5</c:f>
              <c:strCache>
                <c:ptCount val="1"/>
                <c:pt idx="0">
                  <c:v>Price (USD/oz)</c:v>
                </c:pt>
              </c:strCache>
            </c:strRef>
          </c:tx>
          <c:spPr>
            <a:ln w="25400" cap="rnd">
              <a:solidFill>
                <a:sysClr val="windowText" lastClr="00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'Gold supply'!$B$5:$M$5</c:f>
              <c:numCache>
                <c:formatCode>General</c:formatCode>
                <c:ptCount val="12"/>
                <c:pt idx="0">
                  <c:v>1225</c:v>
                </c:pt>
                <c:pt idx="1">
                  <c:v>1572</c:v>
                </c:pt>
                <c:pt idx="2">
                  <c:v>1669</c:v>
                </c:pt>
                <c:pt idx="3">
                  <c:v>1411</c:v>
                </c:pt>
                <c:pt idx="4">
                  <c:v>1266</c:v>
                </c:pt>
                <c:pt idx="5">
                  <c:v>1160</c:v>
                </c:pt>
                <c:pt idx="6">
                  <c:v>1251</c:v>
                </c:pt>
                <c:pt idx="7">
                  <c:v>1257</c:v>
                </c:pt>
                <c:pt idx="8">
                  <c:v>1268</c:v>
                </c:pt>
                <c:pt idx="9">
                  <c:v>1393</c:v>
                </c:pt>
                <c:pt idx="10">
                  <c:v>1770</c:v>
                </c:pt>
                <c:pt idx="11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80-442A-BC99-8AEB0B126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669520"/>
        <c:axId val="535666640"/>
      </c:lineChart>
      <c:catAx>
        <c:axId val="535669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666640"/>
        <c:crosses val="autoZero"/>
        <c:auto val="1"/>
        <c:lblAlgn val="ctr"/>
        <c:lblOffset val="100"/>
        <c:noMultiLvlLbl val="0"/>
      </c:catAx>
      <c:valAx>
        <c:axId val="535666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3566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'Gold supply'!$A$2</c:f>
              <c:strCache>
                <c:ptCount val="1"/>
                <c:pt idx="0">
                  <c:v>Mining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'Gold supply'!$B$1:$M$1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supply'!$B$2:$M$2</c:f>
              <c:numCache>
                <c:formatCode>General</c:formatCode>
                <c:ptCount val="12"/>
                <c:pt idx="0">
                  <c:v>2754.5</c:v>
                </c:pt>
                <c:pt idx="1">
                  <c:v>2876.9</c:v>
                </c:pt>
                <c:pt idx="2">
                  <c:v>2957.2</c:v>
                </c:pt>
                <c:pt idx="3">
                  <c:v>3166.8</c:v>
                </c:pt>
                <c:pt idx="4">
                  <c:v>3262.4</c:v>
                </c:pt>
                <c:pt idx="5">
                  <c:v>3366.3</c:v>
                </c:pt>
                <c:pt idx="6">
                  <c:v>3515.4</c:v>
                </c:pt>
                <c:pt idx="7">
                  <c:v>3578.2</c:v>
                </c:pt>
                <c:pt idx="8">
                  <c:v>3652.5</c:v>
                </c:pt>
                <c:pt idx="9">
                  <c:v>3598.5</c:v>
                </c:pt>
                <c:pt idx="10">
                  <c:v>3474.7</c:v>
                </c:pt>
                <c:pt idx="11">
                  <c:v>3560.7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98-4336-A02B-A9ED32BB00A9}"/>
            </c:ext>
          </c:extLst>
        </c:ser>
        <c:ser>
          <c:idx val="1"/>
          <c:order val="1"/>
          <c:tx>
            <c:strRef>
              <c:f>'Gold supply'!$A$3</c:f>
              <c:strCache>
                <c:ptCount val="1"/>
                <c:pt idx="0">
                  <c:v>Producer hedging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'Gold supply'!$B$1:$M$1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supply'!$B$3:$M$3</c:f>
              <c:numCache>
                <c:formatCode>General</c:formatCode>
                <c:ptCount val="12"/>
                <c:pt idx="0">
                  <c:v>-108.8</c:v>
                </c:pt>
                <c:pt idx="1">
                  <c:v>22.5</c:v>
                </c:pt>
                <c:pt idx="2">
                  <c:v>-45.3</c:v>
                </c:pt>
                <c:pt idx="3">
                  <c:v>-27.9</c:v>
                </c:pt>
                <c:pt idx="4">
                  <c:v>104.9</c:v>
                </c:pt>
                <c:pt idx="5">
                  <c:v>12.9</c:v>
                </c:pt>
                <c:pt idx="6">
                  <c:v>37.6</c:v>
                </c:pt>
                <c:pt idx="7">
                  <c:v>-25.5</c:v>
                </c:pt>
                <c:pt idx="8">
                  <c:v>-12.4</c:v>
                </c:pt>
                <c:pt idx="9">
                  <c:v>6.2</c:v>
                </c:pt>
                <c:pt idx="10">
                  <c:v>-45.9</c:v>
                </c:pt>
                <c:pt idx="11">
                  <c:v>-44.5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98-4336-A02B-A9ED32BB00A9}"/>
            </c:ext>
          </c:extLst>
        </c:ser>
        <c:ser>
          <c:idx val="2"/>
          <c:order val="2"/>
          <c:tx>
            <c:strRef>
              <c:f>'Gold supply'!$A$4</c:f>
              <c:strCache>
                <c:ptCount val="1"/>
                <c:pt idx="0">
                  <c:v>Recycled gold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'Gold supply'!$B$1:$M$1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supply'!$B$4:$M$4</c:f>
              <c:numCache>
                <c:formatCode>General</c:formatCode>
                <c:ptCount val="12"/>
                <c:pt idx="0">
                  <c:v>1671.1</c:v>
                </c:pt>
                <c:pt idx="1">
                  <c:v>1626.1</c:v>
                </c:pt>
                <c:pt idx="2">
                  <c:v>1637.2</c:v>
                </c:pt>
                <c:pt idx="3">
                  <c:v>1197</c:v>
                </c:pt>
                <c:pt idx="4">
                  <c:v>1131.5</c:v>
                </c:pt>
                <c:pt idx="5">
                  <c:v>1069.5999999999999</c:v>
                </c:pt>
                <c:pt idx="6">
                  <c:v>1232.7</c:v>
                </c:pt>
                <c:pt idx="7">
                  <c:v>1111.4000000000001</c:v>
                </c:pt>
                <c:pt idx="8">
                  <c:v>1132.2</c:v>
                </c:pt>
                <c:pt idx="9">
                  <c:v>1273.2</c:v>
                </c:pt>
                <c:pt idx="10">
                  <c:v>1292.2</c:v>
                </c:pt>
                <c:pt idx="11">
                  <c:v>1149.9000000000001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98-4336-A02B-A9ED32BB00A9}"/>
            </c:ext>
          </c:extLst>
        </c:ser>
        <c:ser>
          <c:idx val="3"/>
          <c:order val="3"/>
          <c:tx>
            <c:strRef>
              <c:f>'Gold supply'!$A$5</c:f>
              <c:strCache>
                <c:ptCount val="1"/>
                <c:pt idx="0">
                  <c:v>Price (USD/oz)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'Gold supply'!$B$1:$M$1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'Gold supply'!$B$5:$M$5</c:f>
              <c:numCache>
                <c:formatCode>General</c:formatCode>
                <c:ptCount val="12"/>
                <c:pt idx="0">
                  <c:v>1225</c:v>
                </c:pt>
                <c:pt idx="1">
                  <c:v>1572</c:v>
                </c:pt>
                <c:pt idx="2">
                  <c:v>1669</c:v>
                </c:pt>
                <c:pt idx="3">
                  <c:v>1411</c:v>
                </c:pt>
                <c:pt idx="4">
                  <c:v>1266</c:v>
                </c:pt>
                <c:pt idx="5">
                  <c:v>1160</c:v>
                </c:pt>
                <c:pt idx="6">
                  <c:v>1251</c:v>
                </c:pt>
                <c:pt idx="7">
                  <c:v>1257</c:v>
                </c:pt>
                <c:pt idx="8">
                  <c:v>1268</c:v>
                </c:pt>
                <c:pt idx="9">
                  <c:v>1393</c:v>
                </c:pt>
                <c:pt idx="10">
                  <c:v>1770</c:v>
                </c:pt>
                <c:pt idx="11">
                  <c:v>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498-4336-A02B-A9ED32BB0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96688"/>
        <c:axId val="528406288"/>
      </c:lineChart>
      <c:catAx>
        <c:axId val="52839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406288"/>
        <c:crosses val="autoZero"/>
        <c:auto val="1"/>
        <c:lblAlgn val="ctr"/>
        <c:lblOffset val="100"/>
        <c:noMultiLvlLbl val="0"/>
      </c:catAx>
      <c:valAx>
        <c:axId val="5284062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sz="900">
                    <a:latin typeface="Arial" panose="020B0604020202020204" pitchFamily="34" charset="0"/>
                    <a:cs typeface="Arial" panose="020B0604020202020204" pitchFamily="34" charset="0"/>
                  </a:rPr>
                  <a:t>Tonnes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28396688"/>
        <c:crosses val="autoZero"/>
        <c:crossBetween val="between"/>
      </c:valAx>
      <c:spPr>
        <a:noFill/>
        <a:ln w="1270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349250</xdr:colOff>
      <xdr:row>13</xdr:row>
      <xdr:rowOff>1587</xdr:rowOff>
    </xdr:from>
    <xdr:to>
      <xdr:col>6</xdr:col>
      <xdr:colOff>349250</xdr:colOff>
      <xdr:row>27</xdr:row>
      <xdr:rowOff>77787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D03431F-8D0A-4B3C-BFAB-843E9054AE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306917</xdr:colOff>
      <xdr:row>12</xdr:row>
      <xdr:rowOff>4233</xdr:rowOff>
    </xdr:from>
    <xdr:to>
      <xdr:col>6</xdr:col>
      <xdr:colOff>306917</xdr:colOff>
      <xdr:row>26</xdr:row>
      <xdr:rowOff>80433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ABE457-1779-4B51-93ED-CC4E57624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15874</xdr:colOff>
      <xdr:row>13</xdr:row>
      <xdr:rowOff>99483</xdr:rowOff>
    </xdr:from>
    <xdr:to>
      <xdr:col>14</xdr:col>
      <xdr:colOff>15874</xdr:colOff>
      <xdr:row>27</xdr:row>
      <xdr:rowOff>175683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E627922-8F96-4F30-9DAC-091138A76B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4E3F1-30BF-4CC1-BEC0-36F3119A22D3}">
  <dimension ref="A1:M12"/>
  <sheetViews>
    <sheetView tabSelected="1" zoomScale="90" workbookViewId="0">
      <selection activeCell="F39" sqref="F39"/>
    </sheetView>
  </sheetViews>
  <sheetFormatPr baseColWidth="10" defaultRowHeight="15" x14ac:dyDescent="0.25"/>
  <sheetData>
    <row r="1" spans="1:13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 x14ac:dyDescent="0.25">
      <c r="A2" t="s">
        <v>0</v>
      </c>
      <c r="B2">
        <v>2044.9</v>
      </c>
      <c r="C2">
        <v>2096.4</v>
      </c>
      <c r="D2">
        <v>2140.9</v>
      </c>
      <c r="E2">
        <v>2735.3</v>
      </c>
      <c r="F2">
        <v>2544.4</v>
      </c>
      <c r="G2">
        <v>2479.1999999999998</v>
      </c>
      <c r="H2">
        <v>2018.8</v>
      </c>
      <c r="I2">
        <v>2257.5</v>
      </c>
      <c r="J2">
        <v>2284.6</v>
      </c>
      <c r="K2">
        <v>2137.6999999999998</v>
      </c>
      <c r="L2">
        <v>1327</v>
      </c>
      <c r="M2">
        <v>2221</v>
      </c>
    </row>
    <row r="3" spans="1:13" x14ac:dyDescent="0.25">
      <c r="A3" t="s">
        <v>1</v>
      </c>
      <c r="B3">
        <v>460.7</v>
      </c>
      <c r="C3">
        <v>429.1</v>
      </c>
      <c r="D3">
        <v>382.3</v>
      </c>
      <c r="E3">
        <v>355.8</v>
      </c>
      <c r="F3">
        <v>348.4</v>
      </c>
      <c r="G3">
        <v>331.7</v>
      </c>
      <c r="H3">
        <v>323</v>
      </c>
      <c r="I3">
        <v>332.6</v>
      </c>
      <c r="J3">
        <v>334.8</v>
      </c>
      <c r="K3">
        <v>326</v>
      </c>
      <c r="L3">
        <v>302.8</v>
      </c>
      <c r="M3">
        <v>330.2</v>
      </c>
    </row>
    <row r="4" spans="1:13" x14ac:dyDescent="0.25">
      <c r="A4" t="s">
        <v>2</v>
      </c>
      <c r="B4">
        <v>1596.5</v>
      </c>
      <c r="C4">
        <v>1769</v>
      </c>
      <c r="D4">
        <v>1592.3</v>
      </c>
      <c r="E4">
        <v>793.2</v>
      </c>
      <c r="F4">
        <v>932.2</v>
      </c>
      <c r="G4">
        <v>978.8</v>
      </c>
      <c r="H4">
        <v>1655.1</v>
      </c>
      <c r="I4">
        <v>1309.5999999999999</v>
      </c>
      <c r="J4">
        <v>1173.3</v>
      </c>
      <c r="K4">
        <v>1274.9000000000001</v>
      </c>
      <c r="L4">
        <v>1773.6</v>
      </c>
      <c r="M4">
        <v>1007.1</v>
      </c>
    </row>
    <row r="5" spans="1:13" x14ac:dyDescent="0.25">
      <c r="A5" t="s">
        <v>9</v>
      </c>
      <c r="B5">
        <v>79.2</v>
      </c>
      <c r="C5">
        <v>480.8</v>
      </c>
      <c r="D5">
        <v>569.20000000000005</v>
      </c>
      <c r="E5">
        <v>629.4</v>
      </c>
      <c r="F5">
        <v>601.1</v>
      </c>
      <c r="G5">
        <v>579.6</v>
      </c>
      <c r="H5">
        <v>394.9</v>
      </c>
      <c r="I5">
        <v>378.6</v>
      </c>
      <c r="J5">
        <v>656.2</v>
      </c>
      <c r="K5">
        <v>605.4</v>
      </c>
      <c r="L5">
        <v>255</v>
      </c>
      <c r="M5">
        <v>463.1</v>
      </c>
    </row>
    <row r="6" spans="1:13" x14ac:dyDescent="0.25">
      <c r="A6" t="s">
        <v>4</v>
      </c>
      <c r="B6">
        <v>1225</v>
      </c>
      <c r="C6">
        <v>1572</v>
      </c>
      <c r="D6">
        <v>1669</v>
      </c>
      <c r="E6">
        <v>1411</v>
      </c>
      <c r="F6">
        <v>1266</v>
      </c>
      <c r="G6">
        <v>1160</v>
      </c>
      <c r="H6">
        <v>1251</v>
      </c>
      <c r="I6">
        <v>1257</v>
      </c>
      <c r="J6">
        <v>1268</v>
      </c>
      <c r="K6">
        <v>1393</v>
      </c>
      <c r="L6">
        <v>1770</v>
      </c>
      <c r="M6">
        <v>1799</v>
      </c>
    </row>
    <row r="7" spans="1:13" x14ac:dyDescent="0.25">
      <c r="B7">
        <f>SUM(B2:B5)</f>
        <v>4181.3</v>
      </c>
      <c r="C7">
        <f t="shared" ref="C7:L7" si="0">SUM(C2:C5)</f>
        <v>4775.3</v>
      </c>
      <c r="D7">
        <f t="shared" si="0"/>
        <v>4684.7</v>
      </c>
      <c r="E7">
        <f t="shared" si="0"/>
        <v>4513.7</v>
      </c>
      <c r="F7">
        <f t="shared" si="0"/>
        <v>4426.1000000000004</v>
      </c>
      <c r="G7">
        <f t="shared" si="0"/>
        <v>4369.3</v>
      </c>
      <c r="H7">
        <f t="shared" si="0"/>
        <v>4391.8</v>
      </c>
      <c r="I7">
        <f t="shared" si="0"/>
        <v>4278.3</v>
      </c>
      <c r="J7">
        <f t="shared" si="0"/>
        <v>4448.8999999999996</v>
      </c>
      <c r="K7">
        <f t="shared" si="0"/>
        <v>4344</v>
      </c>
      <c r="L7">
        <f t="shared" si="0"/>
        <v>3658.3999999999996</v>
      </c>
      <c r="M7">
        <f>SUM(M2:M5)</f>
        <v>4021.3999999999996</v>
      </c>
    </row>
    <row r="9" spans="1:13" x14ac:dyDescent="0.25">
      <c r="A9" t="s">
        <v>0</v>
      </c>
      <c r="B9">
        <f>(B2/B7)*100</f>
        <v>48.905842680506062</v>
      </c>
      <c r="C9">
        <f t="shared" ref="C9:L9" si="1">(C2/C7)*100</f>
        <v>43.900906749314181</v>
      </c>
      <c r="D9">
        <f t="shared" si="1"/>
        <v>45.699831365935921</v>
      </c>
      <c r="E9">
        <f t="shared" si="1"/>
        <v>60.599951259498866</v>
      </c>
      <c r="F9">
        <f t="shared" si="1"/>
        <v>57.486274598404918</v>
      </c>
      <c r="G9">
        <f t="shared" si="1"/>
        <v>56.74135445036962</v>
      </c>
      <c r="H9">
        <f t="shared" si="1"/>
        <v>45.967484858144722</v>
      </c>
      <c r="I9">
        <f t="shared" si="1"/>
        <v>52.766285674216398</v>
      </c>
      <c r="J9">
        <f t="shared" si="1"/>
        <v>51.352019600350651</v>
      </c>
      <c r="K9">
        <f t="shared" si="1"/>
        <v>49.210405156537753</v>
      </c>
      <c r="L9">
        <f t="shared" si="1"/>
        <v>36.272687513667179</v>
      </c>
      <c r="M9">
        <f>(M2/M7)*100</f>
        <v>55.229522056995087</v>
      </c>
    </row>
    <row r="10" spans="1:13" x14ac:dyDescent="0.25">
      <c r="A10" t="s">
        <v>1</v>
      </c>
      <c r="B10">
        <f>(B3/B7)*100</f>
        <v>11.018104417286489</v>
      </c>
      <c r="C10">
        <f t="shared" ref="C10:L10" si="2">(C3/C7)*100</f>
        <v>8.9858228802378903</v>
      </c>
      <c r="D10">
        <f t="shared" si="2"/>
        <v>8.1606079364740545</v>
      </c>
      <c r="E10">
        <f t="shared" si="2"/>
        <v>7.8826683208897368</v>
      </c>
      <c r="F10">
        <f t="shared" si="2"/>
        <v>7.8714895732134371</v>
      </c>
      <c r="G10">
        <f t="shared" si="2"/>
        <v>7.5916050625958382</v>
      </c>
      <c r="H10">
        <f t="shared" si="2"/>
        <v>7.354615419645703</v>
      </c>
      <c r="I10">
        <f t="shared" si="2"/>
        <v>7.7741158871514395</v>
      </c>
      <c r="J10">
        <f t="shared" si="2"/>
        <v>7.5254557306300445</v>
      </c>
      <c r="K10">
        <f t="shared" si="2"/>
        <v>7.5046040515653782</v>
      </c>
      <c r="L10">
        <f t="shared" si="2"/>
        <v>8.2768423354471921</v>
      </c>
      <c r="M10">
        <f>(M3/M7)*100</f>
        <v>8.2110707713731532</v>
      </c>
    </row>
    <row r="11" spans="1:13" x14ac:dyDescent="0.25">
      <c r="A11" t="s">
        <v>2</v>
      </c>
      <c r="B11">
        <f>(B4/B7)*100</f>
        <v>38.181905149116304</v>
      </c>
      <c r="C11">
        <f t="shared" ref="C11:L11" si="3">(C4/C7)*100</f>
        <v>37.0447929972986</v>
      </c>
      <c r="D11">
        <f t="shared" si="3"/>
        <v>33.989369650137682</v>
      </c>
      <c r="E11">
        <f t="shared" si="3"/>
        <v>17.573166138644574</v>
      </c>
      <c r="F11">
        <f t="shared" si="3"/>
        <v>21.061431056686473</v>
      </c>
      <c r="G11">
        <f t="shared" si="3"/>
        <v>22.401757718627696</v>
      </c>
      <c r="H11">
        <f t="shared" si="3"/>
        <v>37.686142356209295</v>
      </c>
      <c r="I11">
        <f t="shared" si="3"/>
        <v>30.610289133534348</v>
      </c>
      <c r="J11">
        <f t="shared" si="3"/>
        <v>26.372811256715146</v>
      </c>
      <c r="K11">
        <f t="shared" si="3"/>
        <v>29.348526703499083</v>
      </c>
      <c r="L11">
        <f t="shared" si="3"/>
        <v>48.480209927837308</v>
      </c>
      <c r="M11">
        <f>(M4/M7)*100</f>
        <v>25.043517183070573</v>
      </c>
    </row>
    <row r="12" spans="1:13" x14ac:dyDescent="0.25">
      <c r="A12" t="s">
        <v>3</v>
      </c>
      <c r="B12">
        <f>(B5/B7)*100</f>
        <v>1.8941477530911439</v>
      </c>
      <c r="C12">
        <f t="shared" ref="C12:L12" si="4">(C5/C7)*100</f>
        <v>10.06847737314933</v>
      </c>
      <c r="D12">
        <f t="shared" si="4"/>
        <v>12.150191047452347</v>
      </c>
      <c r="E12">
        <f t="shared" si="4"/>
        <v>13.944214280966834</v>
      </c>
      <c r="F12">
        <f t="shared" si="4"/>
        <v>13.580804771695171</v>
      </c>
      <c r="G12">
        <f t="shared" si="4"/>
        <v>13.265282768406838</v>
      </c>
      <c r="H12">
        <f t="shared" si="4"/>
        <v>8.9917573660002716</v>
      </c>
      <c r="I12">
        <f t="shared" si="4"/>
        <v>8.8493093050978189</v>
      </c>
      <c r="J12">
        <f t="shared" si="4"/>
        <v>14.749713412304166</v>
      </c>
      <c r="K12">
        <f t="shared" si="4"/>
        <v>13.936464088397789</v>
      </c>
      <c r="L12">
        <f t="shared" si="4"/>
        <v>6.970260223048327</v>
      </c>
      <c r="M12">
        <f>(M5/M7)*100</f>
        <v>11.515889988561199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9D2F0-8275-4C94-9785-54342A772C52}">
  <dimension ref="A1:M11"/>
  <sheetViews>
    <sheetView zoomScale="90" zoomScaleNormal="90" workbookViewId="0">
      <selection activeCell="S21" sqref="S21"/>
    </sheetView>
  </sheetViews>
  <sheetFormatPr baseColWidth="10" defaultRowHeight="15" x14ac:dyDescent="0.25"/>
  <sheetData>
    <row r="1" spans="1:13" x14ac:dyDescent="0.25"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>
        <v>2021</v>
      </c>
    </row>
    <row r="2" spans="1:13" x14ac:dyDescent="0.25">
      <c r="A2" t="s">
        <v>5</v>
      </c>
      <c r="B2">
        <v>2754.5</v>
      </c>
      <c r="C2">
        <v>2876.9</v>
      </c>
      <c r="D2">
        <v>2957.2</v>
      </c>
      <c r="E2">
        <v>3166.8</v>
      </c>
      <c r="F2">
        <v>3262.4</v>
      </c>
      <c r="G2">
        <v>3366.3</v>
      </c>
      <c r="H2">
        <v>3515.4</v>
      </c>
      <c r="I2">
        <v>3578.2</v>
      </c>
      <c r="J2">
        <v>3652.5</v>
      </c>
      <c r="K2">
        <v>3598.5</v>
      </c>
      <c r="L2">
        <v>3474.7</v>
      </c>
      <c r="M2">
        <v>3560.7</v>
      </c>
    </row>
    <row r="3" spans="1:13" x14ac:dyDescent="0.25">
      <c r="A3" t="s">
        <v>8</v>
      </c>
      <c r="B3">
        <v>-108.8</v>
      </c>
      <c r="C3">
        <v>22.5</v>
      </c>
      <c r="D3">
        <v>-45.3</v>
      </c>
      <c r="E3">
        <v>-27.9</v>
      </c>
      <c r="F3">
        <v>104.9</v>
      </c>
      <c r="G3">
        <v>12.9</v>
      </c>
      <c r="H3">
        <v>37.6</v>
      </c>
      <c r="I3">
        <v>-25.5</v>
      </c>
      <c r="J3">
        <v>-12.4</v>
      </c>
      <c r="K3">
        <v>6.2</v>
      </c>
      <c r="L3">
        <v>-45.9</v>
      </c>
      <c r="M3">
        <v>-44.5</v>
      </c>
    </row>
    <row r="4" spans="1:13" x14ac:dyDescent="0.25">
      <c r="A4" t="s">
        <v>7</v>
      </c>
      <c r="B4">
        <v>1671.1</v>
      </c>
      <c r="C4">
        <v>1626.1</v>
      </c>
      <c r="D4">
        <v>1637.2</v>
      </c>
      <c r="E4">
        <v>1197</v>
      </c>
      <c r="F4">
        <v>1131.5</v>
      </c>
      <c r="G4">
        <v>1069.5999999999999</v>
      </c>
      <c r="H4">
        <v>1232.7</v>
      </c>
      <c r="I4">
        <v>1111.4000000000001</v>
      </c>
      <c r="J4">
        <v>1132.2</v>
      </c>
      <c r="K4">
        <v>1273.2</v>
      </c>
      <c r="L4">
        <v>1292.2</v>
      </c>
      <c r="M4">
        <v>1149.9000000000001</v>
      </c>
    </row>
    <row r="5" spans="1:13" x14ac:dyDescent="0.25">
      <c r="A5" t="s">
        <v>4</v>
      </c>
      <c r="B5">
        <v>1225</v>
      </c>
      <c r="C5">
        <v>1572</v>
      </c>
      <c r="D5">
        <v>1669</v>
      </c>
      <c r="E5">
        <v>1411</v>
      </c>
      <c r="F5">
        <v>1266</v>
      </c>
      <c r="G5">
        <v>1160</v>
      </c>
      <c r="H5">
        <v>1251</v>
      </c>
      <c r="I5">
        <v>1257</v>
      </c>
      <c r="J5">
        <v>1268</v>
      </c>
      <c r="K5">
        <v>1393</v>
      </c>
      <c r="L5">
        <v>1770</v>
      </c>
      <c r="M5">
        <v>1799</v>
      </c>
    </row>
    <row r="6" spans="1:13" x14ac:dyDescent="0.25">
      <c r="B6">
        <f t="shared" ref="B6:M6" si="0">SUM(B2:B4)</f>
        <v>4316.7999999999993</v>
      </c>
      <c r="C6">
        <f t="shared" si="0"/>
        <v>4525.5</v>
      </c>
      <c r="D6">
        <f t="shared" si="0"/>
        <v>4549.0999999999995</v>
      </c>
      <c r="E6">
        <f t="shared" si="0"/>
        <v>4335.8999999999996</v>
      </c>
      <c r="F6">
        <f t="shared" si="0"/>
        <v>4498.8</v>
      </c>
      <c r="G6">
        <f t="shared" si="0"/>
        <v>4448.8</v>
      </c>
      <c r="H6">
        <f t="shared" si="0"/>
        <v>4785.7</v>
      </c>
      <c r="I6">
        <f t="shared" si="0"/>
        <v>4664.1000000000004</v>
      </c>
      <c r="J6">
        <f t="shared" si="0"/>
        <v>4772.3</v>
      </c>
      <c r="K6">
        <f t="shared" si="0"/>
        <v>4877.8999999999996</v>
      </c>
      <c r="L6">
        <f t="shared" si="0"/>
        <v>4721</v>
      </c>
      <c r="M6">
        <f t="shared" si="0"/>
        <v>4666.1000000000004</v>
      </c>
    </row>
    <row r="8" spans="1:13" x14ac:dyDescent="0.25">
      <c r="B8">
        <v>2010</v>
      </c>
      <c r="C8">
        <v>2011</v>
      </c>
      <c r="D8">
        <v>2012</v>
      </c>
      <c r="E8">
        <v>2013</v>
      </c>
      <c r="F8">
        <v>2014</v>
      </c>
      <c r="G8">
        <v>2015</v>
      </c>
      <c r="H8">
        <v>2016</v>
      </c>
      <c r="I8">
        <v>2017</v>
      </c>
      <c r="J8">
        <v>2018</v>
      </c>
      <c r="K8">
        <v>2019</v>
      </c>
      <c r="L8">
        <v>2020</v>
      </c>
      <c r="M8">
        <v>2021</v>
      </c>
    </row>
    <row r="9" spans="1:13" x14ac:dyDescent="0.25">
      <c r="A9" t="s">
        <v>5</v>
      </c>
      <c r="B9">
        <f>B2/B6</f>
        <v>0.63808839881393631</v>
      </c>
      <c r="C9">
        <f t="shared" ref="C9:L9" si="1">C2/C6</f>
        <v>0.63570876146282185</v>
      </c>
      <c r="D9">
        <f t="shared" si="1"/>
        <v>0.65006264975489658</v>
      </c>
      <c r="E9">
        <f t="shared" si="1"/>
        <v>0.73036739777208892</v>
      </c>
      <c r="F9">
        <f t="shared" si="1"/>
        <v>0.72517115675291188</v>
      </c>
      <c r="G9">
        <f t="shared" si="1"/>
        <v>0.75667595756158967</v>
      </c>
      <c r="H9">
        <f t="shared" si="1"/>
        <v>0.73456338675637844</v>
      </c>
      <c r="I9">
        <f t="shared" si="1"/>
        <v>0.76717909135738938</v>
      </c>
      <c r="J9">
        <f t="shared" si="1"/>
        <v>0.76535423171217232</v>
      </c>
      <c r="K9">
        <f t="shared" si="1"/>
        <v>0.73771500030750947</v>
      </c>
      <c r="L9">
        <f t="shared" si="1"/>
        <v>0.73600932005930941</v>
      </c>
      <c r="M9">
        <f>M2/M6</f>
        <v>0.76309980497631846</v>
      </c>
    </row>
    <row r="10" spans="1:13" x14ac:dyDescent="0.25">
      <c r="A10" t="s">
        <v>6</v>
      </c>
      <c r="B10">
        <f>B3/B6</f>
        <v>-2.5203854707190516E-2</v>
      </c>
      <c r="C10">
        <f t="shared" ref="C10:M10" si="2">C3/C6</f>
        <v>4.9718263175339743E-3</v>
      </c>
      <c r="D10">
        <f t="shared" si="2"/>
        <v>-9.9580136730342272E-3</v>
      </c>
      <c r="E10">
        <f t="shared" si="2"/>
        <v>-6.4346502456237463E-3</v>
      </c>
      <c r="F10">
        <f t="shared" si="2"/>
        <v>2.3317329065528587E-2</v>
      </c>
      <c r="G10">
        <f t="shared" si="2"/>
        <v>2.8996583348318648E-3</v>
      </c>
      <c r="H10">
        <f t="shared" si="2"/>
        <v>7.8567398708652876E-3</v>
      </c>
      <c r="I10">
        <f t="shared" si="2"/>
        <v>-5.46729272528462E-3</v>
      </c>
      <c r="J10">
        <f t="shared" si="2"/>
        <v>-2.5983278503027888E-3</v>
      </c>
      <c r="K10">
        <f t="shared" si="2"/>
        <v>1.271038766682384E-3</v>
      </c>
      <c r="L10">
        <f t="shared" si="2"/>
        <v>-9.7225164160135557E-3</v>
      </c>
      <c r="M10">
        <f t="shared" si="2"/>
        <v>-9.5368723344977594E-3</v>
      </c>
    </row>
    <row r="11" spans="1:13" x14ac:dyDescent="0.25">
      <c r="A11" t="s">
        <v>7</v>
      </c>
      <c r="B11">
        <f>B4/B6</f>
        <v>0.3871154558932543</v>
      </c>
      <c r="C11">
        <f t="shared" ref="C11:M11" si="3">C4/C6</f>
        <v>0.3593194122196442</v>
      </c>
      <c r="D11">
        <f t="shared" si="3"/>
        <v>0.3598953639181377</v>
      </c>
      <c r="E11">
        <f t="shared" si="3"/>
        <v>0.27606725247353492</v>
      </c>
      <c r="F11">
        <f t="shared" si="3"/>
        <v>0.25151151418155954</v>
      </c>
      <c r="G11">
        <f t="shared" si="3"/>
        <v>0.24042438410357847</v>
      </c>
      <c r="H11">
        <f t="shared" si="3"/>
        <v>0.25757987337275634</v>
      </c>
      <c r="I11">
        <f t="shared" si="3"/>
        <v>0.23828820136789519</v>
      </c>
      <c r="J11">
        <f t="shared" si="3"/>
        <v>0.23724409613813047</v>
      </c>
      <c r="K11">
        <f t="shared" si="3"/>
        <v>0.26101396092580825</v>
      </c>
      <c r="L11">
        <f t="shared" si="3"/>
        <v>0.2737131963567041</v>
      </c>
      <c r="M11">
        <f t="shared" si="3"/>
        <v>0.24643706735817922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Gold demand</vt:lpstr>
      <vt:lpstr>Gold supply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Author</dc:creator>
  <cp:lastModifiedBy>Author</cp:lastModifiedBy>
  <dcterms:created xsi:type="dcterms:W3CDTF">2022-04-22T12:42:25Z</dcterms:created>
  <dcterms:modified xsi:type="dcterms:W3CDTF">2022-05-02T11:37:40Z</dcterms:modified>
</cp:coreProperties>
</file>