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oduction.Unit3\Desktop\PROCESS CALC\PROCESS CALC\VLE DATA\"/>
    </mc:Choice>
  </mc:AlternateContent>
  <bookViews>
    <workbookView xWindow="0" yWindow="0" windowWidth="24000" windowHeight="9630" activeTab="2"/>
  </bookViews>
  <sheets>
    <sheet name="Wilson Method Dhananjay Patil" sheetId="1" r:id="rId1"/>
    <sheet name="DATA BANK" sheetId="4" r:id="rId2"/>
    <sheet name="CALC SHEET" sheetId="5" r:id="rId3"/>
  </sheets>
  <externalReferences>
    <externalReference r:id="rId4"/>
  </externalReferences>
  <definedNames>
    <definedName name="_xlnm._FilterDatabase" localSheetId="1" hidden="1">'DATA BANK'!$A$14:$WVJ$481</definedName>
    <definedName name="Ideal">[1]CalcTable!$I$2</definedName>
    <definedName name="P_1">[1]CalcTable!$N$15</definedName>
    <definedName name="_xlnm.Print_Area" localSheetId="0">'Wilson Method Dhananjay Patil'!$A$1:$K$50</definedName>
    <definedName name="T_1">[1]CalcTable!$E$15</definedName>
  </definedNames>
  <calcPr calcId="162913"/>
</workbook>
</file>

<file path=xl/calcChain.xml><?xml version="1.0" encoding="utf-8"?>
<calcChain xmlns="http://schemas.openxmlformats.org/spreadsheetml/2006/main">
  <c r="E15" i="5" l="1"/>
  <c r="D15" i="5"/>
  <c r="A14" i="5"/>
  <c r="B8" i="5" l="1"/>
  <c r="S164" i="1" l="1"/>
  <c r="S58" i="1"/>
  <c r="P4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Q7" i="1"/>
  <c r="P7" i="1"/>
  <c r="R55" i="1" l="1"/>
  <c r="R53" i="1"/>
  <c r="R51" i="1"/>
  <c r="R49" i="1"/>
  <c r="R47" i="1"/>
  <c r="R45" i="1"/>
  <c r="R41" i="1"/>
  <c r="R39" i="1"/>
  <c r="R37" i="1"/>
  <c r="R35" i="1"/>
  <c r="R33" i="1"/>
  <c r="R31" i="1"/>
  <c r="R29" i="1"/>
  <c r="R27" i="1"/>
  <c r="R25" i="1"/>
  <c r="R23" i="1"/>
  <c r="R21" i="1"/>
  <c r="R19" i="1"/>
  <c r="R17" i="1"/>
  <c r="P59" i="1"/>
  <c r="ES62" i="1" s="1"/>
  <c r="R43" i="1"/>
  <c r="R7" i="1"/>
  <c r="R15" i="1"/>
  <c r="R13" i="1"/>
  <c r="R11" i="1"/>
  <c r="R9" i="1"/>
  <c r="R56" i="1"/>
  <c r="R54" i="1"/>
  <c r="R52" i="1"/>
  <c r="R50" i="1"/>
  <c r="R48" i="1"/>
  <c r="R46" i="1"/>
  <c r="R44" i="1"/>
  <c r="R42" i="1"/>
  <c r="R40" i="1"/>
  <c r="R38" i="1"/>
  <c r="R36" i="1"/>
  <c r="R34" i="1"/>
  <c r="R32" i="1"/>
  <c r="R30" i="1"/>
  <c r="R28" i="1"/>
  <c r="R26" i="1"/>
  <c r="R24" i="1"/>
  <c r="R22" i="1"/>
  <c r="R20" i="1"/>
  <c r="R18" i="1"/>
  <c r="R16" i="1"/>
  <c r="R14" i="1"/>
  <c r="R12" i="1"/>
  <c r="R10" i="1"/>
  <c r="R8" i="1"/>
  <c r="Q63" i="1" l="1"/>
  <c r="Q66" i="1" s="1"/>
  <c r="H11" i="1" s="1"/>
  <c r="AD177" i="1"/>
  <c r="G45" i="1" s="1"/>
  <c r="AD173" i="1"/>
  <c r="G41" i="1" s="1"/>
  <c r="AD169" i="1"/>
  <c r="G37" i="1" s="1"/>
  <c r="AD176" i="1"/>
  <c r="G44" i="1" s="1"/>
  <c r="AD172" i="1"/>
  <c r="G40" i="1" s="1"/>
  <c r="AD168" i="1"/>
  <c r="G36" i="1" s="1"/>
  <c r="AD175" i="1"/>
  <c r="G43" i="1" s="1"/>
  <c r="AD171" i="1"/>
  <c r="G39" i="1" s="1"/>
  <c r="AD167" i="1"/>
  <c r="G35" i="1" s="1"/>
  <c r="AD174" i="1"/>
  <c r="G42" i="1" s="1"/>
  <c r="AD170" i="1"/>
  <c r="G38" i="1" s="1"/>
  <c r="P60" i="1"/>
  <c r="G7" i="1" s="1"/>
  <c r="Q71" i="1"/>
  <c r="P63" i="1"/>
  <c r="P67" i="1" s="1"/>
  <c r="P71" i="1"/>
  <c r="G13" i="1" s="1"/>
  <c r="ES72" i="1"/>
  <c r="B45" i="1" s="1"/>
  <c r="ES68" i="1"/>
  <c r="B41" i="1" s="1"/>
  <c r="ES64" i="1"/>
  <c r="B37" i="1" s="1"/>
  <c r="ES71" i="1"/>
  <c r="B44" i="1" s="1"/>
  <c r="ES67" i="1"/>
  <c r="B40" i="1" s="1"/>
  <c r="ES63" i="1"/>
  <c r="B36" i="1" s="1"/>
  <c r="ES70" i="1"/>
  <c r="B43" i="1" s="1"/>
  <c r="ES66" i="1"/>
  <c r="B39" i="1" s="1"/>
  <c r="B35" i="1"/>
  <c r="ES69" i="1"/>
  <c r="B42" i="1" s="1"/>
  <c r="ES65" i="1"/>
  <c r="B38" i="1" s="1"/>
  <c r="Q67" i="1" l="1"/>
  <c r="Q64" i="1"/>
  <c r="H9" i="1" s="1"/>
  <c r="Q68" i="1"/>
  <c r="Q65" i="1"/>
  <c r="Q69" i="1"/>
  <c r="Q70" i="1" s="1"/>
  <c r="H12" i="1" s="1"/>
  <c r="P61" i="1"/>
  <c r="H13" i="1"/>
  <c r="P66" i="1"/>
  <c r="G11" i="1" s="1"/>
  <c r="P64" i="1"/>
  <c r="G9" i="1" s="1"/>
  <c r="P65" i="1"/>
  <c r="P68" i="1"/>
  <c r="P72" i="1" s="1"/>
  <c r="P69" i="1"/>
  <c r="P70" i="1" s="1"/>
  <c r="Q61" i="1" l="1"/>
  <c r="B14" i="1" s="1"/>
  <c r="H10" i="1"/>
  <c r="V59" i="1"/>
  <c r="G10" i="1"/>
  <c r="V58" i="1"/>
  <c r="Q72" i="1"/>
  <c r="U175" i="1" s="1"/>
  <c r="G12" i="1"/>
  <c r="T179" i="1"/>
  <c r="T174" i="1"/>
  <c r="T249" i="1"/>
  <c r="T172" i="1"/>
  <c r="T219" i="1"/>
  <c r="T218" i="1"/>
  <c r="T168" i="1"/>
  <c r="T237" i="1"/>
  <c r="T257" i="1"/>
  <c r="T235" i="1"/>
  <c r="T217" i="1"/>
  <c r="T236" i="1"/>
  <c r="T170" i="1"/>
  <c r="T199" i="1"/>
  <c r="T220" i="1"/>
  <c r="T251" i="1"/>
  <c r="T203" i="1"/>
  <c r="T193" i="1"/>
  <c r="T206" i="1"/>
  <c r="T226" i="1"/>
  <c r="T233" i="1"/>
  <c r="T189" i="1"/>
  <c r="T205" i="1"/>
  <c r="T178" i="1"/>
  <c r="T197" i="1"/>
  <c r="T267" i="1"/>
  <c r="T183" i="1"/>
  <c r="T228" i="1"/>
  <c r="T247" i="1"/>
  <c r="T250" i="1"/>
  <c r="T185" i="1"/>
  <c r="T258" i="1"/>
  <c r="T229" i="1"/>
  <c r="T234" i="1"/>
  <c r="T167" i="1"/>
  <c r="T196" i="1"/>
  <c r="T209" i="1"/>
  <c r="T208" i="1"/>
  <c r="T255" i="1"/>
  <c r="T230" i="1"/>
  <c r="T180" i="1"/>
  <c r="T262" i="1"/>
  <c r="T213" i="1"/>
  <c r="T188" i="1"/>
  <c r="T253" i="1"/>
  <c r="T259" i="1"/>
  <c r="T215" i="1"/>
  <c r="T265" i="1"/>
  <c r="T176" i="1"/>
  <c r="T241" i="1"/>
  <c r="T184" i="1"/>
  <c r="T207" i="1"/>
  <c r="T186" i="1"/>
  <c r="T192" i="1"/>
  <c r="T260" i="1"/>
  <c r="T245" i="1"/>
  <c r="T222" i="1"/>
  <c r="T181" i="1"/>
  <c r="T240" i="1"/>
  <c r="T221" i="1"/>
  <c r="T246" i="1"/>
  <c r="T201" i="1"/>
  <c r="T177" i="1"/>
  <c r="T223" i="1"/>
  <c r="T171" i="1"/>
  <c r="T244" i="1"/>
  <c r="T263" i="1"/>
  <c r="T224" i="1"/>
  <c r="T210" i="1"/>
  <c r="T225" i="1"/>
  <c r="T187" i="1"/>
  <c r="T175" i="1"/>
  <c r="T256" i="1"/>
  <c r="T243" i="1"/>
  <c r="T227" i="1"/>
  <c r="T195" i="1"/>
  <c r="U251" i="1" l="1"/>
  <c r="W251" i="1" s="1"/>
  <c r="U265" i="1"/>
  <c r="W265" i="1" s="1"/>
  <c r="U203" i="1"/>
  <c r="V203" i="1" s="1"/>
  <c r="U244" i="1"/>
  <c r="W244" i="1" s="1"/>
  <c r="U221" i="1"/>
  <c r="V221" i="1" s="1"/>
  <c r="U225" i="1"/>
  <c r="W225" i="1" s="1"/>
  <c r="U249" i="1"/>
  <c r="W249" i="1" s="1"/>
  <c r="U199" i="1"/>
  <c r="V199" i="1" s="1"/>
  <c r="U195" i="1"/>
  <c r="W195" i="1" s="1"/>
  <c r="U216" i="1"/>
  <c r="U263" i="1"/>
  <c r="W263" i="1" s="1"/>
  <c r="U255" i="1"/>
  <c r="W255" i="1" s="1"/>
  <c r="U198" i="1"/>
  <c r="U206" i="1"/>
  <c r="V206" i="1" s="1"/>
  <c r="U197" i="1"/>
  <c r="W197" i="1" s="1"/>
  <c r="U219" i="1"/>
  <c r="W219" i="1" s="1"/>
  <c r="U264" i="1"/>
  <c r="U240" i="1"/>
  <c r="V240" i="1" s="1"/>
  <c r="U174" i="1"/>
  <c r="V174" i="1" s="1"/>
  <c r="U250" i="1"/>
  <c r="W250" i="1" s="1"/>
  <c r="U193" i="1"/>
  <c r="W193" i="1" s="1"/>
  <c r="U192" i="1"/>
  <c r="W192" i="1" s="1"/>
  <c r="U172" i="1"/>
  <c r="V172" i="1" s="1"/>
  <c r="U253" i="1"/>
  <c r="W253" i="1" s="1"/>
  <c r="U238" i="1"/>
  <c r="U227" i="1"/>
  <c r="W227" i="1" s="1"/>
  <c r="U248" i="1"/>
  <c r="U186" i="1"/>
  <c r="W186" i="1" s="1"/>
  <c r="U246" i="1"/>
  <c r="V246" i="1" s="1"/>
  <c r="U178" i="1"/>
  <c r="W178" i="1" s="1"/>
  <c r="U229" i="1"/>
  <c r="V229" i="1" s="1"/>
  <c r="U190" i="1"/>
  <c r="U222" i="1"/>
  <c r="W222" i="1" s="1"/>
  <c r="U257" i="1"/>
  <c r="W257" i="1" s="1"/>
  <c r="U183" i="1"/>
  <c r="W183" i="1" s="1"/>
  <c r="U220" i="1"/>
  <c r="W220" i="1" s="1"/>
  <c r="U196" i="1"/>
  <c r="W196" i="1" s="1"/>
  <c r="U234" i="1"/>
  <c r="V234" i="1" s="1"/>
  <c r="U209" i="1"/>
  <c r="W209" i="1" s="1"/>
  <c r="U243" i="1"/>
  <c r="W243" i="1" s="1"/>
  <c r="U266" i="1"/>
  <c r="U224" i="1"/>
  <c r="W224" i="1" s="1"/>
  <c r="U258" i="1"/>
  <c r="V258" i="1" s="1"/>
  <c r="U267" i="1"/>
  <c r="V267" i="1" s="1"/>
  <c r="U217" i="1"/>
  <c r="V217" i="1" s="1"/>
  <c r="U252" i="1"/>
  <c r="U226" i="1"/>
  <c r="V226" i="1" s="1"/>
  <c r="U176" i="1"/>
  <c r="V176" i="1" s="1"/>
  <c r="U215" i="1"/>
  <c r="W215" i="1" s="1"/>
  <c r="U189" i="1"/>
  <c r="W189" i="1" s="1"/>
  <c r="U232" i="1"/>
  <c r="U202" i="1"/>
  <c r="U168" i="1"/>
  <c r="W168" i="1" s="1"/>
  <c r="U167" i="1"/>
  <c r="V167" i="1" s="1"/>
  <c r="U235" i="1"/>
  <c r="W235" i="1" s="1"/>
  <c r="U184" i="1"/>
  <c r="W184" i="1" s="1"/>
  <c r="U259" i="1"/>
  <c r="V259" i="1" s="1"/>
  <c r="U211" i="1"/>
  <c r="U173" i="1"/>
  <c r="U242" i="1"/>
  <c r="U205" i="1"/>
  <c r="V205" i="1" s="1"/>
  <c r="U254" i="1"/>
  <c r="U185" i="1"/>
  <c r="W185" i="1" s="1"/>
  <c r="U231" i="1"/>
  <c r="U179" i="1"/>
  <c r="V179" i="1" s="1"/>
  <c r="U247" i="1"/>
  <c r="W247" i="1" s="1"/>
  <c r="U228" i="1"/>
  <c r="V228" i="1" s="1"/>
  <c r="U188" i="1"/>
  <c r="V188" i="1" s="1"/>
  <c r="U171" i="1"/>
  <c r="W171" i="1" s="1"/>
  <c r="U208" i="1"/>
  <c r="V208" i="1" s="1"/>
  <c r="U194" i="1"/>
  <c r="U241" i="1"/>
  <c r="W241" i="1" s="1"/>
  <c r="U218" i="1"/>
  <c r="W218" i="1" s="1"/>
  <c r="U200" i="1"/>
  <c r="U177" i="1"/>
  <c r="W177" i="1" s="1"/>
  <c r="U170" i="1"/>
  <c r="V170" i="1" s="1"/>
  <c r="T62" i="1"/>
  <c r="U62" i="1" s="1"/>
  <c r="T162" i="1"/>
  <c r="U162" i="1" s="1"/>
  <c r="U256" i="1"/>
  <c r="V256" i="1" s="1"/>
  <c r="U230" i="1"/>
  <c r="V230" i="1" s="1"/>
  <c r="U187" i="1"/>
  <c r="V187" i="1" s="1"/>
  <c r="U262" i="1"/>
  <c r="V262" i="1" s="1"/>
  <c r="U236" i="1"/>
  <c r="V236" i="1" s="1"/>
  <c r="U210" i="1"/>
  <c r="V210" i="1" s="1"/>
  <c r="U261" i="1"/>
  <c r="U204" i="1"/>
  <c r="U180" i="1"/>
  <c r="V180" i="1" s="1"/>
  <c r="U237" i="1"/>
  <c r="V237" i="1" s="1"/>
  <c r="U212" i="1"/>
  <c r="U260" i="1"/>
  <c r="V260" i="1" s="1"/>
  <c r="U245" i="1"/>
  <c r="V245" i="1" s="1"/>
  <c r="U233" i="1"/>
  <c r="V233" i="1" s="1"/>
  <c r="U214" i="1"/>
  <c r="U181" i="1"/>
  <c r="V181" i="1" s="1"/>
  <c r="U169" i="1"/>
  <c r="U213" i="1"/>
  <c r="W213" i="1" s="1"/>
  <c r="U201" i="1"/>
  <c r="W201" i="1" s="1"/>
  <c r="U182" i="1"/>
  <c r="U239" i="1"/>
  <c r="U223" i="1"/>
  <c r="V223" i="1" s="1"/>
  <c r="U207" i="1"/>
  <c r="W207" i="1" s="1"/>
  <c r="U191" i="1"/>
  <c r="T92" i="1"/>
  <c r="U92" i="1" s="1"/>
  <c r="T139" i="1"/>
  <c r="U139" i="1" s="1"/>
  <c r="T121" i="1"/>
  <c r="U121" i="1" s="1"/>
  <c r="T63" i="1"/>
  <c r="U63" i="1" s="1"/>
  <c r="T94" i="1"/>
  <c r="U94" i="1" s="1"/>
  <c r="T136" i="1"/>
  <c r="U136" i="1" s="1"/>
  <c r="T137" i="1"/>
  <c r="U137" i="1" s="1"/>
  <c r="T126" i="1"/>
  <c r="U126" i="1" s="1"/>
  <c r="T81" i="1"/>
  <c r="U81" i="1" s="1"/>
  <c r="T159" i="1"/>
  <c r="U159" i="1" s="1"/>
  <c r="T95" i="1"/>
  <c r="U95" i="1" s="1"/>
  <c r="T140" i="1"/>
  <c r="U140" i="1" s="1"/>
  <c r="T76" i="1"/>
  <c r="U76" i="1" s="1"/>
  <c r="T73" i="1"/>
  <c r="U73" i="1" s="1"/>
  <c r="T149" i="1"/>
  <c r="U149" i="1" s="1"/>
  <c r="T130" i="1"/>
  <c r="T123" i="1"/>
  <c r="U123" i="1" s="1"/>
  <c r="T82" i="1"/>
  <c r="U82" i="1" s="1"/>
  <c r="T116" i="1"/>
  <c r="U116" i="1" s="1"/>
  <c r="T145" i="1"/>
  <c r="U145" i="1" s="1"/>
  <c r="T142" i="1"/>
  <c r="U142" i="1" s="1"/>
  <c r="T133" i="1"/>
  <c r="U133" i="1" s="1"/>
  <c r="T77" i="1"/>
  <c r="U77" i="1" s="1"/>
  <c r="T103" i="1"/>
  <c r="U103" i="1" s="1"/>
  <c r="T70" i="1"/>
  <c r="T104" i="1"/>
  <c r="U104" i="1" s="1"/>
  <c r="T89" i="1"/>
  <c r="U89" i="1" s="1"/>
  <c r="T102" i="1"/>
  <c r="U102" i="1" s="1"/>
  <c r="T125" i="1"/>
  <c r="T114" i="1"/>
  <c r="U114" i="1" s="1"/>
  <c r="T127" i="1"/>
  <c r="U127" i="1" s="1"/>
  <c r="T79" i="1"/>
  <c r="U79" i="1" s="1"/>
  <c r="T148" i="1"/>
  <c r="T211" i="1"/>
  <c r="T264" i="1"/>
  <c r="T198" i="1"/>
  <c r="T194" i="1"/>
  <c r="T242" i="1"/>
  <c r="T169" i="1"/>
  <c r="T204" i="1"/>
  <c r="T173" i="1"/>
  <c r="T231" i="1"/>
  <c r="T232" i="1"/>
  <c r="T216" i="1"/>
  <c r="T238" i="1"/>
  <c r="T212" i="1"/>
  <c r="T248" i="1"/>
  <c r="T190" i="1"/>
  <c r="T200" i="1"/>
  <c r="T191" i="1"/>
  <c r="T252" i="1"/>
  <c r="T214" i="1"/>
  <c r="T266" i="1"/>
  <c r="T202" i="1"/>
  <c r="T182" i="1"/>
  <c r="T254" i="1"/>
  <c r="T239" i="1"/>
  <c r="T261" i="1"/>
  <c r="T64" i="1"/>
  <c r="U64" i="1" s="1"/>
  <c r="T105" i="1"/>
  <c r="U105" i="1" s="1"/>
  <c r="T134" i="1"/>
  <c r="U134" i="1" s="1"/>
  <c r="T69" i="1"/>
  <c r="T101" i="1"/>
  <c r="T122" i="1"/>
  <c r="T151" i="1"/>
  <c r="U151" i="1" s="1"/>
  <c r="T107" i="1"/>
  <c r="T75" i="1"/>
  <c r="U75" i="1" s="1"/>
  <c r="T66" i="1"/>
  <c r="T120" i="1"/>
  <c r="T84" i="1"/>
  <c r="W175" i="1"/>
  <c r="T153" i="1"/>
  <c r="U153" i="1" s="1"/>
  <c r="T113" i="1"/>
  <c r="U113" i="1" s="1"/>
  <c r="T158" i="1"/>
  <c r="U158" i="1" s="1"/>
  <c r="T110" i="1"/>
  <c r="U110" i="1" s="1"/>
  <c r="T157" i="1"/>
  <c r="T117" i="1"/>
  <c r="T154" i="1"/>
  <c r="U154" i="1" s="1"/>
  <c r="T90" i="1"/>
  <c r="T143" i="1"/>
  <c r="U143" i="1" s="1"/>
  <c r="T119" i="1"/>
  <c r="T87" i="1"/>
  <c r="T86" i="1"/>
  <c r="U86" i="1" s="1"/>
  <c r="T156" i="1"/>
  <c r="U156" i="1" s="1"/>
  <c r="T124" i="1"/>
  <c r="U124" i="1" s="1"/>
  <c r="T100" i="1"/>
  <c r="T72" i="1"/>
  <c r="U72" i="1" s="1"/>
  <c r="T93" i="1"/>
  <c r="U93" i="1" s="1"/>
  <c r="T146" i="1"/>
  <c r="U146" i="1" s="1"/>
  <c r="T98" i="1"/>
  <c r="T155" i="1"/>
  <c r="T135" i="1"/>
  <c r="T111" i="1"/>
  <c r="U111" i="1" s="1"/>
  <c r="T91" i="1"/>
  <c r="T71" i="1"/>
  <c r="T74" i="1"/>
  <c r="T152" i="1"/>
  <c r="T132" i="1"/>
  <c r="T108" i="1"/>
  <c r="U108" i="1" s="1"/>
  <c r="T88" i="1"/>
  <c r="T68" i="1"/>
  <c r="U68" i="1" s="1"/>
  <c r="T161" i="1"/>
  <c r="T129" i="1"/>
  <c r="T97" i="1"/>
  <c r="T150" i="1"/>
  <c r="T118" i="1"/>
  <c r="T85" i="1"/>
  <c r="T141" i="1"/>
  <c r="T109" i="1"/>
  <c r="T65" i="1"/>
  <c r="T138" i="1"/>
  <c r="T106" i="1"/>
  <c r="T147" i="1"/>
  <c r="T131" i="1"/>
  <c r="T115" i="1"/>
  <c r="T99" i="1"/>
  <c r="T83" i="1"/>
  <c r="T67" i="1"/>
  <c r="T78" i="1"/>
  <c r="T160" i="1"/>
  <c r="T144" i="1"/>
  <c r="T128" i="1"/>
  <c r="T112" i="1"/>
  <c r="T96" i="1"/>
  <c r="T80" i="1"/>
  <c r="V175" i="1"/>
  <c r="V251" i="1" l="1"/>
  <c r="X251" i="1" s="1"/>
  <c r="Z251" i="1" s="1"/>
  <c r="V265" i="1"/>
  <c r="X265" i="1" s="1"/>
  <c r="Z265" i="1" s="1"/>
  <c r="V178" i="1"/>
  <c r="Y178" i="1" s="1"/>
  <c r="AA178" i="1" s="1"/>
  <c r="W267" i="1"/>
  <c r="Y267" i="1" s="1"/>
  <c r="AA267" i="1" s="1"/>
  <c r="V255" i="1"/>
  <c r="X255" i="1" s="1"/>
  <c r="Z255" i="1" s="1"/>
  <c r="V184" i="1"/>
  <c r="Y184" i="1" s="1"/>
  <c r="AA184" i="1" s="1"/>
  <c r="V227" i="1"/>
  <c r="X227" i="1" s="1"/>
  <c r="Z227" i="1" s="1"/>
  <c r="V192" i="1"/>
  <c r="Y192" i="1" s="1"/>
  <c r="AA192" i="1" s="1"/>
  <c r="W203" i="1"/>
  <c r="Y203" i="1" s="1"/>
  <c r="AA203" i="1" s="1"/>
  <c r="W252" i="1"/>
  <c r="V193" i="1"/>
  <c r="Y193" i="1" s="1"/>
  <c r="AA193" i="1" s="1"/>
  <c r="W205" i="1"/>
  <c r="Y205" i="1" s="1"/>
  <c r="AA205" i="1" s="1"/>
  <c r="V196" i="1"/>
  <c r="X196" i="1" s="1"/>
  <c r="Z196" i="1" s="1"/>
  <c r="W221" i="1"/>
  <c r="Y221" i="1" s="1"/>
  <c r="AA221" i="1" s="1"/>
  <c r="V63" i="1"/>
  <c r="W63" i="1" s="1"/>
  <c r="V244" i="1"/>
  <c r="Y244" i="1" s="1"/>
  <c r="AA244" i="1" s="1"/>
  <c r="W264" i="1"/>
  <c r="V243" i="1"/>
  <c r="Y243" i="1" s="1"/>
  <c r="AA243" i="1" s="1"/>
  <c r="V92" i="1"/>
  <c r="W92" i="1" s="1"/>
  <c r="V218" i="1"/>
  <c r="X218" i="1" s="1"/>
  <c r="Z218" i="1" s="1"/>
  <c r="V168" i="1"/>
  <c r="Y168" i="1" s="1"/>
  <c r="AA168" i="1" s="1"/>
  <c r="V220" i="1"/>
  <c r="X220" i="1" s="1"/>
  <c r="Z220" i="1" s="1"/>
  <c r="V73" i="1"/>
  <c r="W73" i="1" s="1"/>
  <c r="Y218" i="1"/>
  <c r="AA218" i="1" s="1"/>
  <c r="V250" i="1"/>
  <c r="X250" i="1" s="1"/>
  <c r="Z250" i="1" s="1"/>
  <c r="V225" i="1"/>
  <c r="X225" i="1" s="1"/>
  <c r="Z225" i="1" s="1"/>
  <c r="V253" i="1"/>
  <c r="X253" i="1" s="1"/>
  <c r="Z253" i="1" s="1"/>
  <c r="V219" i="1"/>
  <c r="X219" i="1" s="1"/>
  <c r="Z219" i="1" s="1"/>
  <c r="V242" i="1"/>
  <c r="V189" i="1"/>
  <c r="X189" i="1" s="1"/>
  <c r="Z189" i="1" s="1"/>
  <c r="V222" i="1"/>
  <c r="Y222" i="1" s="1"/>
  <c r="AA222" i="1" s="1"/>
  <c r="V195" i="1"/>
  <c r="Y195" i="1" s="1"/>
  <c r="AA195" i="1" s="1"/>
  <c r="V241" i="1"/>
  <c r="Y241" i="1" s="1"/>
  <c r="AA241" i="1" s="1"/>
  <c r="V266" i="1"/>
  <c r="W238" i="1"/>
  <c r="W188" i="1"/>
  <c r="Y188" i="1" s="1"/>
  <c r="AA188" i="1" s="1"/>
  <c r="W167" i="1"/>
  <c r="X167" i="1" s="1"/>
  <c r="Z167" i="1" s="1"/>
  <c r="W240" i="1"/>
  <c r="X240" i="1" s="1"/>
  <c r="Z240" i="1" s="1"/>
  <c r="V186" i="1"/>
  <c r="Y186" i="1" s="1"/>
  <c r="AA186" i="1" s="1"/>
  <c r="W206" i="1"/>
  <c r="Y206" i="1" s="1"/>
  <c r="AA206" i="1" s="1"/>
  <c r="W181" i="1"/>
  <c r="Y181" i="1" s="1"/>
  <c r="AA181" i="1" s="1"/>
  <c r="V257" i="1"/>
  <c r="X257" i="1" s="1"/>
  <c r="Z257" i="1" s="1"/>
  <c r="V198" i="1"/>
  <c r="V249" i="1"/>
  <c r="Y249" i="1" s="1"/>
  <c r="AA249" i="1" s="1"/>
  <c r="V169" i="1"/>
  <c r="W176" i="1"/>
  <c r="Y176" i="1" s="1"/>
  <c r="AA176" i="1" s="1"/>
  <c r="V191" i="1"/>
  <c r="V82" i="1"/>
  <c r="W82" i="1" s="1"/>
  <c r="V185" i="1"/>
  <c r="Y185" i="1" s="1"/>
  <c r="AA185" i="1" s="1"/>
  <c r="Y240" i="1"/>
  <c r="AA240" i="1" s="1"/>
  <c r="W260" i="1"/>
  <c r="Y260" i="1" s="1"/>
  <c r="AA260" i="1" s="1"/>
  <c r="W229" i="1"/>
  <c r="X229" i="1" s="1"/>
  <c r="Z229" i="1" s="1"/>
  <c r="W191" i="1"/>
  <c r="V197" i="1"/>
  <c r="X197" i="1" s="1"/>
  <c r="Z197" i="1" s="1"/>
  <c r="W262" i="1"/>
  <c r="Y262" i="1" s="1"/>
  <c r="AA262" i="1" s="1"/>
  <c r="W173" i="1"/>
  <c r="W194" i="1"/>
  <c r="W234" i="1"/>
  <c r="Y234" i="1" s="1"/>
  <c r="AA234" i="1" s="1"/>
  <c r="V183" i="1"/>
  <c r="X183" i="1" s="1"/>
  <c r="Z183" i="1" s="1"/>
  <c r="W174" i="1"/>
  <c r="X174" i="1" s="1"/>
  <c r="Z174" i="1" s="1"/>
  <c r="W226" i="1"/>
  <c r="Y226" i="1" s="1"/>
  <c r="AA226" i="1" s="1"/>
  <c r="V114" i="1"/>
  <c r="W114" i="1" s="1"/>
  <c r="V263" i="1"/>
  <c r="Y263" i="1" s="1"/>
  <c r="AA263" i="1" s="1"/>
  <c r="W258" i="1"/>
  <c r="Y258" i="1" s="1"/>
  <c r="AA258" i="1" s="1"/>
  <c r="X168" i="1"/>
  <c r="Z168" i="1" s="1"/>
  <c r="AC168" i="1" s="1"/>
  <c r="V209" i="1"/>
  <c r="Y209" i="1" s="1"/>
  <c r="AA209" i="1" s="1"/>
  <c r="V235" i="1"/>
  <c r="Y235" i="1" s="1"/>
  <c r="AA235" i="1" s="1"/>
  <c r="W172" i="1"/>
  <c r="Y172" i="1" s="1"/>
  <c r="AA172" i="1" s="1"/>
  <c r="W248" i="1"/>
  <c r="V232" i="1"/>
  <c r="V127" i="1"/>
  <c r="W127" i="1" s="1"/>
  <c r="V224" i="1"/>
  <c r="Y224" i="1" s="1"/>
  <c r="AA224" i="1" s="1"/>
  <c r="W216" i="1"/>
  <c r="W266" i="1"/>
  <c r="W256" i="1"/>
  <c r="Y256" i="1" s="1"/>
  <c r="AA256" i="1" s="1"/>
  <c r="W261" i="1"/>
  <c r="W202" i="1"/>
  <c r="W231" i="1"/>
  <c r="W242" i="1"/>
  <c r="W199" i="1"/>
  <c r="Y199" i="1" s="1"/>
  <c r="AA199" i="1" s="1"/>
  <c r="V177" i="1"/>
  <c r="Y177" i="1" s="1"/>
  <c r="AA177" i="1" s="1"/>
  <c r="V201" i="1"/>
  <c r="Y201" i="1" s="1"/>
  <c r="AA201" i="1" s="1"/>
  <c r="W246" i="1"/>
  <c r="X246" i="1" s="1"/>
  <c r="Z246" i="1" s="1"/>
  <c r="W187" i="1"/>
  <c r="Y187" i="1" s="1"/>
  <c r="AA187" i="1" s="1"/>
  <c r="W259" i="1"/>
  <c r="Y259" i="1" s="1"/>
  <c r="AA259" i="1" s="1"/>
  <c r="V254" i="1"/>
  <c r="W214" i="1"/>
  <c r="W190" i="1"/>
  <c r="V215" i="1"/>
  <c r="X215" i="1" s="1"/>
  <c r="Z215" i="1" s="1"/>
  <c r="W217" i="1"/>
  <c r="V182" i="1"/>
  <c r="W239" i="1"/>
  <c r="V204" i="1"/>
  <c r="V159" i="1"/>
  <c r="W159" i="1" s="1"/>
  <c r="V140" i="1"/>
  <c r="W140" i="1" s="1"/>
  <c r="W179" i="1"/>
  <c r="Y179" i="1" s="1"/>
  <c r="AA179" i="1" s="1"/>
  <c r="V64" i="1"/>
  <c r="X64" i="1" s="1"/>
  <c r="W245" i="1"/>
  <c r="Y245" i="1" s="1"/>
  <c r="AA245" i="1" s="1"/>
  <c r="V156" i="1"/>
  <c r="W156" i="1" s="1"/>
  <c r="W180" i="1"/>
  <c r="Y180" i="1" s="1"/>
  <c r="AA180" i="1" s="1"/>
  <c r="V94" i="1"/>
  <c r="W94" i="1" s="1"/>
  <c r="V171" i="1"/>
  <c r="X171" i="1" s="1"/>
  <c r="Z171" i="1" s="1"/>
  <c r="W236" i="1"/>
  <c r="Y236" i="1" s="1"/>
  <c r="AA236" i="1" s="1"/>
  <c r="W237" i="1"/>
  <c r="X237" i="1" s="1"/>
  <c r="Z237" i="1" s="1"/>
  <c r="W208" i="1"/>
  <c r="Y208" i="1" s="1"/>
  <c r="AA208" i="1" s="1"/>
  <c r="W210" i="1"/>
  <c r="Y210" i="1" s="1"/>
  <c r="AA210" i="1" s="1"/>
  <c r="V142" i="1"/>
  <c r="W142" i="1" s="1"/>
  <c r="W230" i="1"/>
  <c r="Y230" i="1" s="1"/>
  <c r="AA230" i="1" s="1"/>
  <c r="V76" i="1"/>
  <c r="W76" i="1" s="1"/>
  <c r="V153" i="1"/>
  <c r="W153" i="1" s="1"/>
  <c r="V123" i="1"/>
  <c r="W123" i="1" s="1"/>
  <c r="V134" i="1"/>
  <c r="W134" i="1" s="1"/>
  <c r="W233" i="1"/>
  <c r="V239" i="1"/>
  <c r="W212" i="1"/>
  <c r="W211" i="1"/>
  <c r="V200" i="1"/>
  <c r="V213" i="1"/>
  <c r="Y213" i="1" s="1"/>
  <c r="AA213" i="1" s="1"/>
  <c r="W228" i="1"/>
  <c r="Y228" i="1" s="1"/>
  <c r="AA228" i="1" s="1"/>
  <c r="V162" i="1"/>
  <c r="V207" i="1"/>
  <c r="X207" i="1" s="1"/>
  <c r="Z207" i="1" s="1"/>
  <c r="V247" i="1"/>
  <c r="X247" i="1" s="1"/>
  <c r="Z247" i="1" s="1"/>
  <c r="V126" i="1"/>
  <c r="W126" i="1" s="1"/>
  <c r="V151" i="1"/>
  <c r="W151" i="1" s="1"/>
  <c r="V145" i="1"/>
  <c r="W145" i="1" s="1"/>
  <c r="W223" i="1"/>
  <c r="Y223" i="1" s="1"/>
  <c r="AA223" i="1" s="1"/>
  <c r="W170" i="1"/>
  <c r="Y170" i="1" s="1"/>
  <c r="AA170" i="1" s="1"/>
  <c r="V216" i="1"/>
  <c r="V136" i="1"/>
  <c r="W136" i="1" s="1"/>
  <c r="V261" i="1"/>
  <c r="V212" i="1"/>
  <c r="X212" i="1" s="1"/>
  <c r="Z212" i="1" s="1"/>
  <c r="V211" i="1"/>
  <c r="Y211" i="1" s="1"/>
  <c r="AA211" i="1" s="1"/>
  <c r="V77" i="1"/>
  <c r="V214" i="1"/>
  <c r="V86" i="1"/>
  <c r="W86" i="1" s="1"/>
  <c r="V202" i="1"/>
  <c r="V231" i="1"/>
  <c r="V110" i="1"/>
  <c r="W110" i="1" s="1"/>
  <c r="V139" i="1"/>
  <c r="V121" i="1"/>
  <c r="W121" i="1" s="1"/>
  <c r="V133" i="1"/>
  <c r="W133" i="1" s="1"/>
  <c r="V194" i="1"/>
  <c r="Y175" i="1"/>
  <c r="AA175" i="1" s="1"/>
  <c r="W200" i="1"/>
  <c r="V149" i="1"/>
  <c r="W149" i="1" s="1"/>
  <c r="V79" i="1"/>
  <c r="W79" i="1" s="1"/>
  <c r="V104" i="1"/>
  <c r="W104" i="1" s="1"/>
  <c r="V146" i="1"/>
  <c r="W146" i="1" s="1"/>
  <c r="V75" i="1"/>
  <c r="Y251" i="1"/>
  <c r="AA251" i="1" s="1"/>
  <c r="V95" i="1"/>
  <c r="W95" i="1" s="1"/>
  <c r="V116" i="1"/>
  <c r="W116" i="1" s="1"/>
  <c r="W254" i="1"/>
  <c r="W204" i="1"/>
  <c r="V102" i="1"/>
  <c r="W102" i="1" s="1"/>
  <c r="W198" i="1"/>
  <c r="V137" i="1"/>
  <c r="W137" i="1" s="1"/>
  <c r="V89" i="1"/>
  <c r="W89" i="1" s="1"/>
  <c r="V154" i="1"/>
  <c r="V158" i="1"/>
  <c r="W158" i="1" s="1"/>
  <c r="V264" i="1"/>
  <c r="W169" i="1"/>
  <c r="V173" i="1"/>
  <c r="U130" i="1"/>
  <c r="V130" i="1"/>
  <c r="V68" i="1"/>
  <c r="W68" i="1" s="1"/>
  <c r="W232" i="1"/>
  <c r="V72" i="1"/>
  <c r="V111" i="1"/>
  <c r="W111" i="1" s="1"/>
  <c r="V103" i="1"/>
  <c r="W103" i="1" s="1"/>
  <c r="W182" i="1"/>
  <c r="V105" i="1"/>
  <c r="W105" i="1" s="1"/>
  <c r="V81" i="1"/>
  <c r="W81" i="1" s="1"/>
  <c r="U70" i="1"/>
  <c r="V70" i="1"/>
  <c r="U148" i="1"/>
  <c r="V148" i="1"/>
  <c r="U125" i="1"/>
  <c r="V125" i="1"/>
  <c r="V238" i="1"/>
  <c r="V248" i="1"/>
  <c r="V252" i="1"/>
  <c r="V190" i="1"/>
  <c r="V108" i="1"/>
  <c r="V143" i="1"/>
  <c r="W143" i="1" s="1"/>
  <c r="U101" i="1"/>
  <c r="V101" i="1"/>
  <c r="U84" i="1"/>
  <c r="V84" i="1"/>
  <c r="U107" i="1"/>
  <c r="V107" i="1"/>
  <c r="U69" i="1"/>
  <c r="V69" i="1"/>
  <c r="U120" i="1"/>
  <c r="V120" i="1"/>
  <c r="U66" i="1"/>
  <c r="V66" i="1"/>
  <c r="U122" i="1"/>
  <c r="V122" i="1"/>
  <c r="V124" i="1"/>
  <c r="W124" i="1" s="1"/>
  <c r="V113" i="1"/>
  <c r="W113" i="1" s="1"/>
  <c r="U157" i="1"/>
  <c r="V157" i="1"/>
  <c r="U90" i="1"/>
  <c r="V90" i="1"/>
  <c r="U100" i="1"/>
  <c r="V100" i="1"/>
  <c r="U87" i="1"/>
  <c r="V87" i="1"/>
  <c r="U119" i="1"/>
  <c r="V119" i="1"/>
  <c r="U117" i="1"/>
  <c r="V117" i="1"/>
  <c r="U71" i="1"/>
  <c r="V71" i="1"/>
  <c r="U155" i="1"/>
  <c r="V155" i="1"/>
  <c r="V93" i="1"/>
  <c r="U132" i="1"/>
  <c r="V132" i="1"/>
  <c r="U91" i="1"/>
  <c r="V91" i="1"/>
  <c r="U98" i="1"/>
  <c r="V98" i="1"/>
  <c r="U152" i="1"/>
  <c r="V152" i="1"/>
  <c r="U88" i="1"/>
  <c r="V88" i="1"/>
  <c r="U74" i="1"/>
  <c r="V74" i="1"/>
  <c r="U135" i="1"/>
  <c r="V135" i="1"/>
  <c r="U96" i="1"/>
  <c r="V96" i="1"/>
  <c r="U160" i="1"/>
  <c r="V160" i="1"/>
  <c r="U99" i="1"/>
  <c r="V99" i="1"/>
  <c r="V62" i="1"/>
  <c r="W62" i="1" s="1"/>
  <c r="U109" i="1"/>
  <c r="V109" i="1"/>
  <c r="U150" i="1"/>
  <c r="V150" i="1"/>
  <c r="X175" i="1"/>
  <c r="Z175" i="1" s="1"/>
  <c r="U112" i="1"/>
  <c r="V112" i="1"/>
  <c r="U78" i="1"/>
  <c r="V78" i="1"/>
  <c r="U115" i="1"/>
  <c r="V115" i="1"/>
  <c r="U106" i="1"/>
  <c r="V106" i="1"/>
  <c r="U141" i="1"/>
  <c r="V141" i="1"/>
  <c r="U97" i="1"/>
  <c r="V97" i="1"/>
  <c r="U128" i="1"/>
  <c r="V128" i="1"/>
  <c r="U67" i="1"/>
  <c r="V67" i="1"/>
  <c r="U131" i="1"/>
  <c r="V131" i="1"/>
  <c r="U138" i="1"/>
  <c r="V138" i="1"/>
  <c r="U85" i="1"/>
  <c r="V85" i="1"/>
  <c r="U129" i="1"/>
  <c r="V129" i="1"/>
  <c r="U80" i="1"/>
  <c r="V80" i="1"/>
  <c r="U144" i="1"/>
  <c r="V144" i="1"/>
  <c r="U83" i="1"/>
  <c r="V83" i="1"/>
  <c r="U147" i="1"/>
  <c r="V147" i="1"/>
  <c r="U65" i="1"/>
  <c r="V65" i="1"/>
  <c r="U118" i="1"/>
  <c r="V118" i="1"/>
  <c r="U161" i="1"/>
  <c r="V161" i="1"/>
  <c r="Y265" i="1" l="1"/>
  <c r="AA265" i="1" s="1"/>
  <c r="AC265" i="1" s="1"/>
  <c r="Y227" i="1"/>
  <c r="AA227" i="1" s="1"/>
  <c r="X178" i="1"/>
  <c r="Z178" i="1" s="1"/>
  <c r="AB178" i="1" s="1"/>
  <c r="AB218" i="1"/>
  <c r="Y255" i="1"/>
  <c r="AA255" i="1" s="1"/>
  <c r="AC255" i="1" s="1"/>
  <c r="X267" i="1"/>
  <c r="Z267" i="1" s="1"/>
  <c r="W64" i="1"/>
  <c r="Y64" i="1" s="1"/>
  <c r="X184" i="1"/>
  <c r="Z184" i="1" s="1"/>
  <c r="AC184" i="1" s="1"/>
  <c r="Y196" i="1"/>
  <c r="AA196" i="1" s="1"/>
  <c r="AC196" i="1" s="1"/>
  <c r="X203" i="1"/>
  <c r="Z203" i="1" s="1"/>
  <c r="AC203" i="1" s="1"/>
  <c r="X192" i="1"/>
  <c r="Z192" i="1" s="1"/>
  <c r="AB192" i="1" s="1"/>
  <c r="X153" i="1"/>
  <c r="Z153" i="1" s="1"/>
  <c r="X221" i="1"/>
  <c r="Z221" i="1" s="1"/>
  <c r="AB221" i="1" s="1"/>
  <c r="X252" i="1"/>
  <c r="Z252" i="1" s="1"/>
  <c r="X244" i="1"/>
  <c r="Z244" i="1" s="1"/>
  <c r="AC244" i="1" s="1"/>
  <c r="Y253" i="1"/>
  <c r="AA253" i="1" s="1"/>
  <c r="AC253" i="1" s="1"/>
  <c r="X243" i="1"/>
  <c r="Z243" i="1" s="1"/>
  <c r="AB243" i="1" s="1"/>
  <c r="X176" i="1"/>
  <c r="Z176" i="1" s="1"/>
  <c r="AB176" i="1" s="1"/>
  <c r="X92" i="1"/>
  <c r="Z92" i="1" s="1"/>
  <c r="X63" i="1"/>
  <c r="Z63" i="1" s="1"/>
  <c r="AC218" i="1"/>
  <c r="X173" i="1"/>
  <c r="Z173" i="1" s="1"/>
  <c r="X206" i="1"/>
  <c r="Z206" i="1" s="1"/>
  <c r="AB206" i="1" s="1"/>
  <c r="X193" i="1"/>
  <c r="Z193" i="1" s="1"/>
  <c r="AB193" i="1" s="1"/>
  <c r="X238" i="1"/>
  <c r="Z238" i="1" s="1"/>
  <c r="AB267" i="1"/>
  <c r="AE177" i="1" s="1"/>
  <c r="H45" i="1" s="1"/>
  <c r="Y266" i="1"/>
  <c r="AA266" i="1" s="1"/>
  <c r="X76" i="1"/>
  <c r="Z76" i="1" s="1"/>
  <c r="X260" i="1"/>
  <c r="Z260" i="1" s="1"/>
  <c r="AC260" i="1" s="1"/>
  <c r="Y242" i="1"/>
  <c r="AA242" i="1" s="1"/>
  <c r="Y194" i="1"/>
  <c r="AA194" i="1" s="1"/>
  <c r="X185" i="1"/>
  <c r="Z185" i="1" s="1"/>
  <c r="AC185" i="1" s="1"/>
  <c r="X222" i="1"/>
  <c r="Z222" i="1" s="1"/>
  <c r="AB222" i="1" s="1"/>
  <c r="X186" i="1"/>
  <c r="Z186" i="1" s="1"/>
  <c r="AB186" i="1" s="1"/>
  <c r="Y198" i="1"/>
  <c r="AA198" i="1" s="1"/>
  <c r="Y219" i="1"/>
  <c r="AA219" i="1" s="1"/>
  <c r="AB219" i="1" s="1"/>
  <c r="X205" i="1"/>
  <c r="Z205" i="1" s="1"/>
  <c r="AC205" i="1" s="1"/>
  <c r="AC267" i="1"/>
  <c r="AF177" i="1" s="1"/>
  <c r="I45" i="1" s="1"/>
  <c r="X159" i="1"/>
  <c r="Z159" i="1" s="1"/>
  <c r="X232" i="1"/>
  <c r="Z232" i="1" s="1"/>
  <c r="AC251" i="1"/>
  <c r="Y257" i="1"/>
  <c r="AA257" i="1" s="1"/>
  <c r="AB257" i="1" s="1"/>
  <c r="AE176" i="1" s="1"/>
  <c r="H44" i="1" s="1"/>
  <c r="X73" i="1"/>
  <c r="Z73" i="1" s="1"/>
  <c r="Y197" i="1"/>
  <c r="AA197" i="1" s="1"/>
  <c r="AC197" i="1" s="1"/>
  <c r="AF170" i="1" s="1"/>
  <c r="I38" i="1" s="1"/>
  <c r="Y189" i="1"/>
  <c r="AA189" i="1" s="1"/>
  <c r="AB189" i="1" s="1"/>
  <c r="Y225" i="1"/>
  <c r="AA225" i="1" s="1"/>
  <c r="AC225" i="1" s="1"/>
  <c r="Y220" i="1"/>
  <c r="AA220" i="1" s="1"/>
  <c r="AC220" i="1" s="1"/>
  <c r="X242" i="1"/>
  <c r="Z242" i="1" s="1"/>
  <c r="X195" i="1"/>
  <c r="Z195" i="1" s="1"/>
  <c r="AB195" i="1" s="1"/>
  <c r="X114" i="1"/>
  <c r="Z114" i="1" s="1"/>
  <c r="X209" i="1"/>
  <c r="Z209" i="1" s="1"/>
  <c r="AB209" i="1" s="1"/>
  <c r="Y250" i="1"/>
  <c r="AA250" i="1" s="1"/>
  <c r="AB250" i="1" s="1"/>
  <c r="Y229" i="1"/>
  <c r="AA229" i="1" s="1"/>
  <c r="AC229" i="1" s="1"/>
  <c r="X149" i="1"/>
  <c r="Z149" i="1" s="1"/>
  <c r="X256" i="1"/>
  <c r="Z256" i="1" s="1"/>
  <c r="AC256" i="1" s="1"/>
  <c r="X188" i="1"/>
  <c r="Z188" i="1" s="1"/>
  <c r="AC188" i="1" s="1"/>
  <c r="Y216" i="1"/>
  <c r="AA216" i="1" s="1"/>
  <c r="Y183" i="1"/>
  <c r="AA183" i="1" s="1"/>
  <c r="AC183" i="1" s="1"/>
  <c r="X249" i="1"/>
  <c r="Z249" i="1" s="1"/>
  <c r="AC249" i="1" s="1"/>
  <c r="Y214" i="1"/>
  <c r="AA214" i="1" s="1"/>
  <c r="X177" i="1"/>
  <c r="Z177" i="1" s="1"/>
  <c r="AC177" i="1" s="1"/>
  <c r="AF168" i="1" s="1"/>
  <c r="I36" i="1" s="1"/>
  <c r="X262" i="1"/>
  <c r="Z262" i="1" s="1"/>
  <c r="AB262" i="1" s="1"/>
  <c r="AB168" i="1"/>
  <c r="X181" i="1"/>
  <c r="Z181" i="1" s="1"/>
  <c r="AB181" i="1" s="1"/>
  <c r="X224" i="1"/>
  <c r="Z224" i="1" s="1"/>
  <c r="AB224" i="1" s="1"/>
  <c r="X82" i="1"/>
  <c r="Z82" i="1" s="1"/>
  <c r="Y191" i="1"/>
  <c r="AA191" i="1" s="1"/>
  <c r="Y239" i="1"/>
  <c r="AA239" i="1" s="1"/>
  <c r="X241" i="1"/>
  <c r="Z241" i="1" s="1"/>
  <c r="X79" i="1"/>
  <c r="Z79" i="1" s="1"/>
  <c r="X126" i="1"/>
  <c r="Z126" i="1" s="1"/>
  <c r="Y169" i="1"/>
  <c r="AA169" i="1" s="1"/>
  <c r="Y167" i="1"/>
  <c r="AA167" i="1" s="1"/>
  <c r="AB167" i="1" s="1"/>
  <c r="AE167" i="1" s="1"/>
  <c r="H35" i="1" s="1"/>
  <c r="X191" i="1"/>
  <c r="Z191" i="1" s="1"/>
  <c r="X248" i="1"/>
  <c r="Z248" i="1" s="1"/>
  <c r="X226" i="1"/>
  <c r="Z226" i="1" s="1"/>
  <c r="AC226" i="1" s="1"/>
  <c r="X231" i="1"/>
  <c r="Z231" i="1" s="1"/>
  <c r="X142" i="1"/>
  <c r="Z142" i="1" s="1"/>
  <c r="X89" i="1"/>
  <c r="Z89" i="1" s="1"/>
  <c r="X182" i="1"/>
  <c r="Z182" i="1" s="1"/>
  <c r="AC240" i="1"/>
  <c r="X201" i="1"/>
  <c r="Z201" i="1" s="1"/>
  <c r="AC201" i="1" s="1"/>
  <c r="X236" i="1"/>
  <c r="Z236" i="1" s="1"/>
  <c r="AB236" i="1" s="1"/>
  <c r="X259" i="1"/>
  <c r="Z259" i="1" s="1"/>
  <c r="X199" i="1"/>
  <c r="Z199" i="1" s="1"/>
  <c r="AC199" i="1" s="1"/>
  <c r="X263" i="1"/>
  <c r="Z263" i="1" s="1"/>
  <c r="AB263" i="1" s="1"/>
  <c r="Y247" i="1"/>
  <c r="AA247" i="1" s="1"/>
  <c r="AB247" i="1" s="1"/>
  <c r="AE175" i="1" s="1"/>
  <c r="H43" i="1" s="1"/>
  <c r="Y174" i="1"/>
  <c r="AA174" i="1" s="1"/>
  <c r="AB174" i="1" s="1"/>
  <c r="AB227" i="1"/>
  <c r="AE173" i="1" s="1"/>
  <c r="H41" i="1" s="1"/>
  <c r="X266" i="1"/>
  <c r="Z266" i="1" s="1"/>
  <c r="X223" i="1"/>
  <c r="Z223" i="1" s="1"/>
  <c r="AC223" i="1" s="1"/>
  <c r="X213" i="1"/>
  <c r="Z213" i="1" s="1"/>
  <c r="AC213" i="1" s="1"/>
  <c r="AB251" i="1"/>
  <c r="X234" i="1"/>
  <c r="Z234" i="1" s="1"/>
  <c r="X211" i="1"/>
  <c r="Z211" i="1" s="1"/>
  <c r="AB211" i="1" s="1"/>
  <c r="X258" i="1"/>
  <c r="Z258" i="1" s="1"/>
  <c r="AB258" i="1" s="1"/>
  <c r="X127" i="1"/>
  <c r="Z127" i="1" s="1"/>
  <c r="X179" i="1"/>
  <c r="Z179" i="1" s="1"/>
  <c r="AB179" i="1" s="1"/>
  <c r="Y246" i="1"/>
  <c r="AA246" i="1" s="1"/>
  <c r="AB246" i="1" s="1"/>
  <c r="Y171" i="1"/>
  <c r="AA171" i="1" s="1"/>
  <c r="AB171" i="1" s="1"/>
  <c r="X235" i="1"/>
  <c r="Z235" i="1" s="1"/>
  <c r="X170" i="1"/>
  <c r="Z170" i="1" s="1"/>
  <c r="AC170" i="1" s="1"/>
  <c r="Y261" i="1"/>
  <c r="AA261" i="1" s="1"/>
  <c r="X239" i="1"/>
  <c r="Z239" i="1" s="1"/>
  <c r="X172" i="1"/>
  <c r="Z172" i="1" s="1"/>
  <c r="AB172" i="1" s="1"/>
  <c r="AC175" i="1"/>
  <c r="X228" i="1"/>
  <c r="Z228" i="1" s="1"/>
  <c r="AC228" i="1" s="1"/>
  <c r="X110" i="1"/>
  <c r="Z110" i="1" s="1"/>
  <c r="X123" i="1"/>
  <c r="X94" i="1"/>
  <c r="Z94" i="1" s="1"/>
  <c r="X214" i="1"/>
  <c r="Z214" i="1" s="1"/>
  <c r="Y215" i="1"/>
  <c r="AA215" i="1" s="1"/>
  <c r="X156" i="1"/>
  <c r="Z156" i="1" s="1"/>
  <c r="Y232" i="1"/>
  <c r="AA232" i="1" s="1"/>
  <c r="X261" i="1"/>
  <c r="Z261" i="1" s="1"/>
  <c r="X190" i="1"/>
  <c r="Z190" i="1" s="1"/>
  <c r="Y204" i="1"/>
  <c r="AA204" i="1" s="1"/>
  <c r="X230" i="1"/>
  <c r="Z230" i="1" s="1"/>
  <c r="AB230" i="1" s="1"/>
  <c r="X254" i="1"/>
  <c r="Z254" i="1" s="1"/>
  <c r="X187" i="1"/>
  <c r="Z187" i="1" s="1"/>
  <c r="Y217" i="1"/>
  <c r="AA217" i="1" s="1"/>
  <c r="X217" i="1"/>
  <c r="Z217" i="1" s="1"/>
  <c r="AB175" i="1"/>
  <c r="X143" i="1"/>
  <c r="Z143" i="1" s="1"/>
  <c r="Y212" i="1"/>
  <c r="AA212" i="1" s="1"/>
  <c r="AB212" i="1" s="1"/>
  <c r="X180" i="1"/>
  <c r="Z180" i="1" s="1"/>
  <c r="AB180" i="1" s="1"/>
  <c r="Y237" i="1"/>
  <c r="AA237" i="1" s="1"/>
  <c r="AC237" i="1" s="1"/>
  <c r="AF174" i="1" s="1"/>
  <c r="I42" i="1" s="1"/>
  <c r="X198" i="1"/>
  <c r="Z198" i="1" s="1"/>
  <c r="X140" i="1"/>
  <c r="X245" i="1"/>
  <c r="Z245" i="1" s="1"/>
  <c r="X145" i="1"/>
  <c r="Z145" i="1" s="1"/>
  <c r="X134" i="1"/>
  <c r="Z134" i="1" s="1"/>
  <c r="Y200" i="1"/>
  <c r="AA200" i="1" s="1"/>
  <c r="Y207" i="1"/>
  <c r="AA207" i="1" s="1"/>
  <c r="AB207" i="1" s="1"/>
  <c r="AE171" i="1" s="1"/>
  <c r="H39" i="1" s="1"/>
  <c r="Y231" i="1"/>
  <c r="AA231" i="1" s="1"/>
  <c r="X86" i="1"/>
  <c r="Z86" i="1" s="1"/>
  <c r="X200" i="1"/>
  <c r="Z200" i="1" s="1"/>
  <c r="X216" i="1"/>
  <c r="Z216" i="1" s="1"/>
  <c r="X208" i="1"/>
  <c r="Z208" i="1" s="1"/>
  <c r="X68" i="1"/>
  <c r="Z68" i="1" s="1"/>
  <c r="X121" i="1"/>
  <c r="Z121" i="1" s="1"/>
  <c r="Y254" i="1"/>
  <c r="AA254" i="1" s="1"/>
  <c r="X151" i="1"/>
  <c r="Z151" i="1" s="1"/>
  <c r="X210" i="1"/>
  <c r="Z210" i="1" s="1"/>
  <c r="X102" i="1"/>
  <c r="Y102" i="1" s="1"/>
  <c r="Y233" i="1"/>
  <c r="AA233" i="1" s="1"/>
  <c r="X233" i="1"/>
  <c r="Z233" i="1" s="1"/>
  <c r="X124" i="1"/>
  <c r="Z124" i="1" s="1"/>
  <c r="W162" i="1"/>
  <c r="X162" i="1"/>
  <c r="X136" i="1"/>
  <c r="X62" i="1"/>
  <c r="Y62" i="1" s="1"/>
  <c r="Y248" i="1"/>
  <c r="AA248" i="1" s="1"/>
  <c r="W77" i="1"/>
  <c r="X77" i="1"/>
  <c r="X104" i="1"/>
  <c r="Z104" i="1" s="1"/>
  <c r="Y202" i="1"/>
  <c r="AA202" i="1" s="1"/>
  <c r="X202" i="1"/>
  <c r="Z202" i="1" s="1"/>
  <c r="X194" i="1"/>
  <c r="Z194" i="1" s="1"/>
  <c r="AC227" i="1"/>
  <c r="AF173" i="1" s="1"/>
  <c r="I41" i="1" s="1"/>
  <c r="W101" i="1"/>
  <c r="W139" i="1"/>
  <c r="X139" i="1"/>
  <c r="W125" i="1"/>
  <c r="Y173" i="1"/>
  <c r="AA173" i="1" s="1"/>
  <c r="X81" i="1"/>
  <c r="X133" i="1"/>
  <c r="Y252" i="1"/>
  <c r="AA252" i="1" s="1"/>
  <c r="X70" i="1"/>
  <c r="X146" i="1"/>
  <c r="X204" i="1"/>
  <c r="Z204" i="1" s="1"/>
  <c r="W75" i="1"/>
  <c r="X75" i="1"/>
  <c r="X95" i="1"/>
  <c r="W148" i="1"/>
  <c r="X137" i="1"/>
  <c r="Z137" i="1" s="1"/>
  <c r="W130" i="1"/>
  <c r="Y182" i="1"/>
  <c r="AA182" i="1" s="1"/>
  <c r="X116" i="1"/>
  <c r="X130" i="1"/>
  <c r="Y264" i="1"/>
  <c r="AA264" i="1" s="1"/>
  <c r="X264" i="1"/>
  <c r="Z264" i="1" s="1"/>
  <c r="X105" i="1"/>
  <c r="W70" i="1"/>
  <c r="W72" i="1"/>
  <c r="X72" i="1"/>
  <c r="W154" i="1"/>
  <c r="X154" i="1"/>
  <c r="X158" i="1"/>
  <c r="X111" i="1"/>
  <c r="X169" i="1"/>
  <c r="Z169" i="1" s="1"/>
  <c r="X103" i="1"/>
  <c r="X125" i="1"/>
  <c r="Y238" i="1"/>
  <c r="AA238" i="1" s="1"/>
  <c r="Y190" i="1"/>
  <c r="AA190" i="1" s="1"/>
  <c r="X148" i="1"/>
  <c r="W122" i="1"/>
  <c r="W120" i="1"/>
  <c r="W107" i="1"/>
  <c r="AB240" i="1"/>
  <c r="X66" i="1"/>
  <c r="X69" i="1"/>
  <c r="X84" i="1"/>
  <c r="W66" i="1"/>
  <c r="W69" i="1"/>
  <c r="W84" i="1"/>
  <c r="X101" i="1"/>
  <c r="W108" i="1"/>
  <c r="X108" i="1"/>
  <c r="X74" i="1"/>
  <c r="X122" i="1"/>
  <c r="X120" i="1"/>
  <c r="X107" i="1"/>
  <c r="X152" i="1"/>
  <c r="X91" i="1"/>
  <c r="X71" i="1"/>
  <c r="X119" i="1"/>
  <c r="X100" i="1"/>
  <c r="X157" i="1"/>
  <c r="X113" i="1"/>
  <c r="W118" i="1"/>
  <c r="W147" i="1"/>
  <c r="W144" i="1"/>
  <c r="W129" i="1"/>
  <c r="W138" i="1"/>
  <c r="W67" i="1"/>
  <c r="W97" i="1"/>
  <c r="W106" i="1"/>
  <c r="W78" i="1"/>
  <c r="W150" i="1"/>
  <c r="W160" i="1"/>
  <c r="W135" i="1"/>
  <c r="W88" i="1"/>
  <c r="W98" i="1"/>
  <c r="W132" i="1"/>
  <c r="W155" i="1"/>
  <c r="W117" i="1"/>
  <c r="W87" i="1"/>
  <c r="W90" i="1"/>
  <c r="X117" i="1"/>
  <c r="X87" i="1"/>
  <c r="X90" i="1"/>
  <c r="W71" i="1"/>
  <c r="W119" i="1"/>
  <c r="W100" i="1"/>
  <c r="W157" i="1"/>
  <c r="X135" i="1"/>
  <c r="X88" i="1"/>
  <c r="X98" i="1"/>
  <c r="X132" i="1"/>
  <c r="W161" i="1"/>
  <c r="W65" i="1"/>
  <c r="W83" i="1"/>
  <c r="W80" i="1"/>
  <c r="W85" i="1"/>
  <c r="W131" i="1"/>
  <c r="W128" i="1"/>
  <c r="W141" i="1"/>
  <c r="W115" i="1"/>
  <c r="W112" i="1"/>
  <c r="W109" i="1"/>
  <c r="W99" i="1"/>
  <c r="W96" i="1"/>
  <c r="W74" i="1"/>
  <c r="W152" i="1"/>
  <c r="W91" i="1"/>
  <c r="W93" i="1"/>
  <c r="X93" i="1"/>
  <c r="X155" i="1"/>
  <c r="X118" i="1"/>
  <c r="X147" i="1"/>
  <c r="X144" i="1"/>
  <c r="X129" i="1"/>
  <c r="X138" i="1"/>
  <c r="X67" i="1"/>
  <c r="X97" i="1"/>
  <c r="X106" i="1"/>
  <c r="X78" i="1"/>
  <c r="X150" i="1"/>
  <c r="X160" i="1"/>
  <c r="X161" i="1"/>
  <c r="X65" i="1"/>
  <c r="X83" i="1"/>
  <c r="X80" i="1"/>
  <c r="X85" i="1"/>
  <c r="X131" i="1"/>
  <c r="X128" i="1"/>
  <c r="X141" i="1"/>
  <c r="X115" i="1"/>
  <c r="X112" i="1"/>
  <c r="X109" i="1"/>
  <c r="X99" i="1"/>
  <c r="X96" i="1"/>
  <c r="AC178" i="1"/>
  <c r="AB265" i="1" l="1"/>
  <c r="AC221" i="1"/>
  <c r="AB196" i="1"/>
  <c r="AB255" i="1"/>
  <c r="AB184" i="1"/>
  <c r="Z64" i="1"/>
  <c r="AA64" i="1" s="1"/>
  <c r="AB64" i="1" s="1"/>
  <c r="AD64" i="1" s="1"/>
  <c r="AC192" i="1"/>
  <c r="AB244" i="1"/>
  <c r="AB203" i="1"/>
  <c r="AC193" i="1"/>
  <c r="Y153" i="1"/>
  <c r="AA153" i="1" s="1"/>
  <c r="AB153" i="1" s="1"/>
  <c r="AC153" i="1" s="1"/>
  <c r="AB253" i="1"/>
  <c r="Y63" i="1"/>
  <c r="AA63" i="1" s="1"/>
  <c r="AB63" i="1" s="1"/>
  <c r="AD63" i="1" s="1"/>
  <c r="Y142" i="1"/>
  <c r="AA142" i="1" s="1"/>
  <c r="AB142" i="1" s="1"/>
  <c r="Y159" i="1"/>
  <c r="AA159" i="1" s="1"/>
  <c r="AB159" i="1" s="1"/>
  <c r="AC159" i="1" s="1"/>
  <c r="Y92" i="1"/>
  <c r="AA92" i="1" s="1"/>
  <c r="AB92" i="1" s="1"/>
  <c r="AC92" i="1" s="1"/>
  <c r="Y76" i="1"/>
  <c r="AA76" i="1" s="1"/>
  <c r="AB76" i="1" s="1"/>
  <c r="AC76" i="1" s="1"/>
  <c r="Y73" i="1"/>
  <c r="AA73" i="1" s="1"/>
  <c r="AB73" i="1" s="1"/>
  <c r="AC73" i="1" s="1"/>
  <c r="AC243" i="1"/>
  <c r="AC176" i="1"/>
  <c r="AC242" i="1"/>
  <c r="AC206" i="1"/>
  <c r="AC186" i="1"/>
  <c r="AC247" i="1"/>
  <c r="AF175" i="1" s="1"/>
  <c r="I43" i="1" s="1"/>
  <c r="Y149" i="1"/>
  <c r="AA149" i="1" s="1"/>
  <c r="AB149" i="1" s="1"/>
  <c r="AC149" i="1" s="1"/>
  <c r="Y114" i="1"/>
  <c r="AA114" i="1" s="1"/>
  <c r="AB114" i="1" s="1"/>
  <c r="AD114" i="1" s="1"/>
  <c r="Y89" i="1"/>
  <c r="AA89" i="1" s="1"/>
  <c r="AB89" i="1" s="1"/>
  <c r="AD89" i="1" s="1"/>
  <c r="AB173" i="1"/>
  <c r="AB197" i="1"/>
  <c r="AE170" i="1" s="1"/>
  <c r="H38" i="1" s="1"/>
  <c r="AB201" i="1"/>
  <c r="AC250" i="1"/>
  <c r="AC266" i="1"/>
  <c r="AC239" i="1"/>
  <c r="AC236" i="1"/>
  <c r="AC222" i="1"/>
  <c r="AC219" i="1"/>
  <c r="AB205" i="1"/>
  <c r="AB188" i="1"/>
  <c r="AB260" i="1"/>
  <c r="AB220" i="1"/>
  <c r="Y127" i="1"/>
  <c r="AA127" i="1" s="1"/>
  <c r="AB127" i="1" s="1"/>
  <c r="AC127" i="1" s="1"/>
  <c r="Y82" i="1"/>
  <c r="AA82" i="1" s="1"/>
  <c r="AB82" i="1" s="1"/>
  <c r="AC82" i="1" s="1"/>
  <c r="Y79" i="1"/>
  <c r="AA79" i="1" s="1"/>
  <c r="AB79" i="1" s="1"/>
  <c r="AC79" i="1" s="1"/>
  <c r="AC232" i="1"/>
  <c r="AB242" i="1"/>
  <c r="AB249" i="1"/>
  <c r="AC167" i="1"/>
  <c r="AF167" i="1" s="1"/>
  <c r="I35" i="1" s="1"/>
  <c r="AB185" i="1"/>
  <c r="AB198" i="1"/>
  <c r="AB226" i="1"/>
  <c r="AC224" i="1"/>
  <c r="AC257" i="1"/>
  <c r="AF176" i="1" s="1"/>
  <c r="I44" i="1" s="1"/>
  <c r="AC211" i="1"/>
  <c r="AB177" i="1"/>
  <c r="AE168" i="1" s="1"/>
  <c r="H36" i="1" s="1"/>
  <c r="AC209" i="1"/>
  <c r="AB225" i="1"/>
  <c r="Y94" i="1"/>
  <c r="AA94" i="1" s="1"/>
  <c r="AB94" i="1" s="1"/>
  <c r="AC94" i="1" s="1"/>
  <c r="AC230" i="1"/>
  <c r="AC171" i="1"/>
  <c r="AC189" i="1"/>
  <c r="AB229" i="1"/>
  <c r="AB239" i="1"/>
  <c r="AC214" i="1"/>
  <c r="AC195" i="1"/>
  <c r="AB182" i="1"/>
  <c r="AB183" i="1"/>
  <c r="AB231" i="1"/>
  <c r="AB213" i="1"/>
  <c r="AC262" i="1"/>
  <c r="Y126" i="1"/>
  <c r="AA126" i="1" s="1"/>
  <c r="AB126" i="1" s="1"/>
  <c r="AC126" i="1" s="1"/>
  <c r="AC181" i="1"/>
  <c r="AC263" i="1"/>
  <c r="AB256" i="1"/>
  <c r="AC191" i="1"/>
  <c r="AB191" i="1"/>
  <c r="AB248" i="1"/>
  <c r="AB223" i="1"/>
  <c r="AC179" i="1"/>
  <c r="AB241" i="1"/>
  <c r="AC241" i="1"/>
  <c r="AB199" i="1"/>
  <c r="AB228" i="1"/>
  <c r="AB266" i="1"/>
  <c r="AC259" i="1"/>
  <c r="AB259" i="1"/>
  <c r="AB170" i="1"/>
  <c r="AC258" i="1"/>
  <c r="AC212" i="1"/>
  <c r="AC246" i="1"/>
  <c r="AC198" i="1"/>
  <c r="AC261" i="1"/>
  <c r="AC174" i="1"/>
  <c r="AC234" i="1"/>
  <c r="AB234" i="1"/>
  <c r="AC254" i="1"/>
  <c r="Y110" i="1"/>
  <c r="AA110" i="1" s="1"/>
  <c r="AB110" i="1" s="1"/>
  <c r="AC110" i="1" s="1"/>
  <c r="AC200" i="1"/>
  <c r="AB235" i="1"/>
  <c r="AC235" i="1"/>
  <c r="Z123" i="1"/>
  <c r="Y123" i="1"/>
  <c r="AC172" i="1"/>
  <c r="Y143" i="1"/>
  <c r="AA143" i="1" s="1"/>
  <c r="AB143" i="1" s="1"/>
  <c r="AD143" i="1" s="1"/>
  <c r="Y156" i="1"/>
  <c r="AA156" i="1" s="1"/>
  <c r="AB156" i="1" s="1"/>
  <c r="AC207" i="1"/>
  <c r="AF171" i="1" s="1"/>
  <c r="I39" i="1" s="1"/>
  <c r="AB214" i="1"/>
  <c r="AB215" i="1"/>
  <c r="AC215" i="1"/>
  <c r="AB261" i="1"/>
  <c r="AB232" i="1"/>
  <c r="Y134" i="1"/>
  <c r="AA134" i="1" s="1"/>
  <c r="AB134" i="1" s="1"/>
  <c r="AC134" i="1" s="1"/>
  <c r="Y145" i="1"/>
  <c r="AA145" i="1" s="1"/>
  <c r="AB145" i="1" s="1"/>
  <c r="AC187" i="1"/>
  <c r="AF169" i="1" s="1"/>
  <c r="I37" i="1" s="1"/>
  <c r="AB187" i="1"/>
  <c r="AE169" i="1" s="1"/>
  <c r="H37" i="1" s="1"/>
  <c r="AC217" i="1"/>
  <c r="AF172" i="1" s="1"/>
  <c r="I40" i="1" s="1"/>
  <c r="AB217" i="1"/>
  <c r="AE172" i="1" s="1"/>
  <c r="H40" i="1" s="1"/>
  <c r="Z102" i="1"/>
  <c r="AA102" i="1" s="1"/>
  <c r="AB102" i="1" s="1"/>
  <c r="AB254" i="1"/>
  <c r="AB237" i="1"/>
  <c r="AE174" i="1" s="1"/>
  <c r="H42" i="1" s="1"/>
  <c r="Z140" i="1"/>
  <c r="Y140" i="1"/>
  <c r="AB200" i="1"/>
  <c r="AC180" i="1"/>
  <c r="AB245" i="1"/>
  <c r="AC245" i="1"/>
  <c r="AC231" i="1"/>
  <c r="Y86" i="1"/>
  <c r="AA86" i="1" s="1"/>
  <c r="AB86" i="1" s="1"/>
  <c r="AD86" i="1" s="1"/>
  <c r="AB208" i="1"/>
  <c r="AC208" i="1"/>
  <c r="AB210" i="1"/>
  <c r="AC210" i="1"/>
  <c r="AB216" i="1"/>
  <c r="AC216" i="1"/>
  <c r="Y121" i="1"/>
  <c r="AA121" i="1" s="1"/>
  <c r="AB121" i="1" s="1"/>
  <c r="AC121" i="1" s="1"/>
  <c r="Y68" i="1"/>
  <c r="AA68" i="1" s="1"/>
  <c r="AB68" i="1" s="1"/>
  <c r="Z112" i="1"/>
  <c r="Y151" i="1"/>
  <c r="AA151" i="1" s="1"/>
  <c r="AB151" i="1" s="1"/>
  <c r="AC248" i="1"/>
  <c r="Y162" i="1"/>
  <c r="Z101" i="1"/>
  <c r="Y124" i="1"/>
  <c r="AA124" i="1" s="1"/>
  <c r="AB124" i="1" s="1"/>
  <c r="Y77" i="1"/>
  <c r="Z136" i="1"/>
  <c r="Y136" i="1"/>
  <c r="Z162" i="1"/>
  <c r="AC233" i="1"/>
  <c r="AB233" i="1"/>
  <c r="AC173" i="1"/>
  <c r="Y104" i="1"/>
  <c r="AA104" i="1" s="1"/>
  <c r="AB104" i="1" s="1"/>
  <c r="Z77" i="1"/>
  <c r="Y70" i="1"/>
  <c r="Z75" i="1"/>
  <c r="AC202" i="1"/>
  <c r="AB202" i="1"/>
  <c r="Y139" i="1"/>
  <c r="Z107" i="1"/>
  <c r="Z84" i="1"/>
  <c r="AC182" i="1"/>
  <c r="Z70" i="1"/>
  <c r="Y137" i="1"/>
  <c r="AA137" i="1" s="1"/>
  <c r="AB137" i="1" s="1"/>
  <c r="AD137" i="1" s="1"/>
  <c r="Z139" i="1"/>
  <c r="AB194" i="1"/>
  <c r="AC194" i="1"/>
  <c r="Z67" i="1"/>
  <c r="Y101" i="1"/>
  <c r="Z81" i="1"/>
  <c r="Y81" i="1"/>
  <c r="Z71" i="1"/>
  <c r="AB252" i="1"/>
  <c r="AC252" i="1"/>
  <c r="Z146" i="1"/>
  <c r="Y146" i="1"/>
  <c r="Z133" i="1"/>
  <c r="Y133" i="1"/>
  <c r="Y154" i="1"/>
  <c r="Z95" i="1"/>
  <c r="Y95" i="1"/>
  <c r="Y71" i="1"/>
  <c r="Y72" i="1"/>
  <c r="Z116" i="1"/>
  <c r="Y116" i="1"/>
  <c r="Y75" i="1"/>
  <c r="AB204" i="1"/>
  <c r="AC204" i="1"/>
  <c r="Z103" i="1"/>
  <c r="Y103" i="1"/>
  <c r="Z158" i="1"/>
  <c r="Y158" i="1"/>
  <c r="AB169" i="1"/>
  <c r="AC169" i="1"/>
  <c r="Z154" i="1"/>
  <c r="Z130" i="1"/>
  <c r="Y130" i="1"/>
  <c r="Z111" i="1"/>
  <c r="Y111" i="1"/>
  <c r="Z105" i="1"/>
  <c r="Y105" i="1"/>
  <c r="Z72" i="1"/>
  <c r="AB264" i="1"/>
  <c r="AC264" i="1"/>
  <c r="Z148" i="1"/>
  <c r="Y148" i="1"/>
  <c r="AB190" i="1"/>
  <c r="AC190" i="1"/>
  <c r="AB238" i="1"/>
  <c r="AC238" i="1"/>
  <c r="Z125" i="1"/>
  <c r="Y125" i="1"/>
  <c r="Y74" i="1"/>
  <c r="Y108" i="1"/>
  <c r="Z119" i="1"/>
  <c r="Y69" i="1"/>
  <c r="Z66" i="1"/>
  <c r="Z155" i="1"/>
  <c r="Z98" i="1"/>
  <c r="Y119" i="1"/>
  <c r="Y107" i="1"/>
  <c r="Y66" i="1"/>
  <c r="Z78" i="1"/>
  <c r="Y157" i="1"/>
  <c r="Y84" i="1"/>
  <c r="Z91" i="1"/>
  <c r="Y91" i="1"/>
  <c r="Z108" i="1"/>
  <c r="Z69" i="1"/>
  <c r="Z120" i="1"/>
  <c r="Y120" i="1"/>
  <c r="Z122" i="1"/>
  <c r="Y122" i="1"/>
  <c r="Z157" i="1"/>
  <c r="Z100" i="1"/>
  <c r="Y152" i="1"/>
  <c r="Y98" i="1"/>
  <c r="Y100" i="1"/>
  <c r="Z113" i="1"/>
  <c r="Y113" i="1"/>
  <c r="Z141" i="1"/>
  <c r="Z93" i="1"/>
  <c r="Z74" i="1"/>
  <c r="Z117" i="1"/>
  <c r="Y117" i="1"/>
  <c r="Y112" i="1"/>
  <c r="Z90" i="1"/>
  <c r="Y90" i="1"/>
  <c r="Z87" i="1"/>
  <c r="Y87" i="1"/>
  <c r="Z152" i="1"/>
  <c r="Y93" i="1"/>
  <c r="Z88" i="1"/>
  <c r="Y88" i="1"/>
  <c r="Y67" i="1"/>
  <c r="Y155" i="1"/>
  <c r="Z135" i="1"/>
  <c r="Y135" i="1"/>
  <c r="Z132" i="1"/>
  <c r="Y132" i="1"/>
  <c r="Z128" i="1"/>
  <c r="Y128" i="1"/>
  <c r="Z97" i="1"/>
  <c r="Y97" i="1"/>
  <c r="Z109" i="1"/>
  <c r="Y109" i="1"/>
  <c r="Z83" i="1"/>
  <c r="Y83" i="1"/>
  <c r="Z62" i="1"/>
  <c r="AA62" i="1" s="1"/>
  <c r="AB62" i="1" s="1"/>
  <c r="Z144" i="1"/>
  <c r="Y144" i="1"/>
  <c r="Z131" i="1"/>
  <c r="Y131" i="1"/>
  <c r="Z65" i="1"/>
  <c r="Y65" i="1"/>
  <c r="Z150" i="1"/>
  <c r="Y150" i="1"/>
  <c r="Z147" i="1"/>
  <c r="Y147" i="1"/>
  <c r="Y78" i="1"/>
  <c r="Z96" i="1"/>
  <c r="Y96" i="1"/>
  <c r="Z115" i="1"/>
  <c r="Y115" i="1"/>
  <c r="Z85" i="1"/>
  <c r="Y85" i="1"/>
  <c r="Z161" i="1"/>
  <c r="Y161" i="1"/>
  <c r="Z138" i="1"/>
  <c r="Y138" i="1"/>
  <c r="Z118" i="1"/>
  <c r="Y118" i="1"/>
  <c r="Z99" i="1"/>
  <c r="Y99" i="1"/>
  <c r="Z80" i="1"/>
  <c r="Y80" i="1"/>
  <c r="Z160" i="1"/>
  <c r="Y160" i="1"/>
  <c r="Z106" i="1"/>
  <c r="Y106" i="1"/>
  <c r="Z129" i="1"/>
  <c r="Y129" i="1"/>
  <c r="Y141" i="1"/>
  <c r="AD159" i="1" l="1"/>
  <c r="AF159" i="1" s="1"/>
  <c r="AD76" i="1"/>
  <c r="AF76" i="1" s="1"/>
  <c r="AD73" i="1"/>
  <c r="AF73" i="1" s="1"/>
  <c r="AD153" i="1"/>
  <c r="AF153" i="1" s="1"/>
  <c r="AD92" i="1"/>
  <c r="AE92" i="1" s="1"/>
  <c r="AC89" i="1"/>
  <c r="AE89" i="1" s="1"/>
  <c r="AD127" i="1"/>
  <c r="AE127" i="1" s="1"/>
  <c r="AD149" i="1"/>
  <c r="AE149" i="1" s="1"/>
  <c r="AD94" i="1"/>
  <c r="AE94" i="1" s="1"/>
  <c r="AC114" i="1"/>
  <c r="AF114" i="1" s="1"/>
  <c r="AD121" i="1"/>
  <c r="AE121" i="1" s="1"/>
  <c r="AE153" i="1"/>
  <c r="AC63" i="1"/>
  <c r="AF63" i="1" s="1"/>
  <c r="AD82" i="1"/>
  <c r="AD134" i="1"/>
  <c r="AF134" i="1" s="1"/>
  <c r="AD79" i="1"/>
  <c r="AE79" i="1" s="1"/>
  <c r="AD126" i="1"/>
  <c r="AF126" i="1" s="1"/>
  <c r="AA112" i="1"/>
  <c r="AB112" i="1" s="1"/>
  <c r="AC112" i="1" s="1"/>
  <c r="AD110" i="1"/>
  <c r="AE110" i="1" s="1"/>
  <c r="AA119" i="1"/>
  <c r="AB119" i="1" s="1"/>
  <c r="AC119" i="1" s="1"/>
  <c r="AA154" i="1"/>
  <c r="AB154" i="1" s="1"/>
  <c r="AC154" i="1" s="1"/>
  <c r="AA71" i="1"/>
  <c r="AB71" i="1" s="1"/>
  <c r="AC71" i="1" s="1"/>
  <c r="AC143" i="1"/>
  <c r="AE143" i="1" s="1"/>
  <c r="AC64" i="1"/>
  <c r="AE64" i="1" s="1"/>
  <c r="AA66" i="1"/>
  <c r="AB66" i="1" s="1"/>
  <c r="AD66" i="1" s="1"/>
  <c r="AC86" i="1"/>
  <c r="AE86" i="1" s="1"/>
  <c r="AA123" i="1"/>
  <c r="AB123" i="1" s="1"/>
  <c r="AD156" i="1"/>
  <c r="AC156" i="1"/>
  <c r="AA140" i="1"/>
  <c r="AB140" i="1" s="1"/>
  <c r="AD140" i="1" s="1"/>
  <c r="AC145" i="1"/>
  <c r="AD145" i="1"/>
  <c r="AA69" i="1"/>
  <c r="AB69" i="1" s="1"/>
  <c r="AC69" i="1" s="1"/>
  <c r="AA77" i="1"/>
  <c r="AB77" i="1" s="1"/>
  <c r="AD77" i="1" s="1"/>
  <c r="AA74" i="1"/>
  <c r="AB74" i="1" s="1"/>
  <c r="AD74" i="1" s="1"/>
  <c r="AA84" i="1"/>
  <c r="AB84" i="1" s="1"/>
  <c r="AC84" i="1" s="1"/>
  <c r="AC68" i="1"/>
  <c r="AD68" i="1"/>
  <c r="AA67" i="1"/>
  <c r="AB67" i="1" s="1"/>
  <c r="AC67" i="1" s="1"/>
  <c r="AD151" i="1"/>
  <c r="AC151" i="1"/>
  <c r="AA162" i="1"/>
  <c r="AB162" i="1" s="1"/>
  <c r="AA136" i="1"/>
  <c r="AB136" i="1" s="1"/>
  <c r="AD136" i="1" s="1"/>
  <c r="AA101" i="1"/>
  <c r="AB101" i="1" s="1"/>
  <c r="AA70" i="1"/>
  <c r="AB70" i="1" s="1"/>
  <c r="AD70" i="1" s="1"/>
  <c r="AD124" i="1"/>
  <c r="AC124" i="1"/>
  <c r="AA139" i="1"/>
  <c r="AB139" i="1" s="1"/>
  <c r="AC139" i="1" s="1"/>
  <c r="AA75" i="1"/>
  <c r="AB75" i="1" s="1"/>
  <c r="AD75" i="1" s="1"/>
  <c r="AC104" i="1"/>
  <c r="AD104" i="1"/>
  <c r="AC137" i="1"/>
  <c r="AE137" i="1" s="1"/>
  <c r="AA107" i="1"/>
  <c r="AB107" i="1" s="1"/>
  <c r="AC107" i="1" s="1"/>
  <c r="AA146" i="1"/>
  <c r="AB146" i="1" s="1"/>
  <c r="AC146" i="1" s="1"/>
  <c r="AA155" i="1"/>
  <c r="AB155" i="1" s="1"/>
  <c r="AD155" i="1" s="1"/>
  <c r="AA81" i="1"/>
  <c r="AB81" i="1" s="1"/>
  <c r="AD81" i="1" s="1"/>
  <c r="AA133" i="1"/>
  <c r="AB133" i="1" s="1"/>
  <c r="AC133" i="1" s="1"/>
  <c r="AA116" i="1"/>
  <c r="AB116" i="1" s="1"/>
  <c r="AD116" i="1" s="1"/>
  <c r="AA95" i="1"/>
  <c r="AB95" i="1" s="1"/>
  <c r="AC95" i="1" s="1"/>
  <c r="AA141" i="1"/>
  <c r="AB141" i="1" s="1"/>
  <c r="AC141" i="1" s="1"/>
  <c r="AA130" i="1"/>
  <c r="AB130" i="1" s="1"/>
  <c r="AC130" i="1" s="1"/>
  <c r="AA72" i="1"/>
  <c r="AB72" i="1" s="1"/>
  <c r="AD72" i="1" s="1"/>
  <c r="AA100" i="1"/>
  <c r="AB100" i="1" s="1"/>
  <c r="AD100" i="1" s="1"/>
  <c r="AA103" i="1"/>
  <c r="AB103" i="1" s="1"/>
  <c r="AA111" i="1"/>
  <c r="AB111" i="1" s="1"/>
  <c r="AA105" i="1"/>
  <c r="AB105" i="1" s="1"/>
  <c r="AA158" i="1"/>
  <c r="AB158" i="1" s="1"/>
  <c r="AA78" i="1"/>
  <c r="AB78" i="1" s="1"/>
  <c r="AD78" i="1" s="1"/>
  <c r="AA98" i="1"/>
  <c r="AB98" i="1" s="1"/>
  <c r="AD98" i="1" s="1"/>
  <c r="AA91" i="1"/>
  <c r="AB91" i="1" s="1"/>
  <c r="AD91" i="1" s="1"/>
  <c r="AA125" i="1"/>
  <c r="AB125" i="1" s="1"/>
  <c r="AA122" i="1"/>
  <c r="AB122" i="1" s="1"/>
  <c r="AD122" i="1" s="1"/>
  <c r="AA148" i="1"/>
  <c r="AB148" i="1" s="1"/>
  <c r="AA108" i="1"/>
  <c r="AB108" i="1" s="1"/>
  <c r="AC108" i="1" s="1"/>
  <c r="AA113" i="1"/>
  <c r="AB113" i="1" s="1"/>
  <c r="AD113" i="1" s="1"/>
  <c r="AA152" i="1"/>
  <c r="AB152" i="1" s="1"/>
  <c r="AC152" i="1" s="1"/>
  <c r="AA157" i="1"/>
  <c r="AB157" i="1" s="1"/>
  <c r="AD157" i="1" s="1"/>
  <c r="AA120" i="1"/>
  <c r="AB120" i="1" s="1"/>
  <c r="AD120" i="1" s="1"/>
  <c r="AA150" i="1"/>
  <c r="AB150" i="1" s="1"/>
  <c r="AC150" i="1" s="1"/>
  <c r="AA131" i="1"/>
  <c r="AB131" i="1" s="1"/>
  <c r="AD131" i="1" s="1"/>
  <c r="AA144" i="1"/>
  <c r="AB144" i="1" s="1"/>
  <c r="AD144" i="1" s="1"/>
  <c r="AA83" i="1"/>
  <c r="AB83" i="1" s="1"/>
  <c r="AD83" i="1" s="1"/>
  <c r="AA97" i="1"/>
  <c r="AB97" i="1" s="1"/>
  <c r="AD97" i="1" s="1"/>
  <c r="AA132" i="1"/>
  <c r="AB132" i="1" s="1"/>
  <c r="AC132" i="1" s="1"/>
  <c r="AC102" i="1"/>
  <c r="AD102" i="1"/>
  <c r="AA93" i="1"/>
  <c r="AB93" i="1" s="1"/>
  <c r="AC93" i="1" s="1"/>
  <c r="AA87" i="1"/>
  <c r="AB87" i="1" s="1"/>
  <c r="AC87" i="1" s="1"/>
  <c r="AA135" i="1"/>
  <c r="AB135" i="1" s="1"/>
  <c r="AD135" i="1" s="1"/>
  <c r="AA90" i="1"/>
  <c r="AB90" i="1" s="1"/>
  <c r="AA117" i="1"/>
  <c r="AB117" i="1" s="1"/>
  <c r="AA147" i="1"/>
  <c r="AB147" i="1" s="1"/>
  <c r="AD147" i="1" s="1"/>
  <c r="AA65" i="1"/>
  <c r="AB65" i="1" s="1"/>
  <c r="AC65" i="1" s="1"/>
  <c r="AD62" i="1"/>
  <c r="AA109" i="1"/>
  <c r="AB109" i="1" s="1"/>
  <c r="AD109" i="1" s="1"/>
  <c r="AA128" i="1"/>
  <c r="AB128" i="1" s="1"/>
  <c r="AD128" i="1" s="1"/>
  <c r="AA88" i="1"/>
  <c r="AB88" i="1" s="1"/>
  <c r="AA106" i="1"/>
  <c r="AB106" i="1" s="1"/>
  <c r="AA80" i="1"/>
  <c r="AB80" i="1" s="1"/>
  <c r="AA118" i="1"/>
  <c r="AB118" i="1" s="1"/>
  <c r="AA161" i="1"/>
  <c r="AB161" i="1" s="1"/>
  <c r="AA115" i="1"/>
  <c r="AB115" i="1" s="1"/>
  <c r="AA129" i="1"/>
  <c r="AB129" i="1" s="1"/>
  <c r="AA160" i="1"/>
  <c r="AB160" i="1" s="1"/>
  <c r="AA99" i="1"/>
  <c r="AB99" i="1" s="1"/>
  <c r="AA138" i="1"/>
  <c r="AB138" i="1" s="1"/>
  <c r="AA85" i="1"/>
  <c r="AB85" i="1" s="1"/>
  <c r="AA96" i="1"/>
  <c r="AB96" i="1" s="1"/>
  <c r="AC142" i="1"/>
  <c r="AD142" i="1"/>
  <c r="AE76" i="1" l="1"/>
  <c r="AH76" i="1" s="1"/>
  <c r="AE159" i="1"/>
  <c r="AH159" i="1" s="1"/>
  <c r="AF94" i="1"/>
  <c r="AG94" i="1" s="1"/>
  <c r="AE73" i="1"/>
  <c r="AH73" i="1" s="1"/>
  <c r="AC66" i="1"/>
  <c r="AE66" i="1" s="1"/>
  <c r="AF89" i="1"/>
  <c r="AG89" i="1" s="1"/>
  <c r="AD119" i="1"/>
  <c r="AF119" i="1" s="1"/>
  <c r="AD154" i="1"/>
  <c r="AF154" i="1" s="1"/>
  <c r="AF121" i="1"/>
  <c r="AG121" i="1" s="1"/>
  <c r="AF92" i="1"/>
  <c r="AH92" i="1" s="1"/>
  <c r="AF127" i="1"/>
  <c r="AG127" i="1" s="1"/>
  <c r="AF149" i="1"/>
  <c r="AE126" i="1"/>
  <c r="AH126" i="1" s="1"/>
  <c r="AE114" i="1"/>
  <c r="AG114" i="1" s="1"/>
  <c r="AF79" i="1"/>
  <c r="AH79" i="1" s="1"/>
  <c r="AC74" i="1"/>
  <c r="AF74" i="1" s="1"/>
  <c r="AD112" i="1"/>
  <c r="AF112" i="1" s="1"/>
  <c r="AE134" i="1"/>
  <c r="AH134" i="1" s="1"/>
  <c r="AH153" i="1"/>
  <c r="AE82" i="1"/>
  <c r="AF82" i="1"/>
  <c r="AE63" i="1"/>
  <c r="AD71" i="1"/>
  <c r="AE71" i="1" s="1"/>
  <c r="AF110" i="1"/>
  <c r="AH110" i="1" s="1"/>
  <c r="AF143" i="1"/>
  <c r="AG143" i="1" s="1"/>
  <c r="AG153" i="1"/>
  <c r="AF86" i="1"/>
  <c r="AG86" i="1" s="1"/>
  <c r="AC70" i="1"/>
  <c r="AE70" i="1" s="1"/>
  <c r="AF64" i="1"/>
  <c r="AH64" i="1" s="1"/>
  <c r="AC116" i="1"/>
  <c r="AF116" i="1" s="1"/>
  <c r="AD67" i="1"/>
  <c r="AF67" i="1" s="1"/>
  <c r="AC140" i="1"/>
  <c r="AE140" i="1" s="1"/>
  <c r="AD132" i="1"/>
  <c r="AF132" i="1" s="1"/>
  <c r="AD123" i="1"/>
  <c r="AC123" i="1"/>
  <c r="AD84" i="1"/>
  <c r="AF84" i="1" s="1"/>
  <c r="AC131" i="1"/>
  <c r="AE131" i="1" s="1"/>
  <c r="AF156" i="1"/>
  <c r="AD69" i="1"/>
  <c r="AE69" i="1" s="1"/>
  <c r="AD139" i="1"/>
  <c r="AF139" i="1" s="1"/>
  <c r="AF145" i="1"/>
  <c r="AE156" i="1"/>
  <c r="AE145" i="1"/>
  <c r="AD93" i="1"/>
  <c r="AE93" i="1" s="1"/>
  <c r="AC77" i="1"/>
  <c r="AE77" i="1" s="1"/>
  <c r="AC100" i="1"/>
  <c r="AE100" i="1" s="1"/>
  <c r="AD141" i="1"/>
  <c r="AF141" i="1" s="1"/>
  <c r="AE68" i="1"/>
  <c r="AF151" i="1"/>
  <c r="AC91" i="1"/>
  <c r="AF91" i="1" s="1"/>
  <c r="AF68" i="1"/>
  <c r="AD162" i="1"/>
  <c r="AC162" i="1"/>
  <c r="AE151" i="1"/>
  <c r="AC136" i="1"/>
  <c r="AE136" i="1" s="1"/>
  <c r="AE124" i="1"/>
  <c r="AD101" i="1"/>
  <c r="AC101" i="1"/>
  <c r="AC97" i="1"/>
  <c r="AE97" i="1" s="1"/>
  <c r="AF124" i="1"/>
  <c r="AD150" i="1"/>
  <c r="AF150" i="1" s="1"/>
  <c r="AD146" i="1"/>
  <c r="AE146" i="1" s="1"/>
  <c r="AF104" i="1"/>
  <c r="AC75" i="1"/>
  <c r="AF75" i="1" s="1"/>
  <c r="AE104" i="1"/>
  <c r="AD133" i="1"/>
  <c r="AE133" i="1" s="1"/>
  <c r="AF137" i="1"/>
  <c r="AD130" i="1"/>
  <c r="AF130" i="1" s="1"/>
  <c r="AC120" i="1"/>
  <c r="AE120" i="1" s="1"/>
  <c r="AC83" i="1"/>
  <c r="AF83" i="1" s="1"/>
  <c r="AC155" i="1"/>
  <c r="AF155" i="1" s="1"/>
  <c r="AD107" i="1"/>
  <c r="AE107" i="1" s="1"/>
  <c r="AC81" i="1"/>
  <c r="AE81" i="1" s="1"/>
  <c r="AC147" i="1"/>
  <c r="AF147" i="1" s="1"/>
  <c r="AD108" i="1"/>
  <c r="AE108" i="1" s="1"/>
  <c r="AD95" i="1"/>
  <c r="AE95" i="1" s="1"/>
  <c r="AC157" i="1"/>
  <c r="AF157" i="1" s="1"/>
  <c r="AC122" i="1"/>
  <c r="AF122" i="1" s="1"/>
  <c r="AC72" i="1"/>
  <c r="AF72" i="1" s="1"/>
  <c r="AC78" i="1"/>
  <c r="AE78" i="1" s="1"/>
  <c r="AC144" i="1"/>
  <c r="AE144" i="1" s="1"/>
  <c r="AC128" i="1"/>
  <c r="AF128" i="1" s="1"/>
  <c r="AD105" i="1"/>
  <c r="AC105" i="1"/>
  <c r="AC111" i="1"/>
  <c r="AD111" i="1"/>
  <c r="AC103" i="1"/>
  <c r="AD103" i="1"/>
  <c r="AC158" i="1"/>
  <c r="AD158" i="1"/>
  <c r="AC113" i="1"/>
  <c r="AE113" i="1" s="1"/>
  <c r="AC98" i="1"/>
  <c r="AC148" i="1"/>
  <c r="AD148" i="1"/>
  <c r="AC125" i="1"/>
  <c r="AD125" i="1"/>
  <c r="AE102" i="1"/>
  <c r="AC62" i="1"/>
  <c r="AF62" i="1" s="1"/>
  <c r="AD152" i="1"/>
  <c r="AF152" i="1" s="1"/>
  <c r="AD65" i="1"/>
  <c r="AF65" i="1" s="1"/>
  <c r="AD87" i="1"/>
  <c r="AF87" i="1" s="1"/>
  <c r="AF102" i="1"/>
  <c r="AC135" i="1"/>
  <c r="AE135" i="1" s="1"/>
  <c r="AC109" i="1"/>
  <c r="AE109" i="1" s="1"/>
  <c r="AC117" i="1"/>
  <c r="AD117" i="1"/>
  <c r="AC90" i="1"/>
  <c r="AD90" i="1"/>
  <c r="AB163" i="1"/>
  <c r="AC88" i="1"/>
  <c r="AD88" i="1"/>
  <c r="AC138" i="1"/>
  <c r="AD138" i="1"/>
  <c r="AC161" i="1"/>
  <c r="AD161" i="1"/>
  <c r="AC99" i="1"/>
  <c r="AD99" i="1"/>
  <c r="AC118" i="1"/>
  <c r="AD118" i="1"/>
  <c r="AC96" i="1"/>
  <c r="AD96" i="1"/>
  <c r="AC160" i="1"/>
  <c r="AD160" i="1"/>
  <c r="AD80" i="1"/>
  <c r="AC80" i="1"/>
  <c r="AC85" i="1"/>
  <c r="AD85" i="1"/>
  <c r="AC129" i="1"/>
  <c r="AD129" i="1"/>
  <c r="AC115" i="1"/>
  <c r="AD115" i="1"/>
  <c r="AD106" i="1"/>
  <c r="AC106" i="1"/>
  <c r="AF142" i="1"/>
  <c r="AE142" i="1"/>
  <c r="AG92" i="1" l="1"/>
  <c r="AH114" i="1"/>
  <c r="AI114" i="1" s="1"/>
  <c r="AJ114" i="1" s="1"/>
  <c r="AK114" i="1" s="1"/>
  <c r="AG159" i="1"/>
  <c r="AI159" i="1" s="1"/>
  <c r="AJ159" i="1" s="1"/>
  <c r="AK159" i="1" s="1"/>
  <c r="AI153" i="1"/>
  <c r="AJ153" i="1" s="1"/>
  <c r="AK153" i="1" s="1"/>
  <c r="AG76" i="1"/>
  <c r="AI76" i="1" s="1"/>
  <c r="AJ76" i="1" s="1"/>
  <c r="AK76" i="1" s="1"/>
  <c r="AF66" i="1"/>
  <c r="AH66" i="1" s="1"/>
  <c r="AG73" i="1"/>
  <c r="AI73" i="1" s="1"/>
  <c r="AJ73" i="1" s="1"/>
  <c r="AK73" i="1" s="1"/>
  <c r="AE154" i="1"/>
  <c r="AG154" i="1" s="1"/>
  <c r="AH94" i="1"/>
  <c r="AI94" i="1" s="1"/>
  <c r="AJ94" i="1" s="1"/>
  <c r="AK94" i="1" s="1"/>
  <c r="AE119" i="1"/>
  <c r="AG119" i="1" s="1"/>
  <c r="AH89" i="1"/>
  <c r="AI89" i="1" s="1"/>
  <c r="AJ89" i="1" s="1"/>
  <c r="AK89" i="1" s="1"/>
  <c r="AE112" i="1"/>
  <c r="AG112" i="1" s="1"/>
  <c r="AG110" i="1"/>
  <c r="AI110" i="1" s="1"/>
  <c r="AJ110" i="1" s="1"/>
  <c r="AK110" i="1" s="1"/>
  <c r="AE74" i="1"/>
  <c r="AH74" i="1" s="1"/>
  <c r="AI92" i="1"/>
  <c r="AJ92" i="1" s="1"/>
  <c r="AL92" i="1" s="1"/>
  <c r="AH121" i="1"/>
  <c r="AI121" i="1" s="1"/>
  <c r="AJ121" i="1" s="1"/>
  <c r="AK121" i="1" s="1"/>
  <c r="AE116" i="1"/>
  <c r="AH116" i="1" s="1"/>
  <c r="AH127" i="1"/>
  <c r="AI127" i="1" s="1"/>
  <c r="AJ127" i="1" s="1"/>
  <c r="AK127" i="1" s="1"/>
  <c r="AG126" i="1"/>
  <c r="AI126" i="1" s="1"/>
  <c r="AJ126" i="1" s="1"/>
  <c r="AK126" i="1" s="1"/>
  <c r="AH149" i="1"/>
  <c r="AG149" i="1"/>
  <c r="AG79" i="1"/>
  <c r="AI79" i="1" s="1"/>
  <c r="AJ79" i="1" s="1"/>
  <c r="AK79" i="1" s="1"/>
  <c r="AG134" i="1"/>
  <c r="AI134" i="1" s="1"/>
  <c r="AJ134" i="1" s="1"/>
  <c r="AL134" i="1" s="1"/>
  <c r="AF71" i="1"/>
  <c r="AG71" i="1" s="1"/>
  <c r="AE139" i="1"/>
  <c r="AH139" i="1" s="1"/>
  <c r="AG82" i="1"/>
  <c r="AH143" i="1"/>
  <c r="AI143" i="1" s="1"/>
  <c r="AJ143" i="1" s="1"/>
  <c r="AL143" i="1" s="1"/>
  <c r="AE67" i="1"/>
  <c r="AH67" i="1" s="1"/>
  <c r="AG63" i="1"/>
  <c r="AH63" i="1"/>
  <c r="AH82" i="1"/>
  <c r="AF100" i="1"/>
  <c r="AH100" i="1" s="1"/>
  <c r="AE123" i="1"/>
  <c r="AH86" i="1"/>
  <c r="AI86" i="1" s="1"/>
  <c r="AJ86" i="1" s="1"/>
  <c r="AF69" i="1"/>
  <c r="AH69" i="1" s="1"/>
  <c r="AE132" i="1"/>
  <c r="AH132" i="1" s="1"/>
  <c r="AE84" i="1"/>
  <c r="AH84" i="1" s="1"/>
  <c r="AL159" i="1"/>
  <c r="AN159" i="1" s="1"/>
  <c r="AF70" i="1"/>
  <c r="AG70" i="1" s="1"/>
  <c r="AH145" i="1"/>
  <c r="AG64" i="1"/>
  <c r="AI64" i="1" s="1"/>
  <c r="AJ64" i="1" s="1"/>
  <c r="AK64" i="1" s="1"/>
  <c r="AL114" i="1"/>
  <c r="AM114" i="1" s="1"/>
  <c r="AF131" i="1"/>
  <c r="AG131" i="1" s="1"/>
  <c r="AF140" i="1"/>
  <c r="AG140" i="1" s="1"/>
  <c r="AF93" i="1"/>
  <c r="AH93" i="1" s="1"/>
  <c r="AE83" i="1"/>
  <c r="AH83" i="1" s="1"/>
  <c r="AG145" i="1"/>
  <c r="AF123" i="1"/>
  <c r="AF77" i="1"/>
  <c r="AH77" i="1" s="1"/>
  <c r="AE122" i="1"/>
  <c r="AH122" i="1" s="1"/>
  <c r="AG156" i="1"/>
  <c r="AH156" i="1"/>
  <c r="AE157" i="1"/>
  <c r="AH157" i="1" s="1"/>
  <c r="AH68" i="1"/>
  <c r="AF136" i="1"/>
  <c r="AH136" i="1" s="1"/>
  <c r="AE147" i="1"/>
  <c r="AG147" i="1" s="1"/>
  <c r="AE150" i="1"/>
  <c r="AG150" i="1" s="1"/>
  <c r="AE141" i="1"/>
  <c r="AG141" i="1" s="1"/>
  <c r="AE155" i="1"/>
  <c r="AG155" i="1" s="1"/>
  <c r="AF101" i="1"/>
  <c r="AF162" i="1"/>
  <c r="AE91" i="1"/>
  <c r="AH91" i="1" s="1"/>
  <c r="AF97" i="1"/>
  <c r="AH97" i="1" s="1"/>
  <c r="AE128" i="1"/>
  <c r="AG128" i="1" s="1"/>
  <c r="AG151" i="1"/>
  <c r="AH151" i="1"/>
  <c r="AF108" i="1"/>
  <c r="AH108" i="1" s="1"/>
  <c r="AE162" i="1"/>
  <c r="AG68" i="1"/>
  <c r="AG124" i="1"/>
  <c r="AF113" i="1"/>
  <c r="AG113" i="1" s="1"/>
  <c r="AF120" i="1"/>
  <c r="AG120" i="1" s="1"/>
  <c r="AF146" i="1"/>
  <c r="AH146" i="1" s="1"/>
  <c r="AF144" i="1"/>
  <c r="AH144" i="1" s="1"/>
  <c r="AH124" i="1"/>
  <c r="AE87" i="1"/>
  <c r="AH87" i="1" s="1"/>
  <c r="AE75" i="1"/>
  <c r="AH75" i="1" s="1"/>
  <c r="AG104" i="1"/>
  <c r="AF133" i="1"/>
  <c r="AG133" i="1" s="1"/>
  <c r="AE101" i="1"/>
  <c r="AE130" i="1"/>
  <c r="AH130" i="1" s="1"/>
  <c r="AH104" i="1"/>
  <c r="AF81" i="1"/>
  <c r="AG81" i="1" s="1"/>
  <c r="AG137" i="1"/>
  <c r="AH137" i="1"/>
  <c r="AE65" i="1"/>
  <c r="AG65" i="1" s="1"/>
  <c r="AF95" i="1"/>
  <c r="AG95" i="1" s="1"/>
  <c r="AF107" i="1"/>
  <c r="AE152" i="1"/>
  <c r="AH152" i="1" s="1"/>
  <c r="AE72" i="1"/>
  <c r="AH72" i="1" s="1"/>
  <c r="AE111" i="1"/>
  <c r="AF105" i="1"/>
  <c r="AF135" i="1"/>
  <c r="AH135" i="1" s="1"/>
  <c r="AH102" i="1"/>
  <c r="AF125" i="1"/>
  <c r="AL153" i="1"/>
  <c r="AN153" i="1" s="1"/>
  <c r="AF78" i="1"/>
  <c r="AG78" i="1" s="1"/>
  <c r="AE158" i="1"/>
  <c r="AF103" i="1"/>
  <c r="AE148" i="1"/>
  <c r="AF158" i="1"/>
  <c r="AE103" i="1"/>
  <c r="AF111" i="1"/>
  <c r="AE105" i="1"/>
  <c r="AE62" i="1"/>
  <c r="AH62" i="1" s="1"/>
  <c r="AG102" i="1"/>
  <c r="AH154" i="1"/>
  <c r="AE125" i="1"/>
  <c r="AF148" i="1"/>
  <c r="AE98" i="1"/>
  <c r="AF98" i="1"/>
  <c r="AF115" i="1"/>
  <c r="AF85" i="1"/>
  <c r="AE90" i="1"/>
  <c r="AF106" i="1"/>
  <c r="AE129" i="1"/>
  <c r="AE161" i="1"/>
  <c r="AF117" i="1"/>
  <c r="AF109" i="1"/>
  <c r="AH109" i="1" s="1"/>
  <c r="AF88" i="1"/>
  <c r="AF90" i="1"/>
  <c r="AE117" i="1"/>
  <c r="AH119" i="1"/>
  <c r="AE80" i="1"/>
  <c r="AF96" i="1"/>
  <c r="AF118" i="1"/>
  <c r="AE160" i="1"/>
  <c r="AE99" i="1"/>
  <c r="AE88" i="1"/>
  <c r="AF138" i="1"/>
  <c r="AF160" i="1"/>
  <c r="AF99" i="1"/>
  <c r="AF161" i="1"/>
  <c r="AE106" i="1"/>
  <c r="AF129" i="1"/>
  <c r="AF80" i="1"/>
  <c r="AE96" i="1"/>
  <c r="AE118" i="1"/>
  <c r="AE138" i="1"/>
  <c r="AE115" i="1"/>
  <c r="AE85" i="1"/>
  <c r="AG142" i="1"/>
  <c r="AH142" i="1"/>
  <c r="AL76" i="1" l="1"/>
  <c r="AM76" i="1" s="1"/>
  <c r="AL89" i="1"/>
  <c r="AN89" i="1" s="1"/>
  <c r="AL126" i="1"/>
  <c r="AM126" i="1" s="1"/>
  <c r="AL73" i="1"/>
  <c r="AM73" i="1" s="1"/>
  <c r="AG132" i="1"/>
  <c r="AG66" i="1"/>
  <c r="AI66" i="1" s="1"/>
  <c r="AJ66" i="1" s="1"/>
  <c r="AG74" i="1"/>
  <c r="AH112" i="1"/>
  <c r="AI112" i="1" s="1"/>
  <c r="AJ112" i="1" s="1"/>
  <c r="AL112" i="1" s="1"/>
  <c r="AG69" i="1"/>
  <c r="AI69" i="1" s="1"/>
  <c r="AJ69" i="1" s="1"/>
  <c r="AL69" i="1" s="1"/>
  <c r="AK92" i="1"/>
  <c r="AN92" i="1" s="1"/>
  <c r="AL121" i="1"/>
  <c r="AN121" i="1" s="1"/>
  <c r="AH71" i="1"/>
  <c r="AI71" i="1" s="1"/>
  <c r="AJ71" i="1" s="1"/>
  <c r="AG116" i="1"/>
  <c r="AI116" i="1" s="1"/>
  <c r="AJ116" i="1" s="1"/>
  <c r="AL116" i="1" s="1"/>
  <c r="AL64" i="1"/>
  <c r="AM64" i="1" s="1"/>
  <c r="AL127" i="1"/>
  <c r="AM127" i="1" s="1"/>
  <c r="AG139" i="1"/>
  <c r="AI139" i="1" s="1"/>
  <c r="AJ139" i="1" s="1"/>
  <c r="AK139" i="1" s="1"/>
  <c r="AL94" i="1"/>
  <c r="AN94" i="1" s="1"/>
  <c r="AM159" i="1"/>
  <c r="AP159" i="1" s="1"/>
  <c r="AG84" i="1"/>
  <c r="AI84" i="1" s="1"/>
  <c r="AJ84" i="1" s="1"/>
  <c r="AL84" i="1" s="1"/>
  <c r="AH155" i="1"/>
  <c r="AI155" i="1" s="1"/>
  <c r="AJ155" i="1" s="1"/>
  <c r="AK155" i="1" s="1"/>
  <c r="AI149" i="1"/>
  <c r="AJ149" i="1" s="1"/>
  <c r="AH123" i="1"/>
  <c r="AG67" i="1"/>
  <c r="AI67" i="1" s="1"/>
  <c r="AJ67" i="1" s="1"/>
  <c r="AH70" i="1"/>
  <c r="AI70" i="1" s="1"/>
  <c r="AJ70" i="1" s="1"/>
  <c r="AG144" i="1"/>
  <c r="AI144" i="1" s="1"/>
  <c r="AJ144" i="1" s="1"/>
  <c r="AL144" i="1" s="1"/>
  <c r="AG122" i="1"/>
  <c r="AI122" i="1" s="1"/>
  <c r="AJ122" i="1" s="1"/>
  <c r="AK122" i="1" s="1"/>
  <c r="AN126" i="1"/>
  <c r="AO126" i="1" s="1"/>
  <c r="AI82" i="1"/>
  <c r="AJ82" i="1" s="1"/>
  <c r="AI63" i="1"/>
  <c r="AJ63" i="1" s="1"/>
  <c r="AG100" i="1"/>
  <c r="AI100" i="1" s="1"/>
  <c r="AJ100" i="1" s="1"/>
  <c r="AK100" i="1" s="1"/>
  <c r="AH147" i="1"/>
  <c r="AI147" i="1" s="1"/>
  <c r="AJ147" i="1" s="1"/>
  <c r="AK147" i="1" s="1"/>
  <c r="AH113" i="1"/>
  <c r="AI113" i="1" s="1"/>
  <c r="AJ113" i="1" s="1"/>
  <c r="AK113" i="1" s="1"/>
  <c r="AG91" i="1"/>
  <c r="AI91" i="1" s="1"/>
  <c r="AJ91" i="1" s="1"/>
  <c r="AK91" i="1" s="1"/>
  <c r="AN114" i="1"/>
  <c r="AO114" i="1" s="1"/>
  <c r="AI68" i="1"/>
  <c r="AJ68" i="1" s="1"/>
  <c r="AK68" i="1" s="1"/>
  <c r="AH131" i="1"/>
  <c r="AI131" i="1" s="1"/>
  <c r="AJ131" i="1" s="1"/>
  <c r="AG135" i="1"/>
  <c r="AI135" i="1" s="1"/>
  <c r="AJ135" i="1" s="1"/>
  <c r="AL135" i="1" s="1"/>
  <c r="AG93" i="1"/>
  <c r="AI93" i="1" s="1"/>
  <c r="AJ93" i="1" s="1"/>
  <c r="AK93" i="1" s="1"/>
  <c r="AG83" i="1"/>
  <c r="AI83" i="1" s="1"/>
  <c r="AJ83" i="1" s="1"/>
  <c r="AK83" i="1" s="1"/>
  <c r="AI145" i="1"/>
  <c r="AJ145" i="1" s="1"/>
  <c r="AL145" i="1" s="1"/>
  <c r="AH140" i="1"/>
  <c r="AI140" i="1" s="1"/>
  <c r="AJ140" i="1" s="1"/>
  <c r="AK140" i="1" s="1"/>
  <c r="AI156" i="1"/>
  <c r="AJ156" i="1" s="1"/>
  <c r="AL156" i="1" s="1"/>
  <c r="AH150" i="1"/>
  <c r="AI150" i="1" s="1"/>
  <c r="AJ150" i="1" s="1"/>
  <c r="AG152" i="1"/>
  <c r="AI152" i="1" s="1"/>
  <c r="AJ152" i="1" s="1"/>
  <c r="AH141" i="1"/>
  <c r="AI141" i="1" s="1"/>
  <c r="AJ141" i="1" s="1"/>
  <c r="AG146" i="1"/>
  <c r="AI146" i="1" s="1"/>
  <c r="AJ146" i="1" s="1"/>
  <c r="AK146" i="1" s="1"/>
  <c r="AH128" i="1"/>
  <c r="AI128" i="1" s="1"/>
  <c r="AJ128" i="1" s="1"/>
  <c r="AG77" i="1"/>
  <c r="AI77" i="1" s="1"/>
  <c r="AJ77" i="1" s="1"/>
  <c r="AL77" i="1" s="1"/>
  <c r="AG123" i="1"/>
  <c r="AN76" i="1"/>
  <c r="AO76" i="1" s="1"/>
  <c r="AH65" i="1"/>
  <c r="AI65" i="1" s="1"/>
  <c r="AJ65" i="1" s="1"/>
  <c r="AL65" i="1" s="1"/>
  <c r="AG162" i="1"/>
  <c r="AG157" i="1"/>
  <c r="AI157" i="1" s="1"/>
  <c r="AJ157" i="1" s="1"/>
  <c r="AH81" i="1"/>
  <c r="AI81" i="1" s="1"/>
  <c r="AJ81" i="1" s="1"/>
  <c r="AK81" i="1" s="1"/>
  <c r="AG136" i="1"/>
  <c r="AI136" i="1" s="1"/>
  <c r="AJ136" i="1" s="1"/>
  <c r="AL136" i="1" s="1"/>
  <c r="AL110" i="1"/>
  <c r="AG108" i="1"/>
  <c r="AI108" i="1" s="1"/>
  <c r="AJ108" i="1" s="1"/>
  <c r="AG105" i="1"/>
  <c r="AI102" i="1"/>
  <c r="AJ102" i="1" s="1"/>
  <c r="AL102" i="1" s="1"/>
  <c r="AG87" i="1"/>
  <c r="AI87" i="1" s="1"/>
  <c r="AJ87" i="1" s="1"/>
  <c r="AH120" i="1"/>
  <c r="AI120" i="1" s="1"/>
  <c r="AJ120" i="1" s="1"/>
  <c r="AL120" i="1" s="1"/>
  <c r="AI104" i="1"/>
  <c r="AJ104" i="1" s="1"/>
  <c r="AK104" i="1" s="1"/>
  <c r="AI151" i="1"/>
  <c r="AJ151" i="1" s="1"/>
  <c r="AK151" i="1" s="1"/>
  <c r="AH162" i="1"/>
  <c r="AH78" i="1"/>
  <c r="AI78" i="1" s="1"/>
  <c r="AJ78" i="1" s="1"/>
  <c r="AG97" i="1"/>
  <c r="AI97" i="1" s="1"/>
  <c r="AJ97" i="1" s="1"/>
  <c r="AG62" i="1"/>
  <c r="AI62" i="1" s="1"/>
  <c r="AJ62" i="1" s="1"/>
  <c r="AK62" i="1" s="1"/>
  <c r="AI74" i="1"/>
  <c r="AJ74" i="1" s="1"/>
  <c r="AL74" i="1" s="1"/>
  <c r="AG130" i="1"/>
  <c r="AI130" i="1" s="1"/>
  <c r="AJ130" i="1" s="1"/>
  <c r="AK130" i="1" s="1"/>
  <c r="AH95" i="1"/>
  <c r="AI95" i="1" s="1"/>
  <c r="AJ95" i="1" s="1"/>
  <c r="AK95" i="1" s="1"/>
  <c r="AH129" i="1"/>
  <c r="AI124" i="1"/>
  <c r="AJ124" i="1" s="1"/>
  <c r="AH133" i="1"/>
  <c r="AI133" i="1" s="1"/>
  <c r="AJ133" i="1" s="1"/>
  <c r="AG75" i="1"/>
  <c r="AI75" i="1" s="1"/>
  <c r="AJ75" i="1" s="1"/>
  <c r="AK75" i="1" s="1"/>
  <c r="AG101" i="1"/>
  <c r="AH101" i="1"/>
  <c r="AH111" i="1"/>
  <c r="AI137" i="1"/>
  <c r="AJ137" i="1" s="1"/>
  <c r="AK137" i="1" s="1"/>
  <c r="AH148" i="1"/>
  <c r="AK134" i="1"/>
  <c r="AN134" i="1" s="1"/>
  <c r="AG125" i="1"/>
  <c r="AH158" i="1"/>
  <c r="AG72" i="1"/>
  <c r="AI72" i="1" s="1"/>
  <c r="AJ72" i="1" s="1"/>
  <c r="AL72" i="1" s="1"/>
  <c r="AH107" i="1"/>
  <c r="AG107" i="1"/>
  <c r="AH105" i="1"/>
  <c r="AG99" i="1"/>
  <c r="AH117" i="1"/>
  <c r="AG111" i="1"/>
  <c r="AM153" i="1"/>
  <c r="AP153" i="1" s="1"/>
  <c r="AG161" i="1"/>
  <c r="AG158" i="1"/>
  <c r="AH103" i="1"/>
  <c r="AG115" i="1"/>
  <c r="AG103" i="1"/>
  <c r="AI154" i="1"/>
  <c r="AJ154" i="1" s="1"/>
  <c r="AH98" i="1"/>
  <c r="AG148" i="1"/>
  <c r="AG98" i="1"/>
  <c r="AG85" i="1"/>
  <c r="AH96" i="1"/>
  <c r="AH125" i="1"/>
  <c r="AH80" i="1"/>
  <c r="AL86" i="1"/>
  <c r="AK86" i="1"/>
  <c r="AG118" i="1"/>
  <c r="AH161" i="1"/>
  <c r="AH85" i="1"/>
  <c r="AH138" i="1"/>
  <c r="AG160" i="1"/>
  <c r="AH90" i="1"/>
  <c r="AH88" i="1"/>
  <c r="AG106" i="1"/>
  <c r="AH160" i="1"/>
  <c r="AG88" i="1"/>
  <c r="AG117" i="1"/>
  <c r="AI119" i="1"/>
  <c r="AJ119" i="1" s="1"/>
  <c r="AH115" i="1"/>
  <c r="AG90" i="1"/>
  <c r="AG109" i="1"/>
  <c r="AI109" i="1" s="1"/>
  <c r="AJ109" i="1" s="1"/>
  <c r="AG80" i="1"/>
  <c r="AG138" i="1"/>
  <c r="AG96" i="1"/>
  <c r="AH99" i="1"/>
  <c r="AI132" i="1"/>
  <c r="AJ132" i="1" s="1"/>
  <c r="AH118" i="1"/>
  <c r="AG129" i="1"/>
  <c r="AH106" i="1"/>
  <c r="AL79" i="1"/>
  <c r="AN79" i="1" s="1"/>
  <c r="AI142" i="1"/>
  <c r="AJ142" i="1" s="1"/>
  <c r="AK142" i="1" s="1"/>
  <c r="AK143" i="1"/>
  <c r="AM143" i="1" s="1"/>
  <c r="AN73" i="1" l="1"/>
  <c r="AO73" i="1" s="1"/>
  <c r="AM89" i="1"/>
  <c r="AO89" i="1" s="1"/>
  <c r="AK112" i="1"/>
  <c r="AN112" i="1" s="1"/>
  <c r="AN64" i="1"/>
  <c r="AO64" i="1" s="1"/>
  <c r="AO159" i="1"/>
  <c r="AQ159" i="1" s="1"/>
  <c r="AR159" i="1" s="1"/>
  <c r="AS159" i="1" s="1"/>
  <c r="AM92" i="1"/>
  <c r="AO92" i="1" s="1"/>
  <c r="AM121" i="1"/>
  <c r="AO121" i="1" s="1"/>
  <c r="AI123" i="1"/>
  <c r="AJ123" i="1" s="1"/>
  <c r="AK123" i="1" s="1"/>
  <c r="AM94" i="1"/>
  <c r="AN127" i="1"/>
  <c r="AP127" i="1" s="1"/>
  <c r="AP126" i="1"/>
  <c r="AQ126" i="1" s="1"/>
  <c r="AR126" i="1" s="1"/>
  <c r="AT126" i="1" s="1"/>
  <c r="AP114" i="1"/>
  <c r="AQ114" i="1" s="1"/>
  <c r="AR114" i="1" s="1"/>
  <c r="AS114" i="1" s="1"/>
  <c r="AL149" i="1"/>
  <c r="AK149" i="1"/>
  <c r="AK82" i="1"/>
  <c r="AL82" i="1"/>
  <c r="AP76" i="1"/>
  <c r="AQ76" i="1" s="1"/>
  <c r="AR76" i="1" s="1"/>
  <c r="AS76" i="1" s="1"/>
  <c r="AP89" i="1"/>
  <c r="AQ89" i="1" s="1"/>
  <c r="AR89" i="1" s="1"/>
  <c r="AS89" i="1" s="1"/>
  <c r="AL63" i="1"/>
  <c r="AK63" i="1"/>
  <c r="AL140" i="1"/>
  <c r="AN140" i="1" s="1"/>
  <c r="AK145" i="1"/>
  <c r="AM145" i="1" s="1"/>
  <c r="AK156" i="1"/>
  <c r="AN156" i="1" s="1"/>
  <c r="AL68" i="1"/>
  <c r="AM68" i="1" s="1"/>
  <c r="AL155" i="1"/>
  <c r="AM155" i="1" s="1"/>
  <c r="AK150" i="1"/>
  <c r="AL150" i="1"/>
  <c r="AI129" i="1"/>
  <c r="AJ129" i="1" s="1"/>
  <c r="AL129" i="1" s="1"/>
  <c r="AI162" i="1"/>
  <c r="AJ162" i="1" s="1"/>
  <c r="AK162" i="1" s="1"/>
  <c r="AK102" i="1"/>
  <c r="AN102" i="1" s="1"/>
  <c r="AO94" i="1"/>
  <c r="AL157" i="1"/>
  <c r="AK157" i="1"/>
  <c r="AI106" i="1"/>
  <c r="AJ106" i="1" s="1"/>
  <c r="AL106" i="1" s="1"/>
  <c r="AL139" i="1"/>
  <c r="AM139" i="1" s="1"/>
  <c r="AI96" i="1"/>
  <c r="AJ96" i="1" s="1"/>
  <c r="AK96" i="1" s="1"/>
  <c r="AL81" i="1"/>
  <c r="AN81" i="1" s="1"/>
  <c r="AK74" i="1"/>
  <c r="AM74" i="1" s="1"/>
  <c r="AK116" i="1"/>
  <c r="AM116" i="1" s="1"/>
  <c r="AP94" i="1"/>
  <c r="AI125" i="1"/>
  <c r="AJ125" i="1" s="1"/>
  <c r="AK125" i="1" s="1"/>
  <c r="AI117" i="1"/>
  <c r="AJ117" i="1" s="1"/>
  <c r="AK117" i="1" s="1"/>
  <c r="AK136" i="1"/>
  <c r="AM136" i="1" s="1"/>
  <c r="AL151" i="1"/>
  <c r="AN151" i="1" s="1"/>
  <c r="AI105" i="1"/>
  <c r="AJ105" i="1" s="1"/>
  <c r="AL105" i="1" s="1"/>
  <c r="AM110" i="1"/>
  <c r="AN110" i="1"/>
  <c r="AL104" i="1"/>
  <c r="AP73" i="1"/>
  <c r="AQ73" i="1" s="1"/>
  <c r="AR73" i="1" s="1"/>
  <c r="AT73" i="1" s="1"/>
  <c r="AL93" i="1"/>
  <c r="AN93" i="1" s="1"/>
  <c r="AI158" i="1"/>
  <c r="AJ158" i="1" s="1"/>
  <c r="AL158" i="1" s="1"/>
  <c r="AO153" i="1"/>
  <c r="AQ153" i="1" s="1"/>
  <c r="AR153" i="1" s="1"/>
  <c r="AI99" i="1"/>
  <c r="AJ99" i="1" s="1"/>
  <c r="AL99" i="1" s="1"/>
  <c r="AI111" i="1"/>
  <c r="AJ111" i="1" s="1"/>
  <c r="AK111" i="1" s="1"/>
  <c r="AL83" i="1"/>
  <c r="AN83" i="1" s="1"/>
  <c r="AK65" i="1"/>
  <c r="AM65" i="1" s="1"/>
  <c r="AI148" i="1"/>
  <c r="AJ148" i="1" s="1"/>
  <c r="AK148" i="1" s="1"/>
  <c r="AL146" i="1"/>
  <c r="AN146" i="1" s="1"/>
  <c r="AL95" i="1"/>
  <c r="AM95" i="1" s="1"/>
  <c r="AL91" i="1"/>
  <c r="AN91" i="1" s="1"/>
  <c r="AL100" i="1"/>
  <c r="AN100" i="1" s="1"/>
  <c r="AI161" i="1"/>
  <c r="AJ161" i="1" s="1"/>
  <c r="AK161" i="1" s="1"/>
  <c r="AI115" i="1"/>
  <c r="AJ115" i="1" s="1"/>
  <c r="AL115" i="1" s="1"/>
  <c r="AM134" i="1"/>
  <c r="AO134" i="1" s="1"/>
  <c r="AK69" i="1"/>
  <c r="AK124" i="1"/>
  <c r="AL124" i="1"/>
  <c r="AI101" i="1"/>
  <c r="AJ101" i="1" s="1"/>
  <c r="AI85" i="1"/>
  <c r="AJ85" i="1" s="1"/>
  <c r="AK85" i="1" s="1"/>
  <c r="AL130" i="1"/>
  <c r="AM130" i="1" s="1"/>
  <c r="AL133" i="1"/>
  <c r="AK133" i="1"/>
  <c r="AK120" i="1"/>
  <c r="AK77" i="1"/>
  <c r="AM77" i="1" s="1"/>
  <c r="AL137" i="1"/>
  <c r="AN137" i="1" s="1"/>
  <c r="AI107" i="1"/>
  <c r="AJ107" i="1" s="1"/>
  <c r="AK70" i="1"/>
  <c r="AL70" i="1"/>
  <c r="AK72" i="1"/>
  <c r="AN72" i="1" s="1"/>
  <c r="AI138" i="1"/>
  <c r="AJ138" i="1" s="1"/>
  <c r="AK138" i="1" s="1"/>
  <c r="AI103" i="1"/>
  <c r="AJ103" i="1" s="1"/>
  <c r="AL103" i="1" s="1"/>
  <c r="AI90" i="1"/>
  <c r="AJ90" i="1" s="1"/>
  <c r="AL90" i="1" s="1"/>
  <c r="AL75" i="1"/>
  <c r="AN75" i="1" s="1"/>
  <c r="AI88" i="1"/>
  <c r="AJ88" i="1" s="1"/>
  <c r="AK88" i="1" s="1"/>
  <c r="AI80" i="1"/>
  <c r="AJ80" i="1" s="1"/>
  <c r="AK80" i="1" s="1"/>
  <c r="AI98" i="1"/>
  <c r="AJ98" i="1" s="1"/>
  <c r="AL98" i="1" s="1"/>
  <c r="AK154" i="1"/>
  <c r="AL154" i="1"/>
  <c r="AK144" i="1"/>
  <c r="AM144" i="1" s="1"/>
  <c r="AI118" i="1"/>
  <c r="AJ118" i="1" s="1"/>
  <c r="AK135" i="1"/>
  <c r="AN135" i="1" s="1"/>
  <c r="AK84" i="1"/>
  <c r="AN84" i="1" s="1"/>
  <c r="AM86" i="1"/>
  <c r="AN86" i="1"/>
  <c r="AM112" i="1"/>
  <c r="AI160" i="1"/>
  <c r="AJ160" i="1" s="1"/>
  <c r="AL122" i="1"/>
  <c r="AM122" i="1" s="1"/>
  <c r="AL62" i="1"/>
  <c r="AN62" i="1" s="1"/>
  <c r="AL66" i="1"/>
  <c r="AK66" i="1"/>
  <c r="AK108" i="1"/>
  <c r="AL108" i="1"/>
  <c r="AN143" i="1"/>
  <c r="AP143" i="1" s="1"/>
  <c r="AL147" i="1"/>
  <c r="AN147" i="1" s="1"/>
  <c r="AL113" i="1"/>
  <c r="AM113" i="1" s="1"/>
  <c r="AM79" i="1"/>
  <c r="AP79" i="1" s="1"/>
  <c r="AL67" i="1"/>
  <c r="AK67" i="1"/>
  <c r="AK152" i="1"/>
  <c r="AL152" i="1"/>
  <c r="AL109" i="1"/>
  <c r="AK109" i="1"/>
  <c r="AL141" i="1"/>
  <c r="AK141" i="1"/>
  <c r="AK119" i="1"/>
  <c r="AL119" i="1"/>
  <c r="AL142" i="1"/>
  <c r="AN142" i="1" s="1"/>
  <c r="AK87" i="1"/>
  <c r="AL87" i="1"/>
  <c r="AK71" i="1"/>
  <c r="AL71" i="1"/>
  <c r="AK132" i="1"/>
  <c r="AL132" i="1"/>
  <c r="AL131" i="1"/>
  <c r="AK131" i="1"/>
  <c r="AK78" i="1"/>
  <c r="AL78" i="1"/>
  <c r="AL128" i="1"/>
  <c r="AK128" i="1"/>
  <c r="AK97" i="1"/>
  <c r="AL97" i="1"/>
  <c r="AL123" i="1" l="1"/>
  <c r="AP64" i="1"/>
  <c r="AQ64" i="1" s="1"/>
  <c r="AR64" i="1" s="1"/>
  <c r="AT64" i="1" s="1"/>
  <c r="AN145" i="1"/>
  <c r="AP92" i="1"/>
  <c r="AQ92" i="1" s="1"/>
  <c r="AR92" i="1" s="1"/>
  <c r="AT92" i="1" s="1"/>
  <c r="AP121" i="1"/>
  <c r="AS126" i="1"/>
  <c r="AV126" i="1" s="1"/>
  <c r="AO127" i="1"/>
  <c r="AQ127" i="1" s="1"/>
  <c r="AR127" i="1" s="1"/>
  <c r="AS127" i="1" s="1"/>
  <c r="AN149" i="1"/>
  <c r="AM149" i="1"/>
  <c r="AK129" i="1"/>
  <c r="AN129" i="1" s="1"/>
  <c r="AN139" i="1"/>
  <c r="AO139" i="1" s="1"/>
  <c r="AM140" i="1"/>
  <c r="AO140" i="1" s="1"/>
  <c r="AM156" i="1"/>
  <c r="AO156" i="1" s="1"/>
  <c r="AM157" i="1"/>
  <c r="AN63" i="1"/>
  <c r="AN82" i="1"/>
  <c r="AM82" i="1"/>
  <c r="AL162" i="1"/>
  <c r="AM162" i="1" s="1"/>
  <c r="AM63" i="1"/>
  <c r="AN157" i="1"/>
  <c r="AL125" i="1"/>
  <c r="AM125" i="1" s="1"/>
  <c r="AN116" i="1"/>
  <c r="AP116" i="1" s="1"/>
  <c r="AN155" i="1"/>
  <c r="AP155" i="1" s="1"/>
  <c r="AT159" i="1"/>
  <c r="AU159" i="1" s="1"/>
  <c r="AM146" i="1"/>
  <c r="AP146" i="1" s="1"/>
  <c r="AN150" i="1"/>
  <c r="AM102" i="1"/>
  <c r="AO102" i="1" s="1"/>
  <c r="AN144" i="1"/>
  <c r="AP144" i="1" s="1"/>
  <c r="AK106" i="1"/>
  <c r="AM106" i="1" s="1"/>
  <c r="AM150" i="1"/>
  <c r="AO150" i="1" s="1"/>
  <c r="AM81" i="1"/>
  <c r="AP81" i="1" s="1"/>
  <c r="AN68" i="1"/>
  <c r="AP68" i="1" s="1"/>
  <c r="AS64" i="1"/>
  <c r="AL117" i="1"/>
  <c r="AN117" i="1" s="1"/>
  <c r="AK99" i="1"/>
  <c r="AN99" i="1" s="1"/>
  <c r="AP110" i="1"/>
  <c r="AQ94" i="1"/>
  <c r="AR94" i="1" s="1"/>
  <c r="AT94" i="1" s="1"/>
  <c r="AL88" i="1"/>
  <c r="AN88" i="1" s="1"/>
  <c r="AK158" i="1"/>
  <c r="AM158" i="1" s="1"/>
  <c r="AN74" i="1"/>
  <c r="AP74" i="1" s="1"/>
  <c r="AL96" i="1"/>
  <c r="AM96" i="1" s="1"/>
  <c r="AM135" i="1"/>
  <c r="AO135" i="1" s="1"/>
  <c r="AK115" i="1"/>
  <c r="AN115" i="1" s="1"/>
  <c r="AK105" i="1"/>
  <c r="AM105" i="1" s="1"/>
  <c r="AN65" i="1"/>
  <c r="AO65" i="1" s="1"/>
  <c r="AN136" i="1"/>
  <c r="AO136" i="1" s="1"/>
  <c r="AN133" i="1"/>
  <c r="AP156" i="1"/>
  <c r="AM91" i="1"/>
  <c r="AO91" i="1" s="1"/>
  <c r="AK90" i="1"/>
  <c r="AN90" i="1" s="1"/>
  <c r="AM123" i="1"/>
  <c r="AM83" i="1"/>
  <c r="AO83" i="1" s="1"/>
  <c r="AN95" i="1"/>
  <c r="AO95" i="1" s="1"/>
  <c r="AL161" i="1"/>
  <c r="AN161" i="1" s="1"/>
  <c r="AN130" i="1"/>
  <c r="AP130" i="1" s="1"/>
  <c r="AM151" i="1"/>
  <c r="AO151" i="1" s="1"/>
  <c r="AO145" i="1"/>
  <c r="AP145" i="1"/>
  <c r="AL138" i="1"/>
  <c r="AN138" i="1" s="1"/>
  <c r="AN123" i="1"/>
  <c r="AM142" i="1"/>
  <c r="AP142" i="1" s="1"/>
  <c r="AM133" i="1"/>
  <c r="AM104" i="1"/>
  <c r="AN104" i="1"/>
  <c r="AO110" i="1"/>
  <c r="AT153" i="1"/>
  <c r="AS153" i="1"/>
  <c r="AL148" i="1"/>
  <c r="AM148" i="1" s="1"/>
  <c r="AT89" i="1"/>
  <c r="AV89" i="1" s="1"/>
  <c r="AM93" i="1"/>
  <c r="AP93" i="1" s="1"/>
  <c r="AM100" i="1"/>
  <c r="AO100" i="1" s="1"/>
  <c r="AL111" i="1"/>
  <c r="AM111" i="1" s="1"/>
  <c r="AM72" i="1"/>
  <c r="AO72" i="1" s="1"/>
  <c r="AL85" i="1"/>
  <c r="AN85" i="1" s="1"/>
  <c r="AP134" i="1"/>
  <c r="AQ134" i="1" s="1"/>
  <c r="AR134" i="1" s="1"/>
  <c r="AT134" i="1" s="1"/>
  <c r="AN124" i="1"/>
  <c r="AN69" i="1"/>
  <c r="AM69" i="1"/>
  <c r="AT114" i="1"/>
  <c r="AV114" i="1" s="1"/>
  <c r="AL101" i="1"/>
  <c r="AK101" i="1"/>
  <c r="AM124" i="1"/>
  <c r="AK103" i="1"/>
  <c r="AN103" i="1" s="1"/>
  <c r="AM137" i="1"/>
  <c r="AO137" i="1" s="1"/>
  <c r="AN120" i="1"/>
  <c r="AM120" i="1"/>
  <c r="AN77" i="1"/>
  <c r="AO77" i="1" s="1"/>
  <c r="AS73" i="1"/>
  <c r="AV73" i="1" s="1"/>
  <c r="AJ163" i="1"/>
  <c r="AN122" i="1"/>
  <c r="AP122" i="1" s="1"/>
  <c r="AM70" i="1"/>
  <c r="AM75" i="1"/>
  <c r="AP75" i="1" s="1"/>
  <c r="AN70" i="1"/>
  <c r="AL107" i="1"/>
  <c r="AK107" i="1"/>
  <c r="AM84" i="1"/>
  <c r="AP84" i="1" s="1"/>
  <c r="AN154" i="1"/>
  <c r="AN113" i="1"/>
  <c r="AO113" i="1" s="1"/>
  <c r="AO79" i="1"/>
  <c r="AQ79" i="1" s="1"/>
  <c r="AR79" i="1" s="1"/>
  <c r="AT79" i="1" s="1"/>
  <c r="AO143" i="1"/>
  <c r="AQ143" i="1" s="1"/>
  <c r="AR143" i="1" s="1"/>
  <c r="AT143" i="1" s="1"/>
  <c r="AK160" i="1"/>
  <c r="AL80" i="1"/>
  <c r="AN80" i="1" s="1"/>
  <c r="AK98" i="1"/>
  <c r="AN98" i="1" s="1"/>
  <c r="AM154" i="1"/>
  <c r="AL160" i="1"/>
  <c r="AN66" i="1"/>
  <c r="AK118" i="1"/>
  <c r="AL118" i="1"/>
  <c r="AM147" i="1"/>
  <c r="AP147" i="1" s="1"/>
  <c r="AO86" i="1"/>
  <c r="AM62" i="1"/>
  <c r="AO62" i="1" s="1"/>
  <c r="AT76" i="1"/>
  <c r="AV76" i="1" s="1"/>
  <c r="AQ121" i="1"/>
  <c r="AR121" i="1" s="1"/>
  <c r="AS121" i="1" s="1"/>
  <c r="AP86" i="1"/>
  <c r="AO112" i="1"/>
  <c r="AP112" i="1"/>
  <c r="AM66" i="1"/>
  <c r="AN108" i="1"/>
  <c r="AM108" i="1"/>
  <c r="AM71" i="1"/>
  <c r="AM152" i="1"/>
  <c r="AM132" i="1"/>
  <c r="AM88" i="1"/>
  <c r="AM87" i="1"/>
  <c r="AM67" i="1"/>
  <c r="AN67" i="1"/>
  <c r="AN106" i="1"/>
  <c r="AN152" i="1"/>
  <c r="AN119" i="1"/>
  <c r="AM109" i="1"/>
  <c r="AN87" i="1"/>
  <c r="AN109" i="1"/>
  <c r="AM141" i="1"/>
  <c r="AN141" i="1"/>
  <c r="AN128" i="1"/>
  <c r="AM78" i="1"/>
  <c r="AN131" i="1"/>
  <c r="AN71" i="1"/>
  <c r="AM119" i="1"/>
  <c r="AN132" i="1"/>
  <c r="AM97" i="1"/>
  <c r="AN97" i="1"/>
  <c r="AM128" i="1"/>
  <c r="AN78" i="1"/>
  <c r="AM131" i="1"/>
  <c r="AP140" i="1" l="1"/>
  <c r="AS92" i="1"/>
  <c r="AV92" i="1" s="1"/>
  <c r="AU126" i="1"/>
  <c r="AP139" i="1"/>
  <c r="AQ139" i="1" s="1"/>
  <c r="AR139" i="1" s="1"/>
  <c r="AT139" i="1" s="1"/>
  <c r="AP151" i="1"/>
  <c r="AT127" i="1"/>
  <c r="AM129" i="1"/>
  <c r="AP129" i="1" s="1"/>
  <c r="AN125" i="1"/>
  <c r="AP125" i="1" s="1"/>
  <c r="AO63" i="1"/>
  <c r="AO157" i="1"/>
  <c r="AO82" i="1"/>
  <c r="AO149" i="1"/>
  <c r="AP149" i="1"/>
  <c r="AV159" i="1"/>
  <c r="AW159" i="1" s="1"/>
  <c r="AO144" i="1"/>
  <c r="AQ144" i="1" s="1"/>
  <c r="AR144" i="1" s="1"/>
  <c r="AS144" i="1" s="1"/>
  <c r="AO130" i="1"/>
  <c r="AQ130" i="1" s="1"/>
  <c r="AR130" i="1" s="1"/>
  <c r="AS130" i="1" s="1"/>
  <c r="AO68" i="1"/>
  <c r="AQ68" i="1" s="1"/>
  <c r="AR68" i="1" s="1"/>
  <c r="AP157" i="1"/>
  <c r="AX126" i="1"/>
  <c r="AU73" i="1"/>
  <c r="AW73" i="1" s="1"/>
  <c r="AP83" i="1"/>
  <c r="AQ83" i="1" s="1"/>
  <c r="AR83" i="1" s="1"/>
  <c r="AS83" i="1" s="1"/>
  <c r="AO146" i="1"/>
  <c r="AQ146" i="1" s="1"/>
  <c r="AR146" i="1" s="1"/>
  <c r="AS146" i="1" s="1"/>
  <c r="AN162" i="1"/>
  <c r="AP162" i="1" s="1"/>
  <c r="AN96" i="1"/>
  <c r="AO96" i="1" s="1"/>
  <c r="AP150" i="1"/>
  <c r="AQ150" i="1" s="1"/>
  <c r="AR150" i="1" s="1"/>
  <c r="AP136" i="1"/>
  <c r="AQ136" i="1" s="1"/>
  <c r="AR136" i="1" s="1"/>
  <c r="AS136" i="1" s="1"/>
  <c r="AP135" i="1"/>
  <c r="AQ135" i="1" s="1"/>
  <c r="AR135" i="1" s="1"/>
  <c r="AT135" i="1" s="1"/>
  <c r="AO116" i="1"/>
  <c r="AQ116" i="1" s="1"/>
  <c r="AR116" i="1" s="1"/>
  <c r="AS116" i="1" s="1"/>
  <c r="AP82" i="1"/>
  <c r="AP63" i="1"/>
  <c r="AU92" i="1"/>
  <c r="AW92" i="1" s="1"/>
  <c r="AO81" i="1"/>
  <c r="AQ81" i="1" s="1"/>
  <c r="AR81" i="1" s="1"/>
  <c r="AM115" i="1"/>
  <c r="AO115" i="1" s="1"/>
  <c r="AP123" i="1"/>
  <c r="AM80" i="1"/>
  <c r="AP80" i="1" s="1"/>
  <c r="AP102" i="1"/>
  <c r="AQ102" i="1" s="1"/>
  <c r="AR102" i="1" s="1"/>
  <c r="AS102" i="1" s="1"/>
  <c r="AO155" i="1"/>
  <c r="AQ155" i="1" s="1"/>
  <c r="AR155" i="1" s="1"/>
  <c r="AT155" i="1" s="1"/>
  <c r="AN158" i="1"/>
  <c r="AP158" i="1" s="1"/>
  <c r="AM99" i="1"/>
  <c r="AO99" i="1" s="1"/>
  <c r="AM138" i="1"/>
  <c r="AO138" i="1" s="1"/>
  <c r="AQ110" i="1"/>
  <c r="AR110" i="1" s="1"/>
  <c r="AT110" i="1" s="1"/>
  <c r="AV64" i="1"/>
  <c r="AO93" i="1"/>
  <c r="AQ93" i="1" s="1"/>
  <c r="AR93" i="1" s="1"/>
  <c r="AT93" i="1" s="1"/>
  <c r="AO124" i="1"/>
  <c r="AM117" i="1"/>
  <c r="AP117" i="1" s="1"/>
  <c r="AP95" i="1"/>
  <c r="AQ95" i="1" s="1"/>
  <c r="AR95" i="1" s="1"/>
  <c r="AT95" i="1" s="1"/>
  <c r="AP91" i="1"/>
  <c r="AQ91" i="1" s="1"/>
  <c r="AR91" i="1" s="1"/>
  <c r="AS91" i="1" s="1"/>
  <c r="AS94" i="1"/>
  <c r="AU64" i="1"/>
  <c r="AW126" i="1"/>
  <c r="AO74" i="1"/>
  <c r="AQ74" i="1" s="1"/>
  <c r="AR74" i="1" s="1"/>
  <c r="AT74" i="1" s="1"/>
  <c r="AQ156" i="1"/>
  <c r="AR156" i="1" s="1"/>
  <c r="AP65" i="1"/>
  <c r="AQ65" i="1" s="1"/>
  <c r="AR65" i="1" s="1"/>
  <c r="AO142" i="1"/>
  <c r="AQ142" i="1" s="1"/>
  <c r="AR142" i="1" s="1"/>
  <c r="AS142" i="1" s="1"/>
  <c r="AM85" i="1"/>
  <c r="AO85" i="1" s="1"/>
  <c r="AO133" i="1"/>
  <c r="AN105" i="1"/>
  <c r="AP105" i="1" s="1"/>
  <c r="AO84" i="1"/>
  <c r="AQ84" i="1" s="1"/>
  <c r="AR84" i="1" s="1"/>
  <c r="AS84" i="1" s="1"/>
  <c r="AM90" i="1"/>
  <c r="AP90" i="1" s="1"/>
  <c r="AN148" i="1"/>
  <c r="AP148" i="1" s="1"/>
  <c r="AM161" i="1"/>
  <c r="AO161" i="1" s="1"/>
  <c r="AV153" i="1"/>
  <c r="AS134" i="1"/>
  <c r="AU134" i="1" s="1"/>
  <c r="AP133" i="1"/>
  <c r="AQ145" i="1"/>
  <c r="AR145" i="1" s="1"/>
  <c r="AU153" i="1"/>
  <c r="AW153" i="1" s="1"/>
  <c r="AU89" i="1"/>
  <c r="AX89" i="1" s="1"/>
  <c r="AO66" i="1"/>
  <c r="AM103" i="1"/>
  <c r="AO103" i="1" s="1"/>
  <c r="AO123" i="1"/>
  <c r="AN101" i="1"/>
  <c r="AP104" i="1"/>
  <c r="AQ151" i="1"/>
  <c r="AR151" i="1" s="1"/>
  <c r="AT151" i="1" s="1"/>
  <c r="AO104" i="1"/>
  <c r="AO69" i="1"/>
  <c r="AM107" i="1"/>
  <c r="AM160" i="1"/>
  <c r="AQ140" i="1"/>
  <c r="AR140" i="1" s="1"/>
  <c r="AP113" i="1"/>
  <c r="AQ113" i="1" s="1"/>
  <c r="AR113" i="1" s="1"/>
  <c r="AT113" i="1" s="1"/>
  <c r="AO122" i="1"/>
  <c r="AQ122" i="1" s="1"/>
  <c r="AR122" i="1" s="1"/>
  <c r="AS122" i="1" s="1"/>
  <c r="AP100" i="1"/>
  <c r="AQ100" i="1" s="1"/>
  <c r="AR100" i="1" s="1"/>
  <c r="AS100" i="1" s="1"/>
  <c r="AU76" i="1"/>
  <c r="AX76" i="1" s="1"/>
  <c r="AU114" i="1"/>
  <c r="AX114" i="1" s="1"/>
  <c r="AN111" i="1"/>
  <c r="AP111" i="1" s="1"/>
  <c r="AN160" i="1"/>
  <c r="AP72" i="1"/>
  <c r="AQ72" i="1" s="1"/>
  <c r="AR72" i="1" s="1"/>
  <c r="AT72" i="1" s="1"/>
  <c r="AP69" i="1"/>
  <c r="AO120" i="1"/>
  <c r="AP124" i="1"/>
  <c r="AM101" i="1"/>
  <c r="AP120" i="1"/>
  <c r="AP77" i="1"/>
  <c r="AQ77" i="1" s="1"/>
  <c r="AR77" i="1" s="1"/>
  <c r="AP137" i="1"/>
  <c r="AQ137" i="1" s="1"/>
  <c r="AR137" i="1" s="1"/>
  <c r="AP70" i="1"/>
  <c r="AN107" i="1"/>
  <c r="AO75" i="1"/>
  <c r="AQ75" i="1" s="1"/>
  <c r="AR75" i="1" s="1"/>
  <c r="AT75" i="1" s="1"/>
  <c r="AO154" i="1"/>
  <c r="AO70" i="1"/>
  <c r="AN118" i="1"/>
  <c r="AM98" i="1"/>
  <c r="AP98" i="1" s="1"/>
  <c r="AP154" i="1"/>
  <c r="AP132" i="1"/>
  <c r="AQ86" i="1"/>
  <c r="AR86" i="1" s="1"/>
  <c r="AT86" i="1" s="1"/>
  <c r="AO147" i="1"/>
  <c r="AQ147" i="1" s="1"/>
  <c r="AR147" i="1" s="1"/>
  <c r="AP62" i="1"/>
  <c r="AQ62" i="1" s="1"/>
  <c r="AR62" i="1" s="1"/>
  <c r="AT62" i="1" s="1"/>
  <c r="AM118" i="1"/>
  <c r="AT121" i="1"/>
  <c r="AV121" i="1" s="1"/>
  <c r="AO131" i="1"/>
  <c r="AP88" i="1"/>
  <c r="AP106" i="1"/>
  <c r="AQ112" i="1"/>
  <c r="AR112" i="1" s="1"/>
  <c r="AO108" i="1"/>
  <c r="AO106" i="1"/>
  <c r="AP71" i="1"/>
  <c r="AP109" i="1"/>
  <c r="AP66" i="1"/>
  <c r="AP108" i="1"/>
  <c r="AO119" i="1"/>
  <c r="AP87" i="1"/>
  <c r="AO67" i="1"/>
  <c r="AP119" i="1"/>
  <c r="AP67" i="1"/>
  <c r="AO109" i="1"/>
  <c r="AO141" i="1"/>
  <c r="AO152" i="1"/>
  <c r="AP152" i="1"/>
  <c r="AS79" i="1"/>
  <c r="AU79" i="1" s="1"/>
  <c r="AP78" i="1"/>
  <c r="AO128" i="1"/>
  <c r="AP141" i="1"/>
  <c r="AO71" i="1"/>
  <c r="AO87" i="1"/>
  <c r="AP97" i="1"/>
  <c r="AO88" i="1"/>
  <c r="AP128" i="1"/>
  <c r="AO132" i="1"/>
  <c r="AO78" i="1"/>
  <c r="AP131" i="1"/>
  <c r="AO97" i="1"/>
  <c r="AS143" i="1"/>
  <c r="AU143" i="1" s="1"/>
  <c r="AO125" i="1" l="1"/>
  <c r="AP96" i="1"/>
  <c r="AX73" i="1"/>
  <c r="AO162" i="1"/>
  <c r="AX159" i="1"/>
  <c r="AY159" i="1" s="1"/>
  <c r="AZ159" i="1" s="1"/>
  <c r="BA159" i="1" s="1"/>
  <c r="AX64" i="1"/>
  <c r="AO158" i="1"/>
  <c r="AQ158" i="1" s="1"/>
  <c r="AR158" i="1" s="1"/>
  <c r="AS158" i="1" s="1"/>
  <c r="AQ123" i="1"/>
  <c r="AR123" i="1" s="1"/>
  <c r="AS123" i="1" s="1"/>
  <c r="AO129" i="1"/>
  <c r="AY126" i="1"/>
  <c r="AZ126" i="1" s="1"/>
  <c r="AX92" i="1"/>
  <c r="AQ82" i="1"/>
  <c r="AR82" i="1" s="1"/>
  <c r="AT82" i="1" s="1"/>
  <c r="AQ63" i="1"/>
  <c r="AR63" i="1" s="1"/>
  <c r="AS63" i="1" s="1"/>
  <c r="AV127" i="1"/>
  <c r="AU127" i="1"/>
  <c r="AS155" i="1"/>
  <c r="AU155" i="1" s="1"/>
  <c r="AQ149" i="1"/>
  <c r="AR149" i="1" s="1"/>
  <c r="AS149" i="1" s="1"/>
  <c r="AQ120" i="1"/>
  <c r="AR120" i="1" s="1"/>
  <c r="AT120" i="1" s="1"/>
  <c r="AQ157" i="1"/>
  <c r="AR157" i="1" s="1"/>
  <c r="AT157" i="1" s="1"/>
  <c r="AP115" i="1"/>
  <c r="AQ115" i="1" s="1"/>
  <c r="AR115" i="1" s="1"/>
  <c r="AT115" i="1" s="1"/>
  <c r="AO105" i="1"/>
  <c r="AQ105" i="1" s="1"/>
  <c r="AR105" i="1" s="1"/>
  <c r="AT105" i="1" s="1"/>
  <c r="AP138" i="1"/>
  <c r="AQ138" i="1" s="1"/>
  <c r="AR138" i="1" s="1"/>
  <c r="AT138" i="1" s="1"/>
  <c r="AP160" i="1"/>
  <c r="AW76" i="1"/>
  <c r="AY76" i="1" s="1"/>
  <c r="AZ76" i="1" s="1"/>
  <c r="BB76" i="1" s="1"/>
  <c r="AO80" i="1"/>
  <c r="AQ80" i="1" s="1"/>
  <c r="AR80" i="1" s="1"/>
  <c r="AT80" i="1" s="1"/>
  <c r="AQ133" i="1"/>
  <c r="AR133" i="1" s="1"/>
  <c r="AS133" i="1" s="1"/>
  <c r="AO148" i="1"/>
  <c r="AQ148" i="1" s="1"/>
  <c r="AR148" i="1" s="1"/>
  <c r="AP99" i="1"/>
  <c r="AQ99" i="1" s="1"/>
  <c r="AR99" i="1" s="1"/>
  <c r="AS99" i="1" s="1"/>
  <c r="AP85" i="1"/>
  <c r="AQ85" i="1" s="1"/>
  <c r="AR85" i="1" s="1"/>
  <c r="AS85" i="1" s="1"/>
  <c r="AQ69" i="1"/>
  <c r="AR69" i="1" s="1"/>
  <c r="AQ124" i="1"/>
  <c r="AR124" i="1" s="1"/>
  <c r="AS124" i="1" s="1"/>
  <c r="AT102" i="1"/>
  <c r="AU102" i="1" s="1"/>
  <c r="AS110" i="1"/>
  <c r="AV110" i="1" s="1"/>
  <c r="BA126" i="1"/>
  <c r="BB126" i="1"/>
  <c r="AO117" i="1"/>
  <c r="AQ117" i="1" s="1"/>
  <c r="AR117" i="1" s="1"/>
  <c r="AW64" i="1"/>
  <c r="AY64" i="1" s="1"/>
  <c r="AZ64" i="1" s="1"/>
  <c r="BA64" i="1" s="1"/>
  <c r="AV94" i="1"/>
  <c r="AU94" i="1"/>
  <c r="AS135" i="1"/>
  <c r="AV135" i="1" s="1"/>
  <c r="AP107" i="1"/>
  <c r="AO101" i="1"/>
  <c r="AP161" i="1"/>
  <c r="AQ161" i="1" s="1"/>
  <c r="AR161" i="1" s="1"/>
  <c r="AS161" i="1" s="1"/>
  <c r="AS120" i="1"/>
  <c r="AV120" i="1" s="1"/>
  <c r="AO160" i="1"/>
  <c r="AS156" i="1"/>
  <c r="AT156" i="1"/>
  <c r="AT91" i="1"/>
  <c r="AV91" i="1" s="1"/>
  <c r="AW89" i="1"/>
  <c r="AY89" i="1" s="1"/>
  <c r="AZ89" i="1" s="1"/>
  <c r="BA89" i="1" s="1"/>
  <c r="AW114" i="1"/>
  <c r="AY114" i="1" s="1"/>
  <c r="AZ114" i="1" s="1"/>
  <c r="AV134" i="1"/>
  <c r="AW134" i="1" s="1"/>
  <c r="AQ66" i="1"/>
  <c r="AR66" i="1" s="1"/>
  <c r="AS66" i="1" s="1"/>
  <c r="AQ132" i="1"/>
  <c r="AR132" i="1" s="1"/>
  <c r="AT132" i="1" s="1"/>
  <c r="AX153" i="1"/>
  <c r="AY153" i="1" s="1"/>
  <c r="AZ153" i="1" s="1"/>
  <c r="BB153" i="1" s="1"/>
  <c r="AO90" i="1"/>
  <c r="AQ90" i="1" s="1"/>
  <c r="AR90" i="1" s="1"/>
  <c r="AS90" i="1" s="1"/>
  <c r="AS72" i="1"/>
  <c r="AV72" i="1" s="1"/>
  <c r="AP103" i="1"/>
  <c r="AQ103" i="1" s="1"/>
  <c r="AR103" i="1" s="1"/>
  <c r="AQ104" i="1"/>
  <c r="AR104" i="1" s="1"/>
  <c r="AS104" i="1" s="1"/>
  <c r="AT145" i="1"/>
  <c r="AS145" i="1"/>
  <c r="AQ71" i="1"/>
  <c r="AR71" i="1" s="1"/>
  <c r="AS71" i="1" s="1"/>
  <c r="AQ109" i="1"/>
  <c r="AR109" i="1" s="1"/>
  <c r="AS109" i="1" s="1"/>
  <c r="AS151" i="1"/>
  <c r="AU151" i="1" s="1"/>
  <c r="AQ131" i="1"/>
  <c r="AR131" i="1" s="1"/>
  <c r="AS131" i="1" s="1"/>
  <c r="AT140" i="1"/>
  <c r="AS140" i="1"/>
  <c r="AQ129" i="1"/>
  <c r="AR129" i="1" s="1"/>
  <c r="AS129" i="1" s="1"/>
  <c r="AQ162" i="1"/>
  <c r="AR162" i="1" s="1"/>
  <c r="AT162" i="1" s="1"/>
  <c r="AO111" i="1"/>
  <c r="AQ111" i="1" s="1"/>
  <c r="AR111" i="1" s="1"/>
  <c r="AT130" i="1"/>
  <c r="AU130" i="1" s="1"/>
  <c r="AQ96" i="1"/>
  <c r="AR96" i="1" s="1"/>
  <c r="AS96" i="1" s="1"/>
  <c r="AT68" i="1"/>
  <c r="AS68" i="1"/>
  <c r="AS95" i="1"/>
  <c r="AU95" i="1" s="1"/>
  <c r="AS74" i="1"/>
  <c r="AU74" i="1" s="1"/>
  <c r="AS86" i="1"/>
  <c r="AV86" i="1" s="1"/>
  <c r="AO98" i="1"/>
  <c r="AQ98" i="1" s="1"/>
  <c r="AR98" i="1" s="1"/>
  <c r="AQ88" i="1"/>
  <c r="AR88" i="1" s="1"/>
  <c r="AS88" i="1" s="1"/>
  <c r="BB159" i="1"/>
  <c r="BD159" i="1" s="1"/>
  <c r="AS93" i="1"/>
  <c r="AU93" i="1" s="1"/>
  <c r="AP101" i="1"/>
  <c r="AT136" i="1"/>
  <c r="AU136" i="1" s="1"/>
  <c r="AS77" i="1"/>
  <c r="AT77" i="1"/>
  <c r="AO118" i="1"/>
  <c r="AT146" i="1"/>
  <c r="AU146" i="1" s="1"/>
  <c r="AT137" i="1"/>
  <c r="AS137" i="1"/>
  <c r="AT116" i="1"/>
  <c r="AU116" i="1" s="1"/>
  <c r="AS75" i="1"/>
  <c r="AU75" i="1" s="1"/>
  <c r="AS113" i="1"/>
  <c r="AV113" i="1" s="1"/>
  <c r="AT100" i="1"/>
  <c r="AU100" i="1" s="1"/>
  <c r="AS139" i="1"/>
  <c r="AV139" i="1" s="1"/>
  <c r="AQ125" i="1"/>
  <c r="AR125" i="1" s="1"/>
  <c r="AS125" i="1" s="1"/>
  <c r="AQ154" i="1"/>
  <c r="AR154" i="1" s="1"/>
  <c r="AS154" i="1" s="1"/>
  <c r="AQ70" i="1"/>
  <c r="AR70" i="1" s="1"/>
  <c r="AO107" i="1"/>
  <c r="AV79" i="1"/>
  <c r="AW79" i="1" s="1"/>
  <c r="AT81" i="1"/>
  <c r="AS81" i="1"/>
  <c r="AQ106" i="1"/>
  <c r="AR106" i="1" s="1"/>
  <c r="AS106" i="1" s="1"/>
  <c r="AT144" i="1"/>
  <c r="AU144" i="1" s="1"/>
  <c r="AY73" i="1"/>
  <c r="AZ73" i="1" s="1"/>
  <c r="BA73" i="1" s="1"/>
  <c r="AY92" i="1"/>
  <c r="AZ92" i="1" s="1"/>
  <c r="BB92" i="1" s="1"/>
  <c r="AQ78" i="1"/>
  <c r="AR78" i="1" s="1"/>
  <c r="AT78" i="1" s="1"/>
  <c r="AT83" i="1"/>
  <c r="AU83" i="1" s="1"/>
  <c r="AU121" i="1"/>
  <c r="AX121" i="1" s="1"/>
  <c r="AQ87" i="1"/>
  <c r="AR87" i="1" s="1"/>
  <c r="AS87" i="1" s="1"/>
  <c r="AP118" i="1"/>
  <c r="AQ108" i="1"/>
  <c r="AR108" i="1" s="1"/>
  <c r="AT108" i="1" s="1"/>
  <c r="AQ119" i="1"/>
  <c r="AR119" i="1" s="1"/>
  <c r="AS119" i="1" s="1"/>
  <c r="AT122" i="1"/>
  <c r="AU122" i="1" s="1"/>
  <c r="AS62" i="1"/>
  <c r="AV62" i="1" s="1"/>
  <c r="AT112" i="1"/>
  <c r="AS112" i="1"/>
  <c r="AQ67" i="1"/>
  <c r="AR67" i="1" s="1"/>
  <c r="AT67" i="1" s="1"/>
  <c r="AT84" i="1"/>
  <c r="AU84" i="1" s="1"/>
  <c r="AQ141" i="1"/>
  <c r="AR141" i="1" s="1"/>
  <c r="AT141" i="1" s="1"/>
  <c r="AQ152" i="1"/>
  <c r="AR152" i="1" s="1"/>
  <c r="AQ128" i="1"/>
  <c r="AR128" i="1" s="1"/>
  <c r="AT128" i="1" s="1"/>
  <c r="AQ97" i="1"/>
  <c r="AR97" i="1" s="1"/>
  <c r="AS97" i="1" s="1"/>
  <c r="AS150" i="1"/>
  <c r="AT150" i="1"/>
  <c r="AT142" i="1"/>
  <c r="AU142" i="1" s="1"/>
  <c r="AS65" i="1"/>
  <c r="AT65" i="1"/>
  <c r="AS147" i="1"/>
  <c r="AT147" i="1"/>
  <c r="AV143" i="1"/>
  <c r="AW143" i="1" s="1"/>
  <c r="AT63" i="1" l="1"/>
  <c r="AT123" i="1"/>
  <c r="AT149" i="1"/>
  <c r="AV149" i="1" s="1"/>
  <c r="AS82" i="1"/>
  <c r="AU82" i="1" s="1"/>
  <c r="AX127" i="1"/>
  <c r="AW127" i="1"/>
  <c r="AV155" i="1"/>
  <c r="AW155" i="1" s="1"/>
  <c r="AS157" i="1"/>
  <c r="AV157" i="1" s="1"/>
  <c r="BD126" i="1"/>
  <c r="AS80" i="1"/>
  <c r="AV80" i="1" s="1"/>
  <c r="AT124" i="1"/>
  <c r="AV124" i="1" s="1"/>
  <c r="AQ160" i="1"/>
  <c r="AR160" i="1" s="1"/>
  <c r="AS160" i="1" s="1"/>
  <c r="AU149" i="1"/>
  <c r="AS148" i="1"/>
  <c r="AT148" i="1"/>
  <c r="AU110" i="1"/>
  <c r="AX110" i="1" s="1"/>
  <c r="AV63" i="1"/>
  <c r="AT133" i="1"/>
  <c r="AV133" i="1" s="1"/>
  <c r="AU135" i="1"/>
  <c r="AW135" i="1" s="1"/>
  <c r="BC126" i="1"/>
  <c r="AT69" i="1"/>
  <c r="AS69" i="1"/>
  <c r="AV102" i="1"/>
  <c r="AX102" i="1" s="1"/>
  <c r="AU63" i="1"/>
  <c r="AQ101" i="1"/>
  <c r="AR101" i="1" s="1"/>
  <c r="AS101" i="1" s="1"/>
  <c r="AT66" i="1"/>
  <c r="AU66" i="1" s="1"/>
  <c r="AW94" i="1"/>
  <c r="AU91" i="1"/>
  <c r="AX91" i="1" s="1"/>
  <c r="AT161" i="1"/>
  <c r="AU161" i="1" s="1"/>
  <c r="AV130" i="1"/>
  <c r="AX130" i="1" s="1"/>
  <c r="AX134" i="1"/>
  <c r="AY134" i="1" s="1"/>
  <c r="AZ134" i="1" s="1"/>
  <c r="BB134" i="1" s="1"/>
  <c r="AQ107" i="1"/>
  <c r="AR107" i="1" s="1"/>
  <c r="AT107" i="1" s="1"/>
  <c r="AX94" i="1"/>
  <c r="BB64" i="1"/>
  <c r="BC64" i="1" s="1"/>
  <c r="AT90" i="1"/>
  <c r="AU90" i="1" s="1"/>
  <c r="AU120" i="1"/>
  <c r="AW120" i="1" s="1"/>
  <c r="AV156" i="1"/>
  <c r="AU156" i="1"/>
  <c r="AV74" i="1"/>
  <c r="AW74" i="1" s="1"/>
  <c r="BA114" i="1"/>
  <c r="BB114" i="1"/>
  <c r="AU72" i="1"/>
  <c r="AX72" i="1" s="1"/>
  <c r="AS132" i="1"/>
  <c r="AU132" i="1" s="1"/>
  <c r="AS162" i="1"/>
  <c r="AV162" i="1" s="1"/>
  <c r="AT71" i="1"/>
  <c r="AV71" i="1" s="1"/>
  <c r="AS115" i="1"/>
  <c r="AV115" i="1" s="1"/>
  <c r="AT85" i="1"/>
  <c r="AU85" i="1" s="1"/>
  <c r="AT131" i="1"/>
  <c r="AU131" i="1" s="1"/>
  <c r="AT119" i="1"/>
  <c r="AU119" i="1" s="1"/>
  <c r="AT104" i="1"/>
  <c r="AV104" i="1" s="1"/>
  <c r="AV100" i="1"/>
  <c r="AW100" i="1" s="1"/>
  <c r="AX79" i="1"/>
  <c r="AY79" i="1" s="1"/>
  <c r="AZ79" i="1" s="1"/>
  <c r="BB79" i="1" s="1"/>
  <c r="BB73" i="1"/>
  <c r="BD73" i="1" s="1"/>
  <c r="AS78" i="1"/>
  <c r="AV78" i="1" s="1"/>
  <c r="AT109" i="1"/>
  <c r="AV109" i="1" s="1"/>
  <c r="AQ118" i="1"/>
  <c r="AR118" i="1" s="1"/>
  <c r="AT118" i="1" s="1"/>
  <c r="AV83" i="1"/>
  <c r="AX83" i="1" s="1"/>
  <c r="AV151" i="1"/>
  <c r="AX151" i="1" s="1"/>
  <c r="BC159" i="1"/>
  <c r="BE159" i="1" s="1"/>
  <c r="AV146" i="1"/>
  <c r="AX146" i="1" s="1"/>
  <c r="AU86" i="1"/>
  <c r="AX86" i="1" s="1"/>
  <c r="AT96" i="1"/>
  <c r="AU96" i="1" s="1"/>
  <c r="AV144" i="1"/>
  <c r="AW144" i="1" s="1"/>
  <c r="AV145" i="1"/>
  <c r="AU123" i="1"/>
  <c r="AV93" i="1"/>
  <c r="AX93" i="1" s="1"/>
  <c r="AT129" i="1"/>
  <c r="AV129" i="1" s="1"/>
  <c r="AU140" i="1"/>
  <c r="BA153" i="1"/>
  <c r="BC153" i="1" s="1"/>
  <c r="AS105" i="1"/>
  <c r="AU105" i="1" s="1"/>
  <c r="AT99" i="1"/>
  <c r="AV99" i="1" s="1"/>
  <c r="AU145" i="1"/>
  <c r="AV123" i="1"/>
  <c r="AT88" i="1"/>
  <c r="AV88" i="1" s="1"/>
  <c r="BA92" i="1"/>
  <c r="BC92" i="1" s="1"/>
  <c r="AV77" i="1"/>
  <c r="AV68" i="1"/>
  <c r="AV140" i="1"/>
  <c r="AV95" i="1"/>
  <c r="AW95" i="1" s="1"/>
  <c r="AT111" i="1"/>
  <c r="AS111" i="1"/>
  <c r="AV75" i="1"/>
  <c r="AX75" i="1" s="1"/>
  <c r="AU68" i="1"/>
  <c r="AU77" i="1"/>
  <c r="AT106" i="1"/>
  <c r="AV106" i="1" s="1"/>
  <c r="AU113" i="1"/>
  <c r="AX113" i="1" s="1"/>
  <c r="AT154" i="1"/>
  <c r="AV154" i="1" s="1"/>
  <c r="AV136" i="1"/>
  <c r="AW136" i="1" s="1"/>
  <c r="AV137" i="1"/>
  <c r="AT158" i="1"/>
  <c r="AU158" i="1" s="1"/>
  <c r="AV116" i="1"/>
  <c r="AX116" i="1" s="1"/>
  <c r="AU137" i="1"/>
  <c r="BA76" i="1"/>
  <c r="BC76" i="1" s="1"/>
  <c r="AU139" i="1"/>
  <c r="AV122" i="1"/>
  <c r="AX122" i="1" s="1"/>
  <c r="AV81" i="1"/>
  <c r="AT125" i="1"/>
  <c r="AT70" i="1"/>
  <c r="AS70" i="1"/>
  <c r="AW121" i="1"/>
  <c r="AY121" i="1" s="1"/>
  <c r="AZ121" i="1" s="1"/>
  <c r="AS108" i="1"/>
  <c r="AU108" i="1" s="1"/>
  <c r="AU62" i="1"/>
  <c r="AW62" i="1" s="1"/>
  <c r="AU81" i="1"/>
  <c r="AT97" i="1"/>
  <c r="AU97" i="1" s="1"/>
  <c r="AS98" i="1"/>
  <c r="AT98" i="1"/>
  <c r="AV84" i="1"/>
  <c r="AW84" i="1" s="1"/>
  <c r="AT103" i="1"/>
  <c r="AS103" i="1"/>
  <c r="AS141" i="1"/>
  <c r="AV141" i="1" s="1"/>
  <c r="AS67" i="1"/>
  <c r="AU67" i="1" s="1"/>
  <c r="AT87" i="1"/>
  <c r="AU87" i="1" s="1"/>
  <c r="AS138" i="1"/>
  <c r="AV138" i="1" s="1"/>
  <c r="AU112" i="1"/>
  <c r="AS128" i="1"/>
  <c r="AV128" i="1" s="1"/>
  <c r="AV112" i="1"/>
  <c r="BB89" i="1"/>
  <c r="BC89" i="1" s="1"/>
  <c r="AT152" i="1"/>
  <c r="AS152" i="1"/>
  <c r="AV147" i="1"/>
  <c r="AV65" i="1"/>
  <c r="AU150" i="1"/>
  <c r="AS117" i="1"/>
  <c r="AT117" i="1"/>
  <c r="AV142" i="1"/>
  <c r="AV150" i="1"/>
  <c r="AU65" i="1"/>
  <c r="AU147" i="1"/>
  <c r="AX143" i="1"/>
  <c r="AY143" i="1" s="1"/>
  <c r="AZ143" i="1" s="1"/>
  <c r="BA143" i="1" s="1"/>
  <c r="AU157" i="1" l="1"/>
  <c r="AX157" i="1" s="1"/>
  <c r="AV82" i="1"/>
  <c r="AW110" i="1"/>
  <c r="BF126" i="1"/>
  <c r="AY127" i="1"/>
  <c r="AZ127" i="1" s="1"/>
  <c r="BB127" i="1" s="1"/>
  <c r="AU80" i="1"/>
  <c r="AW80" i="1" s="1"/>
  <c r="AX155" i="1"/>
  <c r="AY155" i="1" s="1"/>
  <c r="AZ155" i="1" s="1"/>
  <c r="BA155" i="1" s="1"/>
  <c r="AU124" i="1"/>
  <c r="AW124" i="1" s="1"/>
  <c r="AU148" i="1"/>
  <c r="AT160" i="1"/>
  <c r="AU160" i="1" s="1"/>
  <c r="AW83" i="1"/>
  <c r="AY83" i="1" s="1"/>
  <c r="AZ83" i="1" s="1"/>
  <c r="AV66" i="1"/>
  <c r="AX66" i="1" s="1"/>
  <c r="AU133" i="1"/>
  <c r="AW133" i="1" s="1"/>
  <c r="AW102" i="1"/>
  <c r="AY102" i="1" s="1"/>
  <c r="AZ102" i="1" s="1"/>
  <c r="BA102" i="1" s="1"/>
  <c r="AV148" i="1"/>
  <c r="BE126" i="1"/>
  <c r="BG126" i="1" s="1"/>
  <c r="BH126" i="1" s="1"/>
  <c r="BJ126" i="1" s="1"/>
  <c r="AW149" i="1"/>
  <c r="AV132" i="1"/>
  <c r="AW132" i="1" s="1"/>
  <c r="BD92" i="1"/>
  <c r="BF92" i="1" s="1"/>
  <c r="AX149" i="1"/>
  <c r="AW91" i="1"/>
  <c r="AY91" i="1" s="1"/>
  <c r="AZ91" i="1" s="1"/>
  <c r="BB91" i="1" s="1"/>
  <c r="AW86" i="1"/>
  <c r="AY86" i="1" s="1"/>
  <c r="AZ86" i="1" s="1"/>
  <c r="AW72" i="1"/>
  <c r="AY72" i="1" s="1"/>
  <c r="AZ72" i="1" s="1"/>
  <c r="BB72" i="1" s="1"/>
  <c r="AY94" i="1"/>
  <c r="AZ94" i="1" s="1"/>
  <c r="BB94" i="1" s="1"/>
  <c r="AU69" i="1"/>
  <c r="AW82" i="1"/>
  <c r="AX82" i="1"/>
  <c r="AX135" i="1"/>
  <c r="AY135" i="1" s="1"/>
  <c r="AZ135" i="1" s="1"/>
  <c r="BA135" i="1" s="1"/>
  <c r="AW63" i="1"/>
  <c r="AX144" i="1"/>
  <c r="AY144" i="1" s="1"/>
  <c r="AZ144" i="1" s="1"/>
  <c r="AT101" i="1"/>
  <c r="AV101" i="1" s="1"/>
  <c r="AV131" i="1"/>
  <c r="AX131" i="1" s="1"/>
  <c r="AV158" i="1"/>
  <c r="AW158" i="1" s="1"/>
  <c r="AV69" i="1"/>
  <c r="AX63" i="1"/>
  <c r="BF159" i="1"/>
  <c r="BG159" i="1" s="1"/>
  <c r="BH159" i="1" s="1"/>
  <c r="BI159" i="1" s="1"/>
  <c r="AX120" i="1"/>
  <c r="AY120" i="1" s="1"/>
  <c r="AZ120" i="1" s="1"/>
  <c r="BA120" i="1" s="1"/>
  <c r="AS107" i="1"/>
  <c r="AU107" i="1" s="1"/>
  <c r="AX74" i="1"/>
  <c r="AY74" i="1" s="1"/>
  <c r="AZ74" i="1" s="1"/>
  <c r="BA74" i="1" s="1"/>
  <c r="AU115" i="1"/>
  <c r="AX115" i="1" s="1"/>
  <c r="BC73" i="1"/>
  <c r="BF73" i="1" s="1"/>
  <c r="AV90" i="1"/>
  <c r="AX90" i="1" s="1"/>
  <c r="AU71" i="1"/>
  <c r="AW71" i="1" s="1"/>
  <c r="BD76" i="1"/>
  <c r="BE76" i="1" s="1"/>
  <c r="AW130" i="1"/>
  <c r="AY130" i="1" s="1"/>
  <c r="AZ130" i="1" s="1"/>
  <c r="BA130" i="1" s="1"/>
  <c r="AU162" i="1"/>
  <c r="AX162" i="1" s="1"/>
  <c r="AU99" i="1"/>
  <c r="AW99" i="1" s="1"/>
  <c r="BD114" i="1"/>
  <c r="BD64" i="1"/>
  <c r="BF64" i="1" s="1"/>
  <c r="AU154" i="1"/>
  <c r="AW154" i="1" s="1"/>
  <c r="BC114" i="1"/>
  <c r="BD153" i="1"/>
  <c r="BE153" i="1" s="1"/>
  <c r="AX100" i="1"/>
  <c r="AY100" i="1" s="1"/>
  <c r="AZ100" i="1" s="1"/>
  <c r="AV96" i="1"/>
  <c r="AW96" i="1" s="1"/>
  <c r="AW156" i="1"/>
  <c r="AV161" i="1"/>
  <c r="AX161" i="1" s="1"/>
  <c r="AX156" i="1"/>
  <c r="AU109" i="1"/>
  <c r="AW109" i="1" s="1"/>
  <c r="AV85" i="1"/>
  <c r="AX85" i="1" s="1"/>
  <c r="AW146" i="1"/>
  <c r="AY146" i="1" s="1"/>
  <c r="AZ146" i="1" s="1"/>
  <c r="BB146" i="1" s="1"/>
  <c r="AR163" i="1"/>
  <c r="AV108" i="1"/>
  <c r="AX108" i="1" s="1"/>
  <c r="AW151" i="1"/>
  <c r="AY151" i="1" s="1"/>
  <c r="AZ151" i="1" s="1"/>
  <c r="BA151" i="1" s="1"/>
  <c r="AU78" i="1"/>
  <c r="AW78" i="1" s="1"/>
  <c r="AX95" i="1"/>
  <c r="AY95" i="1" s="1"/>
  <c r="AZ95" i="1" s="1"/>
  <c r="AX140" i="1"/>
  <c r="AU129" i="1"/>
  <c r="AW129" i="1" s="1"/>
  <c r="AU106" i="1"/>
  <c r="AX106" i="1" s="1"/>
  <c r="AV119" i="1"/>
  <c r="AX119" i="1" s="1"/>
  <c r="AV97" i="1"/>
  <c r="AW97" i="1" s="1"/>
  <c r="AW157" i="1"/>
  <c r="AY157" i="1" s="1"/>
  <c r="AZ157" i="1" s="1"/>
  <c r="BA157" i="1" s="1"/>
  <c r="AW77" i="1"/>
  <c r="AU104" i="1"/>
  <c r="AU88" i="1"/>
  <c r="AW88" i="1" s="1"/>
  <c r="AX84" i="1"/>
  <c r="AY84" i="1" s="1"/>
  <c r="AZ84" i="1" s="1"/>
  <c r="AW75" i="1"/>
  <c r="AY75" i="1" s="1"/>
  <c r="AZ75" i="1" s="1"/>
  <c r="BB75" i="1" s="1"/>
  <c r="AW81" i="1"/>
  <c r="AW68" i="1"/>
  <c r="AS118" i="1"/>
  <c r="AW145" i="1"/>
  <c r="AX77" i="1"/>
  <c r="AW93" i="1"/>
  <c r="AY93" i="1" s="1"/>
  <c r="AZ93" i="1" s="1"/>
  <c r="BB93" i="1" s="1"/>
  <c r="AX145" i="1"/>
  <c r="AV105" i="1"/>
  <c r="AX105" i="1" s="1"/>
  <c r="AW123" i="1"/>
  <c r="AX123" i="1"/>
  <c r="AU141" i="1"/>
  <c r="AX141" i="1" s="1"/>
  <c r="AW140" i="1"/>
  <c r="AY110" i="1"/>
  <c r="AZ110" i="1" s="1"/>
  <c r="AW113" i="1"/>
  <c r="AY113" i="1" s="1"/>
  <c r="AZ113" i="1" s="1"/>
  <c r="AU111" i="1"/>
  <c r="AV111" i="1"/>
  <c r="AW137" i="1"/>
  <c r="AX136" i="1"/>
  <c r="AY136" i="1" s="1"/>
  <c r="AZ136" i="1" s="1"/>
  <c r="AX68" i="1"/>
  <c r="AU138" i="1"/>
  <c r="AW138" i="1" s="1"/>
  <c r="AV87" i="1"/>
  <c r="AW87" i="1" s="1"/>
  <c r="AU128" i="1"/>
  <c r="AX128" i="1" s="1"/>
  <c r="AV67" i="1"/>
  <c r="AX67" i="1" s="1"/>
  <c r="AW116" i="1"/>
  <c r="AY116" i="1" s="1"/>
  <c r="AZ116" i="1" s="1"/>
  <c r="BA116" i="1" s="1"/>
  <c r="AX62" i="1"/>
  <c r="AY62" i="1" s="1"/>
  <c r="AZ62" i="1" s="1"/>
  <c r="BA62" i="1" s="1"/>
  <c r="AW122" i="1"/>
  <c r="AY122" i="1" s="1"/>
  <c r="AZ122" i="1" s="1"/>
  <c r="BA122" i="1" s="1"/>
  <c r="AX137" i="1"/>
  <c r="BA134" i="1"/>
  <c r="BC134" i="1" s="1"/>
  <c r="AW139" i="1"/>
  <c r="AX139" i="1"/>
  <c r="AV70" i="1"/>
  <c r="AV125" i="1"/>
  <c r="AU125" i="1"/>
  <c r="AU70" i="1"/>
  <c r="AX81" i="1"/>
  <c r="AX150" i="1"/>
  <c r="AU98" i="1"/>
  <c r="AU103" i="1"/>
  <c r="AV98" i="1"/>
  <c r="BD89" i="1"/>
  <c r="BE89" i="1" s="1"/>
  <c r="AW65" i="1"/>
  <c r="AX112" i="1"/>
  <c r="AV103" i="1"/>
  <c r="AW66" i="1"/>
  <c r="AW147" i="1"/>
  <c r="AW112" i="1"/>
  <c r="BB121" i="1"/>
  <c r="BA121" i="1"/>
  <c r="AV152" i="1"/>
  <c r="AU152" i="1"/>
  <c r="AX147" i="1"/>
  <c r="AX65" i="1"/>
  <c r="AW150" i="1"/>
  <c r="AV117" i="1"/>
  <c r="AU117" i="1"/>
  <c r="AW142" i="1"/>
  <c r="AX142" i="1"/>
  <c r="BA79" i="1"/>
  <c r="BD79" i="1" s="1"/>
  <c r="BB143" i="1"/>
  <c r="BC143" i="1" s="1"/>
  <c r="BB155" i="1" l="1"/>
  <c r="BC155" i="1" s="1"/>
  <c r="AV160" i="1"/>
  <c r="AX160" i="1" s="1"/>
  <c r="AX80" i="1"/>
  <c r="AY80" i="1" s="1"/>
  <c r="AZ80" i="1" s="1"/>
  <c r="BA80" i="1" s="1"/>
  <c r="BA127" i="1"/>
  <c r="BD127" i="1" s="1"/>
  <c r="AX124" i="1"/>
  <c r="AY124" i="1" s="1"/>
  <c r="AZ124" i="1" s="1"/>
  <c r="BA124" i="1" s="1"/>
  <c r="AX148" i="1"/>
  <c r="AX71" i="1"/>
  <c r="AY71" i="1" s="1"/>
  <c r="AZ71" i="1" s="1"/>
  <c r="BB71" i="1" s="1"/>
  <c r="AW148" i="1"/>
  <c r="BB102" i="1"/>
  <c r="BD102" i="1" s="1"/>
  <c r="AX132" i="1"/>
  <c r="AY132" i="1" s="1"/>
  <c r="AZ132" i="1" s="1"/>
  <c r="BA132" i="1" s="1"/>
  <c r="AX133" i="1"/>
  <c r="AY133" i="1" s="1"/>
  <c r="AZ133" i="1" s="1"/>
  <c r="BB133" i="1" s="1"/>
  <c r="AY149" i="1"/>
  <c r="AZ149" i="1" s="1"/>
  <c r="BA149" i="1" s="1"/>
  <c r="AW90" i="1"/>
  <c r="AY90" i="1" s="1"/>
  <c r="AZ90" i="1" s="1"/>
  <c r="BA90" i="1" s="1"/>
  <c r="BE92" i="1"/>
  <c r="BG92" i="1" s="1"/>
  <c r="BH92" i="1" s="1"/>
  <c r="BI92" i="1" s="1"/>
  <c r="BF153" i="1"/>
  <c r="BG153" i="1" s="1"/>
  <c r="BH153" i="1" s="1"/>
  <c r="BI153" i="1" s="1"/>
  <c r="AW131" i="1"/>
  <c r="AY131" i="1" s="1"/>
  <c r="AZ131" i="1" s="1"/>
  <c r="BB131" i="1" s="1"/>
  <c r="AW115" i="1"/>
  <c r="AY115" i="1" s="1"/>
  <c r="AZ115" i="1" s="1"/>
  <c r="BA115" i="1" s="1"/>
  <c r="AU101" i="1"/>
  <c r="AW101" i="1" s="1"/>
  <c r="BA94" i="1"/>
  <c r="BD94" i="1" s="1"/>
  <c r="AY82" i="1"/>
  <c r="AZ82" i="1" s="1"/>
  <c r="BA82" i="1" s="1"/>
  <c r="BE73" i="1"/>
  <c r="BG73" i="1" s="1"/>
  <c r="BH73" i="1" s="1"/>
  <c r="BI73" i="1" s="1"/>
  <c r="AV107" i="1"/>
  <c r="AW107" i="1" s="1"/>
  <c r="AX99" i="1"/>
  <c r="AY99" i="1" s="1"/>
  <c r="AZ99" i="1" s="1"/>
  <c r="BA99" i="1" s="1"/>
  <c r="AY63" i="1"/>
  <c r="AZ63" i="1" s="1"/>
  <c r="AX158" i="1"/>
  <c r="AY158" i="1" s="1"/>
  <c r="AZ158" i="1" s="1"/>
  <c r="BB158" i="1" s="1"/>
  <c r="BF76" i="1"/>
  <c r="BG76" i="1" s="1"/>
  <c r="BH76" i="1" s="1"/>
  <c r="BI76" i="1" s="1"/>
  <c r="AW119" i="1"/>
  <c r="BF114" i="1"/>
  <c r="AW69" i="1"/>
  <c r="AX69" i="1"/>
  <c r="BB120" i="1"/>
  <c r="BC120" i="1" s="1"/>
  <c r="BE64" i="1"/>
  <c r="BG64" i="1" s="1"/>
  <c r="BH64" i="1" s="1"/>
  <c r="BJ64" i="1" s="1"/>
  <c r="AX97" i="1"/>
  <c r="AY97" i="1" s="1"/>
  <c r="AZ97" i="1" s="1"/>
  <c r="BA97" i="1" s="1"/>
  <c r="AX87" i="1"/>
  <c r="AY87" i="1" s="1"/>
  <c r="AZ87" i="1" s="1"/>
  <c r="BA87" i="1" s="1"/>
  <c r="BE114" i="1"/>
  <c r="AX109" i="1"/>
  <c r="AY109" i="1" s="1"/>
  <c r="AZ109" i="1" s="1"/>
  <c r="AX96" i="1"/>
  <c r="AY96" i="1" s="1"/>
  <c r="AZ96" i="1" s="1"/>
  <c r="BB96" i="1" s="1"/>
  <c r="AY156" i="1"/>
  <c r="AZ156" i="1" s="1"/>
  <c r="BA156" i="1" s="1"/>
  <c r="AW85" i="1"/>
  <c r="AY85" i="1" s="1"/>
  <c r="AZ85" i="1" s="1"/>
  <c r="BA85" i="1" s="1"/>
  <c r="AW162" i="1"/>
  <c r="AY162" i="1" s="1"/>
  <c r="AZ162" i="1" s="1"/>
  <c r="AW161" i="1"/>
  <c r="AY161" i="1" s="1"/>
  <c r="AZ161" i="1" s="1"/>
  <c r="BA161" i="1" s="1"/>
  <c r="AX78" i="1"/>
  <c r="AY78" i="1" s="1"/>
  <c r="AZ78" i="1" s="1"/>
  <c r="BB78" i="1" s="1"/>
  <c r="AY77" i="1"/>
  <c r="AZ77" i="1" s="1"/>
  <c r="BA77" i="1" s="1"/>
  <c r="AW106" i="1"/>
  <c r="AY106" i="1" s="1"/>
  <c r="AZ106" i="1" s="1"/>
  <c r="BB106" i="1" s="1"/>
  <c r="AY150" i="1"/>
  <c r="AZ150" i="1" s="1"/>
  <c r="BA150" i="1" s="1"/>
  <c r="AX154" i="1"/>
  <c r="AY154" i="1" s="1"/>
  <c r="AZ154" i="1" s="1"/>
  <c r="BB154" i="1" s="1"/>
  <c r="AW108" i="1"/>
  <c r="AY108" i="1" s="1"/>
  <c r="AZ108" i="1" s="1"/>
  <c r="BA108" i="1" s="1"/>
  <c r="AX88" i="1"/>
  <c r="AY88" i="1" s="1"/>
  <c r="AZ88" i="1" s="1"/>
  <c r="BA88" i="1" s="1"/>
  <c r="AX129" i="1"/>
  <c r="AY129" i="1" s="1"/>
  <c r="AZ129" i="1" s="1"/>
  <c r="BA129" i="1" s="1"/>
  <c r="BB157" i="1"/>
  <c r="BC157" i="1" s="1"/>
  <c r="BC102" i="1"/>
  <c r="BA75" i="1"/>
  <c r="BD75" i="1" s="1"/>
  <c r="AY140" i="1"/>
  <c r="AZ140" i="1" s="1"/>
  <c r="BB140" i="1" s="1"/>
  <c r="AW160" i="1"/>
  <c r="AY160" i="1" s="1"/>
  <c r="AZ160" i="1" s="1"/>
  <c r="BA160" i="1" s="1"/>
  <c r="AY68" i="1"/>
  <c r="AZ68" i="1" s="1"/>
  <c r="BB68" i="1" s="1"/>
  <c r="AY145" i="1"/>
  <c r="AZ145" i="1" s="1"/>
  <c r="BB145" i="1" s="1"/>
  <c r="AW104" i="1"/>
  <c r="AX104" i="1"/>
  <c r="AW141" i="1"/>
  <c r="AY141" i="1" s="1"/>
  <c r="AZ141" i="1" s="1"/>
  <c r="BB141" i="1" s="1"/>
  <c r="AY81" i="1"/>
  <c r="AZ81" i="1" s="1"/>
  <c r="BB81" i="1" s="1"/>
  <c r="BA93" i="1"/>
  <c r="BC93" i="1" s="1"/>
  <c r="AU118" i="1"/>
  <c r="AV118" i="1"/>
  <c r="BB74" i="1"/>
  <c r="BC74" i="1" s="1"/>
  <c r="AW67" i="1"/>
  <c r="AY67" i="1" s="1"/>
  <c r="AZ67" i="1" s="1"/>
  <c r="BB151" i="1"/>
  <c r="BC151" i="1" s="1"/>
  <c r="AY137" i="1"/>
  <c r="AZ137" i="1" s="1"/>
  <c r="BB137" i="1" s="1"/>
  <c r="AW105" i="1"/>
  <c r="AY105" i="1" s="1"/>
  <c r="AZ105" i="1" s="1"/>
  <c r="BB105" i="1" s="1"/>
  <c r="AY123" i="1"/>
  <c r="AZ123" i="1" s="1"/>
  <c r="AX138" i="1"/>
  <c r="AY138" i="1" s="1"/>
  <c r="AZ138" i="1" s="1"/>
  <c r="BA138" i="1" s="1"/>
  <c r="BA110" i="1"/>
  <c r="BB110" i="1"/>
  <c r="AX125" i="1"/>
  <c r="AW128" i="1"/>
  <c r="AY128" i="1" s="1"/>
  <c r="AZ128" i="1" s="1"/>
  <c r="BB128" i="1" s="1"/>
  <c r="BB135" i="1"/>
  <c r="BD135" i="1" s="1"/>
  <c r="BF89" i="1"/>
  <c r="BG89" i="1" s="1"/>
  <c r="BH89" i="1" s="1"/>
  <c r="BJ89" i="1" s="1"/>
  <c r="BB130" i="1"/>
  <c r="BC130" i="1" s="1"/>
  <c r="BD134" i="1"/>
  <c r="BE134" i="1" s="1"/>
  <c r="BA136" i="1"/>
  <c r="BB136" i="1"/>
  <c r="BD155" i="1"/>
  <c r="BE155" i="1" s="1"/>
  <c r="AY119" i="1"/>
  <c r="AZ119" i="1" s="1"/>
  <c r="BB119" i="1" s="1"/>
  <c r="AW111" i="1"/>
  <c r="AX111" i="1"/>
  <c r="AW70" i="1"/>
  <c r="BA91" i="1"/>
  <c r="BC91" i="1" s="1"/>
  <c r="AY147" i="1"/>
  <c r="AZ147" i="1" s="1"/>
  <c r="BA147" i="1" s="1"/>
  <c r="BB122" i="1"/>
  <c r="BC122" i="1" s="1"/>
  <c r="BA72" i="1"/>
  <c r="BD72" i="1" s="1"/>
  <c r="AY139" i="1"/>
  <c r="AZ139" i="1" s="1"/>
  <c r="BA146" i="1"/>
  <c r="BC146" i="1" s="1"/>
  <c r="AW125" i="1"/>
  <c r="BB62" i="1"/>
  <c r="BD62" i="1" s="1"/>
  <c r="AY148" i="1"/>
  <c r="AZ148" i="1" s="1"/>
  <c r="BB148" i="1" s="1"/>
  <c r="BB116" i="1"/>
  <c r="BC116" i="1" s="1"/>
  <c r="AX70" i="1"/>
  <c r="AY112" i="1"/>
  <c r="AZ112" i="1" s="1"/>
  <c r="BB112" i="1" s="1"/>
  <c r="AW98" i="1"/>
  <c r="AX98" i="1"/>
  <c r="BA95" i="1"/>
  <c r="BB95" i="1"/>
  <c r="AY65" i="1"/>
  <c r="AZ65" i="1" s="1"/>
  <c r="BI126" i="1"/>
  <c r="BK126" i="1" s="1"/>
  <c r="AX103" i="1"/>
  <c r="AW103" i="1"/>
  <c r="BJ159" i="1"/>
  <c r="BL159" i="1" s="1"/>
  <c r="BB80" i="1"/>
  <c r="BD80" i="1" s="1"/>
  <c r="AY66" i="1"/>
  <c r="AZ66" i="1" s="1"/>
  <c r="BB66" i="1" s="1"/>
  <c r="BD120" i="1"/>
  <c r="BD121" i="1"/>
  <c r="BA86" i="1"/>
  <c r="BB86" i="1"/>
  <c r="BC79" i="1"/>
  <c r="BF79" i="1" s="1"/>
  <c r="BA84" i="1"/>
  <c r="BB84" i="1"/>
  <c r="BC121" i="1"/>
  <c r="BD143" i="1"/>
  <c r="BF143" i="1" s="1"/>
  <c r="AW117" i="1"/>
  <c r="AW152" i="1"/>
  <c r="AX152" i="1"/>
  <c r="BB113" i="1"/>
  <c r="BA113" i="1"/>
  <c r="AY142" i="1"/>
  <c r="AZ142" i="1" s="1"/>
  <c r="BB142" i="1" s="1"/>
  <c r="BB100" i="1"/>
  <c r="BA100" i="1"/>
  <c r="AX117" i="1"/>
  <c r="BA83" i="1"/>
  <c r="BB83" i="1"/>
  <c r="BA144" i="1"/>
  <c r="BB144" i="1"/>
  <c r="BC127" i="1" l="1"/>
  <c r="BB149" i="1"/>
  <c r="BA133" i="1"/>
  <c r="BD133" i="1" s="1"/>
  <c r="BE127" i="1"/>
  <c r="BF127" i="1"/>
  <c r="BB150" i="1"/>
  <c r="BC150" i="1" s="1"/>
  <c r="BB99" i="1"/>
  <c r="BD99" i="1" s="1"/>
  <c r="BC94" i="1"/>
  <c r="BF94" i="1" s="1"/>
  <c r="BB124" i="1"/>
  <c r="BD124" i="1" s="1"/>
  <c r="AX101" i="1"/>
  <c r="AY101" i="1" s="1"/>
  <c r="AZ101" i="1" s="1"/>
  <c r="BC149" i="1"/>
  <c r="BB156" i="1"/>
  <c r="BC156" i="1" s="1"/>
  <c r="BB82" i="1"/>
  <c r="BC82" i="1" s="1"/>
  <c r="BD149" i="1"/>
  <c r="BA131" i="1"/>
  <c r="BD131" i="1" s="1"/>
  <c r="AX107" i="1"/>
  <c r="AY107" i="1" s="1"/>
  <c r="AZ107" i="1" s="1"/>
  <c r="BA107" i="1" s="1"/>
  <c r="BA63" i="1"/>
  <c r="BB63" i="1"/>
  <c r="BG114" i="1"/>
  <c r="BH114" i="1" s="1"/>
  <c r="BI114" i="1" s="1"/>
  <c r="BD91" i="1"/>
  <c r="BE91" i="1" s="1"/>
  <c r="BA81" i="1"/>
  <c r="BC81" i="1" s="1"/>
  <c r="BD130" i="1"/>
  <c r="BE130" i="1" s="1"/>
  <c r="AY69" i="1"/>
  <c r="AZ69" i="1" s="1"/>
  <c r="BB77" i="1"/>
  <c r="BC77" i="1" s="1"/>
  <c r="BA145" i="1"/>
  <c r="BD145" i="1" s="1"/>
  <c r="BA137" i="1"/>
  <c r="BC137" i="1" s="1"/>
  <c r="BB97" i="1"/>
  <c r="BD97" i="1" s="1"/>
  <c r="BB161" i="1"/>
  <c r="BD161" i="1" s="1"/>
  <c r="BA162" i="1"/>
  <c r="BB162" i="1"/>
  <c r="BF102" i="1"/>
  <c r="BD93" i="1"/>
  <c r="BE93" i="1" s="1"/>
  <c r="BC75" i="1"/>
  <c r="BF75" i="1" s="1"/>
  <c r="BC62" i="1"/>
  <c r="BE62" i="1" s="1"/>
  <c r="BF155" i="1"/>
  <c r="BG155" i="1" s="1"/>
  <c r="BH155" i="1" s="1"/>
  <c r="BI155" i="1" s="1"/>
  <c r="BE102" i="1"/>
  <c r="BB115" i="1"/>
  <c r="BC115" i="1" s="1"/>
  <c r="BA68" i="1"/>
  <c r="BD68" i="1" s="1"/>
  <c r="BD157" i="1"/>
  <c r="BE157" i="1" s="1"/>
  <c r="BA140" i="1"/>
  <c r="BC140" i="1" s="1"/>
  <c r="BC135" i="1"/>
  <c r="BE135" i="1" s="1"/>
  <c r="AY104" i="1"/>
  <c r="AZ104" i="1" s="1"/>
  <c r="BA104" i="1" s="1"/>
  <c r="BB67" i="1"/>
  <c r="BA67" i="1"/>
  <c r="BJ92" i="1"/>
  <c r="BK92" i="1" s="1"/>
  <c r="BA119" i="1"/>
  <c r="BD119" i="1" s="1"/>
  <c r="BD74" i="1"/>
  <c r="BF74" i="1" s="1"/>
  <c r="BD122" i="1"/>
  <c r="BF122" i="1" s="1"/>
  <c r="BF134" i="1"/>
  <c r="BG134" i="1" s="1"/>
  <c r="BH134" i="1" s="1"/>
  <c r="BI134" i="1" s="1"/>
  <c r="AX118" i="1"/>
  <c r="BA96" i="1"/>
  <c r="BC96" i="1" s="1"/>
  <c r="BB108" i="1"/>
  <c r="BD108" i="1" s="1"/>
  <c r="BD151" i="1"/>
  <c r="BF151" i="1" s="1"/>
  <c r="AW118" i="1"/>
  <c r="AY70" i="1"/>
  <c r="AZ70" i="1" s="1"/>
  <c r="BA70" i="1" s="1"/>
  <c r="AY125" i="1"/>
  <c r="AZ125" i="1" s="1"/>
  <c r="BB125" i="1" s="1"/>
  <c r="BB85" i="1"/>
  <c r="BC85" i="1" s="1"/>
  <c r="BB132" i="1"/>
  <c r="BD132" i="1" s="1"/>
  <c r="BC72" i="1"/>
  <c r="BE72" i="1" s="1"/>
  <c r="BA123" i="1"/>
  <c r="BB123" i="1"/>
  <c r="BC136" i="1"/>
  <c r="BD110" i="1"/>
  <c r="BC110" i="1"/>
  <c r="BA112" i="1"/>
  <c r="BC112" i="1" s="1"/>
  <c r="BL126" i="1"/>
  <c r="BM126" i="1" s="1"/>
  <c r="BB90" i="1"/>
  <c r="BC90" i="1" s="1"/>
  <c r="BA106" i="1"/>
  <c r="BC106" i="1" s="1"/>
  <c r="BA105" i="1"/>
  <c r="BD105" i="1" s="1"/>
  <c r="BD116" i="1"/>
  <c r="BF116" i="1" s="1"/>
  <c r="BD136" i="1"/>
  <c r="BA128" i="1"/>
  <c r="BC128" i="1" s="1"/>
  <c r="BB147" i="1"/>
  <c r="BC147" i="1" s="1"/>
  <c r="BB160" i="1"/>
  <c r="BD160" i="1" s="1"/>
  <c r="AY111" i="1"/>
  <c r="AZ111" i="1" s="1"/>
  <c r="BA154" i="1"/>
  <c r="BC154" i="1" s="1"/>
  <c r="BI64" i="1"/>
  <c r="BK64" i="1" s="1"/>
  <c r="BB88" i="1"/>
  <c r="BD88" i="1" s="1"/>
  <c r="BB87" i="1"/>
  <c r="BC87" i="1" s="1"/>
  <c r="BA148" i="1"/>
  <c r="BD148" i="1" s="1"/>
  <c r="BJ153" i="1"/>
  <c r="BL153" i="1" s="1"/>
  <c r="BC133" i="1"/>
  <c r="BE133" i="1" s="1"/>
  <c r="BJ76" i="1"/>
  <c r="BK76" i="1" s="1"/>
  <c r="BA78" i="1"/>
  <c r="BD78" i="1" s="1"/>
  <c r="BB138" i="1"/>
  <c r="BD138" i="1" s="1"/>
  <c r="BD146" i="1"/>
  <c r="BE146" i="1" s="1"/>
  <c r="BB139" i="1"/>
  <c r="BA139" i="1"/>
  <c r="AY98" i="1"/>
  <c r="AZ98" i="1" s="1"/>
  <c r="BB98" i="1" s="1"/>
  <c r="BB129" i="1"/>
  <c r="BD129" i="1" s="1"/>
  <c r="BA158" i="1"/>
  <c r="BD158" i="1" s="1"/>
  <c r="BA71" i="1"/>
  <c r="BA66" i="1"/>
  <c r="BD66" i="1" s="1"/>
  <c r="BE143" i="1"/>
  <c r="BG143" i="1" s="1"/>
  <c r="BH143" i="1" s="1"/>
  <c r="BJ143" i="1" s="1"/>
  <c r="BA141" i="1"/>
  <c r="BD141" i="1" s="1"/>
  <c r="BD95" i="1"/>
  <c r="BK159" i="1"/>
  <c r="BN159" i="1" s="1"/>
  <c r="BJ73" i="1"/>
  <c r="BK73" i="1" s="1"/>
  <c r="BD81" i="1"/>
  <c r="AY103" i="1"/>
  <c r="AZ103" i="1" s="1"/>
  <c r="BB103" i="1" s="1"/>
  <c r="BE79" i="1"/>
  <c r="BG79" i="1" s="1"/>
  <c r="BH79" i="1" s="1"/>
  <c r="BI79" i="1" s="1"/>
  <c r="AY117" i="1"/>
  <c r="AZ117" i="1" s="1"/>
  <c r="BA117" i="1" s="1"/>
  <c r="BB65" i="1"/>
  <c r="BA65" i="1"/>
  <c r="BC95" i="1"/>
  <c r="BC86" i="1"/>
  <c r="BC80" i="1"/>
  <c r="BE80" i="1" s="1"/>
  <c r="BC84" i="1"/>
  <c r="BE121" i="1"/>
  <c r="BD86" i="1"/>
  <c r="BF121" i="1"/>
  <c r="BD84" i="1"/>
  <c r="BE120" i="1"/>
  <c r="BF120" i="1"/>
  <c r="BA142" i="1"/>
  <c r="BC142" i="1" s="1"/>
  <c r="BC113" i="1"/>
  <c r="BD113" i="1"/>
  <c r="BC100" i="1"/>
  <c r="AY152" i="1"/>
  <c r="AZ152" i="1" s="1"/>
  <c r="BD144" i="1"/>
  <c r="BB109" i="1"/>
  <c r="BA109" i="1"/>
  <c r="BD100" i="1"/>
  <c r="BD83" i="1"/>
  <c r="BC144" i="1"/>
  <c r="BC83" i="1"/>
  <c r="BI89" i="1"/>
  <c r="BL89" i="1" s="1"/>
  <c r="AY118" i="1" l="1"/>
  <c r="AZ118" i="1" s="1"/>
  <c r="BB118" i="1" s="1"/>
  <c r="BD150" i="1"/>
  <c r="BE94" i="1"/>
  <c r="BC99" i="1"/>
  <c r="BE99" i="1" s="1"/>
  <c r="BG127" i="1"/>
  <c r="BH127" i="1" s="1"/>
  <c r="BC124" i="1"/>
  <c r="BC161" i="1"/>
  <c r="BE161" i="1" s="1"/>
  <c r="BC131" i="1"/>
  <c r="BF131" i="1" s="1"/>
  <c r="BD156" i="1"/>
  <c r="BF156" i="1" s="1"/>
  <c r="BD82" i="1"/>
  <c r="BF82" i="1" s="1"/>
  <c r="BF91" i="1"/>
  <c r="BG91" i="1" s="1"/>
  <c r="BH91" i="1" s="1"/>
  <c r="BI91" i="1" s="1"/>
  <c r="BD77" i="1"/>
  <c r="BE77" i="1" s="1"/>
  <c r="BE149" i="1"/>
  <c r="BF149" i="1"/>
  <c r="BF93" i="1"/>
  <c r="BG93" i="1" s="1"/>
  <c r="BH93" i="1" s="1"/>
  <c r="BI93" i="1" s="1"/>
  <c r="BJ114" i="1"/>
  <c r="BL114" i="1" s="1"/>
  <c r="BD63" i="1"/>
  <c r="BC63" i="1"/>
  <c r="BD137" i="1"/>
  <c r="BF137" i="1" s="1"/>
  <c r="BC145" i="1"/>
  <c r="BE145" i="1" s="1"/>
  <c r="BE122" i="1"/>
  <c r="BG122" i="1" s="1"/>
  <c r="BH122" i="1" s="1"/>
  <c r="BJ122" i="1" s="1"/>
  <c r="BF130" i="1"/>
  <c r="BG130" i="1" s="1"/>
  <c r="BH130" i="1" s="1"/>
  <c r="BJ130" i="1" s="1"/>
  <c r="BD162" i="1"/>
  <c r="BF99" i="1"/>
  <c r="BG99" i="1" s="1"/>
  <c r="BH99" i="1" s="1"/>
  <c r="BJ99" i="1" s="1"/>
  <c r="BD96" i="1"/>
  <c r="BF96" i="1" s="1"/>
  <c r="BE75" i="1"/>
  <c r="BG75" i="1" s="1"/>
  <c r="BH75" i="1" s="1"/>
  <c r="BI75" i="1" s="1"/>
  <c r="BA69" i="1"/>
  <c r="BB69" i="1"/>
  <c r="BD115" i="1"/>
  <c r="BE115" i="1" s="1"/>
  <c r="BC97" i="1"/>
  <c r="BE97" i="1" s="1"/>
  <c r="BD85" i="1"/>
  <c r="BF85" i="1" s="1"/>
  <c r="BL92" i="1"/>
  <c r="BN92" i="1" s="1"/>
  <c r="BC162" i="1"/>
  <c r="BA118" i="1"/>
  <c r="BD118" i="1" s="1"/>
  <c r="BG94" i="1"/>
  <c r="BH94" i="1" s="1"/>
  <c r="BJ94" i="1" s="1"/>
  <c r="BF157" i="1"/>
  <c r="BG157" i="1" s="1"/>
  <c r="BH157" i="1" s="1"/>
  <c r="BI157" i="1" s="1"/>
  <c r="BF62" i="1"/>
  <c r="BG62" i="1" s="1"/>
  <c r="BH62" i="1" s="1"/>
  <c r="BB70" i="1"/>
  <c r="BD70" i="1" s="1"/>
  <c r="BG102" i="1"/>
  <c r="BH102" i="1" s="1"/>
  <c r="BJ102" i="1" s="1"/>
  <c r="BE151" i="1"/>
  <c r="BG151" i="1" s="1"/>
  <c r="BH151" i="1" s="1"/>
  <c r="BJ151" i="1" s="1"/>
  <c r="BD67" i="1"/>
  <c r="BC68" i="1"/>
  <c r="BE68" i="1" s="1"/>
  <c r="BD140" i="1"/>
  <c r="BE140" i="1" s="1"/>
  <c r="BD87" i="1"/>
  <c r="BE87" i="1" s="1"/>
  <c r="BD128" i="1"/>
  <c r="BF128" i="1" s="1"/>
  <c r="BB104" i="1"/>
  <c r="BD104" i="1" s="1"/>
  <c r="BF72" i="1"/>
  <c r="BG72" i="1" s="1"/>
  <c r="BH72" i="1" s="1"/>
  <c r="BF135" i="1"/>
  <c r="BG135" i="1" s="1"/>
  <c r="BH135" i="1" s="1"/>
  <c r="BJ135" i="1" s="1"/>
  <c r="BC132" i="1"/>
  <c r="BF132" i="1" s="1"/>
  <c r="BC160" i="1"/>
  <c r="BF160" i="1" s="1"/>
  <c r="BC67" i="1"/>
  <c r="BK153" i="1"/>
  <c r="BN153" i="1" s="1"/>
  <c r="BC108" i="1"/>
  <c r="BF108" i="1" s="1"/>
  <c r="BD112" i="1"/>
  <c r="BF112" i="1" s="1"/>
  <c r="BL76" i="1"/>
  <c r="BN76" i="1" s="1"/>
  <c r="BJ134" i="1"/>
  <c r="BL134" i="1" s="1"/>
  <c r="BC78" i="1"/>
  <c r="BE78" i="1" s="1"/>
  <c r="BE74" i="1"/>
  <c r="BG74" i="1" s="1"/>
  <c r="BH74" i="1" s="1"/>
  <c r="BJ74" i="1" s="1"/>
  <c r="BC119" i="1"/>
  <c r="BF119" i="1" s="1"/>
  <c r="BA125" i="1"/>
  <c r="BC125" i="1" s="1"/>
  <c r="BN126" i="1"/>
  <c r="BO126" i="1" s="1"/>
  <c r="BP126" i="1" s="1"/>
  <c r="BC88" i="1"/>
  <c r="BF88" i="1" s="1"/>
  <c r="BC105" i="1"/>
  <c r="BE105" i="1" s="1"/>
  <c r="BD154" i="1"/>
  <c r="BE154" i="1" s="1"/>
  <c r="BE110" i="1"/>
  <c r="BD106" i="1"/>
  <c r="BE106" i="1" s="1"/>
  <c r="BD123" i="1"/>
  <c r="BL64" i="1"/>
  <c r="BM64" i="1" s="1"/>
  <c r="BC141" i="1"/>
  <c r="BE141" i="1" s="1"/>
  <c r="BC158" i="1"/>
  <c r="BE158" i="1" s="1"/>
  <c r="BM159" i="1"/>
  <c r="BO159" i="1" s="1"/>
  <c r="BP159" i="1" s="1"/>
  <c r="BR159" i="1" s="1"/>
  <c r="BD90" i="1"/>
  <c r="BF90" i="1" s="1"/>
  <c r="BF136" i="1"/>
  <c r="BC123" i="1"/>
  <c r="BF146" i="1"/>
  <c r="BG146" i="1" s="1"/>
  <c r="BH146" i="1" s="1"/>
  <c r="BF110" i="1"/>
  <c r="BB117" i="1"/>
  <c r="BD117" i="1" s="1"/>
  <c r="BC66" i="1"/>
  <c r="BE66" i="1" s="1"/>
  <c r="BE116" i="1"/>
  <c r="BG116" i="1" s="1"/>
  <c r="BH116" i="1" s="1"/>
  <c r="BE136" i="1"/>
  <c r="BD147" i="1"/>
  <c r="BF147" i="1" s="1"/>
  <c r="BC148" i="1"/>
  <c r="BF148" i="1" s="1"/>
  <c r="BE124" i="1"/>
  <c r="BB111" i="1"/>
  <c r="BA111" i="1"/>
  <c r="BL73" i="1"/>
  <c r="BM73" i="1" s="1"/>
  <c r="AZ163" i="1"/>
  <c r="BF124" i="1"/>
  <c r="BF133" i="1"/>
  <c r="BG133" i="1" s="1"/>
  <c r="BH133" i="1" s="1"/>
  <c r="BC138" i="1"/>
  <c r="BE138" i="1" s="1"/>
  <c r="BC129" i="1"/>
  <c r="BF129" i="1" s="1"/>
  <c r="BA101" i="1"/>
  <c r="BB101" i="1"/>
  <c r="BA103" i="1"/>
  <c r="BC103" i="1" s="1"/>
  <c r="BA98" i="1"/>
  <c r="BC98" i="1" s="1"/>
  <c r="BB107" i="1"/>
  <c r="BC107" i="1" s="1"/>
  <c r="BC139" i="1"/>
  <c r="BD139" i="1"/>
  <c r="BD71" i="1"/>
  <c r="BC71" i="1"/>
  <c r="BF86" i="1"/>
  <c r="BJ155" i="1"/>
  <c r="BK155" i="1" s="1"/>
  <c r="BF80" i="1"/>
  <c r="BG80" i="1" s="1"/>
  <c r="BH80" i="1" s="1"/>
  <c r="BI80" i="1" s="1"/>
  <c r="BE131" i="1"/>
  <c r="BF81" i="1"/>
  <c r="BE81" i="1"/>
  <c r="BD65" i="1"/>
  <c r="BE95" i="1"/>
  <c r="BF95" i="1"/>
  <c r="BC65" i="1"/>
  <c r="BE144" i="1"/>
  <c r="BD142" i="1"/>
  <c r="BE142" i="1" s="1"/>
  <c r="BE113" i="1"/>
  <c r="BF100" i="1"/>
  <c r="BG120" i="1"/>
  <c r="BH120" i="1" s="1"/>
  <c r="BG121" i="1"/>
  <c r="BH121" i="1" s="1"/>
  <c r="BJ121" i="1" s="1"/>
  <c r="BE86" i="1"/>
  <c r="BE150" i="1"/>
  <c r="BE84" i="1"/>
  <c r="BF84" i="1"/>
  <c r="BF150" i="1"/>
  <c r="BF113" i="1"/>
  <c r="BK89" i="1"/>
  <c r="BM89" i="1" s="1"/>
  <c r="BF83" i="1"/>
  <c r="BI143" i="1"/>
  <c r="BK143" i="1" s="1"/>
  <c r="BE100" i="1"/>
  <c r="BA152" i="1"/>
  <c r="BB152" i="1"/>
  <c r="BJ79" i="1"/>
  <c r="BK79" i="1" s="1"/>
  <c r="BE83" i="1"/>
  <c r="BC109" i="1"/>
  <c r="BD109" i="1"/>
  <c r="BF144" i="1"/>
  <c r="BJ93" i="1" l="1"/>
  <c r="BJ127" i="1"/>
  <c r="BI127" i="1"/>
  <c r="BE82" i="1"/>
  <c r="BG82" i="1" s="1"/>
  <c r="BH82" i="1" s="1"/>
  <c r="BJ82" i="1" s="1"/>
  <c r="BE96" i="1"/>
  <c r="BF115" i="1"/>
  <c r="BE156" i="1"/>
  <c r="BG156" i="1" s="1"/>
  <c r="BH156" i="1" s="1"/>
  <c r="BF77" i="1"/>
  <c r="BG77" i="1" s="1"/>
  <c r="BH77" i="1" s="1"/>
  <c r="BF161" i="1"/>
  <c r="BM153" i="1"/>
  <c r="BK114" i="1"/>
  <c r="BM114" i="1" s="1"/>
  <c r="BG149" i="1"/>
  <c r="BH149" i="1" s="1"/>
  <c r="BJ149" i="1" s="1"/>
  <c r="BG136" i="1"/>
  <c r="BH136" i="1" s="1"/>
  <c r="BI136" i="1" s="1"/>
  <c r="BM92" i="1"/>
  <c r="BO92" i="1" s="1"/>
  <c r="BP92" i="1" s="1"/>
  <c r="BQ92" i="1" s="1"/>
  <c r="BF87" i="1"/>
  <c r="BG87" i="1" s="1"/>
  <c r="BH87" i="1" s="1"/>
  <c r="BI87" i="1" s="1"/>
  <c r="BE137" i="1"/>
  <c r="BG137" i="1" s="1"/>
  <c r="BH137" i="1" s="1"/>
  <c r="BJ137" i="1" s="1"/>
  <c r="BE162" i="1"/>
  <c r="BF67" i="1"/>
  <c r="BD69" i="1"/>
  <c r="BF97" i="1"/>
  <c r="BG97" i="1" s="1"/>
  <c r="BH97" i="1" s="1"/>
  <c r="BI97" i="1" s="1"/>
  <c r="BD103" i="1"/>
  <c r="BE103" i="1" s="1"/>
  <c r="BE63" i="1"/>
  <c r="BF68" i="1"/>
  <c r="BG68" i="1" s="1"/>
  <c r="BH68" i="1" s="1"/>
  <c r="BI68" i="1" s="1"/>
  <c r="BF145" i="1"/>
  <c r="BG145" i="1" s="1"/>
  <c r="BH145" i="1" s="1"/>
  <c r="BJ145" i="1" s="1"/>
  <c r="BE67" i="1"/>
  <c r="BF162" i="1"/>
  <c r="BF63" i="1"/>
  <c r="BF105" i="1"/>
  <c r="BG105" i="1" s="1"/>
  <c r="BH105" i="1" s="1"/>
  <c r="BE112" i="1"/>
  <c r="BG112" i="1" s="1"/>
  <c r="BH112" i="1" s="1"/>
  <c r="BJ112" i="1" s="1"/>
  <c r="BE85" i="1"/>
  <c r="BG85" i="1" s="1"/>
  <c r="BH85" i="1" s="1"/>
  <c r="BJ85" i="1" s="1"/>
  <c r="BE160" i="1"/>
  <c r="BG160" i="1" s="1"/>
  <c r="BH160" i="1" s="1"/>
  <c r="BJ160" i="1" s="1"/>
  <c r="BC118" i="1"/>
  <c r="BE118" i="1" s="1"/>
  <c r="BC69" i="1"/>
  <c r="BI102" i="1"/>
  <c r="BL102" i="1" s="1"/>
  <c r="BM76" i="1"/>
  <c r="BO76" i="1" s="1"/>
  <c r="BP76" i="1" s="1"/>
  <c r="BQ76" i="1" s="1"/>
  <c r="BF142" i="1"/>
  <c r="BG142" i="1" s="1"/>
  <c r="BH142" i="1" s="1"/>
  <c r="BF140" i="1"/>
  <c r="BG140" i="1" s="1"/>
  <c r="BH140" i="1" s="1"/>
  <c r="BJ140" i="1" s="1"/>
  <c r="BF106" i="1"/>
  <c r="BG106" i="1" s="1"/>
  <c r="BH106" i="1" s="1"/>
  <c r="BI94" i="1"/>
  <c r="BL94" i="1" s="1"/>
  <c r="BK134" i="1"/>
  <c r="BN134" i="1" s="1"/>
  <c r="BC70" i="1"/>
  <c r="BF70" i="1" s="1"/>
  <c r="BE88" i="1"/>
  <c r="BG88" i="1" s="1"/>
  <c r="BH88" i="1" s="1"/>
  <c r="BE128" i="1"/>
  <c r="BG128" i="1" s="1"/>
  <c r="BH128" i="1" s="1"/>
  <c r="BD125" i="1"/>
  <c r="BE125" i="1" s="1"/>
  <c r="BE132" i="1"/>
  <c r="BG132" i="1" s="1"/>
  <c r="BH132" i="1" s="1"/>
  <c r="BJ132" i="1" s="1"/>
  <c r="BE108" i="1"/>
  <c r="BG108" i="1" s="1"/>
  <c r="BH108" i="1" s="1"/>
  <c r="BJ108" i="1" s="1"/>
  <c r="BQ126" i="1"/>
  <c r="BR126" i="1"/>
  <c r="BG96" i="1"/>
  <c r="BH96" i="1" s="1"/>
  <c r="BI96" i="1" s="1"/>
  <c r="BF123" i="1"/>
  <c r="BG144" i="1"/>
  <c r="BH144" i="1" s="1"/>
  <c r="BI144" i="1" s="1"/>
  <c r="BG161" i="1"/>
  <c r="BH161" i="1" s="1"/>
  <c r="BJ161" i="1" s="1"/>
  <c r="BF78" i="1"/>
  <c r="BG78" i="1" s="1"/>
  <c r="BH78" i="1" s="1"/>
  <c r="BJ78" i="1" s="1"/>
  <c r="BF141" i="1"/>
  <c r="BG141" i="1" s="1"/>
  <c r="BH141" i="1" s="1"/>
  <c r="BF154" i="1"/>
  <c r="BG154" i="1" s="1"/>
  <c r="BH154" i="1" s="1"/>
  <c r="BJ154" i="1" s="1"/>
  <c r="BC104" i="1"/>
  <c r="BF104" i="1" s="1"/>
  <c r="BF158" i="1"/>
  <c r="BG158" i="1" s="1"/>
  <c r="BH158" i="1" s="1"/>
  <c r="BJ158" i="1" s="1"/>
  <c r="BE90" i="1"/>
  <c r="BG90" i="1" s="1"/>
  <c r="BH90" i="1" s="1"/>
  <c r="BI90" i="1" s="1"/>
  <c r="BE119" i="1"/>
  <c r="BG119" i="1" s="1"/>
  <c r="BH119" i="1" s="1"/>
  <c r="BI119" i="1" s="1"/>
  <c r="BF138" i="1"/>
  <c r="BG138" i="1" s="1"/>
  <c r="BH138" i="1" s="1"/>
  <c r="BI138" i="1" s="1"/>
  <c r="BE148" i="1"/>
  <c r="BG148" i="1" s="1"/>
  <c r="BH148" i="1" s="1"/>
  <c r="BI148" i="1" s="1"/>
  <c r="BC117" i="1"/>
  <c r="BF117" i="1" s="1"/>
  <c r="BL155" i="1"/>
  <c r="BM155" i="1" s="1"/>
  <c r="BN114" i="1"/>
  <c r="BO114" i="1" s="1"/>
  <c r="BP114" i="1" s="1"/>
  <c r="BQ114" i="1" s="1"/>
  <c r="BN64" i="1"/>
  <c r="BO64" i="1" s="1"/>
  <c r="BP64" i="1" s="1"/>
  <c r="BR64" i="1" s="1"/>
  <c r="BN73" i="1"/>
  <c r="BO73" i="1" s="1"/>
  <c r="BP73" i="1" s="1"/>
  <c r="BQ73" i="1" s="1"/>
  <c r="BI135" i="1"/>
  <c r="BL135" i="1" s="1"/>
  <c r="BL93" i="1"/>
  <c r="BE123" i="1"/>
  <c r="BG110" i="1"/>
  <c r="BH110" i="1" s="1"/>
  <c r="BI110" i="1" s="1"/>
  <c r="BG86" i="1"/>
  <c r="BH86" i="1" s="1"/>
  <c r="BI86" i="1" s="1"/>
  <c r="BE147" i="1"/>
  <c r="BG147" i="1" s="1"/>
  <c r="BH147" i="1" s="1"/>
  <c r="BI147" i="1" s="1"/>
  <c r="BI74" i="1"/>
  <c r="BL74" i="1" s="1"/>
  <c r="BF66" i="1"/>
  <c r="BG66" i="1" s="1"/>
  <c r="BH66" i="1" s="1"/>
  <c r="BI66" i="1" s="1"/>
  <c r="BI151" i="1"/>
  <c r="BL151" i="1" s="1"/>
  <c r="BG100" i="1"/>
  <c r="BH100" i="1" s="1"/>
  <c r="BI100" i="1" s="1"/>
  <c r="BD98" i="1"/>
  <c r="BE98" i="1" s="1"/>
  <c r="BG124" i="1"/>
  <c r="BH124" i="1" s="1"/>
  <c r="BJ124" i="1" s="1"/>
  <c r="BD111" i="1"/>
  <c r="BG115" i="1"/>
  <c r="BH115" i="1" s="1"/>
  <c r="BI115" i="1" s="1"/>
  <c r="BO153" i="1"/>
  <c r="BP153" i="1" s="1"/>
  <c r="BQ153" i="1" s="1"/>
  <c r="BJ91" i="1"/>
  <c r="BK91" i="1" s="1"/>
  <c r="BI130" i="1"/>
  <c r="BK130" i="1" s="1"/>
  <c r="BC111" i="1"/>
  <c r="BK93" i="1"/>
  <c r="BE129" i="1"/>
  <c r="BG129" i="1" s="1"/>
  <c r="BH129" i="1" s="1"/>
  <c r="BG131" i="1"/>
  <c r="BH131" i="1" s="1"/>
  <c r="BJ131" i="1" s="1"/>
  <c r="BI122" i="1"/>
  <c r="BK122" i="1" s="1"/>
  <c r="BC101" i="1"/>
  <c r="BJ133" i="1"/>
  <c r="BI133" i="1"/>
  <c r="BN89" i="1"/>
  <c r="BO89" i="1" s="1"/>
  <c r="BP89" i="1" s="1"/>
  <c r="BQ159" i="1"/>
  <c r="BS159" i="1" s="1"/>
  <c r="BD101" i="1"/>
  <c r="BF139" i="1"/>
  <c r="BD107" i="1"/>
  <c r="BF107" i="1" s="1"/>
  <c r="BE139" i="1"/>
  <c r="BF71" i="1"/>
  <c r="BE71" i="1"/>
  <c r="BJ75" i="1"/>
  <c r="BK75" i="1" s="1"/>
  <c r="BF103" i="1"/>
  <c r="BG81" i="1"/>
  <c r="BH81" i="1" s="1"/>
  <c r="BI72" i="1"/>
  <c r="BJ72" i="1"/>
  <c r="BJ146" i="1"/>
  <c r="BI146" i="1"/>
  <c r="BL143" i="1"/>
  <c r="BN143" i="1" s="1"/>
  <c r="BI116" i="1"/>
  <c r="BJ116" i="1"/>
  <c r="BG95" i="1"/>
  <c r="BH95" i="1" s="1"/>
  <c r="BJ80" i="1"/>
  <c r="BL80" i="1" s="1"/>
  <c r="BG113" i="1"/>
  <c r="BH113" i="1" s="1"/>
  <c r="BJ113" i="1" s="1"/>
  <c r="BG150" i="1"/>
  <c r="BH150" i="1" s="1"/>
  <c r="BJ150" i="1" s="1"/>
  <c r="BE65" i="1"/>
  <c r="BF65" i="1"/>
  <c r="BJ157" i="1"/>
  <c r="BK157" i="1" s="1"/>
  <c r="BI121" i="1"/>
  <c r="BK121" i="1" s="1"/>
  <c r="BJ120" i="1"/>
  <c r="BI120" i="1"/>
  <c r="BI99" i="1"/>
  <c r="BL99" i="1" s="1"/>
  <c r="BG83" i="1"/>
  <c r="BH83" i="1" s="1"/>
  <c r="BI83" i="1" s="1"/>
  <c r="BL79" i="1"/>
  <c r="BM79" i="1" s="1"/>
  <c r="BI62" i="1"/>
  <c r="BJ62" i="1"/>
  <c r="BG84" i="1"/>
  <c r="BH84" i="1" s="1"/>
  <c r="BC152" i="1"/>
  <c r="BD152" i="1"/>
  <c r="BE109" i="1"/>
  <c r="BF109" i="1"/>
  <c r="BL127" i="1" l="1"/>
  <c r="BG67" i="1"/>
  <c r="BH67" i="1" s="1"/>
  <c r="BK127" i="1"/>
  <c r="BM127" i="1" s="1"/>
  <c r="BJ136" i="1"/>
  <c r="BL136" i="1" s="1"/>
  <c r="BG162" i="1"/>
  <c r="BH162" i="1" s="1"/>
  <c r="BJ162" i="1" s="1"/>
  <c r="BJ156" i="1"/>
  <c r="BI156" i="1"/>
  <c r="BJ77" i="1"/>
  <c r="BI77" i="1"/>
  <c r="BE70" i="1"/>
  <c r="BR114" i="1"/>
  <c r="BS114" i="1" s="1"/>
  <c r="BI149" i="1"/>
  <c r="BK149" i="1" s="1"/>
  <c r="BR92" i="1"/>
  <c r="BS92" i="1" s="1"/>
  <c r="BI82" i="1"/>
  <c r="BL82" i="1" s="1"/>
  <c r="BJ144" i="1"/>
  <c r="BL144" i="1" s="1"/>
  <c r="BF69" i="1"/>
  <c r="BJ88" i="1"/>
  <c r="BI88" i="1"/>
  <c r="BE69" i="1"/>
  <c r="BI106" i="1"/>
  <c r="BJ106" i="1"/>
  <c r="BI67" i="1"/>
  <c r="BJ67" i="1"/>
  <c r="BG63" i="1"/>
  <c r="BH63" i="1" s="1"/>
  <c r="BJ63" i="1" s="1"/>
  <c r="BK102" i="1"/>
  <c r="BM102" i="1" s="1"/>
  <c r="BG123" i="1"/>
  <c r="BH123" i="1" s="1"/>
  <c r="BJ123" i="1" s="1"/>
  <c r="BJ86" i="1"/>
  <c r="BK86" i="1" s="1"/>
  <c r="BJ97" i="1"/>
  <c r="BK97" i="1" s="1"/>
  <c r="BJ90" i="1"/>
  <c r="BK90" i="1" s="1"/>
  <c r="BK94" i="1"/>
  <c r="BM94" i="1" s="1"/>
  <c r="BF118" i="1"/>
  <c r="BG118" i="1" s="1"/>
  <c r="BH118" i="1" s="1"/>
  <c r="BJ118" i="1" s="1"/>
  <c r="BJ100" i="1"/>
  <c r="BK100" i="1" s="1"/>
  <c r="BI145" i="1"/>
  <c r="BK145" i="1" s="1"/>
  <c r="BI140" i="1"/>
  <c r="BL140" i="1" s="1"/>
  <c r="BF125" i="1"/>
  <c r="BG125" i="1" s="1"/>
  <c r="BH125" i="1" s="1"/>
  <c r="BJ119" i="1"/>
  <c r="BK119" i="1" s="1"/>
  <c r="BM134" i="1"/>
  <c r="BO134" i="1" s="1"/>
  <c r="BP134" i="1" s="1"/>
  <c r="BQ134" i="1" s="1"/>
  <c r="BN93" i="1"/>
  <c r="BS126" i="1"/>
  <c r="BF98" i="1"/>
  <c r="BG98" i="1" s="1"/>
  <c r="BH98" i="1" s="1"/>
  <c r="BI98" i="1" s="1"/>
  <c r="BT126" i="1"/>
  <c r="BK74" i="1"/>
  <c r="BM74" i="1" s="1"/>
  <c r="BJ138" i="1"/>
  <c r="BL138" i="1" s="1"/>
  <c r="BN155" i="1"/>
  <c r="BO155" i="1" s="1"/>
  <c r="BP155" i="1" s="1"/>
  <c r="BQ155" i="1" s="1"/>
  <c r="BM93" i="1"/>
  <c r="BE104" i="1"/>
  <c r="BG104" i="1" s="1"/>
  <c r="BH104" i="1" s="1"/>
  <c r="BI104" i="1" s="1"/>
  <c r="BI161" i="1"/>
  <c r="BL161" i="1" s="1"/>
  <c r="BJ110" i="1"/>
  <c r="BK110" i="1" s="1"/>
  <c r="BI137" i="1"/>
  <c r="BK137" i="1" s="1"/>
  <c r="BJ96" i="1"/>
  <c r="BL96" i="1" s="1"/>
  <c r="BJ147" i="1"/>
  <c r="BL147" i="1" s="1"/>
  <c r="BI108" i="1"/>
  <c r="BL108" i="1" s="1"/>
  <c r="BL130" i="1"/>
  <c r="BN130" i="1" s="1"/>
  <c r="BI123" i="1"/>
  <c r="BK123" i="1" s="1"/>
  <c r="BI160" i="1"/>
  <c r="BL160" i="1" s="1"/>
  <c r="BI132" i="1"/>
  <c r="BK132" i="1" s="1"/>
  <c r="BR153" i="1"/>
  <c r="BS153" i="1" s="1"/>
  <c r="BJ115" i="1"/>
  <c r="BK115" i="1" s="1"/>
  <c r="BE117" i="1"/>
  <c r="BG117" i="1" s="1"/>
  <c r="BH117" i="1" s="1"/>
  <c r="BI85" i="1"/>
  <c r="BL85" i="1" s="1"/>
  <c r="BM143" i="1"/>
  <c r="BO143" i="1" s="1"/>
  <c r="BP143" i="1" s="1"/>
  <c r="BQ143" i="1" s="1"/>
  <c r="BK135" i="1"/>
  <c r="BQ64" i="1"/>
  <c r="BS64" i="1" s="1"/>
  <c r="BK80" i="1"/>
  <c r="BM80" i="1" s="1"/>
  <c r="BI131" i="1"/>
  <c r="BK131" i="1" s="1"/>
  <c r="BL122" i="1"/>
  <c r="BM122" i="1" s="1"/>
  <c r="BF101" i="1"/>
  <c r="BI124" i="1"/>
  <c r="BL124" i="1" s="1"/>
  <c r="BT159" i="1"/>
  <c r="BU159" i="1" s="1"/>
  <c r="BI78" i="1"/>
  <c r="BK78" i="1" s="1"/>
  <c r="BI112" i="1"/>
  <c r="BK112" i="1" s="1"/>
  <c r="BK151" i="1"/>
  <c r="BM151" i="1" s="1"/>
  <c r="BE111" i="1"/>
  <c r="BJ141" i="1"/>
  <c r="BI141" i="1"/>
  <c r="BI154" i="1"/>
  <c r="BL154" i="1" s="1"/>
  <c r="BJ68" i="1"/>
  <c r="BL68" i="1" s="1"/>
  <c r="BQ89" i="1"/>
  <c r="BR89" i="1"/>
  <c r="BJ66" i="1"/>
  <c r="BK66" i="1" s="1"/>
  <c r="BF111" i="1"/>
  <c r="BL91" i="1"/>
  <c r="BN91" i="1" s="1"/>
  <c r="BI113" i="1"/>
  <c r="BL113" i="1" s="1"/>
  <c r="BR73" i="1"/>
  <c r="BT73" i="1" s="1"/>
  <c r="BG139" i="1"/>
  <c r="BH139" i="1" s="1"/>
  <c r="BI139" i="1" s="1"/>
  <c r="BJ128" i="1"/>
  <c r="BI128" i="1"/>
  <c r="BI129" i="1"/>
  <c r="BJ129" i="1"/>
  <c r="BJ87" i="1"/>
  <c r="BK87" i="1" s="1"/>
  <c r="BE107" i="1"/>
  <c r="BG107" i="1" s="1"/>
  <c r="BH107" i="1" s="1"/>
  <c r="BK133" i="1"/>
  <c r="BJ148" i="1"/>
  <c r="BL148" i="1" s="1"/>
  <c r="BG70" i="1"/>
  <c r="BH70" i="1" s="1"/>
  <c r="BI70" i="1" s="1"/>
  <c r="BL133" i="1"/>
  <c r="BE101" i="1"/>
  <c r="BL75" i="1"/>
  <c r="BN75" i="1" s="1"/>
  <c r="BG71" i="1"/>
  <c r="BH71" i="1" s="1"/>
  <c r="BJ71" i="1" s="1"/>
  <c r="BI158" i="1"/>
  <c r="BL158" i="1" s="1"/>
  <c r="BG103" i="1"/>
  <c r="BH103" i="1" s="1"/>
  <c r="BI103" i="1" s="1"/>
  <c r="BK116" i="1"/>
  <c r="BL146" i="1"/>
  <c r="BK72" i="1"/>
  <c r="BJ83" i="1"/>
  <c r="BL83" i="1" s="1"/>
  <c r="BJ105" i="1"/>
  <c r="BI105" i="1"/>
  <c r="BL72" i="1"/>
  <c r="BI81" i="1"/>
  <c r="BJ81" i="1"/>
  <c r="BK146" i="1"/>
  <c r="BN79" i="1"/>
  <c r="BO79" i="1" s="1"/>
  <c r="BP79" i="1" s="1"/>
  <c r="BQ79" i="1" s="1"/>
  <c r="BL157" i="1"/>
  <c r="BM157" i="1" s="1"/>
  <c r="BG65" i="1"/>
  <c r="BH65" i="1" s="1"/>
  <c r="BI95" i="1"/>
  <c r="BJ95" i="1"/>
  <c r="BI150" i="1"/>
  <c r="BL150" i="1" s="1"/>
  <c r="BL116" i="1"/>
  <c r="BK120" i="1"/>
  <c r="BL121" i="1"/>
  <c r="BN121" i="1" s="1"/>
  <c r="BL120" i="1"/>
  <c r="BK99" i="1"/>
  <c r="BM99" i="1" s="1"/>
  <c r="BR76" i="1"/>
  <c r="BT76" i="1" s="1"/>
  <c r="BE152" i="1"/>
  <c r="BL62" i="1"/>
  <c r="BK62" i="1"/>
  <c r="BI84" i="1"/>
  <c r="BJ84" i="1"/>
  <c r="BF152" i="1"/>
  <c r="BG109" i="1"/>
  <c r="BH109" i="1" s="1"/>
  <c r="BJ109" i="1" s="1"/>
  <c r="BJ142" i="1"/>
  <c r="BI142" i="1"/>
  <c r="BK136" i="1" l="1"/>
  <c r="BM136" i="1" s="1"/>
  <c r="BL77" i="1"/>
  <c r="BO93" i="1"/>
  <c r="BP93" i="1" s="1"/>
  <c r="BK88" i="1"/>
  <c r="BN127" i="1"/>
  <c r="BO127" i="1" s="1"/>
  <c r="BP127" i="1" s="1"/>
  <c r="BQ127" i="1" s="1"/>
  <c r="BK77" i="1"/>
  <c r="BT92" i="1"/>
  <c r="BV92" i="1" s="1"/>
  <c r="BK67" i="1"/>
  <c r="BL156" i="1"/>
  <c r="BN102" i="1"/>
  <c r="BO102" i="1" s="1"/>
  <c r="BP102" i="1" s="1"/>
  <c r="BK156" i="1"/>
  <c r="BI162" i="1"/>
  <c r="BL106" i="1"/>
  <c r="BK144" i="1"/>
  <c r="BM144" i="1" s="1"/>
  <c r="BT114" i="1"/>
  <c r="BU114" i="1" s="1"/>
  <c r="BL88" i="1"/>
  <c r="BG69" i="1"/>
  <c r="BH69" i="1" s="1"/>
  <c r="BI69" i="1" s="1"/>
  <c r="BL149" i="1"/>
  <c r="BN149" i="1" s="1"/>
  <c r="BN151" i="1"/>
  <c r="BO151" i="1" s="1"/>
  <c r="BP151" i="1" s="1"/>
  <c r="BQ151" i="1" s="1"/>
  <c r="BK82" i="1"/>
  <c r="BM82" i="1" s="1"/>
  <c r="BN74" i="1"/>
  <c r="BO74" i="1" s="1"/>
  <c r="BP74" i="1" s="1"/>
  <c r="BM130" i="1"/>
  <c r="BO130" i="1" s="1"/>
  <c r="BP130" i="1" s="1"/>
  <c r="BR130" i="1" s="1"/>
  <c r="BI63" i="1"/>
  <c r="BK63" i="1" s="1"/>
  <c r="BK106" i="1"/>
  <c r="BI118" i="1"/>
  <c r="BL67" i="1"/>
  <c r="BL145" i="1"/>
  <c r="BM145" i="1" s="1"/>
  <c r="BL86" i="1"/>
  <c r="BM86" i="1" s="1"/>
  <c r="BL97" i="1"/>
  <c r="BN97" i="1" s="1"/>
  <c r="BK68" i="1"/>
  <c r="BM68" i="1" s="1"/>
  <c r="BU126" i="1"/>
  <c r="BN94" i="1"/>
  <c r="BO94" i="1" s="1"/>
  <c r="BP94" i="1" s="1"/>
  <c r="BT64" i="1"/>
  <c r="BU64" i="1" s="1"/>
  <c r="BL90" i="1"/>
  <c r="BN90" i="1" s="1"/>
  <c r="BL119" i="1"/>
  <c r="BN119" i="1" s="1"/>
  <c r="BV126" i="1"/>
  <c r="BL100" i="1"/>
  <c r="BN100" i="1" s="1"/>
  <c r="BJ125" i="1"/>
  <c r="BI125" i="1"/>
  <c r="BN136" i="1"/>
  <c r="BO136" i="1" s="1"/>
  <c r="BP136" i="1" s="1"/>
  <c r="BR136" i="1" s="1"/>
  <c r="BK140" i="1"/>
  <c r="BM140" i="1" s="1"/>
  <c r="BL78" i="1"/>
  <c r="BN78" i="1" s="1"/>
  <c r="BL137" i="1"/>
  <c r="BM137" i="1" s="1"/>
  <c r="BK161" i="1"/>
  <c r="BM161" i="1" s="1"/>
  <c r="BK138" i="1"/>
  <c r="BN138" i="1" s="1"/>
  <c r="BL131" i="1"/>
  <c r="BM131" i="1" s="1"/>
  <c r="BK154" i="1"/>
  <c r="BN154" i="1" s="1"/>
  <c r="BG111" i="1"/>
  <c r="BH111" i="1" s="1"/>
  <c r="BI111" i="1" s="1"/>
  <c r="BL123" i="1"/>
  <c r="BN123" i="1" s="1"/>
  <c r="BL110" i="1"/>
  <c r="BN110" i="1" s="1"/>
  <c r="BL132" i="1"/>
  <c r="BM132" i="1" s="1"/>
  <c r="BK96" i="1"/>
  <c r="BN96" i="1" s="1"/>
  <c r="BM91" i="1"/>
  <c r="BO91" i="1" s="1"/>
  <c r="BP91" i="1" s="1"/>
  <c r="BK108" i="1"/>
  <c r="BN108" i="1" s="1"/>
  <c r="BG101" i="1"/>
  <c r="BH101" i="1" s="1"/>
  <c r="BI101" i="1" s="1"/>
  <c r="BK147" i="1"/>
  <c r="BM147" i="1" s="1"/>
  <c r="BL115" i="1"/>
  <c r="BN115" i="1" s="1"/>
  <c r="BK160" i="1"/>
  <c r="BM160" i="1" s="1"/>
  <c r="BJ104" i="1"/>
  <c r="BK104" i="1" s="1"/>
  <c r="BT153" i="1"/>
  <c r="BV153" i="1" s="1"/>
  <c r="BN122" i="1"/>
  <c r="BO122" i="1" s="1"/>
  <c r="BP122" i="1" s="1"/>
  <c r="BR122" i="1" s="1"/>
  <c r="BV159" i="1"/>
  <c r="BW159" i="1" s="1"/>
  <c r="BX159" i="1" s="1"/>
  <c r="BZ159" i="1" s="1"/>
  <c r="BK85" i="1"/>
  <c r="BN85" i="1" s="1"/>
  <c r="BJ98" i="1"/>
  <c r="BL98" i="1" s="1"/>
  <c r="BK141" i="1"/>
  <c r="BL112" i="1"/>
  <c r="BN112" i="1" s="1"/>
  <c r="BN80" i="1"/>
  <c r="BO80" i="1" s="1"/>
  <c r="BP80" i="1" s="1"/>
  <c r="BN133" i="1"/>
  <c r="BN135" i="1"/>
  <c r="BM135" i="1"/>
  <c r="BK150" i="1"/>
  <c r="BN150" i="1" s="1"/>
  <c r="BJ139" i="1"/>
  <c r="BK139" i="1" s="1"/>
  <c r="BK124" i="1"/>
  <c r="BM124" i="1" s="1"/>
  <c r="BS89" i="1"/>
  <c r="BT89" i="1"/>
  <c r="BS73" i="1"/>
  <c r="BV73" i="1" s="1"/>
  <c r="BL141" i="1"/>
  <c r="BK83" i="1"/>
  <c r="BN83" i="1" s="1"/>
  <c r="BJ103" i="1"/>
  <c r="BL103" i="1" s="1"/>
  <c r="BL66" i="1"/>
  <c r="BN66" i="1" s="1"/>
  <c r="BK129" i="1"/>
  <c r="BL129" i="1"/>
  <c r="BK113" i="1"/>
  <c r="BM113" i="1" s="1"/>
  <c r="BL128" i="1"/>
  <c r="BN157" i="1"/>
  <c r="BO157" i="1" s="1"/>
  <c r="BP157" i="1" s="1"/>
  <c r="BL87" i="1"/>
  <c r="BK148" i="1"/>
  <c r="BN148" i="1" s="1"/>
  <c r="BK128" i="1"/>
  <c r="BJ107" i="1"/>
  <c r="BI107" i="1"/>
  <c r="BM133" i="1"/>
  <c r="BJ70" i="1"/>
  <c r="BK70" i="1" s="1"/>
  <c r="BM75" i="1"/>
  <c r="BO75" i="1" s="1"/>
  <c r="BP75" i="1" s="1"/>
  <c r="BR75" i="1" s="1"/>
  <c r="BS76" i="1"/>
  <c r="BU76" i="1" s="1"/>
  <c r="BR134" i="1"/>
  <c r="BT134" i="1" s="1"/>
  <c r="BN77" i="1"/>
  <c r="BN116" i="1"/>
  <c r="BM77" i="1"/>
  <c r="BI71" i="1"/>
  <c r="BK71" i="1" s="1"/>
  <c r="BK95" i="1"/>
  <c r="BK158" i="1"/>
  <c r="BM158" i="1" s="1"/>
  <c r="BM146" i="1"/>
  <c r="BL105" i="1"/>
  <c r="BK105" i="1"/>
  <c r="BG152" i="1"/>
  <c r="BH152" i="1" s="1"/>
  <c r="BI152" i="1" s="1"/>
  <c r="BL81" i="1"/>
  <c r="BK81" i="1"/>
  <c r="BM72" i="1"/>
  <c r="BN72" i="1"/>
  <c r="BN146" i="1"/>
  <c r="BJ65" i="1"/>
  <c r="BI65" i="1"/>
  <c r="BL95" i="1"/>
  <c r="BM116" i="1"/>
  <c r="BI109" i="1"/>
  <c r="BL109" i="1" s="1"/>
  <c r="BM121" i="1"/>
  <c r="BO121" i="1" s="1"/>
  <c r="BP121" i="1" s="1"/>
  <c r="BM120" i="1"/>
  <c r="BN120" i="1"/>
  <c r="BN99" i="1"/>
  <c r="BO99" i="1" s="1"/>
  <c r="BP99" i="1" s="1"/>
  <c r="BL84" i="1"/>
  <c r="BM62" i="1"/>
  <c r="BK84" i="1"/>
  <c r="BN62" i="1"/>
  <c r="BR155" i="1"/>
  <c r="BT155" i="1" s="1"/>
  <c r="BL142" i="1"/>
  <c r="BK142" i="1"/>
  <c r="BJ117" i="1"/>
  <c r="BI117" i="1"/>
  <c r="BQ93" i="1"/>
  <c r="BR93" i="1"/>
  <c r="BN144" i="1"/>
  <c r="BR79" i="1"/>
  <c r="BS79" i="1" s="1"/>
  <c r="BR143" i="1"/>
  <c r="BS143" i="1" s="1"/>
  <c r="BN86" i="1" l="1"/>
  <c r="BN67" i="1"/>
  <c r="BN156" i="1"/>
  <c r="BM156" i="1"/>
  <c r="BO156" i="1" s="1"/>
  <c r="BP156" i="1" s="1"/>
  <c r="BQ156" i="1" s="1"/>
  <c r="BM154" i="1"/>
  <c r="BN88" i="1"/>
  <c r="BR127" i="1"/>
  <c r="BT127" i="1" s="1"/>
  <c r="BM85" i="1"/>
  <c r="BU92" i="1"/>
  <c r="BW92" i="1" s="1"/>
  <c r="BX92" i="1" s="1"/>
  <c r="BY92" i="1" s="1"/>
  <c r="BM67" i="1"/>
  <c r="BN68" i="1"/>
  <c r="BN106" i="1"/>
  <c r="BV64" i="1"/>
  <c r="BW64" i="1" s="1"/>
  <c r="BX64" i="1" s="1"/>
  <c r="BY64" i="1" s="1"/>
  <c r="BL63" i="1"/>
  <c r="BM63" i="1" s="1"/>
  <c r="BV114" i="1"/>
  <c r="BW114" i="1" s="1"/>
  <c r="BX114" i="1" s="1"/>
  <c r="BY114" i="1" s="1"/>
  <c r="BK162" i="1"/>
  <c r="BL162" i="1"/>
  <c r="BN82" i="1"/>
  <c r="BO82" i="1" s="1"/>
  <c r="BP82" i="1" s="1"/>
  <c r="BQ82" i="1" s="1"/>
  <c r="BM88" i="1"/>
  <c r="BO88" i="1" s="1"/>
  <c r="BP88" i="1" s="1"/>
  <c r="BQ88" i="1" s="1"/>
  <c r="BM149" i="1"/>
  <c r="BO149" i="1" s="1"/>
  <c r="BP149" i="1" s="1"/>
  <c r="BQ149" i="1" s="1"/>
  <c r="BJ69" i="1"/>
  <c r="BL69" i="1" s="1"/>
  <c r="BM90" i="1"/>
  <c r="BO90" i="1" s="1"/>
  <c r="BP90" i="1" s="1"/>
  <c r="BR90" i="1" s="1"/>
  <c r="BM97" i="1"/>
  <c r="BO97" i="1" s="1"/>
  <c r="BP97" i="1" s="1"/>
  <c r="BM106" i="1"/>
  <c r="BO106" i="1" s="1"/>
  <c r="BP106" i="1" s="1"/>
  <c r="BR106" i="1" s="1"/>
  <c r="BN145" i="1"/>
  <c r="BO145" i="1" s="1"/>
  <c r="BP145" i="1" s="1"/>
  <c r="BL125" i="1"/>
  <c r="BL118" i="1"/>
  <c r="BK118" i="1"/>
  <c r="BM115" i="1"/>
  <c r="BO115" i="1" s="1"/>
  <c r="BP115" i="1" s="1"/>
  <c r="BQ115" i="1" s="1"/>
  <c r="BM66" i="1"/>
  <c r="BO66" i="1" s="1"/>
  <c r="BP66" i="1" s="1"/>
  <c r="BR66" i="1" s="1"/>
  <c r="BW126" i="1"/>
  <c r="BX126" i="1" s="1"/>
  <c r="BY126" i="1" s="1"/>
  <c r="BM78" i="1"/>
  <c r="BO78" i="1" s="1"/>
  <c r="BP78" i="1" s="1"/>
  <c r="BQ78" i="1" s="1"/>
  <c r="BK125" i="1"/>
  <c r="BR94" i="1"/>
  <c r="BQ94" i="1"/>
  <c r="BM96" i="1"/>
  <c r="BO96" i="1" s="1"/>
  <c r="BP96" i="1" s="1"/>
  <c r="BR96" i="1" s="1"/>
  <c r="BM110" i="1"/>
  <c r="BO110" i="1" s="1"/>
  <c r="BP110" i="1" s="1"/>
  <c r="BM119" i="1"/>
  <c r="BO119" i="1" s="1"/>
  <c r="BP119" i="1" s="1"/>
  <c r="BQ119" i="1" s="1"/>
  <c r="BN161" i="1"/>
  <c r="BO161" i="1" s="1"/>
  <c r="BP161" i="1" s="1"/>
  <c r="BR161" i="1" s="1"/>
  <c r="BM108" i="1"/>
  <c r="BO108" i="1" s="1"/>
  <c r="BP108" i="1" s="1"/>
  <c r="BR108" i="1" s="1"/>
  <c r="BN63" i="1"/>
  <c r="BM138" i="1"/>
  <c r="BO138" i="1" s="1"/>
  <c r="BP138" i="1" s="1"/>
  <c r="BR138" i="1" s="1"/>
  <c r="BO68" i="1"/>
  <c r="BP68" i="1" s="1"/>
  <c r="BQ68" i="1" s="1"/>
  <c r="BN137" i="1"/>
  <c r="BO137" i="1" s="1"/>
  <c r="BP137" i="1" s="1"/>
  <c r="BQ137" i="1" s="1"/>
  <c r="BN132" i="1"/>
  <c r="BO132" i="1" s="1"/>
  <c r="BP132" i="1" s="1"/>
  <c r="BQ132" i="1" s="1"/>
  <c r="BM100" i="1"/>
  <c r="BO100" i="1" s="1"/>
  <c r="BP100" i="1" s="1"/>
  <c r="BQ100" i="1" s="1"/>
  <c r="BN131" i="1"/>
  <c r="BO131" i="1" s="1"/>
  <c r="BP131" i="1" s="1"/>
  <c r="BR131" i="1" s="1"/>
  <c r="BN140" i="1"/>
  <c r="BO140" i="1" s="1"/>
  <c r="BP140" i="1" s="1"/>
  <c r="BR140" i="1" s="1"/>
  <c r="BJ111" i="1"/>
  <c r="BK111" i="1" s="1"/>
  <c r="BO133" i="1"/>
  <c r="BP133" i="1" s="1"/>
  <c r="BQ133" i="1" s="1"/>
  <c r="BJ101" i="1"/>
  <c r="BK101" i="1" s="1"/>
  <c r="BM123" i="1"/>
  <c r="BO123" i="1" s="1"/>
  <c r="BP123" i="1" s="1"/>
  <c r="BN147" i="1"/>
  <c r="BO147" i="1" s="1"/>
  <c r="BP147" i="1" s="1"/>
  <c r="BQ147" i="1" s="1"/>
  <c r="BN124" i="1"/>
  <c r="BO124" i="1" s="1"/>
  <c r="BP124" i="1" s="1"/>
  <c r="BR124" i="1" s="1"/>
  <c r="BL104" i="1"/>
  <c r="BM104" i="1" s="1"/>
  <c r="BN160" i="1"/>
  <c r="BO160" i="1" s="1"/>
  <c r="BP160" i="1" s="1"/>
  <c r="BU153" i="1"/>
  <c r="BW153" i="1" s="1"/>
  <c r="BX153" i="1" s="1"/>
  <c r="BY153" i="1" s="1"/>
  <c r="BR151" i="1"/>
  <c r="BS151" i="1" s="1"/>
  <c r="BN141" i="1"/>
  <c r="BV89" i="1"/>
  <c r="BM112" i="1"/>
  <c r="BO112" i="1" s="1"/>
  <c r="BP112" i="1" s="1"/>
  <c r="BR112" i="1" s="1"/>
  <c r="BY159" i="1"/>
  <c r="CA159" i="1" s="1"/>
  <c r="BU89" i="1"/>
  <c r="BU73" i="1"/>
  <c r="BW73" i="1" s="1"/>
  <c r="BX73" i="1" s="1"/>
  <c r="BZ73" i="1" s="1"/>
  <c r="BQ80" i="1"/>
  <c r="BR80" i="1"/>
  <c r="BM150" i="1"/>
  <c r="BO150" i="1" s="1"/>
  <c r="BP150" i="1" s="1"/>
  <c r="BK98" i="1"/>
  <c r="BN98" i="1" s="1"/>
  <c r="BL139" i="1"/>
  <c r="BM139" i="1" s="1"/>
  <c r="BL70" i="1"/>
  <c r="BN70" i="1" s="1"/>
  <c r="BO135" i="1"/>
  <c r="BP135" i="1" s="1"/>
  <c r="BQ136" i="1"/>
  <c r="BS136" i="1" s="1"/>
  <c r="BM129" i="1"/>
  <c r="BK103" i="1"/>
  <c r="BM103" i="1" s="1"/>
  <c r="BV76" i="1"/>
  <c r="BW76" i="1" s="1"/>
  <c r="BX76" i="1" s="1"/>
  <c r="BY76" i="1" s="1"/>
  <c r="BM83" i="1"/>
  <c r="BO83" i="1" s="1"/>
  <c r="BP83" i="1" s="1"/>
  <c r="BR83" i="1" s="1"/>
  <c r="BM141" i="1"/>
  <c r="BN113" i="1"/>
  <c r="BO113" i="1" s="1"/>
  <c r="BP113" i="1" s="1"/>
  <c r="BQ113" i="1" s="1"/>
  <c r="BN129" i="1"/>
  <c r="BK109" i="1"/>
  <c r="BN109" i="1" s="1"/>
  <c r="BM148" i="1"/>
  <c r="BO148" i="1" s="1"/>
  <c r="BP148" i="1" s="1"/>
  <c r="BR148" i="1" s="1"/>
  <c r="BK107" i="1"/>
  <c r="BO116" i="1"/>
  <c r="BP116" i="1" s="1"/>
  <c r="BQ116" i="1" s="1"/>
  <c r="BM128" i="1"/>
  <c r="BN128" i="1"/>
  <c r="BO77" i="1"/>
  <c r="BP77" i="1" s="1"/>
  <c r="BQ77" i="1" s="1"/>
  <c r="BL107" i="1"/>
  <c r="BN87" i="1"/>
  <c r="BM87" i="1"/>
  <c r="BQ75" i="1"/>
  <c r="BS75" i="1" s="1"/>
  <c r="BL71" i="1"/>
  <c r="BN71" i="1" s="1"/>
  <c r="BO144" i="1"/>
  <c r="BP144" i="1" s="1"/>
  <c r="BQ144" i="1" s="1"/>
  <c r="BH163" i="1"/>
  <c r="BJ152" i="1"/>
  <c r="BK152" i="1" s="1"/>
  <c r="BN95" i="1"/>
  <c r="BS134" i="1"/>
  <c r="BV134" i="1" s="1"/>
  <c r="BN158" i="1"/>
  <c r="BO158" i="1" s="1"/>
  <c r="BP158" i="1" s="1"/>
  <c r="BQ158" i="1" s="1"/>
  <c r="BQ122" i="1"/>
  <c r="BS122" i="1" s="1"/>
  <c r="BO154" i="1"/>
  <c r="BP154" i="1" s="1"/>
  <c r="BR154" i="1" s="1"/>
  <c r="BM81" i="1"/>
  <c r="BO86" i="1"/>
  <c r="BP86" i="1" s="1"/>
  <c r="BR86" i="1" s="1"/>
  <c r="BO146" i="1"/>
  <c r="BP146" i="1" s="1"/>
  <c r="BR146" i="1" s="1"/>
  <c r="BN81" i="1"/>
  <c r="BM105" i="1"/>
  <c r="BN105" i="1"/>
  <c r="BQ130" i="1"/>
  <c r="BS130" i="1" s="1"/>
  <c r="BL65" i="1"/>
  <c r="BO72" i="1"/>
  <c r="BP72" i="1" s="1"/>
  <c r="BR72" i="1" s="1"/>
  <c r="BM95" i="1"/>
  <c r="BZ92" i="1"/>
  <c r="CA92" i="1" s="1"/>
  <c r="BK65" i="1"/>
  <c r="BS155" i="1"/>
  <c r="BV155" i="1" s="1"/>
  <c r="BO67" i="1"/>
  <c r="BP67" i="1" s="1"/>
  <c r="BR67" i="1" s="1"/>
  <c r="BQ91" i="1"/>
  <c r="BR91" i="1"/>
  <c r="BR102" i="1"/>
  <c r="BQ102" i="1"/>
  <c r="BO120" i="1"/>
  <c r="BP120" i="1" s="1"/>
  <c r="BO85" i="1"/>
  <c r="BP85" i="1" s="1"/>
  <c r="BN84" i="1"/>
  <c r="BN142" i="1"/>
  <c r="BQ121" i="1"/>
  <c r="BR121" i="1"/>
  <c r="BM84" i="1"/>
  <c r="BR99" i="1"/>
  <c r="BQ99" i="1"/>
  <c r="BO62" i="1"/>
  <c r="BP62" i="1" s="1"/>
  <c r="BR62" i="1" s="1"/>
  <c r="BS93" i="1"/>
  <c r="BL117" i="1"/>
  <c r="BM142" i="1"/>
  <c r="BK117" i="1"/>
  <c r="BQ74" i="1"/>
  <c r="BR74" i="1"/>
  <c r="BR157" i="1"/>
  <c r="BQ157" i="1"/>
  <c r="BT93" i="1"/>
  <c r="BT143" i="1"/>
  <c r="BV143" i="1" s="1"/>
  <c r="BT79" i="1"/>
  <c r="BV79" i="1" s="1"/>
  <c r="BS127" i="1" l="1"/>
  <c r="BV127" i="1" s="1"/>
  <c r="BK69" i="1"/>
  <c r="BU127" i="1"/>
  <c r="BZ126" i="1"/>
  <c r="CB126" i="1" s="1"/>
  <c r="BN162" i="1"/>
  <c r="BR68" i="1"/>
  <c r="BT68" i="1" s="1"/>
  <c r="BZ114" i="1"/>
  <c r="CB114" i="1" s="1"/>
  <c r="BM162" i="1"/>
  <c r="BR82" i="1"/>
  <c r="BT82" i="1" s="1"/>
  <c r="BN125" i="1"/>
  <c r="BM98" i="1"/>
  <c r="BO98" i="1" s="1"/>
  <c r="BP98" i="1" s="1"/>
  <c r="BR149" i="1"/>
  <c r="BS149" i="1" s="1"/>
  <c r="BR100" i="1"/>
  <c r="BT100" i="1" s="1"/>
  <c r="BN103" i="1"/>
  <c r="BO103" i="1" s="1"/>
  <c r="BP103" i="1" s="1"/>
  <c r="BQ103" i="1" s="1"/>
  <c r="BR119" i="1"/>
  <c r="BS119" i="1" s="1"/>
  <c r="BS94" i="1"/>
  <c r="BM118" i="1"/>
  <c r="BN118" i="1"/>
  <c r="BR132" i="1"/>
  <c r="BS132" i="1" s="1"/>
  <c r="BT94" i="1"/>
  <c r="BW89" i="1"/>
  <c r="BX89" i="1" s="1"/>
  <c r="BY89" i="1" s="1"/>
  <c r="BR156" i="1"/>
  <c r="BS156" i="1" s="1"/>
  <c r="BM69" i="1"/>
  <c r="BN69" i="1"/>
  <c r="BQ66" i="1"/>
  <c r="BS66" i="1" s="1"/>
  <c r="BM70" i="1"/>
  <c r="BO70" i="1" s="1"/>
  <c r="BP70" i="1" s="1"/>
  <c r="BQ70" i="1" s="1"/>
  <c r="BN139" i="1"/>
  <c r="BO139" i="1" s="1"/>
  <c r="BP139" i="1" s="1"/>
  <c r="BR139" i="1" s="1"/>
  <c r="BM125" i="1"/>
  <c r="BS80" i="1"/>
  <c r="BQ161" i="1"/>
  <c r="BS161" i="1" s="1"/>
  <c r="BT151" i="1"/>
  <c r="BV151" i="1" s="1"/>
  <c r="BO63" i="1"/>
  <c r="BP63" i="1" s="1"/>
  <c r="BL101" i="1"/>
  <c r="BN101" i="1" s="1"/>
  <c r="BN104" i="1"/>
  <c r="BO104" i="1" s="1"/>
  <c r="BP104" i="1" s="1"/>
  <c r="BR104" i="1" s="1"/>
  <c r="CB159" i="1"/>
  <c r="CC159" i="1" s="1"/>
  <c r="BR137" i="1"/>
  <c r="BT137" i="1" s="1"/>
  <c r="BL111" i="1"/>
  <c r="BN111" i="1" s="1"/>
  <c r="BO141" i="1"/>
  <c r="BP141" i="1" s="1"/>
  <c r="BR141" i="1" s="1"/>
  <c r="BT80" i="1"/>
  <c r="BQ140" i="1"/>
  <c r="BT140" i="1" s="1"/>
  <c r="BR133" i="1"/>
  <c r="BT133" i="1" s="1"/>
  <c r="BR123" i="1"/>
  <c r="BQ123" i="1"/>
  <c r="BQ124" i="1"/>
  <c r="BT124" i="1" s="1"/>
  <c r="BR88" i="1"/>
  <c r="BT88" i="1" s="1"/>
  <c r="BT156" i="1"/>
  <c r="BR115" i="1"/>
  <c r="BT115" i="1" s="1"/>
  <c r="BO129" i="1"/>
  <c r="BP129" i="1" s="1"/>
  <c r="BR129" i="1" s="1"/>
  <c r="BU155" i="1"/>
  <c r="BW155" i="1" s="1"/>
  <c r="BX155" i="1" s="1"/>
  <c r="BZ155" i="1" s="1"/>
  <c r="BZ76" i="1"/>
  <c r="CA76" i="1" s="1"/>
  <c r="BQ160" i="1"/>
  <c r="BR160" i="1"/>
  <c r="BR116" i="1"/>
  <c r="BT116" i="1" s="1"/>
  <c r="BQ135" i="1"/>
  <c r="BR135" i="1"/>
  <c r="BT136" i="1"/>
  <c r="BV136" i="1" s="1"/>
  <c r="BM107" i="1"/>
  <c r="BQ112" i="1"/>
  <c r="BT112" i="1" s="1"/>
  <c r="BO95" i="1"/>
  <c r="BP95" i="1" s="1"/>
  <c r="BQ95" i="1" s="1"/>
  <c r="BM109" i="1"/>
  <c r="BO109" i="1" s="1"/>
  <c r="BP109" i="1" s="1"/>
  <c r="BR109" i="1" s="1"/>
  <c r="BQ145" i="1"/>
  <c r="BR145" i="1"/>
  <c r="BR144" i="1"/>
  <c r="BS144" i="1" s="1"/>
  <c r="BQ96" i="1"/>
  <c r="BS96" i="1" s="1"/>
  <c r="BR78" i="1"/>
  <c r="BS78" i="1" s="1"/>
  <c r="BR113" i="1"/>
  <c r="BT113" i="1" s="1"/>
  <c r="BM71" i="1"/>
  <c r="BO71" i="1" s="1"/>
  <c r="BP71" i="1" s="1"/>
  <c r="BO87" i="1"/>
  <c r="BP87" i="1" s="1"/>
  <c r="BT75" i="1"/>
  <c r="BU75" i="1" s="1"/>
  <c r="BY73" i="1"/>
  <c r="CA73" i="1" s="1"/>
  <c r="BZ153" i="1"/>
  <c r="CB153" i="1" s="1"/>
  <c r="BL152" i="1"/>
  <c r="BM152" i="1" s="1"/>
  <c r="BQ148" i="1"/>
  <c r="BT148" i="1" s="1"/>
  <c r="BO128" i="1"/>
  <c r="BP128" i="1" s="1"/>
  <c r="BR128" i="1" s="1"/>
  <c r="BR110" i="1"/>
  <c r="BQ110" i="1"/>
  <c r="BQ108" i="1"/>
  <c r="BT108" i="1" s="1"/>
  <c r="BU134" i="1"/>
  <c r="BW134" i="1" s="1"/>
  <c r="BX134" i="1" s="1"/>
  <c r="BY134" i="1" s="1"/>
  <c r="BT122" i="1"/>
  <c r="BV122" i="1" s="1"/>
  <c r="BQ154" i="1"/>
  <c r="BT154" i="1" s="1"/>
  <c r="BN107" i="1"/>
  <c r="BQ106" i="1"/>
  <c r="BT106" i="1" s="1"/>
  <c r="BR77" i="1"/>
  <c r="BS77" i="1" s="1"/>
  <c r="BQ83" i="1"/>
  <c r="BT83" i="1" s="1"/>
  <c r="BQ86" i="1"/>
  <c r="BT86" i="1" s="1"/>
  <c r="BT130" i="1"/>
  <c r="BU130" i="1" s="1"/>
  <c r="BO81" i="1"/>
  <c r="BP81" i="1" s="1"/>
  <c r="BR81" i="1" s="1"/>
  <c r="BR158" i="1"/>
  <c r="BS158" i="1" s="1"/>
  <c r="BQ90" i="1"/>
  <c r="BT90" i="1" s="1"/>
  <c r="BO84" i="1"/>
  <c r="BP84" i="1" s="1"/>
  <c r="BR84" i="1" s="1"/>
  <c r="CB92" i="1"/>
  <c r="CD92" i="1" s="1"/>
  <c r="BQ67" i="1"/>
  <c r="BT67" i="1" s="1"/>
  <c r="BT99" i="1"/>
  <c r="BQ72" i="1"/>
  <c r="BS72" i="1" s="1"/>
  <c r="BO142" i="1"/>
  <c r="BP142" i="1" s="1"/>
  <c r="BQ142" i="1" s="1"/>
  <c r="BQ146" i="1"/>
  <c r="BS146" i="1" s="1"/>
  <c r="BO105" i="1"/>
  <c r="BP105" i="1" s="1"/>
  <c r="BR105" i="1" s="1"/>
  <c r="BQ131" i="1"/>
  <c r="BM65" i="1"/>
  <c r="BV93" i="1"/>
  <c r="BR147" i="1"/>
  <c r="BS147" i="1" s="1"/>
  <c r="BT102" i="1"/>
  <c r="BN65" i="1"/>
  <c r="BT91" i="1"/>
  <c r="BT121" i="1"/>
  <c r="BZ64" i="1"/>
  <c r="CB64" i="1" s="1"/>
  <c r="BR150" i="1"/>
  <c r="BQ150" i="1"/>
  <c r="BQ120" i="1"/>
  <c r="BR120" i="1"/>
  <c r="BS102" i="1"/>
  <c r="BS91" i="1"/>
  <c r="BQ62" i="1"/>
  <c r="BT62" i="1" s="1"/>
  <c r="BS121" i="1"/>
  <c r="BQ85" i="1"/>
  <c r="BR85" i="1"/>
  <c r="BS99" i="1"/>
  <c r="BQ138" i="1"/>
  <c r="BT138" i="1" s="1"/>
  <c r="BU143" i="1"/>
  <c r="BW143" i="1" s="1"/>
  <c r="BX143" i="1" s="1"/>
  <c r="BY143" i="1" s="1"/>
  <c r="BM117" i="1"/>
  <c r="BS74" i="1"/>
  <c r="BS157" i="1"/>
  <c r="BT74" i="1"/>
  <c r="BN117" i="1"/>
  <c r="BT157" i="1"/>
  <c r="BU93" i="1"/>
  <c r="BR97" i="1"/>
  <c r="BQ97" i="1"/>
  <c r="BU79" i="1"/>
  <c r="BW79" i="1" s="1"/>
  <c r="BX79" i="1" s="1"/>
  <c r="BS137" i="1" l="1"/>
  <c r="BU137" i="1" s="1"/>
  <c r="BS140" i="1"/>
  <c r="BV94" i="1"/>
  <c r="BW127" i="1"/>
  <c r="BX127" i="1" s="1"/>
  <c r="BY127" i="1" s="1"/>
  <c r="CA126" i="1"/>
  <c r="CC126" i="1" s="1"/>
  <c r="BS68" i="1"/>
  <c r="BU68" i="1" s="1"/>
  <c r="BO162" i="1"/>
  <c r="BP162" i="1" s="1"/>
  <c r="BR162" i="1" s="1"/>
  <c r="BU80" i="1"/>
  <c r="CA114" i="1"/>
  <c r="CC114" i="1" s="1"/>
  <c r="BZ89" i="1"/>
  <c r="CA89" i="1" s="1"/>
  <c r="BS82" i="1"/>
  <c r="BV82" i="1" s="1"/>
  <c r="BS100" i="1"/>
  <c r="BV100" i="1" s="1"/>
  <c r="BO125" i="1"/>
  <c r="BP125" i="1" s="1"/>
  <c r="BQ125" i="1" s="1"/>
  <c r="BU94" i="1"/>
  <c r="BT161" i="1"/>
  <c r="BV161" i="1" s="1"/>
  <c r="BT149" i="1"/>
  <c r="BV149" i="1" s="1"/>
  <c r="BT119" i="1"/>
  <c r="BU119" i="1" s="1"/>
  <c r="BT132" i="1"/>
  <c r="BU132" i="1" s="1"/>
  <c r="BR95" i="1"/>
  <c r="BS95" i="1" s="1"/>
  <c r="BM101" i="1"/>
  <c r="BO101" i="1" s="1"/>
  <c r="BP101" i="1" s="1"/>
  <c r="BT66" i="1"/>
  <c r="BU66" i="1" s="1"/>
  <c r="BO118" i="1"/>
  <c r="BP118" i="1" s="1"/>
  <c r="BO69" i="1"/>
  <c r="BP69" i="1" s="1"/>
  <c r="BR69" i="1" s="1"/>
  <c r="CD159" i="1"/>
  <c r="CE159" i="1" s="1"/>
  <c r="CF159" i="1" s="1"/>
  <c r="CG159" i="1" s="1"/>
  <c r="BV80" i="1"/>
  <c r="BQ129" i="1"/>
  <c r="BS129" i="1" s="1"/>
  <c r="BU151" i="1"/>
  <c r="BW151" i="1" s="1"/>
  <c r="BX151" i="1" s="1"/>
  <c r="BZ151" i="1" s="1"/>
  <c r="BT96" i="1"/>
  <c r="BU96" i="1" s="1"/>
  <c r="BS88" i="1"/>
  <c r="BU88" i="1" s="1"/>
  <c r="BU156" i="1"/>
  <c r="BQ63" i="1"/>
  <c r="BR63" i="1"/>
  <c r="BM111" i="1"/>
  <c r="BO111" i="1" s="1"/>
  <c r="BP111" i="1" s="1"/>
  <c r="BS115" i="1"/>
  <c r="BV115" i="1" s="1"/>
  <c r="BQ141" i="1"/>
  <c r="BT141" i="1" s="1"/>
  <c r="BS133" i="1"/>
  <c r="BU133" i="1" s="1"/>
  <c r="BS108" i="1"/>
  <c r="BU108" i="1" s="1"/>
  <c r="BV156" i="1"/>
  <c r="BS160" i="1"/>
  <c r="BQ104" i="1"/>
  <c r="BS104" i="1" s="1"/>
  <c r="BT78" i="1"/>
  <c r="BV78" i="1" s="1"/>
  <c r="CB89" i="1"/>
  <c r="BS123" i="1"/>
  <c r="BT123" i="1"/>
  <c r="BS112" i="1"/>
  <c r="BV112" i="1" s="1"/>
  <c r="BS124" i="1"/>
  <c r="BU124" i="1" s="1"/>
  <c r="CB76" i="1"/>
  <c r="CC76" i="1" s="1"/>
  <c r="BS116" i="1"/>
  <c r="BU116" i="1" s="1"/>
  <c r="BT160" i="1"/>
  <c r="BO107" i="1"/>
  <c r="BP107" i="1" s="1"/>
  <c r="BR107" i="1" s="1"/>
  <c r="BV140" i="1"/>
  <c r="BS148" i="1"/>
  <c r="BU148" i="1" s="1"/>
  <c r="BT135" i="1"/>
  <c r="BS135" i="1"/>
  <c r="CC92" i="1"/>
  <c r="CE92" i="1" s="1"/>
  <c r="CF92" i="1" s="1"/>
  <c r="CG92" i="1" s="1"/>
  <c r="BU136" i="1"/>
  <c r="BW136" i="1" s="1"/>
  <c r="BX136" i="1" s="1"/>
  <c r="CB73" i="1"/>
  <c r="CD73" i="1" s="1"/>
  <c r="BS113" i="1"/>
  <c r="BU113" i="1" s="1"/>
  <c r="BT144" i="1"/>
  <c r="BV144" i="1" s="1"/>
  <c r="BS86" i="1"/>
  <c r="BU86" i="1" s="1"/>
  <c r="BU122" i="1"/>
  <c r="BW122" i="1" s="1"/>
  <c r="BX122" i="1" s="1"/>
  <c r="BZ122" i="1" s="1"/>
  <c r="BQ139" i="1"/>
  <c r="BS139" i="1" s="1"/>
  <c r="BN152" i="1"/>
  <c r="BO152" i="1" s="1"/>
  <c r="BP152" i="1" s="1"/>
  <c r="BR152" i="1" s="1"/>
  <c r="BT77" i="1"/>
  <c r="CD126" i="1"/>
  <c r="CE126" i="1" s="1"/>
  <c r="CF126" i="1" s="1"/>
  <c r="CG126" i="1" s="1"/>
  <c r="BS106" i="1"/>
  <c r="BV106" i="1" s="1"/>
  <c r="BT145" i="1"/>
  <c r="BS145" i="1"/>
  <c r="CA153" i="1"/>
  <c r="CC153" i="1" s="1"/>
  <c r="BR87" i="1"/>
  <c r="BQ87" i="1"/>
  <c r="BV68" i="1"/>
  <c r="BQ128" i="1"/>
  <c r="BS128" i="1" s="1"/>
  <c r="BV75" i="1"/>
  <c r="BW75" i="1" s="1"/>
  <c r="BX75" i="1" s="1"/>
  <c r="BZ75" i="1" s="1"/>
  <c r="BS110" i="1"/>
  <c r="BQ84" i="1"/>
  <c r="BT84" i="1" s="1"/>
  <c r="BV130" i="1"/>
  <c r="BW130" i="1" s="1"/>
  <c r="BX130" i="1" s="1"/>
  <c r="BZ130" i="1" s="1"/>
  <c r="BS67" i="1"/>
  <c r="BU67" i="1" s="1"/>
  <c r="BT110" i="1"/>
  <c r="BS154" i="1"/>
  <c r="BU154" i="1" s="1"/>
  <c r="BS90" i="1"/>
  <c r="BV90" i="1" s="1"/>
  <c r="BR70" i="1"/>
  <c r="BS70" i="1" s="1"/>
  <c r="BU140" i="1"/>
  <c r="BR142" i="1"/>
  <c r="BT142" i="1" s="1"/>
  <c r="BQ81" i="1"/>
  <c r="BS81" i="1" s="1"/>
  <c r="CA64" i="1"/>
  <c r="CD64" i="1" s="1"/>
  <c r="BS83" i="1"/>
  <c r="BU83" i="1" s="1"/>
  <c r="BT72" i="1"/>
  <c r="BU72" i="1" s="1"/>
  <c r="BT147" i="1"/>
  <c r="BU147" i="1" s="1"/>
  <c r="BT158" i="1"/>
  <c r="BV158" i="1" s="1"/>
  <c r="BV102" i="1"/>
  <c r="BW93" i="1"/>
  <c r="BX93" i="1" s="1"/>
  <c r="BY93" i="1" s="1"/>
  <c r="BT146" i="1"/>
  <c r="BV146" i="1" s="1"/>
  <c r="BQ109" i="1"/>
  <c r="BT109" i="1" s="1"/>
  <c r="BU99" i="1"/>
  <c r="BV137" i="1"/>
  <c r="BZ134" i="1"/>
  <c r="CA134" i="1" s="1"/>
  <c r="BR71" i="1"/>
  <c r="BQ71" i="1"/>
  <c r="BO65" i="1"/>
  <c r="BP65" i="1" s="1"/>
  <c r="BQ65" i="1" s="1"/>
  <c r="BQ105" i="1"/>
  <c r="BT105" i="1" s="1"/>
  <c r="BY155" i="1"/>
  <c r="CA155" i="1" s="1"/>
  <c r="BS131" i="1"/>
  <c r="BT131" i="1"/>
  <c r="BS138" i="1"/>
  <c r="BV138" i="1" s="1"/>
  <c r="BS62" i="1"/>
  <c r="BU62" i="1" s="1"/>
  <c r="BR103" i="1"/>
  <c r="BT103" i="1" s="1"/>
  <c r="BV99" i="1"/>
  <c r="BR98" i="1"/>
  <c r="BQ98" i="1"/>
  <c r="BO117" i="1"/>
  <c r="BP117" i="1" s="1"/>
  <c r="BR117" i="1" s="1"/>
  <c r="BU91" i="1"/>
  <c r="BS120" i="1"/>
  <c r="BT150" i="1"/>
  <c r="BT120" i="1"/>
  <c r="BS150" i="1"/>
  <c r="BU102" i="1"/>
  <c r="BS85" i="1"/>
  <c r="BV91" i="1"/>
  <c r="BT85" i="1"/>
  <c r="BU121" i="1"/>
  <c r="BV121" i="1"/>
  <c r="BV157" i="1"/>
  <c r="BV74" i="1"/>
  <c r="BU157" i="1"/>
  <c r="BU74" i="1"/>
  <c r="BS97" i="1"/>
  <c r="BT97" i="1"/>
  <c r="BZ79" i="1"/>
  <c r="BY79" i="1"/>
  <c r="BZ143" i="1"/>
  <c r="CA143" i="1" s="1"/>
  <c r="BW94" i="1" l="1"/>
  <c r="BX94" i="1" s="1"/>
  <c r="BY94" i="1" s="1"/>
  <c r="BZ127" i="1"/>
  <c r="BV124" i="1"/>
  <c r="BW124" i="1" s="1"/>
  <c r="BX124" i="1" s="1"/>
  <c r="BY124" i="1" s="1"/>
  <c r="CD114" i="1"/>
  <c r="CE114" i="1" s="1"/>
  <c r="CF114" i="1" s="1"/>
  <c r="CH114" i="1" s="1"/>
  <c r="BU149" i="1"/>
  <c r="BW149" i="1" s="1"/>
  <c r="BX149" i="1" s="1"/>
  <c r="BZ149" i="1" s="1"/>
  <c r="BQ162" i="1"/>
  <c r="BS162" i="1" s="1"/>
  <c r="BU82" i="1"/>
  <c r="BW82" i="1" s="1"/>
  <c r="BX82" i="1" s="1"/>
  <c r="BW80" i="1"/>
  <c r="BX80" i="1" s="1"/>
  <c r="BY80" i="1" s="1"/>
  <c r="CB127" i="1"/>
  <c r="CA127" i="1"/>
  <c r="BV132" i="1"/>
  <c r="BW132" i="1" s="1"/>
  <c r="BX132" i="1" s="1"/>
  <c r="BZ132" i="1" s="1"/>
  <c r="BU100" i="1"/>
  <c r="BW100" i="1" s="1"/>
  <c r="BX100" i="1" s="1"/>
  <c r="BY100" i="1" s="1"/>
  <c r="BV66" i="1"/>
  <c r="BW66" i="1" s="1"/>
  <c r="BX66" i="1" s="1"/>
  <c r="BU161" i="1"/>
  <c r="BW161" i="1" s="1"/>
  <c r="BX161" i="1" s="1"/>
  <c r="BY161" i="1" s="1"/>
  <c r="BU144" i="1"/>
  <c r="BW144" i="1" s="1"/>
  <c r="BX144" i="1" s="1"/>
  <c r="BY144" i="1" s="1"/>
  <c r="BR125" i="1"/>
  <c r="BV119" i="1"/>
  <c r="BW119" i="1" s="1"/>
  <c r="BX119" i="1" s="1"/>
  <c r="BY119" i="1" s="1"/>
  <c r="BT95" i="1"/>
  <c r="BV95" i="1" s="1"/>
  <c r="BR101" i="1"/>
  <c r="BQ101" i="1"/>
  <c r="BQ69" i="1"/>
  <c r="BS69" i="1" s="1"/>
  <c r="BW68" i="1"/>
  <c r="BX68" i="1" s="1"/>
  <c r="BZ68" i="1" s="1"/>
  <c r="BV148" i="1"/>
  <c r="BW148" i="1" s="1"/>
  <c r="BX148" i="1" s="1"/>
  <c r="BY148" i="1" s="1"/>
  <c r="BR118" i="1"/>
  <c r="BQ118" i="1"/>
  <c r="BV110" i="1"/>
  <c r="BV88" i="1"/>
  <c r="BW88" i="1" s="1"/>
  <c r="BX88" i="1" s="1"/>
  <c r="BZ88" i="1" s="1"/>
  <c r="BV123" i="1"/>
  <c r="BW156" i="1"/>
  <c r="BX156" i="1" s="1"/>
  <c r="BZ156" i="1" s="1"/>
  <c r="BT104" i="1"/>
  <c r="BV104" i="1" s="1"/>
  <c r="BV133" i="1"/>
  <c r="BW133" i="1" s="1"/>
  <c r="BX133" i="1" s="1"/>
  <c r="BZ133" i="1" s="1"/>
  <c r="BT139" i="1"/>
  <c r="BV139" i="1" s="1"/>
  <c r="BT63" i="1"/>
  <c r="BS63" i="1"/>
  <c r="BV96" i="1"/>
  <c r="BW96" i="1" s="1"/>
  <c r="BX96" i="1" s="1"/>
  <c r="BZ96" i="1" s="1"/>
  <c r="BQ107" i="1"/>
  <c r="BT107" i="1" s="1"/>
  <c r="BU115" i="1"/>
  <c r="BW115" i="1" s="1"/>
  <c r="BX115" i="1" s="1"/>
  <c r="BY115" i="1" s="1"/>
  <c r="BT129" i="1"/>
  <c r="CD89" i="1"/>
  <c r="BV108" i="1"/>
  <c r="BW108" i="1" s="1"/>
  <c r="BX108" i="1" s="1"/>
  <c r="CC89" i="1"/>
  <c r="BS141" i="1"/>
  <c r="BV141" i="1" s="1"/>
  <c r="BV154" i="1"/>
  <c r="BW154" i="1" s="1"/>
  <c r="BX154" i="1" s="1"/>
  <c r="BZ154" i="1" s="1"/>
  <c r="CC64" i="1"/>
  <c r="CE64" i="1" s="1"/>
  <c r="CF64" i="1" s="1"/>
  <c r="CG64" i="1" s="1"/>
  <c r="BU112" i="1"/>
  <c r="BW112" i="1" s="1"/>
  <c r="BX112" i="1" s="1"/>
  <c r="BY112" i="1" s="1"/>
  <c r="BV86" i="1"/>
  <c r="BW86" i="1" s="1"/>
  <c r="BX86" i="1" s="1"/>
  <c r="BZ86" i="1" s="1"/>
  <c r="BV116" i="1"/>
  <c r="BW116" i="1" s="1"/>
  <c r="BX116" i="1" s="1"/>
  <c r="BY116" i="1" s="1"/>
  <c r="BU78" i="1"/>
  <c r="BW78" i="1" s="1"/>
  <c r="BX78" i="1" s="1"/>
  <c r="BY78" i="1" s="1"/>
  <c r="BS84" i="1"/>
  <c r="BV84" i="1" s="1"/>
  <c r="CD76" i="1"/>
  <c r="CE76" i="1" s="1"/>
  <c r="CF76" i="1" s="1"/>
  <c r="BU123" i="1"/>
  <c r="BY136" i="1"/>
  <c r="BZ136" i="1"/>
  <c r="BY75" i="1"/>
  <c r="CA75" i="1" s="1"/>
  <c r="BU145" i="1"/>
  <c r="BV113" i="1"/>
  <c r="BW113" i="1" s="1"/>
  <c r="BX113" i="1" s="1"/>
  <c r="BY113" i="1" s="1"/>
  <c r="BU135" i="1"/>
  <c r="BW140" i="1"/>
  <c r="BX140" i="1" s="1"/>
  <c r="BZ140" i="1" s="1"/>
  <c r="BV160" i="1"/>
  <c r="BU160" i="1"/>
  <c r="CD153" i="1"/>
  <c r="CE153" i="1" s="1"/>
  <c r="CF153" i="1" s="1"/>
  <c r="CG153" i="1" s="1"/>
  <c r="BU106" i="1"/>
  <c r="BW106" i="1" s="1"/>
  <c r="BX106" i="1" s="1"/>
  <c r="BY106" i="1" s="1"/>
  <c r="CC73" i="1"/>
  <c r="CE73" i="1" s="1"/>
  <c r="CF73" i="1" s="1"/>
  <c r="CG73" i="1" s="1"/>
  <c r="BV135" i="1"/>
  <c r="BQ111" i="1"/>
  <c r="BR111" i="1"/>
  <c r="BU77" i="1"/>
  <c r="BV77" i="1"/>
  <c r="BT128" i="1"/>
  <c r="BV128" i="1" s="1"/>
  <c r="BV147" i="1"/>
  <c r="BW147" i="1" s="1"/>
  <c r="BX147" i="1" s="1"/>
  <c r="BY147" i="1" s="1"/>
  <c r="BZ93" i="1"/>
  <c r="CB93" i="1" s="1"/>
  <c r="BU110" i="1"/>
  <c r="BT87" i="1"/>
  <c r="BV145" i="1"/>
  <c r="BV72" i="1"/>
  <c r="BW72" i="1" s="1"/>
  <c r="BX72" i="1" s="1"/>
  <c r="BV83" i="1"/>
  <c r="BW83" i="1" s="1"/>
  <c r="BX83" i="1" s="1"/>
  <c r="BZ83" i="1" s="1"/>
  <c r="BS142" i="1"/>
  <c r="BV142" i="1" s="1"/>
  <c r="BW102" i="1"/>
  <c r="BX102" i="1" s="1"/>
  <c r="BY102" i="1" s="1"/>
  <c r="BS87" i="1"/>
  <c r="BQ117" i="1"/>
  <c r="BT117" i="1" s="1"/>
  <c r="BT70" i="1"/>
  <c r="BV70" i="1" s="1"/>
  <c r="BY151" i="1"/>
  <c r="CA151" i="1" s="1"/>
  <c r="BV67" i="1"/>
  <c r="BW67" i="1" s="1"/>
  <c r="BX67" i="1" s="1"/>
  <c r="BW99" i="1"/>
  <c r="BX99" i="1" s="1"/>
  <c r="BY99" i="1" s="1"/>
  <c r="CH92" i="1"/>
  <c r="CI92" i="1" s="1"/>
  <c r="BU90" i="1"/>
  <c r="BW90" i="1" s="1"/>
  <c r="BX90" i="1" s="1"/>
  <c r="BZ90" i="1" s="1"/>
  <c r="BT81" i="1"/>
  <c r="BV81" i="1" s="1"/>
  <c r="BV62" i="1"/>
  <c r="BW62" i="1" s="1"/>
  <c r="BX62" i="1" s="1"/>
  <c r="BZ62" i="1" s="1"/>
  <c r="BU158" i="1"/>
  <c r="BW158" i="1" s="1"/>
  <c r="BX158" i="1" s="1"/>
  <c r="BZ158" i="1" s="1"/>
  <c r="BS109" i="1"/>
  <c r="BV109" i="1" s="1"/>
  <c r="BQ152" i="1"/>
  <c r="BS152" i="1" s="1"/>
  <c r="BU138" i="1"/>
  <c r="BW138" i="1" s="1"/>
  <c r="BX138" i="1" s="1"/>
  <c r="CH159" i="1"/>
  <c r="CI159" i="1" s="1"/>
  <c r="BU146" i="1"/>
  <c r="BW146" i="1" s="1"/>
  <c r="BX146" i="1" s="1"/>
  <c r="BY122" i="1"/>
  <c r="CA122" i="1" s="1"/>
  <c r="CH126" i="1"/>
  <c r="CJ126" i="1" s="1"/>
  <c r="BW137" i="1"/>
  <c r="BX137" i="1" s="1"/>
  <c r="BY137" i="1" s="1"/>
  <c r="BS105" i="1"/>
  <c r="BU105" i="1" s="1"/>
  <c r="BS103" i="1"/>
  <c r="BV103" i="1" s="1"/>
  <c r="CB155" i="1"/>
  <c r="CC155" i="1" s="1"/>
  <c r="BR65" i="1"/>
  <c r="BT65" i="1" s="1"/>
  <c r="BT71" i="1"/>
  <c r="BV120" i="1"/>
  <c r="BW74" i="1"/>
  <c r="BX74" i="1" s="1"/>
  <c r="BY74" i="1" s="1"/>
  <c r="BP163" i="1"/>
  <c r="BY130" i="1"/>
  <c r="CA130" i="1" s="1"/>
  <c r="CB134" i="1"/>
  <c r="BU131" i="1"/>
  <c r="BW91" i="1"/>
  <c r="BX91" i="1" s="1"/>
  <c r="BY91" i="1" s="1"/>
  <c r="BV131" i="1"/>
  <c r="BS71" i="1"/>
  <c r="BS98" i="1"/>
  <c r="BT98" i="1"/>
  <c r="BV150" i="1"/>
  <c r="BU150" i="1"/>
  <c r="BW121" i="1"/>
  <c r="BX121" i="1" s="1"/>
  <c r="BU120" i="1"/>
  <c r="BW157" i="1"/>
  <c r="BX157" i="1" s="1"/>
  <c r="BZ157" i="1" s="1"/>
  <c r="BU85" i="1"/>
  <c r="BV85" i="1"/>
  <c r="CB79" i="1"/>
  <c r="BV97" i="1"/>
  <c r="BU97" i="1"/>
  <c r="CA79" i="1"/>
  <c r="CB143" i="1"/>
  <c r="CD143" i="1" s="1"/>
  <c r="BU95" i="1" l="1"/>
  <c r="BW95" i="1" s="1"/>
  <c r="BX95" i="1" s="1"/>
  <c r="BZ95" i="1" s="1"/>
  <c r="BZ94" i="1"/>
  <c r="CB94" i="1" s="1"/>
  <c r="BY149" i="1"/>
  <c r="BT162" i="1"/>
  <c r="BV162" i="1" s="1"/>
  <c r="CC127" i="1"/>
  <c r="CG114" i="1"/>
  <c r="CI114" i="1" s="1"/>
  <c r="BY82" i="1"/>
  <c r="BZ82" i="1"/>
  <c r="BZ80" i="1"/>
  <c r="CB80" i="1" s="1"/>
  <c r="CD127" i="1"/>
  <c r="BT101" i="1"/>
  <c r="BS101" i="1"/>
  <c r="BY156" i="1"/>
  <c r="CB156" i="1" s="1"/>
  <c r="BT125" i="1"/>
  <c r="BS125" i="1"/>
  <c r="BU162" i="1"/>
  <c r="BW162" i="1" s="1"/>
  <c r="BX162" i="1" s="1"/>
  <c r="BY162" i="1" s="1"/>
  <c r="BT69" i="1"/>
  <c r="BU69" i="1" s="1"/>
  <c r="CA94" i="1"/>
  <c r="CD94" i="1" s="1"/>
  <c r="BS107" i="1"/>
  <c r="BU107" i="1" s="1"/>
  <c r="BU139" i="1"/>
  <c r="BW139" i="1" s="1"/>
  <c r="BX139" i="1" s="1"/>
  <c r="BZ139" i="1" s="1"/>
  <c r="BY68" i="1"/>
  <c r="CB68" i="1" s="1"/>
  <c r="CB149" i="1"/>
  <c r="CA149" i="1"/>
  <c r="BZ119" i="1"/>
  <c r="CA119" i="1" s="1"/>
  <c r="BY133" i="1"/>
  <c r="CA133" i="1" s="1"/>
  <c r="BY108" i="1"/>
  <c r="BZ108" i="1"/>
  <c r="BU84" i="1"/>
  <c r="BW84" i="1" s="1"/>
  <c r="BX84" i="1" s="1"/>
  <c r="BU104" i="1"/>
  <c r="BW104" i="1" s="1"/>
  <c r="BX104" i="1" s="1"/>
  <c r="BY104" i="1" s="1"/>
  <c r="BS118" i="1"/>
  <c r="BT118" i="1"/>
  <c r="BW110" i="1"/>
  <c r="BX110" i="1" s="1"/>
  <c r="BY110" i="1" s="1"/>
  <c r="CH76" i="1"/>
  <c r="CG76" i="1"/>
  <c r="BW123" i="1"/>
  <c r="BX123" i="1" s="1"/>
  <c r="BZ102" i="1"/>
  <c r="CA102" i="1" s="1"/>
  <c r="BU63" i="1"/>
  <c r="BU141" i="1"/>
  <c r="BW141" i="1" s="1"/>
  <c r="BX141" i="1" s="1"/>
  <c r="CE89" i="1"/>
  <c r="CF89" i="1" s="1"/>
  <c r="CG89" i="1" s="1"/>
  <c r="BU129" i="1"/>
  <c r="BV129" i="1"/>
  <c r="BV63" i="1"/>
  <c r="CB75" i="1"/>
  <c r="CD75" i="1" s="1"/>
  <c r="BZ113" i="1"/>
  <c r="CB113" i="1" s="1"/>
  <c r="CB136" i="1"/>
  <c r="BY140" i="1"/>
  <c r="CA140" i="1" s="1"/>
  <c r="BZ99" i="1"/>
  <c r="CB99" i="1" s="1"/>
  <c r="BW135" i="1"/>
  <c r="BX135" i="1" s="1"/>
  <c r="BY135" i="1" s="1"/>
  <c r="BS111" i="1"/>
  <c r="BW160" i="1"/>
  <c r="BX160" i="1" s="1"/>
  <c r="BY160" i="1" s="1"/>
  <c r="CA156" i="1"/>
  <c r="BW145" i="1"/>
  <c r="BX145" i="1" s="1"/>
  <c r="BY145" i="1" s="1"/>
  <c r="BS65" i="1"/>
  <c r="BV65" i="1" s="1"/>
  <c r="BZ144" i="1"/>
  <c r="CA144" i="1" s="1"/>
  <c r="CA136" i="1"/>
  <c r="BZ78" i="1"/>
  <c r="CA78" i="1" s="1"/>
  <c r="BU70" i="1"/>
  <c r="BW70" i="1" s="1"/>
  <c r="BX70" i="1" s="1"/>
  <c r="BY70" i="1" s="1"/>
  <c r="BZ100" i="1"/>
  <c r="CB100" i="1" s="1"/>
  <c r="BU128" i="1"/>
  <c r="BW128" i="1" s="1"/>
  <c r="BX128" i="1" s="1"/>
  <c r="BZ128" i="1" s="1"/>
  <c r="BW77" i="1"/>
  <c r="BX77" i="1" s="1"/>
  <c r="BY77" i="1" s="1"/>
  <c r="BZ106" i="1"/>
  <c r="CB106" i="1" s="1"/>
  <c r="BY132" i="1"/>
  <c r="CA132" i="1" s="1"/>
  <c r="BZ112" i="1"/>
  <c r="CB112" i="1" s="1"/>
  <c r="BY90" i="1"/>
  <c r="CA90" i="1" s="1"/>
  <c r="BZ115" i="1"/>
  <c r="CA115" i="1" s="1"/>
  <c r="CA93" i="1"/>
  <c r="CD93" i="1" s="1"/>
  <c r="CJ92" i="1"/>
  <c r="CL92" i="1" s="1"/>
  <c r="CB122" i="1"/>
  <c r="CD122" i="1" s="1"/>
  <c r="BY96" i="1"/>
  <c r="CB96" i="1" s="1"/>
  <c r="BZ116" i="1"/>
  <c r="CB116" i="1" s="1"/>
  <c r="CH73" i="1"/>
  <c r="CJ73" i="1" s="1"/>
  <c r="BT152" i="1"/>
  <c r="BU152" i="1" s="1"/>
  <c r="BZ124" i="1"/>
  <c r="CB124" i="1" s="1"/>
  <c r="BY62" i="1"/>
  <c r="CB62" i="1" s="1"/>
  <c r="BT111" i="1"/>
  <c r="BW120" i="1"/>
  <c r="BX120" i="1" s="1"/>
  <c r="BZ120" i="1" s="1"/>
  <c r="CB130" i="1"/>
  <c r="CC130" i="1" s="1"/>
  <c r="BU81" i="1"/>
  <c r="BW81" i="1" s="1"/>
  <c r="BX81" i="1" s="1"/>
  <c r="BZ81" i="1" s="1"/>
  <c r="BY157" i="1"/>
  <c r="CB157" i="1" s="1"/>
  <c r="BS117" i="1"/>
  <c r="BU117" i="1" s="1"/>
  <c r="BU142" i="1"/>
  <c r="BW142" i="1" s="1"/>
  <c r="BX142" i="1" s="1"/>
  <c r="BZ142" i="1" s="1"/>
  <c r="CB151" i="1"/>
  <c r="CD151" i="1" s="1"/>
  <c r="BU109" i="1"/>
  <c r="BW109" i="1" s="1"/>
  <c r="BX109" i="1" s="1"/>
  <c r="BY109" i="1" s="1"/>
  <c r="BV87" i="1"/>
  <c r="BU87" i="1"/>
  <c r="BY88" i="1"/>
  <c r="CB88" i="1" s="1"/>
  <c r="BY67" i="1"/>
  <c r="BZ67" i="1"/>
  <c r="BZ148" i="1"/>
  <c r="CB148" i="1" s="1"/>
  <c r="BZ91" i="1"/>
  <c r="CA91" i="1" s="1"/>
  <c r="CJ159" i="1"/>
  <c r="CL159" i="1" s="1"/>
  <c r="BZ161" i="1"/>
  <c r="CA161" i="1" s="1"/>
  <c r="BY83" i="1"/>
  <c r="CB83" i="1" s="1"/>
  <c r="CI126" i="1"/>
  <c r="CL126" i="1" s="1"/>
  <c r="BY138" i="1"/>
  <c r="BZ138" i="1"/>
  <c r="BZ74" i="1"/>
  <c r="CB74" i="1" s="1"/>
  <c r="CH64" i="1"/>
  <c r="CJ64" i="1" s="1"/>
  <c r="BU103" i="1"/>
  <c r="BW103" i="1" s="1"/>
  <c r="BX103" i="1" s="1"/>
  <c r="CD155" i="1"/>
  <c r="CE155" i="1" s="1"/>
  <c r="CF155" i="1" s="1"/>
  <c r="CH155" i="1" s="1"/>
  <c r="BY86" i="1"/>
  <c r="CA86" i="1" s="1"/>
  <c r="BY154" i="1"/>
  <c r="CA154" i="1" s="1"/>
  <c r="BZ137" i="1"/>
  <c r="CB137" i="1" s="1"/>
  <c r="BV105" i="1"/>
  <c r="BW105" i="1" s="1"/>
  <c r="BX105" i="1" s="1"/>
  <c r="BZ105" i="1" s="1"/>
  <c r="CD134" i="1"/>
  <c r="CC134" i="1"/>
  <c r="BW131" i="1"/>
  <c r="BX131" i="1" s="1"/>
  <c r="BZ131" i="1" s="1"/>
  <c r="BY95" i="1"/>
  <c r="CB95" i="1" s="1"/>
  <c r="BU71" i="1"/>
  <c r="BV71" i="1"/>
  <c r="BY158" i="1"/>
  <c r="CA158" i="1" s="1"/>
  <c r="BY146" i="1"/>
  <c r="BZ146" i="1"/>
  <c r="BZ147" i="1"/>
  <c r="CB147" i="1" s="1"/>
  <c r="BZ66" i="1"/>
  <c r="BY66" i="1"/>
  <c r="BU98" i="1"/>
  <c r="BV98" i="1"/>
  <c r="BY72" i="1"/>
  <c r="BZ72" i="1"/>
  <c r="CH153" i="1"/>
  <c r="CJ153" i="1" s="1"/>
  <c r="BW150" i="1"/>
  <c r="BX150" i="1" s="1"/>
  <c r="BY121" i="1"/>
  <c r="BZ121" i="1"/>
  <c r="BW85" i="1"/>
  <c r="BX85" i="1" s="1"/>
  <c r="CC79" i="1"/>
  <c r="BW97" i="1"/>
  <c r="BX97" i="1" s="1"/>
  <c r="BY97" i="1" s="1"/>
  <c r="CC143" i="1"/>
  <c r="CE143" i="1" s="1"/>
  <c r="CF143" i="1" s="1"/>
  <c r="CD79" i="1"/>
  <c r="BZ110" i="1" l="1"/>
  <c r="CB110" i="1" s="1"/>
  <c r="CE127" i="1"/>
  <c r="CF127" i="1" s="1"/>
  <c r="CG127" i="1" s="1"/>
  <c r="CJ114" i="1"/>
  <c r="CK114" i="1" s="1"/>
  <c r="BV69" i="1"/>
  <c r="BW69" i="1" s="1"/>
  <c r="BX69" i="1" s="1"/>
  <c r="BZ69" i="1" s="1"/>
  <c r="CA80" i="1"/>
  <c r="CC80" i="1" s="1"/>
  <c r="CB82" i="1"/>
  <c r="CA82" i="1"/>
  <c r="CH127" i="1"/>
  <c r="CI127" i="1" s="1"/>
  <c r="BV101" i="1"/>
  <c r="CA112" i="1"/>
  <c r="CC112" i="1" s="1"/>
  <c r="BU101" i="1"/>
  <c r="CJ127" i="1"/>
  <c r="BZ162" i="1"/>
  <c r="CA162" i="1" s="1"/>
  <c r="CB133" i="1"/>
  <c r="CD133" i="1" s="1"/>
  <c r="CA68" i="1"/>
  <c r="CD68" i="1" s="1"/>
  <c r="BY139" i="1"/>
  <c r="CA139" i="1" s="1"/>
  <c r="CC94" i="1"/>
  <c r="CE94" i="1" s="1"/>
  <c r="CF94" i="1" s="1"/>
  <c r="CG94" i="1" s="1"/>
  <c r="CB102" i="1"/>
  <c r="CD102" i="1" s="1"/>
  <c r="BV107" i="1"/>
  <c r="BW107" i="1" s="1"/>
  <c r="BX107" i="1" s="1"/>
  <c r="BV125" i="1"/>
  <c r="BU125" i="1"/>
  <c r="CJ76" i="1"/>
  <c r="CB108" i="1"/>
  <c r="CA62" i="1"/>
  <c r="CC62" i="1" s="1"/>
  <c r="CA108" i="1"/>
  <c r="CB140" i="1"/>
  <c r="CC140" i="1" s="1"/>
  <c r="BV152" i="1"/>
  <c r="BW152" i="1" s="1"/>
  <c r="BX152" i="1" s="1"/>
  <c r="BY152" i="1" s="1"/>
  <c r="CB119" i="1"/>
  <c r="CD119" i="1" s="1"/>
  <c r="CD149" i="1"/>
  <c r="CC149" i="1"/>
  <c r="CI76" i="1"/>
  <c r="BU118" i="1"/>
  <c r="CA99" i="1"/>
  <c r="CC99" i="1" s="1"/>
  <c r="CA113" i="1"/>
  <c r="CC113" i="1" s="1"/>
  <c r="BV118" i="1"/>
  <c r="CA106" i="1"/>
  <c r="CC106" i="1" s="1"/>
  <c r="BW63" i="1"/>
  <c r="BX63" i="1" s="1"/>
  <c r="BZ63" i="1" s="1"/>
  <c r="BY123" i="1"/>
  <c r="BZ123" i="1"/>
  <c r="CB144" i="1"/>
  <c r="CC144" i="1" s="1"/>
  <c r="CH89" i="1"/>
  <c r="CI89" i="1" s="1"/>
  <c r="BZ135" i="1"/>
  <c r="CB135" i="1" s="1"/>
  <c r="CD136" i="1"/>
  <c r="CA116" i="1"/>
  <c r="CD116" i="1" s="1"/>
  <c r="CB90" i="1"/>
  <c r="CD90" i="1" s="1"/>
  <c r="CC75" i="1"/>
  <c r="CE75" i="1" s="1"/>
  <c r="CF75" i="1" s="1"/>
  <c r="CG75" i="1" s="1"/>
  <c r="BY120" i="1"/>
  <c r="CA120" i="1" s="1"/>
  <c r="BW129" i="1"/>
  <c r="BX129" i="1" s="1"/>
  <c r="CA83" i="1"/>
  <c r="CC83" i="1" s="1"/>
  <c r="CA88" i="1"/>
  <c r="CD88" i="1" s="1"/>
  <c r="BZ145" i="1"/>
  <c r="CB145" i="1" s="1"/>
  <c r="BZ77" i="1"/>
  <c r="CB77" i="1" s="1"/>
  <c r="CI64" i="1"/>
  <c r="CK64" i="1" s="1"/>
  <c r="CD156" i="1"/>
  <c r="CB91" i="1"/>
  <c r="CC91" i="1" s="1"/>
  <c r="BU65" i="1"/>
  <c r="BW65" i="1" s="1"/>
  <c r="BX65" i="1" s="1"/>
  <c r="BZ65" i="1" s="1"/>
  <c r="CC156" i="1"/>
  <c r="BZ104" i="1"/>
  <c r="CB104" i="1" s="1"/>
  <c r="BZ160" i="1"/>
  <c r="CB160" i="1" s="1"/>
  <c r="CB115" i="1"/>
  <c r="CC115" i="1" s="1"/>
  <c r="CA157" i="1"/>
  <c r="CD157" i="1" s="1"/>
  <c r="CA100" i="1"/>
  <c r="CC100" i="1" s="1"/>
  <c r="CC136" i="1"/>
  <c r="CA147" i="1"/>
  <c r="CC147" i="1" s="1"/>
  <c r="BV117" i="1"/>
  <c r="BW117" i="1" s="1"/>
  <c r="BX117" i="1" s="1"/>
  <c r="BY117" i="1" s="1"/>
  <c r="CK126" i="1"/>
  <c r="CM126" i="1" s="1"/>
  <c r="CN126" i="1" s="1"/>
  <c r="CP126" i="1" s="1"/>
  <c r="CA148" i="1"/>
  <c r="CD148" i="1" s="1"/>
  <c r="CB78" i="1"/>
  <c r="CD78" i="1" s="1"/>
  <c r="CA96" i="1"/>
  <c r="CD96" i="1" s="1"/>
  <c r="CB132" i="1"/>
  <c r="CD132" i="1" s="1"/>
  <c r="CB138" i="1"/>
  <c r="CC93" i="1"/>
  <c r="CE93" i="1" s="1"/>
  <c r="CF93" i="1" s="1"/>
  <c r="CH93" i="1" s="1"/>
  <c r="CA124" i="1"/>
  <c r="CD124" i="1" s="1"/>
  <c r="CK92" i="1"/>
  <c r="CM92" i="1" s="1"/>
  <c r="CN92" i="1" s="1"/>
  <c r="CO92" i="1" s="1"/>
  <c r="CB67" i="1"/>
  <c r="CB161" i="1"/>
  <c r="CC161" i="1" s="1"/>
  <c r="CA74" i="1"/>
  <c r="CD74" i="1" s="1"/>
  <c r="CC122" i="1"/>
  <c r="CE122" i="1" s="1"/>
  <c r="CF122" i="1" s="1"/>
  <c r="CH122" i="1" s="1"/>
  <c r="CA110" i="1"/>
  <c r="CC110" i="1" s="1"/>
  <c r="CL114" i="1"/>
  <c r="CM114" i="1" s="1"/>
  <c r="CN114" i="1" s="1"/>
  <c r="CO114" i="1" s="1"/>
  <c r="CC151" i="1"/>
  <c r="CE151" i="1" s="1"/>
  <c r="CF151" i="1" s="1"/>
  <c r="CG151" i="1" s="1"/>
  <c r="CI73" i="1"/>
  <c r="CL73" i="1" s="1"/>
  <c r="BY141" i="1"/>
  <c r="BZ141" i="1"/>
  <c r="BV111" i="1"/>
  <c r="BU111" i="1"/>
  <c r="CD130" i="1"/>
  <c r="CE130" i="1" s="1"/>
  <c r="CF130" i="1" s="1"/>
  <c r="BY142" i="1"/>
  <c r="CB142" i="1" s="1"/>
  <c r="CB154" i="1"/>
  <c r="CD154" i="1" s="1"/>
  <c r="CK159" i="1"/>
  <c r="CM159" i="1" s="1"/>
  <c r="CN159" i="1" s="1"/>
  <c r="CO159" i="1" s="1"/>
  <c r="CA138" i="1"/>
  <c r="CI153" i="1"/>
  <c r="CL153" i="1" s="1"/>
  <c r="BW87" i="1"/>
  <c r="BX87" i="1" s="1"/>
  <c r="BZ70" i="1"/>
  <c r="CA70" i="1" s="1"/>
  <c r="CA67" i="1"/>
  <c r="BY128" i="1"/>
  <c r="CA128" i="1" s="1"/>
  <c r="BY103" i="1"/>
  <c r="BZ103" i="1"/>
  <c r="CA137" i="1"/>
  <c r="CC137" i="1" s="1"/>
  <c r="BY81" i="1"/>
  <c r="CB81" i="1" s="1"/>
  <c r="CB86" i="1"/>
  <c r="CD86" i="1" s="1"/>
  <c r="CB158" i="1"/>
  <c r="CD158" i="1" s="1"/>
  <c r="BY105" i="1"/>
  <c r="CB105" i="1" s="1"/>
  <c r="CA95" i="1"/>
  <c r="CC95" i="1" s="1"/>
  <c r="CA146" i="1"/>
  <c r="CE134" i="1"/>
  <c r="CF134" i="1" s="1"/>
  <c r="BY131" i="1"/>
  <c r="CB131" i="1" s="1"/>
  <c r="CG155" i="1"/>
  <c r="CB146" i="1"/>
  <c r="BW71" i="1"/>
  <c r="BX71" i="1" s="1"/>
  <c r="BW98" i="1"/>
  <c r="BX98" i="1" s="1"/>
  <c r="BZ98" i="1" s="1"/>
  <c r="CB66" i="1"/>
  <c r="CB72" i="1"/>
  <c r="CA66" i="1"/>
  <c r="CA72" i="1"/>
  <c r="CB121" i="1"/>
  <c r="BZ150" i="1"/>
  <c r="BY150" i="1"/>
  <c r="BZ109" i="1"/>
  <c r="CB109" i="1" s="1"/>
  <c r="BZ97" i="1"/>
  <c r="CB97" i="1" s="1"/>
  <c r="CA121" i="1"/>
  <c r="CE79" i="1"/>
  <c r="CF79" i="1" s="1"/>
  <c r="CH79" i="1" s="1"/>
  <c r="CC102" i="1"/>
  <c r="BZ85" i="1"/>
  <c r="BY85" i="1"/>
  <c r="BY84" i="1"/>
  <c r="BZ84" i="1"/>
  <c r="CG143" i="1"/>
  <c r="CH143" i="1"/>
  <c r="BW101" i="1" l="1"/>
  <c r="BX101" i="1" s="1"/>
  <c r="CC82" i="1"/>
  <c r="CC133" i="1"/>
  <c r="CE133" i="1" s="1"/>
  <c r="CF133" i="1" s="1"/>
  <c r="CG133" i="1" s="1"/>
  <c r="CK127" i="1"/>
  <c r="CD82" i="1"/>
  <c r="CD112" i="1"/>
  <c r="CE112" i="1" s="1"/>
  <c r="CF112" i="1" s="1"/>
  <c r="CG112" i="1" s="1"/>
  <c r="CD80" i="1"/>
  <c r="CE80" i="1" s="1"/>
  <c r="CF80" i="1" s="1"/>
  <c r="CG80" i="1" s="1"/>
  <c r="CD62" i="1"/>
  <c r="CE62" i="1" s="1"/>
  <c r="CF62" i="1" s="1"/>
  <c r="CH62" i="1" s="1"/>
  <c r="CB139" i="1"/>
  <c r="CC139" i="1" s="1"/>
  <c r="CC88" i="1"/>
  <c r="CE88" i="1" s="1"/>
  <c r="CF88" i="1" s="1"/>
  <c r="CH88" i="1" s="1"/>
  <c r="CD161" i="1"/>
  <c r="CE161" i="1" s="1"/>
  <c r="CF161" i="1" s="1"/>
  <c r="CH161" i="1" s="1"/>
  <c r="CA135" i="1"/>
  <c r="CD135" i="1" s="1"/>
  <c r="CE156" i="1"/>
  <c r="CF156" i="1" s="1"/>
  <c r="CG156" i="1" s="1"/>
  <c r="CB162" i="1"/>
  <c r="CD162" i="1" s="1"/>
  <c r="CK76" i="1"/>
  <c r="CL127" i="1"/>
  <c r="CM127" i="1" s="1"/>
  <c r="CN127" i="1" s="1"/>
  <c r="CC68" i="1"/>
  <c r="CE68" i="1" s="1"/>
  <c r="CF68" i="1" s="1"/>
  <c r="CH68" i="1" s="1"/>
  <c r="CD108" i="1"/>
  <c r="BW125" i="1"/>
  <c r="BX125" i="1" s="1"/>
  <c r="BZ125" i="1" s="1"/>
  <c r="CD144" i="1"/>
  <c r="CE144" i="1" s="1"/>
  <c r="CF144" i="1" s="1"/>
  <c r="CH144" i="1" s="1"/>
  <c r="CD106" i="1"/>
  <c r="CE106" i="1" s="1"/>
  <c r="CF106" i="1" s="1"/>
  <c r="CG106" i="1" s="1"/>
  <c r="CD140" i="1"/>
  <c r="CE140" i="1" s="1"/>
  <c r="CF140" i="1" s="1"/>
  <c r="CG140" i="1" s="1"/>
  <c r="CL76" i="1"/>
  <c r="CM76" i="1" s="1"/>
  <c r="CN76" i="1" s="1"/>
  <c r="CO76" i="1" s="1"/>
  <c r="CE149" i="1"/>
  <c r="CF149" i="1" s="1"/>
  <c r="CG149" i="1" s="1"/>
  <c r="CC119" i="1"/>
  <c r="CE119" i="1" s="1"/>
  <c r="CF119" i="1" s="1"/>
  <c r="CG119" i="1" s="1"/>
  <c r="CC108" i="1"/>
  <c r="CE108" i="1" s="1"/>
  <c r="CF108" i="1" s="1"/>
  <c r="CG108" i="1" s="1"/>
  <c r="CH75" i="1"/>
  <c r="CJ75" i="1" s="1"/>
  <c r="CE136" i="1"/>
  <c r="CF136" i="1" s="1"/>
  <c r="CH136" i="1" s="1"/>
  <c r="BY69" i="1"/>
  <c r="CB69" i="1" s="1"/>
  <c r="CC132" i="1"/>
  <c r="CE132" i="1" s="1"/>
  <c r="CF132" i="1" s="1"/>
  <c r="CG132" i="1" s="1"/>
  <c r="CD99" i="1"/>
  <c r="CE99" i="1" s="1"/>
  <c r="CF99" i="1" s="1"/>
  <c r="CG99" i="1" s="1"/>
  <c r="CC148" i="1"/>
  <c r="CE148" i="1" s="1"/>
  <c r="CF148" i="1" s="1"/>
  <c r="CH148" i="1" s="1"/>
  <c r="CD115" i="1"/>
  <c r="CE115" i="1" s="1"/>
  <c r="CF115" i="1" s="1"/>
  <c r="CH115" i="1" s="1"/>
  <c r="CD83" i="1"/>
  <c r="CE83" i="1" s="1"/>
  <c r="CF83" i="1" s="1"/>
  <c r="CG83" i="1" s="1"/>
  <c r="CL64" i="1"/>
  <c r="CM64" i="1" s="1"/>
  <c r="CN64" i="1" s="1"/>
  <c r="CP64" i="1" s="1"/>
  <c r="CD147" i="1"/>
  <c r="CE147" i="1" s="1"/>
  <c r="CF147" i="1" s="1"/>
  <c r="BW118" i="1"/>
  <c r="BX118" i="1" s="1"/>
  <c r="BY118" i="1" s="1"/>
  <c r="CB120" i="1"/>
  <c r="CC120" i="1" s="1"/>
  <c r="CD113" i="1"/>
  <c r="CE113" i="1" s="1"/>
  <c r="CF113" i="1" s="1"/>
  <c r="CH113" i="1" s="1"/>
  <c r="CC78" i="1"/>
  <c r="CE78" i="1" s="1"/>
  <c r="CF78" i="1" s="1"/>
  <c r="CH78" i="1" s="1"/>
  <c r="CC157" i="1"/>
  <c r="CE157" i="1" s="1"/>
  <c r="CF157" i="1" s="1"/>
  <c r="CH157" i="1" s="1"/>
  <c r="CC116" i="1"/>
  <c r="CE116" i="1" s="1"/>
  <c r="CF116" i="1" s="1"/>
  <c r="CG116" i="1" s="1"/>
  <c r="CJ89" i="1"/>
  <c r="CK89" i="1" s="1"/>
  <c r="CA123" i="1"/>
  <c r="BY63" i="1"/>
  <c r="CA63" i="1" s="1"/>
  <c r="CD110" i="1"/>
  <c r="CE110" i="1" s="1"/>
  <c r="CF110" i="1" s="1"/>
  <c r="CG110" i="1" s="1"/>
  <c r="CA145" i="1"/>
  <c r="CC145" i="1" s="1"/>
  <c r="CC90" i="1"/>
  <c r="CE90" i="1" s="1"/>
  <c r="CF90" i="1" s="1"/>
  <c r="CH90" i="1" s="1"/>
  <c r="CB123" i="1"/>
  <c r="CH94" i="1"/>
  <c r="CJ94" i="1" s="1"/>
  <c r="CE82" i="1"/>
  <c r="CF82" i="1" s="1"/>
  <c r="CH82" i="1" s="1"/>
  <c r="BZ129" i="1"/>
  <c r="BY129" i="1"/>
  <c r="CA104" i="1"/>
  <c r="CD104" i="1" s="1"/>
  <c r="CA77" i="1"/>
  <c r="CD91" i="1"/>
  <c r="CE91" i="1" s="1"/>
  <c r="CF91" i="1" s="1"/>
  <c r="CG91" i="1" s="1"/>
  <c r="CD138" i="1"/>
  <c r="BY65" i="1"/>
  <c r="CA65" i="1" s="1"/>
  <c r="CC96" i="1"/>
  <c r="CE96" i="1" s="1"/>
  <c r="CF96" i="1" s="1"/>
  <c r="CG96" i="1" s="1"/>
  <c r="CA160" i="1"/>
  <c r="CC160" i="1" s="1"/>
  <c r="CD100" i="1"/>
  <c r="CE100" i="1" s="1"/>
  <c r="CF100" i="1" s="1"/>
  <c r="CH100" i="1" s="1"/>
  <c r="CC138" i="1"/>
  <c r="CK73" i="1"/>
  <c r="CM73" i="1" s="1"/>
  <c r="CN73" i="1" s="1"/>
  <c r="CO73" i="1" s="1"/>
  <c r="CK153" i="1"/>
  <c r="CM153" i="1" s="1"/>
  <c r="CN153" i="1" s="1"/>
  <c r="CP153" i="1" s="1"/>
  <c r="CA142" i="1"/>
  <c r="CD142" i="1" s="1"/>
  <c r="BW111" i="1"/>
  <c r="BX111" i="1" s="1"/>
  <c r="BZ111" i="1" s="1"/>
  <c r="CB70" i="1"/>
  <c r="CC70" i="1" s="1"/>
  <c r="CH151" i="1"/>
  <c r="CI151" i="1" s="1"/>
  <c r="CP92" i="1"/>
  <c r="CQ92" i="1" s="1"/>
  <c r="CC72" i="1"/>
  <c r="CB141" i="1"/>
  <c r="CC74" i="1"/>
  <c r="CE74" i="1" s="1"/>
  <c r="CF74" i="1" s="1"/>
  <c r="CC124" i="1"/>
  <c r="CE124" i="1" s="1"/>
  <c r="CF124" i="1" s="1"/>
  <c r="CH124" i="1" s="1"/>
  <c r="CB128" i="1"/>
  <c r="CC128" i="1" s="1"/>
  <c r="CC154" i="1"/>
  <c r="CE154" i="1" s="1"/>
  <c r="CF154" i="1" s="1"/>
  <c r="CG154" i="1" s="1"/>
  <c r="CA141" i="1"/>
  <c r="CG130" i="1"/>
  <c r="CH130" i="1"/>
  <c r="CP159" i="1"/>
  <c r="CQ159" i="1" s="1"/>
  <c r="CA103" i="1"/>
  <c r="CA109" i="1"/>
  <c r="CC109" i="1" s="1"/>
  <c r="BY87" i="1"/>
  <c r="BZ87" i="1"/>
  <c r="CC67" i="1"/>
  <c r="CD67" i="1"/>
  <c r="BZ117" i="1"/>
  <c r="CB117" i="1" s="1"/>
  <c r="CA131" i="1"/>
  <c r="CC131" i="1" s="1"/>
  <c r="CB103" i="1"/>
  <c r="CA97" i="1"/>
  <c r="CD97" i="1" s="1"/>
  <c r="CO126" i="1"/>
  <c r="CQ126" i="1" s="1"/>
  <c r="CH80" i="1"/>
  <c r="CJ80" i="1" s="1"/>
  <c r="BZ152" i="1"/>
  <c r="CB152" i="1" s="1"/>
  <c r="CG122" i="1"/>
  <c r="CI122" i="1" s="1"/>
  <c r="CA81" i="1"/>
  <c r="CD81" i="1" s="1"/>
  <c r="CD137" i="1"/>
  <c r="CE137" i="1" s="1"/>
  <c r="CF137" i="1" s="1"/>
  <c r="CG137" i="1" s="1"/>
  <c r="CC86" i="1"/>
  <c r="CE86" i="1" s="1"/>
  <c r="CF86" i="1" s="1"/>
  <c r="CG86" i="1" s="1"/>
  <c r="CC158" i="1"/>
  <c r="CE158" i="1" s="1"/>
  <c r="CF158" i="1" s="1"/>
  <c r="BY101" i="1"/>
  <c r="BZ101" i="1"/>
  <c r="CP114" i="1"/>
  <c r="CR114" i="1" s="1"/>
  <c r="CG93" i="1"/>
  <c r="CI93" i="1" s="1"/>
  <c r="CD95" i="1"/>
  <c r="CE95" i="1" s="1"/>
  <c r="CF95" i="1" s="1"/>
  <c r="CA105" i="1"/>
  <c r="BY98" i="1"/>
  <c r="CB98" i="1" s="1"/>
  <c r="CD121" i="1"/>
  <c r="CH134" i="1"/>
  <c r="CG134" i="1"/>
  <c r="CC121" i="1"/>
  <c r="CJ155" i="1"/>
  <c r="CI155" i="1"/>
  <c r="CH133" i="1"/>
  <c r="CJ133" i="1" s="1"/>
  <c r="CC66" i="1"/>
  <c r="BZ71" i="1"/>
  <c r="BY71" i="1"/>
  <c r="CC146" i="1"/>
  <c r="CD146" i="1"/>
  <c r="BZ107" i="1"/>
  <c r="BY107" i="1"/>
  <c r="CD72" i="1"/>
  <c r="CD66" i="1"/>
  <c r="CE102" i="1"/>
  <c r="CF102" i="1" s="1"/>
  <c r="CG102" i="1" s="1"/>
  <c r="CA85" i="1"/>
  <c r="CA150" i="1"/>
  <c r="CG79" i="1"/>
  <c r="CJ79" i="1" s="1"/>
  <c r="CB150" i="1"/>
  <c r="CB85" i="1"/>
  <c r="CA84" i="1"/>
  <c r="CB84" i="1"/>
  <c r="CI143" i="1"/>
  <c r="CJ143" i="1"/>
  <c r="CG113" i="1" l="1"/>
  <c r="CI113" i="1" s="1"/>
  <c r="CC135" i="1"/>
  <c r="CH149" i="1"/>
  <c r="CI149" i="1" s="1"/>
  <c r="CD139" i="1"/>
  <c r="CE139" i="1" s="1"/>
  <c r="CF139" i="1" s="1"/>
  <c r="CH139" i="1" s="1"/>
  <c r="CB65" i="1"/>
  <c r="CH156" i="1"/>
  <c r="CI156" i="1" s="1"/>
  <c r="CI94" i="1"/>
  <c r="CK94" i="1" s="1"/>
  <c r="CG68" i="1"/>
  <c r="CI68" i="1" s="1"/>
  <c r="CA69" i="1"/>
  <c r="CG90" i="1"/>
  <c r="CI90" i="1" s="1"/>
  <c r="CC162" i="1"/>
  <c r="CE162" i="1" s="1"/>
  <c r="CF162" i="1" s="1"/>
  <c r="CG162" i="1" s="1"/>
  <c r="CP127" i="1"/>
  <c r="CO127" i="1"/>
  <c r="BY125" i="1"/>
  <c r="CA125" i="1" s="1"/>
  <c r="CH119" i="1"/>
  <c r="CJ119" i="1" s="1"/>
  <c r="CI75" i="1"/>
  <c r="CK75" i="1" s="1"/>
  <c r="CH99" i="1"/>
  <c r="CI99" i="1" s="1"/>
  <c r="CG136" i="1"/>
  <c r="CI136" i="1" s="1"/>
  <c r="CC104" i="1"/>
  <c r="CE104" i="1" s="1"/>
  <c r="CF104" i="1" s="1"/>
  <c r="CG104" i="1" s="1"/>
  <c r="CG82" i="1"/>
  <c r="CI82" i="1" s="1"/>
  <c r="CA98" i="1"/>
  <c r="CC98" i="1" s="1"/>
  <c r="CD120" i="1"/>
  <c r="CE120" i="1" s="1"/>
  <c r="CF120" i="1" s="1"/>
  <c r="CH120" i="1" s="1"/>
  <c r="CE138" i="1"/>
  <c r="CF138" i="1" s="1"/>
  <c r="CG138" i="1" s="1"/>
  <c r="CG161" i="1"/>
  <c r="CJ161" i="1" s="1"/>
  <c r="CH110" i="1"/>
  <c r="CI110" i="1" s="1"/>
  <c r="BZ118" i="1"/>
  <c r="CB118" i="1" s="1"/>
  <c r="CJ149" i="1"/>
  <c r="CB63" i="1"/>
  <c r="CC63" i="1" s="1"/>
  <c r="CD145" i="1"/>
  <c r="CE145" i="1" s="1"/>
  <c r="CF145" i="1" s="1"/>
  <c r="CH145" i="1" s="1"/>
  <c r="CD123" i="1"/>
  <c r="CL89" i="1"/>
  <c r="CM89" i="1" s="1"/>
  <c r="CN89" i="1" s="1"/>
  <c r="CP89" i="1" s="1"/>
  <c r="CC123" i="1"/>
  <c r="CC69" i="1"/>
  <c r="CD69" i="1"/>
  <c r="CG78" i="1"/>
  <c r="CJ78" i="1" s="1"/>
  <c r="BY111" i="1"/>
  <c r="CB111" i="1" s="1"/>
  <c r="CD103" i="1"/>
  <c r="BX163" i="1"/>
  <c r="CA129" i="1"/>
  <c r="CB129" i="1"/>
  <c r="CG115" i="1"/>
  <c r="CI115" i="1" s="1"/>
  <c r="CD128" i="1"/>
  <c r="CE128" i="1" s="1"/>
  <c r="CF128" i="1" s="1"/>
  <c r="CG128" i="1" s="1"/>
  <c r="CD77" i="1"/>
  <c r="CC77" i="1"/>
  <c r="CC142" i="1"/>
  <c r="CE142" i="1" s="1"/>
  <c r="CF142" i="1" s="1"/>
  <c r="CG142" i="1" s="1"/>
  <c r="CE72" i="1"/>
  <c r="CF72" i="1" s="1"/>
  <c r="CH72" i="1" s="1"/>
  <c r="CD70" i="1"/>
  <c r="CE70" i="1" s="1"/>
  <c r="CF70" i="1" s="1"/>
  <c r="CH70" i="1" s="1"/>
  <c r="CD160" i="1"/>
  <c r="CE160" i="1" s="1"/>
  <c r="CF160" i="1" s="1"/>
  <c r="CC141" i="1"/>
  <c r="CJ151" i="1"/>
  <c r="CL151" i="1" s="1"/>
  <c r="CA117" i="1"/>
  <c r="CC117" i="1" s="1"/>
  <c r="CH112" i="1"/>
  <c r="CI112" i="1" s="1"/>
  <c r="CI80" i="1"/>
  <c r="CK80" i="1" s="1"/>
  <c r="CP73" i="1"/>
  <c r="CR73" i="1" s="1"/>
  <c r="CG62" i="1"/>
  <c r="CJ62" i="1" s="1"/>
  <c r="CJ122" i="1"/>
  <c r="CK122" i="1" s="1"/>
  <c r="CR92" i="1"/>
  <c r="CT92" i="1" s="1"/>
  <c r="CI130" i="1"/>
  <c r="CE135" i="1"/>
  <c r="CF135" i="1" s="1"/>
  <c r="CG135" i="1" s="1"/>
  <c r="CI133" i="1"/>
  <c r="CL133" i="1" s="1"/>
  <c r="CR126" i="1"/>
  <c r="CT126" i="1" s="1"/>
  <c r="CH108" i="1"/>
  <c r="CJ108" i="1" s="1"/>
  <c r="CJ93" i="1"/>
  <c r="CK93" i="1" s="1"/>
  <c r="CQ114" i="1"/>
  <c r="CT114" i="1" s="1"/>
  <c r="CH83" i="1"/>
  <c r="CJ83" i="1" s="1"/>
  <c r="CH96" i="1"/>
  <c r="CI96" i="1" s="1"/>
  <c r="CR159" i="1"/>
  <c r="CS159" i="1" s="1"/>
  <c r="CJ90" i="1"/>
  <c r="CK90" i="1" s="1"/>
  <c r="CG124" i="1"/>
  <c r="CI124" i="1" s="1"/>
  <c r="CH86" i="1"/>
  <c r="CI86" i="1" s="1"/>
  <c r="CJ130" i="1"/>
  <c r="CP76" i="1"/>
  <c r="CR76" i="1" s="1"/>
  <c r="CH116" i="1"/>
  <c r="CI116" i="1" s="1"/>
  <c r="CC103" i="1"/>
  <c r="CD141" i="1"/>
  <c r="CD109" i="1"/>
  <c r="CE109" i="1" s="1"/>
  <c r="CF109" i="1" s="1"/>
  <c r="CC97" i="1"/>
  <c r="CE97" i="1" s="1"/>
  <c r="CF97" i="1" s="1"/>
  <c r="CG97" i="1" s="1"/>
  <c r="CD131" i="1"/>
  <c r="CE131" i="1" s="1"/>
  <c r="CF131" i="1" s="1"/>
  <c r="CE121" i="1"/>
  <c r="CF121" i="1" s="1"/>
  <c r="CG121" i="1" s="1"/>
  <c r="CA87" i="1"/>
  <c r="CG88" i="1"/>
  <c r="CI88" i="1" s="1"/>
  <c r="CD85" i="1"/>
  <c r="CH106" i="1"/>
  <c r="CI106" i="1" s="1"/>
  <c r="CC81" i="1"/>
  <c r="CE81" i="1" s="1"/>
  <c r="CF81" i="1" s="1"/>
  <c r="CH140" i="1"/>
  <c r="CI140" i="1" s="1"/>
  <c r="CB87" i="1"/>
  <c r="CI79" i="1"/>
  <c r="CK79" i="1" s="1"/>
  <c r="CH132" i="1"/>
  <c r="CI132" i="1" s="1"/>
  <c r="CG95" i="1"/>
  <c r="CH95" i="1"/>
  <c r="CH137" i="1"/>
  <c r="CE67" i="1"/>
  <c r="CF67" i="1" s="1"/>
  <c r="CH158" i="1"/>
  <c r="CG158" i="1"/>
  <c r="CO153" i="1"/>
  <c r="CQ153" i="1" s="1"/>
  <c r="CA152" i="1"/>
  <c r="CC152" i="1" s="1"/>
  <c r="CA101" i="1"/>
  <c r="CB101" i="1"/>
  <c r="CG100" i="1"/>
  <c r="CJ100" i="1" s="1"/>
  <c r="CH154" i="1"/>
  <c r="CJ154" i="1" s="1"/>
  <c r="CD105" i="1"/>
  <c r="CC105" i="1"/>
  <c r="CJ134" i="1"/>
  <c r="CK155" i="1"/>
  <c r="CI134" i="1"/>
  <c r="CH91" i="1"/>
  <c r="CI91" i="1" s="1"/>
  <c r="CE146" i="1"/>
  <c r="CF146" i="1" s="1"/>
  <c r="CH146" i="1" s="1"/>
  <c r="CL155" i="1"/>
  <c r="CE66" i="1"/>
  <c r="CF66" i="1" s="1"/>
  <c r="CH66" i="1" s="1"/>
  <c r="CA71" i="1"/>
  <c r="CB71" i="1"/>
  <c r="CA107" i="1"/>
  <c r="CG148" i="1"/>
  <c r="CJ148" i="1" s="1"/>
  <c r="CH102" i="1"/>
  <c r="CB107" i="1"/>
  <c r="CD150" i="1"/>
  <c r="CG144" i="1"/>
  <c r="CC65" i="1"/>
  <c r="CD65" i="1"/>
  <c r="CG157" i="1"/>
  <c r="CI157" i="1" s="1"/>
  <c r="CC150" i="1"/>
  <c r="CJ113" i="1"/>
  <c r="CK113" i="1" s="1"/>
  <c r="CD84" i="1"/>
  <c r="CC85" i="1"/>
  <c r="CO64" i="1"/>
  <c r="CR64" i="1" s="1"/>
  <c r="CJ99" i="1"/>
  <c r="CC84" i="1"/>
  <c r="CH74" i="1"/>
  <c r="CG74" i="1"/>
  <c r="CH147" i="1"/>
  <c r="CG147" i="1"/>
  <c r="CL143" i="1"/>
  <c r="CK143" i="1"/>
  <c r="CJ82" i="1" l="1"/>
  <c r="CI119" i="1"/>
  <c r="CK119" i="1" s="1"/>
  <c r="CL94" i="1"/>
  <c r="CM94" i="1" s="1"/>
  <c r="CN94" i="1" s="1"/>
  <c r="CO94" i="1" s="1"/>
  <c r="CJ68" i="1"/>
  <c r="CK68" i="1" s="1"/>
  <c r="CR127" i="1"/>
  <c r="CJ156" i="1"/>
  <c r="CJ136" i="1"/>
  <c r="CK136" i="1" s="1"/>
  <c r="CD98" i="1"/>
  <c r="CE98" i="1" s="1"/>
  <c r="CF98" i="1" s="1"/>
  <c r="CH98" i="1" s="1"/>
  <c r="CH162" i="1"/>
  <c r="CJ162" i="1" s="1"/>
  <c r="CH138" i="1"/>
  <c r="CI138" i="1" s="1"/>
  <c r="CB125" i="1"/>
  <c r="CD125" i="1" s="1"/>
  <c r="CQ127" i="1"/>
  <c r="CJ110" i="1"/>
  <c r="CK110" i="1" s="1"/>
  <c r="CL75" i="1"/>
  <c r="CM75" i="1" s="1"/>
  <c r="CN75" i="1" s="1"/>
  <c r="CP75" i="1" s="1"/>
  <c r="CE103" i="1"/>
  <c r="CF103" i="1" s="1"/>
  <c r="CG103" i="1" s="1"/>
  <c r="CO89" i="1"/>
  <c r="CR89" i="1" s="1"/>
  <c r="CD63" i="1"/>
  <c r="CE63" i="1" s="1"/>
  <c r="CF63" i="1" s="1"/>
  <c r="CG63" i="1" s="1"/>
  <c r="CA111" i="1"/>
  <c r="CC111" i="1" s="1"/>
  <c r="CI161" i="1"/>
  <c r="CL161" i="1" s="1"/>
  <c r="CE123" i="1"/>
  <c r="CF123" i="1" s="1"/>
  <c r="CL90" i="1"/>
  <c r="CM90" i="1" s="1"/>
  <c r="CN90" i="1" s="1"/>
  <c r="CA118" i="1"/>
  <c r="CC118" i="1" s="1"/>
  <c r="CK149" i="1"/>
  <c r="CL149" i="1"/>
  <c r="CI78" i="1"/>
  <c r="CK78" i="1" s="1"/>
  <c r="CK133" i="1"/>
  <c r="CM133" i="1" s="1"/>
  <c r="CN133" i="1" s="1"/>
  <c r="CP133" i="1" s="1"/>
  <c r="CE69" i="1"/>
  <c r="CF69" i="1" s="1"/>
  <c r="CJ115" i="1"/>
  <c r="CL115" i="1" s="1"/>
  <c r="CI108" i="1"/>
  <c r="CK108" i="1" s="1"/>
  <c r="CE77" i="1"/>
  <c r="CF77" i="1" s="1"/>
  <c r="CL82" i="1"/>
  <c r="CK82" i="1"/>
  <c r="CC129" i="1"/>
  <c r="CD129" i="1"/>
  <c r="CI62" i="1"/>
  <c r="CK62" i="1" s="1"/>
  <c r="CL80" i="1"/>
  <c r="CM80" i="1" s="1"/>
  <c r="CN80" i="1" s="1"/>
  <c r="CG120" i="1"/>
  <c r="CI120" i="1" s="1"/>
  <c r="CG72" i="1"/>
  <c r="CJ72" i="1" s="1"/>
  <c r="CE141" i="1"/>
  <c r="CF141" i="1" s="1"/>
  <c r="CH141" i="1" s="1"/>
  <c r="CD117" i="1"/>
  <c r="CE117" i="1" s="1"/>
  <c r="CF117" i="1" s="1"/>
  <c r="CH117" i="1" s="1"/>
  <c r="CS114" i="1"/>
  <c r="CU114" i="1" s="1"/>
  <c r="CV114" i="1" s="1"/>
  <c r="CW114" i="1" s="1"/>
  <c r="CL122" i="1"/>
  <c r="CM122" i="1" s="1"/>
  <c r="CN122" i="1" s="1"/>
  <c r="CP122" i="1" s="1"/>
  <c r="CJ86" i="1"/>
  <c r="CL86" i="1" s="1"/>
  <c r="CG70" i="1"/>
  <c r="CJ70" i="1" s="1"/>
  <c r="CK130" i="1"/>
  <c r="CK151" i="1"/>
  <c r="CM151" i="1" s="1"/>
  <c r="CN151" i="1" s="1"/>
  <c r="CO151" i="1" s="1"/>
  <c r="CL93" i="1"/>
  <c r="CM93" i="1" s="1"/>
  <c r="CN93" i="1" s="1"/>
  <c r="CO93" i="1" s="1"/>
  <c r="CJ96" i="1"/>
  <c r="CK96" i="1" s="1"/>
  <c r="CJ112" i="1"/>
  <c r="CK112" i="1" s="1"/>
  <c r="CQ73" i="1"/>
  <c r="CS73" i="1" s="1"/>
  <c r="CH104" i="1"/>
  <c r="CJ104" i="1" s="1"/>
  <c r="CR153" i="1"/>
  <c r="CT153" i="1" s="1"/>
  <c r="CL130" i="1"/>
  <c r="CL119" i="1"/>
  <c r="CM119" i="1" s="1"/>
  <c r="CN119" i="1" s="1"/>
  <c r="CP119" i="1" s="1"/>
  <c r="CS92" i="1"/>
  <c r="CU92" i="1" s="1"/>
  <c r="CV92" i="1" s="1"/>
  <c r="CW92" i="1" s="1"/>
  <c r="CI83" i="1"/>
  <c r="CL83" i="1" s="1"/>
  <c r="CH135" i="1"/>
  <c r="CJ135" i="1" s="1"/>
  <c r="CH128" i="1"/>
  <c r="CJ128" i="1" s="1"/>
  <c r="CG160" i="1"/>
  <c r="CH160" i="1"/>
  <c r="CS126" i="1"/>
  <c r="CU126" i="1" s="1"/>
  <c r="CV126" i="1" s="1"/>
  <c r="CW126" i="1" s="1"/>
  <c r="CT159" i="1"/>
  <c r="CU159" i="1" s="1"/>
  <c r="CV159" i="1" s="1"/>
  <c r="CI100" i="1"/>
  <c r="CL100" i="1" s="1"/>
  <c r="CC87" i="1"/>
  <c r="CH121" i="1"/>
  <c r="CJ121" i="1" s="1"/>
  <c r="CG145" i="1"/>
  <c r="CJ116" i="1"/>
  <c r="CL116" i="1" s="1"/>
  <c r="CJ132" i="1"/>
  <c r="CK132" i="1" s="1"/>
  <c r="CL79" i="1"/>
  <c r="CM79" i="1" s="1"/>
  <c r="CN79" i="1" s="1"/>
  <c r="CO79" i="1" s="1"/>
  <c r="CD87" i="1"/>
  <c r="CJ124" i="1"/>
  <c r="CL124" i="1" s="1"/>
  <c r="CH97" i="1"/>
  <c r="CJ97" i="1" s="1"/>
  <c r="CQ76" i="1"/>
  <c r="CT76" i="1" s="1"/>
  <c r="CI95" i="1"/>
  <c r="CJ88" i="1"/>
  <c r="CK88" i="1" s="1"/>
  <c r="CJ95" i="1"/>
  <c r="CH142" i="1"/>
  <c r="CJ142" i="1" s="1"/>
  <c r="CE85" i="1"/>
  <c r="CF85" i="1" s="1"/>
  <c r="CH85" i="1" s="1"/>
  <c r="CI148" i="1"/>
  <c r="CL148" i="1" s="1"/>
  <c r="CJ140" i="1"/>
  <c r="CL140" i="1" s="1"/>
  <c r="CJ106" i="1"/>
  <c r="CJ157" i="1"/>
  <c r="CL157" i="1" s="1"/>
  <c r="CL113" i="1"/>
  <c r="CM113" i="1" s="1"/>
  <c r="CN113" i="1" s="1"/>
  <c r="CO113" i="1" s="1"/>
  <c r="CG67" i="1"/>
  <c r="CH67" i="1"/>
  <c r="CJ158" i="1"/>
  <c r="CI137" i="1"/>
  <c r="CJ137" i="1"/>
  <c r="CG146" i="1"/>
  <c r="CJ146" i="1" s="1"/>
  <c r="CD152" i="1"/>
  <c r="CE152" i="1" s="1"/>
  <c r="CF152" i="1" s="1"/>
  <c r="CG152" i="1" s="1"/>
  <c r="CI158" i="1"/>
  <c r="CJ91" i="1"/>
  <c r="CL91" i="1" s="1"/>
  <c r="CD101" i="1"/>
  <c r="CC101" i="1"/>
  <c r="CK134" i="1"/>
  <c r="CE105" i="1"/>
  <c r="CF105" i="1" s="1"/>
  <c r="CH105" i="1" s="1"/>
  <c r="CI154" i="1"/>
  <c r="CL154" i="1" s="1"/>
  <c r="CD71" i="1"/>
  <c r="CG139" i="1"/>
  <c r="CJ139" i="1" s="1"/>
  <c r="CM155" i="1"/>
  <c r="CN155" i="1" s="1"/>
  <c r="CL134" i="1"/>
  <c r="CC71" i="1"/>
  <c r="CG66" i="1"/>
  <c r="CJ66" i="1" s="1"/>
  <c r="CE150" i="1"/>
  <c r="CF150" i="1" s="1"/>
  <c r="CG150" i="1" s="1"/>
  <c r="CG109" i="1"/>
  <c r="CH109" i="1"/>
  <c r="CG131" i="1"/>
  <c r="CH131" i="1"/>
  <c r="CD107" i="1"/>
  <c r="CH103" i="1"/>
  <c r="CJ103" i="1" s="1"/>
  <c r="CC107" i="1"/>
  <c r="CI102" i="1"/>
  <c r="CJ102" i="1"/>
  <c r="CE65" i="1"/>
  <c r="CF65" i="1" s="1"/>
  <c r="CG65" i="1" s="1"/>
  <c r="CG81" i="1"/>
  <c r="CH81" i="1"/>
  <c r="CK99" i="1"/>
  <c r="CE84" i="1"/>
  <c r="CF84" i="1" s="1"/>
  <c r="CH84" i="1" s="1"/>
  <c r="CI144" i="1"/>
  <c r="CJ144" i="1"/>
  <c r="CQ64" i="1"/>
  <c r="CT64" i="1" s="1"/>
  <c r="CO75" i="1"/>
  <c r="CL99" i="1"/>
  <c r="CI74" i="1"/>
  <c r="CJ74" i="1"/>
  <c r="CM143" i="1"/>
  <c r="CN143" i="1" s="1"/>
  <c r="CP143" i="1" s="1"/>
  <c r="CI147" i="1"/>
  <c r="CJ147" i="1"/>
  <c r="CL68" i="1" l="1"/>
  <c r="CM68" i="1" s="1"/>
  <c r="CN68" i="1" s="1"/>
  <c r="CI162" i="1"/>
  <c r="CL162" i="1" s="1"/>
  <c r="CD111" i="1"/>
  <c r="CC125" i="1"/>
  <c r="CL136" i="1"/>
  <c r="CM136" i="1" s="1"/>
  <c r="CN136" i="1" s="1"/>
  <c r="CP136" i="1" s="1"/>
  <c r="CK156" i="1"/>
  <c r="CL156" i="1"/>
  <c r="CJ138" i="1"/>
  <c r="CK138" i="1" s="1"/>
  <c r="CL110" i="1"/>
  <c r="CM110" i="1" s="1"/>
  <c r="CN110" i="1" s="1"/>
  <c r="CO110" i="1" s="1"/>
  <c r="CP94" i="1"/>
  <c r="CR94" i="1" s="1"/>
  <c r="CQ89" i="1"/>
  <c r="CT89" i="1" s="1"/>
  <c r="CL78" i="1"/>
  <c r="CM78" i="1" s="1"/>
  <c r="CN78" i="1" s="1"/>
  <c r="CO78" i="1" s="1"/>
  <c r="CK115" i="1"/>
  <c r="CG141" i="1"/>
  <c r="CI141" i="1" s="1"/>
  <c r="CK161" i="1"/>
  <c r="CM161" i="1" s="1"/>
  <c r="CN161" i="1" s="1"/>
  <c r="CP161" i="1" s="1"/>
  <c r="CT127" i="1"/>
  <c r="CS127" i="1"/>
  <c r="CT73" i="1"/>
  <c r="CU73" i="1" s="1"/>
  <c r="CV73" i="1" s="1"/>
  <c r="CX73" i="1" s="1"/>
  <c r="CL108" i="1"/>
  <c r="CM108" i="1" s="1"/>
  <c r="CN108" i="1" s="1"/>
  <c r="CP108" i="1" s="1"/>
  <c r="CE125" i="1"/>
  <c r="CF125" i="1" s="1"/>
  <c r="CG125" i="1" s="1"/>
  <c r="CM149" i="1"/>
  <c r="CN149" i="1" s="1"/>
  <c r="CO149" i="1" s="1"/>
  <c r="CD118" i="1"/>
  <c r="CE118" i="1" s="1"/>
  <c r="CF118" i="1" s="1"/>
  <c r="CH118" i="1" s="1"/>
  <c r="CL62" i="1"/>
  <c r="CM62" i="1" s="1"/>
  <c r="CN62" i="1" s="1"/>
  <c r="CP62" i="1" s="1"/>
  <c r="CI104" i="1"/>
  <c r="CL104" i="1" s="1"/>
  <c r="CG123" i="1"/>
  <c r="CH123" i="1"/>
  <c r="CJ120" i="1"/>
  <c r="CL120" i="1" s="1"/>
  <c r="CI70" i="1"/>
  <c r="CL70" i="1" s="1"/>
  <c r="CK83" i="1"/>
  <c r="CM83" i="1" s="1"/>
  <c r="CN83" i="1" s="1"/>
  <c r="CH69" i="1"/>
  <c r="CG69" i="1"/>
  <c r="CH63" i="1"/>
  <c r="CI63" i="1" s="1"/>
  <c r="CH77" i="1"/>
  <c r="CG77" i="1"/>
  <c r="CM130" i="1"/>
  <c r="CN130" i="1" s="1"/>
  <c r="CO130" i="1" s="1"/>
  <c r="CM82" i="1"/>
  <c r="CN82" i="1" s="1"/>
  <c r="CP82" i="1" s="1"/>
  <c r="CL112" i="1"/>
  <c r="CM112" i="1" s="1"/>
  <c r="CN112" i="1" s="1"/>
  <c r="CO112" i="1" s="1"/>
  <c r="CS89" i="1"/>
  <c r="CU89" i="1" s="1"/>
  <c r="CV89" i="1" s="1"/>
  <c r="CW89" i="1" s="1"/>
  <c r="CI72" i="1"/>
  <c r="CK72" i="1" s="1"/>
  <c r="CE129" i="1"/>
  <c r="CF129" i="1" s="1"/>
  <c r="CL96" i="1"/>
  <c r="CM96" i="1" s="1"/>
  <c r="CN96" i="1" s="1"/>
  <c r="CK100" i="1"/>
  <c r="CM100" i="1" s="1"/>
  <c r="CN100" i="1" s="1"/>
  <c r="CO100" i="1" s="1"/>
  <c r="CK86" i="1"/>
  <c r="CM86" i="1" s="1"/>
  <c r="CN86" i="1" s="1"/>
  <c r="CO86" i="1" s="1"/>
  <c r="CK157" i="1"/>
  <c r="CM157" i="1" s="1"/>
  <c r="CN157" i="1" s="1"/>
  <c r="CO157" i="1" s="1"/>
  <c r="CL88" i="1"/>
  <c r="CM88" i="1" s="1"/>
  <c r="CN88" i="1" s="1"/>
  <c r="CP88" i="1" s="1"/>
  <c r="CP68" i="1"/>
  <c r="CO68" i="1"/>
  <c r="CI128" i="1"/>
  <c r="CJ160" i="1"/>
  <c r="CG85" i="1"/>
  <c r="CJ85" i="1" s="1"/>
  <c r="CI97" i="1"/>
  <c r="CK97" i="1" s="1"/>
  <c r="CE87" i="1"/>
  <c r="CF87" i="1" s="1"/>
  <c r="CG87" i="1" s="1"/>
  <c r="CP151" i="1"/>
  <c r="CQ151" i="1" s="1"/>
  <c r="CS153" i="1"/>
  <c r="CU153" i="1" s="1"/>
  <c r="CV153" i="1" s="1"/>
  <c r="CX153" i="1" s="1"/>
  <c r="CX92" i="1"/>
  <c r="CY92" i="1" s="1"/>
  <c r="CL132" i="1"/>
  <c r="CM132" i="1" s="1"/>
  <c r="CN132" i="1" s="1"/>
  <c r="CP132" i="1" s="1"/>
  <c r="CI135" i="1"/>
  <c r="CK135" i="1" s="1"/>
  <c r="CI160" i="1"/>
  <c r="CW159" i="1"/>
  <c r="CX159" i="1"/>
  <c r="CI121" i="1"/>
  <c r="CL121" i="1" s="1"/>
  <c r="CE111" i="1"/>
  <c r="CF111" i="1" s="1"/>
  <c r="CH111" i="1" s="1"/>
  <c r="CK148" i="1"/>
  <c r="CM148" i="1" s="1"/>
  <c r="CN148" i="1" s="1"/>
  <c r="CP148" i="1" s="1"/>
  <c r="CK95" i="1"/>
  <c r="CI145" i="1"/>
  <c r="CJ145" i="1"/>
  <c r="CS76" i="1"/>
  <c r="CU76" i="1" s="1"/>
  <c r="CV76" i="1" s="1"/>
  <c r="CW76" i="1" s="1"/>
  <c r="CK154" i="1"/>
  <c r="CM154" i="1" s="1"/>
  <c r="CN154" i="1" s="1"/>
  <c r="CP154" i="1" s="1"/>
  <c r="CK124" i="1"/>
  <c r="CM124" i="1" s="1"/>
  <c r="CN124" i="1" s="1"/>
  <c r="CO122" i="1"/>
  <c r="CR122" i="1" s="1"/>
  <c r="CK91" i="1"/>
  <c r="CM91" i="1" s="1"/>
  <c r="CN91" i="1" s="1"/>
  <c r="CO91" i="1" s="1"/>
  <c r="CK116" i="1"/>
  <c r="CM116" i="1" s="1"/>
  <c r="CN116" i="1" s="1"/>
  <c r="CO116" i="1" s="1"/>
  <c r="CO133" i="1"/>
  <c r="CL135" i="1"/>
  <c r="CS64" i="1"/>
  <c r="CU64" i="1" s="1"/>
  <c r="CV64" i="1" s="1"/>
  <c r="CW64" i="1" s="1"/>
  <c r="CL95" i="1"/>
  <c r="CJ141" i="1"/>
  <c r="CM99" i="1"/>
  <c r="CN99" i="1" s="1"/>
  <c r="CO99" i="1" s="1"/>
  <c r="CK140" i="1"/>
  <c r="CM140" i="1" s="1"/>
  <c r="CN140" i="1" s="1"/>
  <c r="CP140" i="1" s="1"/>
  <c r="CG98" i="1"/>
  <c r="CJ98" i="1" s="1"/>
  <c r="CI146" i="1"/>
  <c r="CK146" i="1" s="1"/>
  <c r="CX114" i="1"/>
  <c r="CZ114" i="1" s="1"/>
  <c r="CH150" i="1"/>
  <c r="CI150" i="1" s="1"/>
  <c r="CI142" i="1"/>
  <c r="CL142" i="1" s="1"/>
  <c r="CG105" i="1"/>
  <c r="CI105" i="1" s="1"/>
  <c r="CK158" i="1"/>
  <c r="CK137" i="1"/>
  <c r="CG84" i="1"/>
  <c r="CI84" i="1" s="1"/>
  <c r="CJ67" i="1"/>
  <c r="CL106" i="1"/>
  <c r="CK106" i="1"/>
  <c r="CI67" i="1"/>
  <c r="CL158" i="1"/>
  <c r="CL137" i="1"/>
  <c r="CM134" i="1"/>
  <c r="CN134" i="1" s="1"/>
  <c r="CP134" i="1" s="1"/>
  <c r="CX126" i="1"/>
  <c r="CZ126" i="1" s="1"/>
  <c r="CH152" i="1"/>
  <c r="CJ152" i="1" s="1"/>
  <c r="CI103" i="1"/>
  <c r="CL103" i="1" s="1"/>
  <c r="CE101" i="1"/>
  <c r="CF101" i="1" s="1"/>
  <c r="CH101" i="1" s="1"/>
  <c r="CE71" i="1"/>
  <c r="CF71" i="1" s="1"/>
  <c r="CG71" i="1" s="1"/>
  <c r="CM115" i="1"/>
  <c r="CN115" i="1" s="1"/>
  <c r="CP115" i="1" s="1"/>
  <c r="CI66" i="1"/>
  <c r="CK66" i="1" s="1"/>
  <c r="CI139" i="1"/>
  <c r="CK139" i="1" s="1"/>
  <c r="CL74" i="1"/>
  <c r="CP155" i="1"/>
  <c r="CO155" i="1"/>
  <c r="CK102" i="1"/>
  <c r="CI131" i="1"/>
  <c r="CK144" i="1"/>
  <c r="CG117" i="1"/>
  <c r="CI117" i="1" s="1"/>
  <c r="CH65" i="1"/>
  <c r="CI65" i="1" s="1"/>
  <c r="CJ109" i="1"/>
  <c r="CE107" i="1"/>
  <c r="CF107" i="1" s="1"/>
  <c r="CH107" i="1" s="1"/>
  <c r="CI109" i="1"/>
  <c r="CJ131" i="1"/>
  <c r="CI81" i="1"/>
  <c r="CL102" i="1"/>
  <c r="CO119" i="1"/>
  <c r="CQ119" i="1" s="1"/>
  <c r="CJ81" i="1"/>
  <c r="CQ75" i="1"/>
  <c r="CL144" i="1"/>
  <c r="CR75" i="1"/>
  <c r="CP93" i="1"/>
  <c r="CQ93" i="1" s="1"/>
  <c r="CO143" i="1"/>
  <c r="CR143" i="1" s="1"/>
  <c r="CP113" i="1"/>
  <c r="CR113" i="1" s="1"/>
  <c r="CL147" i="1"/>
  <c r="CP79" i="1"/>
  <c r="CQ79" i="1" s="1"/>
  <c r="CK74" i="1"/>
  <c r="CO90" i="1"/>
  <c r="CP90" i="1"/>
  <c r="CP80" i="1"/>
  <c r="CO80" i="1"/>
  <c r="CK147" i="1"/>
  <c r="CK162" i="1" l="1"/>
  <c r="CM162" i="1" s="1"/>
  <c r="CN162" i="1" s="1"/>
  <c r="CL138" i="1"/>
  <c r="CM138" i="1" s="1"/>
  <c r="CN138" i="1" s="1"/>
  <c r="CO138" i="1" s="1"/>
  <c r="CO136" i="1"/>
  <c r="CQ136" i="1" s="1"/>
  <c r="CQ94" i="1"/>
  <c r="CS94" i="1" s="1"/>
  <c r="CM156" i="1"/>
  <c r="CN156" i="1" s="1"/>
  <c r="CP156" i="1" s="1"/>
  <c r="CJ117" i="1"/>
  <c r="CL117" i="1" s="1"/>
  <c r="CK104" i="1"/>
  <c r="CM104" i="1" s="1"/>
  <c r="CN104" i="1" s="1"/>
  <c r="CO104" i="1" s="1"/>
  <c r="CU127" i="1"/>
  <c r="CV127" i="1" s="1"/>
  <c r="CP149" i="1"/>
  <c r="CQ149" i="1" s="1"/>
  <c r="CH125" i="1"/>
  <c r="CI125" i="1" s="1"/>
  <c r="CP110" i="1"/>
  <c r="CR110" i="1" s="1"/>
  <c r="CG118" i="1"/>
  <c r="CI118" i="1" s="1"/>
  <c r="CK120" i="1"/>
  <c r="CM120" i="1" s="1"/>
  <c r="CN120" i="1" s="1"/>
  <c r="CJ123" i="1"/>
  <c r="CI123" i="1"/>
  <c r="CK70" i="1"/>
  <c r="CM70" i="1" s="1"/>
  <c r="CN70" i="1" s="1"/>
  <c r="CP70" i="1" s="1"/>
  <c r="CP130" i="1"/>
  <c r="CQ130" i="1" s="1"/>
  <c r="CO82" i="1"/>
  <c r="CR82" i="1" s="1"/>
  <c r="CP99" i="1"/>
  <c r="CR99" i="1" s="1"/>
  <c r="CI85" i="1"/>
  <c r="CK85" i="1" s="1"/>
  <c r="CJ63" i="1"/>
  <c r="CL63" i="1" s="1"/>
  <c r="CI69" i="1"/>
  <c r="CJ69" i="1"/>
  <c r="CJ77" i="1"/>
  <c r="CI77" i="1"/>
  <c r="CL72" i="1"/>
  <c r="CM72" i="1" s="1"/>
  <c r="CN72" i="1" s="1"/>
  <c r="CP72" i="1" s="1"/>
  <c r="CG111" i="1"/>
  <c r="CJ111" i="1" s="1"/>
  <c r="CK141" i="1"/>
  <c r="CG129" i="1"/>
  <c r="CH129" i="1"/>
  <c r="CL97" i="1"/>
  <c r="CM97" i="1" s="1"/>
  <c r="CN97" i="1" s="1"/>
  <c r="CP97" i="1" s="1"/>
  <c r="CW153" i="1"/>
  <c r="CZ153" i="1" s="1"/>
  <c r="CZ92" i="1"/>
  <c r="DA92" i="1" s="1"/>
  <c r="CR68" i="1"/>
  <c r="CR151" i="1"/>
  <c r="CT151" i="1" s="1"/>
  <c r="CL141" i="1"/>
  <c r="CY159" i="1"/>
  <c r="CK128" i="1"/>
  <c r="CL128" i="1"/>
  <c r="CQ68" i="1"/>
  <c r="CK160" i="1"/>
  <c r="CK103" i="1"/>
  <c r="CM103" i="1" s="1"/>
  <c r="CN103" i="1" s="1"/>
  <c r="CP103" i="1" s="1"/>
  <c r="CH87" i="1"/>
  <c r="CJ87" i="1" s="1"/>
  <c r="CM147" i="1"/>
  <c r="CN147" i="1" s="1"/>
  <c r="CO147" i="1" s="1"/>
  <c r="CO108" i="1"/>
  <c r="CQ108" i="1" s="1"/>
  <c r="CQ122" i="1"/>
  <c r="CT122" i="1" s="1"/>
  <c r="CM95" i="1"/>
  <c r="CN95" i="1" s="1"/>
  <c r="CP95" i="1" s="1"/>
  <c r="CY114" i="1"/>
  <c r="DA114" i="1" s="1"/>
  <c r="CI98" i="1"/>
  <c r="CK98" i="1" s="1"/>
  <c r="CJ84" i="1"/>
  <c r="CL84" i="1" s="1"/>
  <c r="CO148" i="1"/>
  <c r="CQ148" i="1" s="1"/>
  <c r="CZ159" i="1"/>
  <c r="CO115" i="1"/>
  <c r="CR115" i="1" s="1"/>
  <c r="CW73" i="1"/>
  <c r="CZ73" i="1" s="1"/>
  <c r="CK142" i="1"/>
  <c r="CM142" i="1" s="1"/>
  <c r="CN142" i="1" s="1"/>
  <c r="CL81" i="1"/>
  <c r="CL160" i="1"/>
  <c r="CR119" i="1"/>
  <c r="CT119" i="1" s="1"/>
  <c r="CK121" i="1"/>
  <c r="CM121" i="1" s="1"/>
  <c r="CN121" i="1" s="1"/>
  <c r="CO121" i="1" s="1"/>
  <c r="CM102" i="1"/>
  <c r="CN102" i="1" s="1"/>
  <c r="CO102" i="1" s="1"/>
  <c r="CO161" i="1"/>
  <c r="CR161" i="1" s="1"/>
  <c r="CP100" i="1"/>
  <c r="CR100" i="1" s="1"/>
  <c r="CK145" i="1"/>
  <c r="CL145" i="1"/>
  <c r="CX76" i="1"/>
  <c r="CY76" i="1" s="1"/>
  <c r="CP124" i="1"/>
  <c r="CO124" i="1"/>
  <c r="CP116" i="1"/>
  <c r="CR116" i="1" s="1"/>
  <c r="CR133" i="1"/>
  <c r="CQ133" i="1"/>
  <c r="CO132" i="1"/>
  <c r="CR132" i="1" s="1"/>
  <c r="CM135" i="1"/>
  <c r="CN135" i="1" s="1"/>
  <c r="CJ150" i="1"/>
  <c r="CK150" i="1" s="1"/>
  <c r="CO134" i="1"/>
  <c r="CR134" i="1" s="1"/>
  <c r="CL146" i="1"/>
  <c r="CM146" i="1" s="1"/>
  <c r="CN146" i="1" s="1"/>
  <c r="CP146" i="1" s="1"/>
  <c r="CO140" i="1"/>
  <c r="CQ140" i="1" s="1"/>
  <c r="CM158" i="1"/>
  <c r="CN158" i="1" s="1"/>
  <c r="CO158" i="1" s="1"/>
  <c r="CJ105" i="1"/>
  <c r="CL105" i="1" s="1"/>
  <c r="CI152" i="1"/>
  <c r="CL152" i="1" s="1"/>
  <c r="CM137" i="1"/>
  <c r="CN137" i="1" s="1"/>
  <c r="CQ143" i="1"/>
  <c r="CS143" i="1" s="1"/>
  <c r="CK67" i="1"/>
  <c r="CG101" i="1"/>
  <c r="CJ101" i="1" s="1"/>
  <c r="CM106" i="1"/>
  <c r="CN106" i="1" s="1"/>
  <c r="CM74" i="1"/>
  <c r="CN74" i="1" s="1"/>
  <c r="CO74" i="1" s="1"/>
  <c r="CP112" i="1"/>
  <c r="CQ112" i="1" s="1"/>
  <c r="CO62" i="1"/>
  <c r="CR62" i="1" s="1"/>
  <c r="CP86" i="1"/>
  <c r="CR86" i="1" s="1"/>
  <c r="CL67" i="1"/>
  <c r="CL66" i="1"/>
  <c r="CM66" i="1" s="1"/>
  <c r="CN66" i="1" s="1"/>
  <c r="CR93" i="1"/>
  <c r="CT93" i="1" s="1"/>
  <c r="CR136" i="1"/>
  <c r="CS136" i="1" s="1"/>
  <c r="CX89" i="1"/>
  <c r="CZ89" i="1" s="1"/>
  <c r="CO154" i="1"/>
  <c r="CR154" i="1" s="1"/>
  <c r="CP157" i="1"/>
  <c r="CR157" i="1" s="1"/>
  <c r="CY126" i="1"/>
  <c r="DA126" i="1" s="1"/>
  <c r="CP78" i="1"/>
  <c r="CQ78" i="1" s="1"/>
  <c r="CM144" i="1"/>
  <c r="CN144" i="1" s="1"/>
  <c r="CP144" i="1" s="1"/>
  <c r="CH71" i="1"/>
  <c r="CJ71" i="1" s="1"/>
  <c r="CL139" i="1"/>
  <c r="CM139" i="1" s="1"/>
  <c r="CN139" i="1" s="1"/>
  <c r="CQ113" i="1"/>
  <c r="CT113" i="1" s="1"/>
  <c r="CR155" i="1"/>
  <c r="CG107" i="1"/>
  <c r="CJ107" i="1" s="1"/>
  <c r="CP91" i="1"/>
  <c r="CQ91" i="1" s="1"/>
  <c r="CJ65" i="1"/>
  <c r="CK65" i="1" s="1"/>
  <c r="CK109" i="1"/>
  <c r="CQ155" i="1"/>
  <c r="CF163" i="1"/>
  <c r="CK131" i="1"/>
  <c r="CL131" i="1"/>
  <c r="CL109" i="1"/>
  <c r="CT75" i="1"/>
  <c r="CK81" i="1"/>
  <c r="CK117" i="1"/>
  <c r="CS75" i="1"/>
  <c r="CO88" i="1"/>
  <c r="CQ88" i="1" s="1"/>
  <c r="CX64" i="1"/>
  <c r="CY64" i="1" s="1"/>
  <c r="CR79" i="1"/>
  <c r="CS79" i="1" s="1"/>
  <c r="CR90" i="1"/>
  <c r="CQ80" i="1"/>
  <c r="CR80" i="1"/>
  <c r="CQ90" i="1"/>
  <c r="CP96" i="1"/>
  <c r="CO96" i="1"/>
  <c r="CO83" i="1"/>
  <c r="CP83" i="1"/>
  <c r="CP138" i="1" l="1"/>
  <c r="CQ138" i="1" s="1"/>
  <c r="CO156" i="1"/>
  <c r="CR156" i="1" s="1"/>
  <c r="CT94" i="1"/>
  <c r="CO162" i="1"/>
  <c r="CP162" i="1"/>
  <c r="CQ156" i="1"/>
  <c r="CR149" i="1"/>
  <c r="CT149" i="1" s="1"/>
  <c r="CJ125" i="1"/>
  <c r="CK125" i="1" s="1"/>
  <c r="CR130" i="1"/>
  <c r="CS130" i="1" s="1"/>
  <c r="CQ110" i="1"/>
  <c r="CT110" i="1" s="1"/>
  <c r="CQ82" i="1"/>
  <c r="CT82" i="1" s="1"/>
  <c r="CW127" i="1"/>
  <c r="CX127" i="1"/>
  <c r="CL85" i="1"/>
  <c r="CM85" i="1" s="1"/>
  <c r="CN85" i="1" s="1"/>
  <c r="CP85" i="1" s="1"/>
  <c r="CS151" i="1"/>
  <c r="CU151" i="1" s="1"/>
  <c r="CV151" i="1" s="1"/>
  <c r="CW151" i="1" s="1"/>
  <c r="CY153" i="1"/>
  <c r="DA153" i="1" s="1"/>
  <c r="CJ118" i="1"/>
  <c r="CK118" i="1" s="1"/>
  <c r="CK123" i="1"/>
  <c r="CP147" i="1"/>
  <c r="CR147" i="1" s="1"/>
  <c r="CL123" i="1"/>
  <c r="CS122" i="1"/>
  <c r="CU122" i="1" s="1"/>
  <c r="CV122" i="1" s="1"/>
  <c r="CX122" i="1" s="1"/>
  <c r="CQ161" i="1"/>
  <c r="CS161" i="1" s="1"/>
  <c r="CS149" i="1"/>
  <c r="CQ99" i="1"/>
  <c r="CS99" i="1" s="1"/>
  <c r="CU94" i="1"/>
  <c r="CV94" i="1" s="1"/>
  <c r="CW94" i="1" s="1"/>
  <c r="CL69" i="1"/>
  <c r="CS119" i="1"/>
  <c r="CU119" i="1" s="1"/>
  <c r="CV119" i="1" s="1"/>
  <c r="CX119" i="1" s="1"/>
  <c r="CS68" i="1"/>
  <c r="CK63" i="1"/>
  <c r="CM63" i="1" s="1"/>
  <c r="CN63" i="1" s="1"/>
  <c r="CO63" i="1" s="1"/>
  <c r="DB159" i="1"/>
  <c r="CK69" i="1"/>
  <c r="CM160" i="1"/>
  <c r="CN160" i="1" s="1"/>
  <c r="CP160" i="1" s="1"/>
  <c r="CR140" i="1"/>
  <c r="CS140" i="1" s="1"/>
  <c r="CI111" i="1"/>
  <c r="CL111" i="1" s="1"/>
  <c r="CP104" i="1"/>
  <c r="CR104" i="1" s="1"/>
  <c r="DA159" i="1"/>
  <c r="CK105" i="1"/>
  <c r="CM105" i="1" s="1"/>
  <c r="CN105" i="1" s="1"/>
  <c r="CO105" i="1" s="1"/>
  <c r="DB92" i="1"/>
  <c r="DC92" i="1" s="1"/>
  <c r="DD92" i="1" s="1"/>
  <c r="DE92" i="1" s="1"/>
  <c r="CJ129" i="1"/>
  <c r="CM141" i="1"/>
  <c r="CN141" i="1" s="1"/>
  <c r="CO141" i="1" s="1"/>
  <c r="CK77" i="1"/>
  <c r="CL77" i="1"/>
  <c r="CI129" i="1"/>
  <c r="CK84" i="1"/>
  <c r="CM84" i="1" s="1"/>
  <c r="CN84" i="1" s="1"/>
  <c r="CO84" i="1" s="1"/>
  <c r="CO97" i="1"/>
  <c r="CR97" i="1" s="1"/>
  <c r="CO95" i="1"/>
  <c r="CR95" i="1" s="1"/>
  <c r="CQ62" i="1"/>
  <c r="CT62" i="1" s="1"/>
  <c r="CL98" i="1"/>
  <c r="CM98" i="1" s="1"/>
  <c r="CN98" i="1" s="1"/>
  <c r="CP98" i="1" s="1"/>
  <c r="CT68" i="1"/>
  <c r="CI87" i="1"/>
  <c r="CK87" i="1" s="1"/>
  <c r="CM128" i="1"/>
  <c r="CN128" i="1" s="1"/>
  <c r="DB114" i="1"/>
  <c r="DC114" i="1" s="1"/>
  <c r="DD114" i="1" s="1"/>
  <c r="DF114" i="1" s="1"/>
  <c r="CR148" i="1"/>
  <c r="CT148" i="1" s="1"/>
  <c r="CM145" i="1"/>
  <c r="CN145" i="1" s="1"/>
  <c r="CP145" i="1" s="1"/>
  <c r="CY73" i="1"/>
  <c r="DB73" i="1" s="1"/>
  <c r="CR108" i="1"/>
  <c r="CT108" i="1" s="1"/>
  <c r="CQ100" i="1"/>
  <c r="CS100" i="1" s="1"/>
  <c r="CQ115" i="1"/>
  <c r="CS115" i="1" s="1"/>
  <c r="CR88" i="1"/>
  <c r="CS88" i="1" s="1"/>
  <c r="CM81" i="1"/>
  <c r="CN81" i="1" s="1"/>
  <c r="CO81" i="1" s="1"/>
  <c r="CQ134" i="1"/>
  <c r="CS134" i="1" s="1"/>
  <c r="CZ76" i="1"/>
  <c r="DB76" i="1" s="1"/>
  <c r="CP102" i="1"/>
  <c r="CQ102" i="1" s="1"/>
  <c r="CR124" i="1"/>
  <c r="CT136" i="1"/>
  <c r="CU136" i="1" s="1"/>
  <c r="CV136" i="1" s="1"/>
  <c r="CX136" i="1" s="1"/>
  <c r="CQ124" i="1"/>
  <c r="CQ116" i="1"/>
  <c r="CT116" i="1" s="1"/>
  <c r="CS133" i="1"/>
  <c r="CQ132" i="1"/>
  <c r="CS132" i="1" s="1"/>
  <c r="CO146" i="1"/>
  <c r="CQ146" i="1" s="1"/>
  <c r="CS93" i="1"/>
  <c r="CU93" i="1" s="1"/>
  <c r="CV93" i="1" s="1"/>
  <c r="CX93" i="1" s="1"/>
  <c r="CK152" i="1"/>
  <c r="CM152" i="1" s="1"/>
  <c r="CN152" i="1" s="1"/>
  <c r="CO152" i="1" s="1"/>
  <c r="CL150" i="1"/>
  <c r="CM150" i="1" s="1"/>
  <c r="CN150" i="1" s="1"/>
  <c r="CP158" i="1"/>
  <c r="CT133" i="1"/>
  <c r="CY89" i="1"/>
  <c r="DB89" i="1" s="1"/>
  <c r="CP74" i="1"/>
  <c r="CR74" i="1" s="1"/>
  <c r="CP135" i="1"/>
  <c r="CO135" i="1"/>
  <c r="CR78" i="1"/>
  <c r="CS78" i="1" s="1"/>
  <c r="CQ154" i="1"/>
  <c r="CS154" i="1" s="1"/>
  <c r="CM67" i="1"/>
  <c r="CN67" i="1" s="1"/>
  <c r="CO67" i="1" s="1"/>
  <c r="CT143" i="1"/>
  <c r="CU143" i="1" s="1"/>
  <c r="CV143" i="1" s="1"/>
  <c r="CX143" i="1" s="1"/>
  <c r="CO144" i="1"/>
  <c r="CR144" i="1" s="1"/>
  <c r="CO137" i="1"/>
  <c r="CP137" i="1"/>
  <c r="CR112" i="1"/>
  <c r="CT112" i="1" s="1"/>
  <c r="CQ86" i="1"/>
  <c r="CS86" i="1" s="1"/>
  <c r="CX151" i="1"/>
  <c r="CZ151" i="1" s="1"/>
  <c r="CI101" i="1"/>
  <c r="CK101" i="1" s="1"/>
  <c r="CQ157" i="1"/>
  <c r="CS157" i="1" s="1"/>
  <c r="CP106" i="1"/>
  <c r="CO106" i="1"/>
  <c r="CT79" i="1"/>
  <c r="CU79" i="1" s="1"/>
  <c r="CV79" i="1" s="1"/>
  <c r="CW79" i="1" s="1"/>
  <c r="CR91" i="1"/>
  <c r="CT91" i="1" s="1"/>
  <c r="CO72" i="1"/>
  <c r="CQ72" i="1" s="1"/>
  <c r="CI71" i="1"/>
  <c r="CZ64" i="1"/>
  <c r="DB64" i="1" s="1"/>
  <c r="DB126" i="1"/>
  <c r="DC126" i="1" s="1"/>
  <c r="DD126" i="1" s="1"/>
  <c r="CM117" i="1"/>
  <c r="CN117" i="1" s="1"/>
  <c r="CP117" i="1" s="1"/>
  <c r="CP66" i="1"/>
  <c r="CO66" i="1"/>
  <c r="CS110" i="1"/>
  <c r="CL65" i="1"/>
  <c r="CM65" i="1" s="1"/>
  <c r="CN65" i="1" s="1"/>
  <c r="CO103" i="1"/>
  <c r="CQ103" i="1" s="1"/>
  <c r="CS113" i="1"/>
  <c r="CU113" i="1" s="1"/>
  <c r="CV113" i="1" s="1"/>
  <c r="CI107" i="1"/>
  <c r="CK107" i="1" s="1"/>
  <c r="CM109" i="1"/>
  <c r="CN109" i="1" s="1"/>
  <c r="CP109" i="1" s="1"/>
  <c r="CS155" i="1"/>
  <c r="CT155" i="1"/>
  <c r="CP139" i="1"/>
  <c r="CO139" i="1"/>
  <c r="CP121" i="1"/>
  <c r="CR121" i="1" s="1"/>
  <c r="CM131" i="1"/>
  <c r="CN131" i="1" s="1"/>
  <c r="CO131" i="1" s="1"/>
  <c r="CO70" i="1"/>
  <c r="CR70" i="1" s="1"/>
  <c r="CU75" i="1"/>
  <c r="CV75" i="1" s="1"/>
  <c r="CR138" i="1"/>
  <c r="CP120" i="1"/>
  <c r="CO120" i="1"/>
  <c r="CP142" i="1"/>
  <c r="CO142" i="1"/>
  <c r="CT90" i="1"/>
  <c r="CS90" i="1"/>
  <c r="CQ83" i="1"/>
  <c r="CS80" i="1"/>
  <c r="CT80" i="1"/>
  <c r="CR96" i="1"/>
  <c r="CQ96" i="1"/>
  <c r="CR83" i="1"/>
  <c r="CQ147" i="1" l="1"/>
  <c r="CL125" i="1"/>
  <c r="CR162" i="1"/>
  <c r="CQ162" i="1"/>
  <c r="CS162" i="1" s="1"/>
  <c r="DB153" i="1"/>
  <c r="DC153" i="1" s="1"/>
  <c r="DD153" i="1" s="1"/>
  <c r="DF153" i="1" s="1"/>
  <c r="CT130" i="1"/>
  <c r="CU130" i="1" s="1"/>
  <c r="CV130" i="1" s="1"/>
  <c r="CW130" i="1" s="1"/>
  <c r="CY127" i="1"/>
  <c r="CS156" i="1"/>
  <c r="CT156" i="1"/>
  <c r="CM123" i="1"/>
  <c r="CN123" i="1" s="1"/>
  <c r="CO123" i="1" s="1"/>
  <c r="CS82" i="1"/>
  <c r="CU82" i="1" s="1"/>
  <c r="CV82" i="1" s="1"/>
  <c r="CL118" i="1"/>
  <c r="CM118" i="1" s="1"/>
  <c r="CN118" i="1" s="1"/>
  <c r="CZ127" i="1"/>
  <c r="DB127" i="1" s="1"/>
  <c r="CP63" i="1"/>
  <c r="CR63" i="1" s="1"/>
  <c r="CT161" i="1"/>
  <c r="CT140" i="1"/>
  <c r="CU140" i="1" s="1"/>
  <c r="CV140" i="1" s="1"/>
  <c r="CX140" i="1" s="1"/>
  <c r="CO160" i="1"/>
  <c r="CQ160" i="1" s="1"/>
  <c r="CO145" i="1"/>
  <c r="CQ145" i="1" s="1"/>
  <c r="CM125" i="1"/>
  <c r="CN125" i="1" s="1"/>
  <c r="CT99" i="1"/>
  <c r="CU99" i="1" s="1"/>
  <c r="CV99" i="1" s="1"/>
  <c r="CX99" i="1" s="1"/>
  <c r="CK111" i="1"/>
  <c r="CM111" i="1" s="1"/>
  <c r="CN111" i="1" s="1"/>
  <c r="DC159" i="1"/>
  <c r="DD159" i="1" s="1"/>
  <c r="DF159" i="1" s="1"/>
  <c r="DF92" i="1"/>
  <c r="DG92" i="1" s="1"/>
  <c r="CM69" i="1"/>
  <c r="CN69" i="1" s="1"/>
  <c r="CO69" i="1" s="1"/>
  <c r="CP123" i="1"/>
  <c r="CT115" i="1"/>
  <c r="CU115" i="1" s="1"/>
  <c r="CV115" i="1" s="1"/>
  <c r="CX115" i="1" s="1"/>
  <c r="CS148" i="1"/>
  <c r="CU148" i="1" s="1"/>
  <c r="CV148" i="1" s="1"/>
  <c r="CW148" i="1" s="1"/>
  <c r="CL87" i="1"/>
  <c r="CM87" i="1" s="1"/>
  <c r="CN87" i="1" s="1"/>
  <c r="CP87" i="1" s="1"/>
  <c r="CX94" i="1"/>
  <c r="CY94" i="1" s="1"/>
  <c r="CU68" i="1"/>
  <c r="CV68" i="1" s="1"/>
  <c r="CW68" i="1" s="1"/>
  <c r="CU149" i="1"/>
  <c r="CV149" i="1" s="1"/>
  <c r="CS62" i="1"/>
  <c r="CU62" i="1" s="1"/>
  <c r="CV62" i="1" s="1"/>
  <c r="CX62" i="1" s="1"/>
  <c r="CQ95" i="1"/>
  <c r="CS95" i="1" s="1"/>
  <c r="CO85" i="1"/>
  <c r="CR85" i="1" s="1"/>
  <c r="DA76" i="1"/>
  <c r="DC76" i="1" s="1"/>
  <c r="DD76" i="1" s="1"/>
  <c r="DF76" i="1" s="1"/>
  <c r="CQ104" i="1"/>
  <c r="CS104" i="1" s="1"/>
  <c r="CK129" i="1"/>
  <c r="CT134" i="1"/>
  <c r="CU134" i="1" s="1"/>
  <c r="CV134" i="1" s="1"/>
  <c r="CX134" i="1" s="1"/>
  <c r="CS108" i="1"/>
  <c r="CU108" i="1" s="1"/>
  <c r="CV108" i="1" s="1"/>
  <c r="CW108" i="1" s="1"/>
  <c r="CP141" i="1"/>
  <c r="CQ141" i="1" s="1"/>
  <c r="CL129" i="1"/>
  <c r="CM77" i="1"/>
  <c r="CN77" i="1" s="1"/>
  <c r="CW82" i="1"/>
  <c r="CX82" i="1"/>
  <c r="CO98" i="1"/>
  <c r="CQ98" i="1" s="1"/>
  <c r="CT88" i="1"/>
  <c r="CU88" i="1" s="1"/>
  <c r="CV88" i="1" s="1"/>
  <c r="CW88" i="1" s="1"/>
  <c r="CQ97" i="1"/>
  <c r="CS97" i="1" s="1"/>
  <c r="CP105" i="1"/>
  <c r="CQ105" i="1" s="1"/>
  <c r="CP81" i="1"/>
  <c r="CQ81" i="1" s="1"/>
  <c r="DA64" i="1"/>
  <c r="DC64" i="1" s="1"/>
  <c r="DD64" i="1" s="1"/>
  <c r="DE64" i="1" s="1"/>
  <c r="CW122" i="1"/>
  <c r="CY122" i="1" s="1"/>
  <c r="CP128" i="1"/>
  <c r="CO128" i="1"/>
  <c r="CT100" i="1"/>
  <c r="CU100" i="1" s="1"/>
  <c r="CV100" i="1" s="1"/>
  <c r="CW100" i="1" s="1"/>
  <c r="DA73" i="1"/>
  <c r="DC73" i="1" s="1"/>
  <c r="DD73" i="1" s="1"/>
  <c r="DF73" i="1" s="1"/>
  <c r="CT132" i="1"/>
  <c r="CU132" i="1" s="1"/>
  <c r="CV132" i="1" s="1"/>
  <c r="CW132" i="1" s="1"/>
  <c r="CY151" i="1"/>
  <c r="DA151" i="1" s="1"/>
  <c r="CS91" i="1"/>
  <c r="CU91" i="1" s="1"/>
  <c r="CV91" i="1" s="1"/>
  <c r="CT78" i="1"/>
  <c r="CU78" i="1" s="1"/>
  <c r="CV78" i="1" s="1"/>
  <c r="CR72" i="1"/>
  <c r="CT72" i="1" s="1"/>
  <c r="CU133" i="1"/>
  <c r="CV133" i="1" s="1"/>
  <c r="CQ74" i="1"/>
  <c r="CT74" i="1" s="1"/>
  <c r="CQ144" i="1"/>
  <c r="CT144" i="1" s="1"/>
  <c r="CR146" i="1"/>
  <c r="CS146" i="1" s="1"/>
  <c r="CS116" i="1"/>
  <c r="CU116" i="1" s="1"/>
  <c r="CV116" i="1" s="1"/>
  <c r="CW116" i="1" s="1"/>
  <c r="CT154" i="1"/>
  <c r="CU154" i="1" s="1"/>
  <c r="CV154" i="1" s="1"/>
  <c r="CW154" i="1" s="1"/>
  <c r="CP67" i="1"/>
  <c r="CR67" i="1" s="1"/>
  <c r="CR102" i="1"/>
  <c r="CQ135" i="1"/>
  <c r="DA89" i="1"/>
  <c r="DC89" i="1" s="1"/>
  <c r="DD89" i="1" s="1"/>
  <c r="DF89" i="1" s="1"/>
  <c r="CT124" i="1"/>
  <c r="CS124" i="1"/>
  <c r="DE126" i="1"/>
  <c r="DF126" i="1"/>
  <c r="CL101" i="1"/>
  <c r="CM101" i="1" s="1"/>
  <c r="CN101" i="1" s="1"/>
  <c r="CQ137" i="1"/>
  <c r="CR158" i="1"/>
  <c r="CQ158" i="1"/>
  <c r="CW119" i="1"/>
  <c r="CY119" i="1" s="1"/>
  <c r="CR135" i="1"/>
  <c r="CT86" i="1"/>
  <c r="CU86" i="1" s="1"/>
  <c r="CV86" i="1" s="1"/>
  <c r="CW136" i="1"/>
  <c r="CZ136" i="1" s="1"/>
  <c r="CT157" i="1"/>
  <c r="CU157" i="1" s="1"/>
  <c r="CV157" i="1" s="1"/>
  <c r="CX157" i="1" s="1"/>
  <c r="CR106" i="1"/>
  <c r="CS112" i="1"/>
  <c r="CU112" i="1" s="1"/>
  <c r="CV112" i="1" s="1"/>
  <c r="CX112" i="1" s="1"/>
  <c r="CQ66" i="1"/>
  <c r="CR137" i="1"/>
  <c r="CO109" i="1"/>
  <c r="CR109" i="1" s="1"/>
  <c r="CQ121" i="1"/>
  <c r="CS121" i="1" s="1"/>
  <c r="CO117" i="1"/>
  <c r="CR117" i="1" s="1"/>
  <c r="CR66" i="1"/>
  <c r="CQ106" i="1"/>
  <c r="CL71" i="1"/>
  <c r="CK71" i="1"/>
  <c r="CP84" i="1"/>
  <c r="CR84" i="1" s="1"/>
  <c r="CU110" i="1"/>
  <c r="CV110" i="1" s="1"/>
  <c r="CW93" i="1"/>
  <c r="CY93" i="1" s="1"/>
  <c r="CR103" i="1"/>
  <c r="CT103" i="1" s="1"/>
  <c r="CQ70" i="1"/>
  <c r="CS70" i="1" s="1"/>
  <c r="CP131" i="1"/>
  <c r="CR131" i="1" s="1"/>
  <c r="CL107" i="1"/>
  <c r="CM107" i="1" s="1"/>
  <c r="CN107" i="1" s="1"/>
  <c r="CP107" i="1" s="1"/>
  <c r="CX79" i="1"/>
  <c r="CY79" i="1" s="1"/>
  <c r="CU161" i="1"/>
  <c r="CV161" i="1" s="1"/>
  <c r="CX161" i="1" s="1"/>
  <c r="CQ139" i="1"/>
  <c r="CU155" i="1"/>
  <c r="CV155" i="1" s="1"/>
  <c r="CR139" i="1"/>
  <c r="CW143" i="1"/>
  <c r="CZ143" i="1" s="1"/>
  <c r="CS138" i="1"/>
  <c r="CW75" i="1"/>
  <c r="CX75" i="1"/>
  <c r="CT138" i="1"/>
  <c r="CP65" i="1"/>
  <c r="CO65" i="1"/>
  <c r="DE153" i="1"/>
  <c r="DG153" i="1" s="1"/>
  <c r="CS96" i="1"/>
  <c r="CP152" i="1"/>
  <c r="CR152" i="1" s="1"/>
  <c r="CR120" i="1"/>
  <c r="CP150" i="1"/>
  <c r="CO150" i="1"/>
  <c r="CQ120" i="1"/>
  <c r="CU90" i="1"/>
  <c r="CV90" i="1" s="1"/>
  <c r="CX90" i="1" s="1"/>
  <c r="CQ142" i="1"/>
  <c r="CR142" i="1"/>
  <c r="CW113" i="1"/>
  <c r="CX113" i="1"/>
  <c r="DE114" i="1"/>
  <c r="DG114" i="1" s="1"/>
  <c r="CT83" i="1"/>
  <c r="CS147" i="1"/>
  <c r="CU80" i="1"/>
  <c r="CV80" i="1" s="1"/>
  <c r="CT96" i="1"/>
  <c r="CS83" i="1"/>
  <c r="CT147" i="1"/>
  <c r="CX130" i="1" l="1"/>
  <c r="CZ130" i="1" s="1"/>
  <c r="CR145" i="1"/>
  <c r="CT162" i="1"/>
  <c r="CU162" i="1" s="1"/>
  <c r="CV162" i="1" s="1"/>
  <c r="CR98" i="1"/>
  <c r="CT98" i="1" s="1"/>
  <c r="CU156" i="1"/>
  <c r="CV156" i="1" s="1"/>
  <c r="CR160" i="1"/>
  <c r="CQ63" i="1"/>
  <c r="CT63" i="1" s="1"/>
  <c r="CZ94" i="1"/>
  <c r="DA94" i="1" s="1"/>
  <c r="DB151" i="1"/>
  <c r="DC151" i="1" s="1"/>
  <c r="DD151" i="1" s="1"/>
  <c r="DE151" i="1" s="1"/>
  <c r="DA127" i="1"/>
  <c r="DC127" i="1" s="1"/>
  <c r="DD127" i="1" s="1"/>
  <c r="CW140" i="1"/>
  <c r="CY140" i="1" s="1"/>
  <c r="DH92" i="1"/>
  <c r="DI92" i="1" s="1"/>
  <c r="CX68" i="1"/>
  <c r="CY68" i="1" s="1"/>
  <c r="CP111" i="1"/>
  <c r="CO111" i="1"/>
  <c r="DE159" i="1"/>
  <c r="DG159" i="1" s="1"/>
  <c r="CQ123" i="1"/>
  <c r="CO125" i="1"/>
  <c r="CP125" i="1"/>
  <c r="CQ85" i="1"/>
  <c r="CT85" i="1" s="1"/>
  <c r="DG126" i="1"/>
  <c r="CP69" i="1"/>
  <c r="CR69" i="1" s="1"/>
  <c r="CZ122" i="1"/>
  <c r="DB122" i="1" s="1"/>
  <c r="CR123" i="1"/>
  <c r="CX149" i="1"/>
  <c r="CW149" i="1"/>
  <c r="CO87" i="1"/>
  <c r="CR87" i="1" s="1"/>
  <c r="DH153" i="1"/>
  <c r="DI153" i="1" s="1"/>
  <c r="CM129" i="1"/>
  <c r="CN129" i="1" s="1"/>
  <c r="CO129" i="1" s="1"/>
  <c r="CT95" i="1"/>
  <c r="CU95" i="1" s="1"/>
  <c r="CV95" i="1" s="1"/>
  <c r="CW95" i="1" s="1"/>
  <c r="CR105" i="1"/>
  <c r="CS105" i="1" s="1"/>
  <c r="CT104" i="1"/>
  <c r="CU104" i="1" s="1"/>
  <c r="CV104" i="1" s="1"/>
  <c r="CX104" i="1" s="1"/>
  <c r="CX148" i="1"/>
  <c r="CY148" i="1" s="1"/>
  <c r="CR141" i="1"/>
  <c r="CT141" i="1" s="1"/>
  <c r="CP118" i="1"/>
  <c r="CO118" i="1"/>
  <c r="CY82" i="1"/>
  <c r="CS144" i="1"/>
  <c r="CU144" i="1" s="1"/>
  <c r="CV144" i="1" s="1"/>
  <c r="CS160" i="1"/>
  <c r="CO77" i="1"/>
  <c r="CP77" i="1"/>
  <c r="CR81" i="1"/>
  <c r="CT81" i="1" s="1"/>
  <c r="CZ82" i="1"/>
  <c r="CP129" i="1"/>
  <c r="CZ119" i="1"/>
  <c r="DA119" i="1" s="1"/>
  <c r="CW62" i="1"/>
  <c r="CZ62" i="1" s="1"/>
  <c r="CQ67" i="1"/>
  <c r="CS67" i="1" s="1"/>
  <c r="CT97" i="1"/>
  <c r="CU97" i="1" s="1"/>
  <c r="CV97" i="1" s="1"/>
  <c r="CR128" i="1"/>
  <c r="CT160" i="1"/>
  <c r="CQ128" i="1"/>
  <c r="CW90" i="1"/>
  <c r="CZ90" i="1" s="1"/>
  <c r="CT66" i="1"/>
  <c r="DF64" i="1"/>
  <c r="DH64" i="1" s="1"/>
  <c r="CQ117" i="1"/>
  <c r="CS117" i="1" s="1"/>
  <c r="CS74" i="1"/>
  <c r="CU74" i="1" s="1"/>
  <c r="CV74" i="1" s="1"/>
  <c r="CW74" i="1" s="1"/>
  <c r="DH126" i="1"/>
  <c r="CS72" i="1"/>
  <c r="CU72" i="1" s="1"/>
  <c r="CV72" i="1" s="1"/>
  <c r="CW72" i="1" s="1"/>
  <c r="CT146" i="1"/>
  <c r="CU146" i="1" s="1"/>
  <c r="CV146" i="1" s="1"/>
  <c r="CW146" i="1" s="1"/>
  <c r="CX78" i="1"/>
  <c r="CW78" i="1"/>
  <c r="CX116" i="1"/>
  <c r="CZ116" i="1" s="1"/>
  <c r="CT121" i="1"/>
  <c r="CU121" i="1" s="1"/>
  <c r="CV121" i="1" s="1"/>
  <c r="CW121" i="1" s="1"/>
  <c r="CW133" i="1"/>
  <c r="CX133" i="1"/>
  <c r="CY130" i="1"/>
  <c r="DA130" i="1" s="1"/>
  <c r="CS158" i="1"/>
  <c r="CT102" i="1"/>
  <c r="CS102" i="1"/>
  <c r="CQ131" i="1"/>
  <c r="CT131" i="1" s="1"/>
  <c r="CU124" i="1"/>
  <c r="CV124" i="1" s="1"/>
  <c r="CQ109" i="1"/>
  <c r="CS109" i="1" s="1"/>
  <c r="CS145" i="1"/>
  <c r="CT145" i="1"/>
  <c r="CS66" i="1"/>
  <c r="CT158" i="1"/>
  <c r="CS135" i="1"/>
  <c r="CT135" i="1"/>
  <c r="CQ84" i="1"/>
  <c r="CT84" i="1" s="1"/>
  <c r="CW86" i="1"/>
  <c r="CX86" i="1"/>
  <c r="CY136" i="1"/>
  <c r="DB136" i="1" s="1"/>
  <c r="DE73" i="1"/>
  <c r="DH73" i="1" s="1"/>
  <c r="CW161" i="1"/>
  <c r="CY161" i="1" s="1"/>
  <c r="CX88" i="1"/>
  <c r="CZ88" i="1" s="1"/>
  <c r="CQ152" i="1"/>
  <c r="CS152" i="1" s="1"/>
  <c r="CM71" i="1"/>
  <c r="CN71" i="1" s="1"/>
  <c r="CX108" i="1"/>
  <c r="CY108" i="1" s="1"/>
  <c r="CX154" i="1"/>
  <c r="CY154" i="1" s="1"/>
  <c r="CX100" i="1"/>
  <c r="CY100" i="1" s="1"/>
  <c r="CS137" i="1"/>
  <c r="CT137" i="1"/>
  <c r="CY143" i="1"/>
  <c r="DA143" i="1" s="1"/>
  <c r="CT106" i="1"/>
  <c r="CS106" i="1"/>
  <c r="CW112" i="1"/>
  <c r="CY112" i="1" s="1"/>
  <c r="CZ93" i="1"/>
  <c r="DA93" i="1" s="1"/>
  <c r="CX110" i="1"/>
  <c r="CW110" i="1"/>
  <c r="CT70" i="1"/>
  <c r="CU70" i="1" s="1"/>
  <c r="CV70" i="1" s="1"/>
  <c r="CW70" i="1" s="1"/>
  <c r="CP101" i="1"/>
  <c r="CO101" i="1"/>
  <c r="CZ79" i="1"/>
  <c r="DB79" i="1" s="1"/>
  <c r="CS103" i="1"/>
  <c r="CU103" i="1" s="1"/>
  <c r="CV103" i="1" s="1"/>
  <c r="CW103" i="1" s="1"/>
  <c r="CW134" i="1"/>
  <c r="CY134" i="1" s="1"/>
  <c r="CS139" i="1"/>
  <c r="CW115" i="1"/>
  <c r="CZ115" i="1" s="1"/>
  <c r="CU96" i="1"/>
  <c r="CV96" i="1" s="1"/>
  <c r="CX96" i="1" s="1"/>
  <c r="CO107" i="1"/>
  <c r="CR107" i="1" s="1"/>
  <c r="CT139" i="1"/>
  <c r="CX155" i="1"/>
  <c r="CW155" i="1"/>
  <c r="DH114" i="1"/>
  <c r="DI114" i="1" s="1"/>
  <c r="DE76" i="1"/>
  <c r="DG76" i="1" s="1"/>
  <c r="DE89" i="1"/>
  <c r="DG89" i="1" s="1"/>
  <c r="CW99" i="1"/>
  <c r="CZ99" i="1" s="1"/>
  <c r="CZ75" i="1"/>
  <c r="CU138" i="1"/>
  <c r="CV138" i="1" s="1"/>
  <c r="CX138" i="1" s="1"/>
  <c r="CU83" i="1"/>
  <c r="CV83" i="1" s="1"/>
  <c r="CX83" i="1" s="1"/>
  <c r="CY75" i="1"/>
  <c r="CQ65" i="1"/>
  <c r="CW157" i="1"/>
  <c r="CZ157" i="1" s="1"/>
  <c r="CR65" i="1"/>
  <c r="CQ150" i="1"/>
  <c r="CR150" i="1"/>
  <c r="CX91" i="1"/>
  <c r="CW91" i="1"/>
  <c r="CS120" i="1"/>
  <c r="CX132" i="1"/>
  <c r="CZ132" i="1" s="1"/>
  <c r="CT120" i="1"/>
  <c r="CS142" i="1"/>
  <c r="CT142" i="1"/>
  <c r="CU147" i="1"/>
  <c r="CV147" i="1" s="1"/>
  <c r="CW147" i="1" s="1"/>
  <c r="CZ113" i="1"/>
  <c r="CY113" i="1"/>
  <c r="CX80" i="1"/>
  <c r="CW80" i="1"/>
  <c r="CS98" i="1" l="1"/>
  <c r="CX162" i="1"/>
  <c r="CW162" i="1"/>
  <c r="CZ162" i="1" s="1"/>
  <c r="CZ140" i="1"/>
  <c r="DB140" i="1" s="1"/>
  <c r="CS63" i="1"/>
  <c r="CU63" i="1" s="1"/>
  <c r="CV63" i="1" s="1"/>
  <c r="CW63" i="1" s="1"/>
  <c r="CS85" i="1"/>
  <c r="DH159" i="1"/>
  <c r="DJ159" i="1" s="1"/>
  <c r="DB94" i="1"/>
  <c r="DJ92" i="1"/>
  <c r="DK92" i="1" s="1"/>
  <c r="DL92" i="1" s="1"/>
  <c r="DN92" i="1" s="1"/>
  <c r="CW156" i="1"/>
  <c r="CX156" i="1"/>
  <c r="CY156" i="1" s="1"/>
  <c r="CZ148" i="1"/>
  <c r="DA148" i="1" s="1"/>
  <c r="CZ68" i="1"/>
  <c r="DA68" i="1" s="1"/>
  <c r="CS128" i="1"/>
  <c r="DF127" i="1"/>
  <c r="DE127" i="1"/>
  <c r="CQ69" i="1"/>
  <c r="CQ125" i="1"/>
  <c r="CR111" i="1"/>
  <c r="CQ111" i="1"/>
  <c r="CR125" i="1"/>
  <c r="CS123" i="1"/>
  <c r="CT105" i="1"/>
  <c r="CU105" i="1" s="1"/>
  <c r="CV105" i="1" s="1"/>
  <c r="CT123" i="1"/>
  <c r="CY90" i="1"/>
  <c r="DB90" i="1" s="1"/>
  <c r="DJ153" i="1"/>
  <c r="DK153" i="1" s="1"/>
  <c r="DL153" i="1" s="1"/>
  <c r="DB119" i="1"/>
  <c r="DC119" i="1" s="1"/>
  <c r="DD119" i="1" s="1"/>
  <c r="DI126" i="1"/>
  <c r="CS84" i="1"/>
  <c r="CU84" i="1" s="1"/>
  <c r="CV84" i="1" s="1"/>
  <c r="CW84" i="1" s="1"/>
  <c r="CY62" i="1"/>
  <c r="CX95" i="1"/>
  <c r="CZ95" i="1" s="1"/>
  <c r="DA122" i="1"/>
  <c r="DC122" i="1" s="1"/>
  <c r="DD122" i="1" s="1"/>
  <c r="DF122" i="1" s="1"/>
  <c r="CS81" i="1"/>
  <c r="CU81" i="1" s="1"/>
  <c r="CV81" i="1" s="1"/>
  <c r="CQ87" i="1"/>
  <c r="CT87" i="1" s="1"/>
  <c r="DG64" i="1"/>
  <c r="DJ64" i="1" s="1"/>
  <c r="CT69" i="1"/>
  <c r="CY149" i="1"/>
  <c r="CS141" i="1"/>
  <c r="CU141" i="1" s="1"/>
  <c r="CV141" i="1" s="1"/>
  <c r="CN163" i="1"/>
  <c r="CZ149" i="1"/>
  <c r="CR77" i="1"/>
  <c r="CQ118" i="1"/>
  <c r="CR118" i="1"/>
  <c r="CT117" i="1"/>
  <c r="CU117" i="1" s="1"/>
  <c r="CV117" i="1" s="1"/>
  <c r="CW117" i="1" s="1"/>
  <c r="CU160" i="1"/>
  <c r="CV160" i="1" s="1"/>
  <c r="CW160" i="1" s="1"/>
  <c r="CQ129" i="1"/>
  <c r="DB82" i="1"/>
  <c r="CS69" i="1"/>
  <c r="CT67" i="1"/>
  <c r="CU67" i="1" s="1"/>
  <c r="CV67" i="1" s="1"/>
  <c r="CX67" i="1" s="1"/>
  <c r="CT109" i="1"/>
  <c r="CU109" i="1" s="1"/>
  <c r="CV109" i="1" s="1"/>
  <c r="CX109" i="1" s="1"/>
  <c r="CQ77" i="1"/>
  <c r="DA82" i="1"/>
  <c r="CW104" i="1"/>
  <c r="CZ104" i="1" s="1"/>
  <c r="CZ112" i="1"/>
  <c r="DA112" i="1" s="1"/>
  <c r="CR129" i="1"/>
  <c r="CU66" i="1"/>
  <c r="CV66" i="1" s="1"/>
  <c r="CW66" i="1" s="1"/>
  <c r="CW97" i="1"/>
  <c r="CX97" i="1"/>
  <c r="CZ78" i="1"/>
  <c r="DC94" i="1"/>
  <c r="DD94" i="1" s="1"/>
  <c r="DF94" i="1" s="1"/>
  <c r="DJ126" i="1"/>
  <c r="CT128" i="1"/>
  <c r="CY88" i="1"/>
  <c r="DB88" i="1" s="1"/>
  <c r="CY116" i="1"/>
  <c r="DB116" i="1" s="1"/>
  <c r="CU102" i="1"/>
  <c r="CV102" i="1" s="1"/>
  <c r="CX102" i="1" s="1"/>
  <c r="CZ133" i="1"/>
  <c r="CZ161" i="1"/>
  <c r="DB161" i="1" s="1"/>
  <c r="CY78" i="1"/>
  <c r="DB130" i="1"/>
  <c r="DC130" i="1" s="1"/>
  <c r="DD130" i="1" s="1"/>
  <c r="DE130" i="1" s="1"/>
  <c r="CZ86" i="1"/>
  <c r="CY133" i="1"/>
  <c r="CU135" i="1"/>
  <c r="CV135" i="1" s="1"/>
  <c r="CW135" i="1" s="1"/>
  <c r="CU145" i="1"/>
  <c r="CV145" i="1" s="1"/>
  <c r="CW145" i="1" s="1"/>
  <c r="DJ114" i="1"/>
  <c r="DK114" i="1" s="1"/>
  <c r="DL114" i="1" s="1"/>
  <c r="DM114" i="1" s="1"/>
  <c r="CS131" i="1"/>
  <c r="CU131" i="1" s="1"/>
  <c r="CV131" i="1" s="1"/>
  <c r="CX131" i="1" s="1"/>
  <c r="CU158" i="1"/>
  <c r="CV158" i="1" s="1"/>
  <c r="CW158" i="1" s="1"/>
  <c r="CW124" i="1"/>
  <c r="CX124" i="1"/>
  <c r="CX103" i="1"/>
  <c r="CZ103" i="1" s="1"/>
  <c r="DA136" i="1"/>
  <c r="DC136" i="1" s="1"/>
  <c r="DD136" i="1" s="1"/>
  <c r="DE136" i="1" s="1"/>
  <c r="CX121" i="1"/>
  <c r="CZ121" i="1" s="1"/>
  <c r="CX146" i="1"/>
  <c r="CZ146" i="1" s="1"/>
  <c r="DB143" i="1"/>
  <c r="DC143" i="1" s="1"/>
  <c r="DD143" i="1" s="1"/>
  <c r="DE143" i="1" s="1"/>
  <c r="CZ154" i="1"/>
  <c r="DA154" i="1" s="1"/>
  <c r="CU137" i="1"/>
  <c r="CV137" i="1" s="1"/>
  <c r="CX137" i="1" s="1"/>
  <c r="DA79" i="1"/>
  <c r="DC79" i="1" s="1"/>
  <c r="DD79" i="1" s="1"/>
  <c r="DE79" i="1" s="1"/>
  <c r="DF151" i="1"/>
  <c r="DG151" i="1" s="1"/>
  <c r="DG73" i="1"/>
  <c r="DJ73" i="1" s="1"/>
  <c r="CZ108" i="1"/>
  <c r="DA108" i="1" s="1"/>
  <c r="CY86" i="1"/>
  <c r="CT152" i="1"/>
  <c r="CU152" i="1" s="1"/>
  <c r="CV152" i="1" s="1"/>
  <c r="CW152" i="1" s="1"/>
  <c r="CU106" i="1"/>
  <c r="CV106" i="1" s="1"/>
  <c r="CX106" i="1" s="1"/>
  <c r="CO71" i="1"/>
  <c r="CP71" i="1"/>
  <c r="DH89" i="1"/>
  <c r="DJ89" i="1" s="1"/>
  <c r="CZ100" i="1"/>
  <c r="DB100" i="1" s="1"/>
  <c r="CX70" i="1"/>
  <c r="CY70" i="1" s="1"/>
  <c r="DB93" i="1"/>
  <c r="DC93" i="1" s="1"/>
  <c r="DD93" i="1" s="1"/>
  <c r="DF93" i="1" s="1"/>
  <c r="CY99" i="1"/>
  <c r="DA99" i="1" s="1"/>
  <c r="CY115" i="1"/>
  <c r="DA115" i="1" s="1"/>
  <c r="DH76" i="1"/>
  <c r="DJ76" i="1" s="1"/>
  <c r="CU139" i="1"/>
  <c r="CV139" i="1" s="1"/>
  <c r="CW139" i="1" s="1"/>
  <c r="CQ101" i="1"/>
  <c r="CY110" i="1"/>
  <c r="CZ110" i="1"/>
  <c r="CR101" i="1"/>
  <c r="CW96" i="1"/>
  <c r="CZ96" i="1" s="1"/>
  <c r="CZ134" i="1"/>
  <c r="DA134" i="1" s="1"/>
  <c r="CW83" i="1"/>
  <c r="CZ83" i="1" s="1"/>
  <c r="CX74" i="1"/>
  <c r="CY74" i="1" s="1"/>
  <c r="CQ107" i="1"/>
  <c r="CT107" i="1" s="1"/>
  <c r="CW138" i="1"/>
  <c r="CY138" i="1" s="1"/>
  <c r="CU98" i="1"/>
  <c r="CV98" i="1" s="1"/>
  <c r="CW98" i="1" s="1"/>
  <c r="CY155" i="1"/>
  <c r="CZ155" i="1"/>
  <c r="CY132" i="1"/>
  <c r="DB132" i="1" s="1"/>
  <c r="CU85" i="1"/>
  <c r="CV85" i="1" s="1"/>
  <c r="CW85" i="1" s="1"/>
  <c r="CY157" i="1"/>
  <c r="DA157" i="1" s="1"/>
  <c r="CT65" i="1"/>
  <c r="DA75" i="1"/>
  <c r="DB75" i="1"/>
  <c r="CX72" i="1"/>
  <c r="CZ72" i="1" s="1"/>
  <c r="CU120" i="1"/>
  <c r="CV120" i="1" s="1"/>
  <c r="CX120" i="1" s="1"/>
  <c r="CY91" i="1"/>
  <c r="CS65" i="1"/>
  <c r="CW144" i="1"/>
  <c r="CX144" i="1"/>
  <c r="DA113" i="1"/>
  <c r="DB62" i="1"/>
  <c r="CU142" i="1"/>
  <c r="CV142" i="1" s="1"/>
  <c r="CX142" i="1" s="1"/>
  <c r="CX147" i="1"/>
  <c r="CY147" i="1" s="1"/>
  <c r="CZ91" i="1"/>
  <c r="CT150" i="1"/>
  <c r="CS150" i="1"/>
  <c r="DB113" i="1"/>
  <c r="DA62" i="1"/>
  <c r="CY80" i="1"/>
  <c r="CZ80" i="1"/>
  <c r="DA140" i="1" l="1"/>
  <c r="DB148" i="1"/>
  <c r="DI159" i="1"/>
  <c r="DK159" i="1" s="1"/>
  <c r="DL159" i="1" s="1"/>
  <c r="DN159" i="1" s="1"/>
  <c r="CY162" i="1"/>
  <c r="CT129" i="1"/>
  <c r="CS111" i="1"/>
  <c r="DM92" i="1"/>
  <c r="DO92" i="1" s="1"/>
  <c r="DB68" i="1"/>
  <c r="DC68" i="1" s="1"/>
  <c r="DD68" i="1" s="1"/>
  <c r="DF68" i="1" s="1"/>
  <c r="DG127" i="1"/>
  <c r="CZ156" i="1"/>
  <c r="CT125" i="1"/>
  <c r="DB112" i="1"/>
  <c r="DC112" i="1" s="1"/>
  <c r="DD112" i="1" s="1"/>
  <c r="DE112" i="1" s="1"/>
  <c r="CU128" i="1"/>
  <c r="CV128" i="1" s="1"/>
  <c r="CX128" i="1" s="1"/>
  <c r="DK126" i="1"/>
  <c r="DL126" i="1" s="1"/>
  <c r="DM126" i="1" s="1"/>
  <c r="DH127" i="1"/>
  <c r="CX63" i="1"/>
  <c r="CY63" i="1" s="1"/>
  <c r="CX66" i="1"/>
  <c r="CZ66" i="1" s="1"/>
  <c r="CT111" i="1"/>
  <c r="CU111" i="1" s="1"/>
  <c r="CV111" i="1" s="1"/>
  <c r="CX111" i="1" s="1"/>
  <c r="DA90" i="1"/>
  <c r="DC90" i="1" s="1"/>
  <c r="DD90" i="1" s="1"/>
  <c r="DF90" i="1" s="1"/>
  <c r="DB78" i="1"/>
  <c r="CU123" i="1"/>
  <c r="CV123" i="1" s="1"/>
  <c r="CW123" i="1" s="1"/>
  <c r="CY95" i="1"/>
  <c r="DB95" i="1" s="1"/>
  <c r="CS125" i="1"/>
  <c r="CU125" i="1" s="1"/>
  <c r="CV125" i="1" s="1"/>
  <c r="CS87" i="1"/>
  <c r="CU87" i="1" s="1"/>
  <c r="CV87" i="1" s="1"/>
  <c r="CW87" i="1" s="1"/>
  <c r="CX160" i="1"/>
  <c r="CY160" i="1" s="1"/>
  <c r="CY97" i="1"/>
  <c r="CT118" i="1"/>
  <c r="DA133" i="1"/>
  <c r="CZ138" i="1"/>
  <c r="DA138" i="1" s="1"/>
  <c r="CU69" i="1"/>
  <c r="CV69" i="1" s="1"/>
  <c r="CW69" i="1" s="1"/>
  <c r="DI64" i="1"/>
  <c r="DK64" i="1" s="1"/>
  <c r="DL64" i="1" s="1"/>
  <c r="DM64" i="1" s="1"/>
  <c r="DA78" i="1"/>
  <c r="DC78" i="1" s="1"/>
  <c r="DD78" i="1" s="1"/>
  <c r="DF78" i="1" s="1"/>
  <c r="CX117" i="1"/>
  <c r="CZ117" i="1" s="1"/>
  <c r="DA149" i="1"/>
  <c r="DB149" i="1"/>
  <c r="DB99" i="1"/>
  <c r="DC99" i="1" s="1"/>
  <c r="DD99" i="1" s="1"/>
  <c r="CS77" i="1"/>
  <c r="CW141" i="1"/>
  <c r="CX141" i="1"/>
  <c r="DC82" i="1"/>
  <c r="DD82" i="1" s="1"/>
  <c r="DF82" i="1" s="1"/>
  <c r="CS118" i="1"/>
  <c r="CT77" i="1"/>
  <c r="CY104" i="1"/>
  <c r="CS129" i="1"/>
  <c r="DA116" i="1"/>
  <c r="DC116" i="1" s="1"/>
  <c r="DD116" i="1" s="1"/>
  <c r="DE116" i="1" s="1"/>
  <c r="DE94" i="1"/>
  <c r="DH94" i="1" s="1"/>
  <c r="CZ70" i="1"/>
  <c r="DB70" i="1" s="1"/>
  <c r="CZ97" i="1"/>
  <c r="DA161" i="1"/>
  <c r="DC161" i="1" s="1"/>
  <c r="DD161" i="1" s="1"/>
  <c r="DE161" i="1" s="1"/>
  <c r="DB133" i="1"/>
  <c r="CX145" i="1"/>
  <c r="CY145" i="1" s="1"/>
  <c r="CY124" i="1"/>
  <c r="CW102" i="1"/>
  <c r="CZ102" i="1" s="1"/>
  <c r="CY96" i="1"/>
  <c r="DB96" i="1" s="1"/>
  <c r="DA88" i="1"/>
  <c r="DC88" i="1" s="1"/>
  <c r="DD88" i="1" s="1"/>
  <c r="DE88" i="1" s="1"/>
  <c r="CX158" i="1"/>
  <c r="CZ158" i="1" s="1"/>
  <c r="DF130" i="1"/>
  <c r="DG130" i="1" s="1"/>
  <c r="DB108" i="1"/>
  <c r="DC108" i="1" s="1"/>
  <c r="DD108" i="1" s="1"/>
  <c r="CX135" i="1"/>
  <c r="CY135" i="1" s="1"/>
  <c r="DB115" i="1"/>
  <c r="DC115" i="1" s="1"/>
  <c r="DD115" i="1" s="1"/>
  <c r="DE115" i="1" s="1"/>
  <c r="DB154" i="1"/>
  <c r="DC154" i="1" s="1"/>
  <c r="DD154" i="1" s="1"/>
  <c r="DF154" i="1" s="1"/>
  <c r="CY146" i="1"/>
  <c r="DB146" i="1" s="1"/>
  <c r="CZ124" i="1"/>
  <c r="DF79" i="1"/>
  <c r="DG79" i="1" s="1"/>
  <c r="DI73" i="1"/>
  <c r="DK73" i="1" s="1"/>
  <c r="DL73" i="1" s="1"/>
  <c r="DM73" i="1" s="1"/>
  <c r="CY103" i="1"/>
  <c r="DA103" i="1" s="1"/>
  <c r="CX139" i="1"/>
  <c r="CY139" i="1" s="1"/>
  <c r="DI89" i="1"/>
  <c r="DK89" i="1" s="1"/>
  <c r="DL89" i="1" s="1"/>
  <c r="DM89" i="1" s="1"/>
  <c r="CY121" i="1"/>
  <c r="DB121" i="1" s="1"/>
  <c r="DF136" i="1"/>
  <c r="DG136" i="1" s="1"/>
  <c r="DB134" i="1"/>
  <c r="DC134" i="1" s="1"/>
  <c r="DD134" i="1" s="1"/>
  <c r="DM159" i="1"/>
  <c r="DO159" i="1" s="1"/>
  <c r="DI76" i="1"/>
  <c r="DK76" i="1" s="1"/>
  <c r="DL76" i="1" s="1"/>
  <c r="DM76" i="1" s="1"/>
  <c r="DA132" i="1"/>
  <c r="DC132" i="1" s="1"/>
  <c r="DD132" i="1" s="1"/>
  <c r="DH151" i="1"/>
  <c r="DI151" i="1" s="1"/>
  <c r="DB110" i="1"/>
  <c r="CW137" i="1"/>
  <c r="CZ137" i="1" s="1"/>
  <c r="CR71" i="1"/>
  <c r="DA100" i="1"/>
  <c r="DC100" i="1" s="1"/>
  <c r="DD100" i="1" s="1"/>
  <c r="DC140" i="1"/>
  <c r="DD140" i="1" s="1"/>
  <c r="DE140" i="1" s="1"/>
  <c r="CW67" i="1"/>
  <c r="CZ67" i="1" s="1"/>
  <c r="CW106" i="1"/>
  <c r="CY106" i="1" s="1"/>
  <c r="CZ74" i="1"/>
  <c r="DB74" i="1" s="1"/>
  <c r="DE93" i="1"/>
  <c r="DH93" i="1" s="1"/>
  <c r="CQ71" i="1"/>
  <c r="DA86" i="1"/>
  <c r="DB86" i="1"/>
  <c r="DB157" i="1"/>
  <c r="DC157" i="1" s="1"/>
  <c r="DD157" i="1" s="1"/>
  <c r="DF157" i="1" s="1"/>
  <c r="DC62" i="1"/>
  <c r="DD62" i="1" s="1"/>
  <c r="DE62" i="1" s="1"/>
  <c r="CY72" i="1"/>
  <c r="DA72" i="1" s="1"/>
  <c r="DE122" i="1"/>
  <c r="DH122" i="1" s="1"/>
  <c r="CW142" i="1"/>
  <c r="CY142" i="1" s="1"/>
  <c r="CX85" i="1"/>
  <c r="CZ85" i="1" s="1"/>
  <c r="CS107" i="1"/>
  <c r="CU107" i="1" s="1"/>
  <c r="CV107" i="1" s="1"/>
  <c r="CW107" i="1" s="1"/>
  <c r="DA110" i="1"/>
  <c r="CT101" i="1"/>
  <c r="CS101" i="1"/>
  <c r="CX152" i="1"/>
  <c r="CZ152" i="1" s="1"/>
  <c r="DN114" i="1"/>
  <c r="DP114" i="1" s="1"/>
  <c r="CW109" i="1"/>
  <c r="CZ109" i="1" s="1"/>
  <c r="CZ147" i="1"/>
  <c r="DB147" i="1" s="1"/>
  <c r="CY83" i="1"/>
  <c r="DB83" i="1" s="1"/>
  <c r="CX84" i="1"/>
  <c r="CY84" i="1" s="1"/>
  <c r="CW131" i="1"/>
  <c r="CY131" i="1" s="1"/>
  <c r="DC113" i="1"/>
  <c r="DD113" i="1" s="1"/>
  <c r="DE113" i="1" s="1"/>
  <c r="DC148" i="1"/>
  <c r="DD148" i="1" s="1"/>
  <c r="DE148" i="1" s="1"/>
  <c r="CX98" i="1"/>
  <c r="CY98" i="1" s="1"/>
  <c r="DB155" i="1"/>
  <c r="CX105" i="1"/>
  <c r="CW105" i="1"/>
  <c r="DA155" i="1"/>
  <c r="CU65" i="1"/>
  <c r="CV65" i="1" s="1"/>
  <c r="CW65" i="1" s="1"/>
  <c r="CX81" i="1"/>
  <c r="CW81" i="1"/>
  <c r="DC75" i="1"/>
  <c r="DD75" i="1" s="1"/>
  <c r="DE75" i="1" s="1"/>
  <c r="CW120" i="1"/>
  <c r="CY120" i="1" s="1"/>
  <c r="CZ144" i="1"/>
  <c r="CY144" i="1"/>
  <c r="DN153" i="1"/>
  <c r="DM153" i="1"/>
  <c r="DA80" i="1"/>
  <c r="CU150" i="1"/>
  <c r="CV150" i="1" s="1"/>
  <c r="DA91" i="1"/>
  <c r="DB91" i="1"/>
  <c r="DE119" i="1"/>
  <c r="DF119" i="1"/>
  <c r="DB80" i="1"/>
  <c r="DF143" i="1"/>
  <c r="DH143" i="1" s="1"/>
  <c r="CU129" i="1" l="1"/>
  <c r="CV129" i="1" s="1"/>
  <c r="CW128" i="1"/>
  <c r="CY66" i="1"/>
  <c r="DB66" i="1" s="1"/>
  <c r="DP92" i="1"/>
  <c r="DQ92" i="1" s="1"/>
  <c r="DB162" i="1"/>
  <c r="DA162" i="1"/>
  <c r="DE68" i="1"/>
  <c r="DH68" i="1" s="1"/>
  <c r="DN126" i="1"/>
  <c r="DP126" i="1" s="1"/>
  <c r="DI127" i="1"/>
  <c r="DJ127" i="1"/>
  <c r="DA156" i="1"/>
  <c r="DB156" i="1"/>
  <c r="CW111" i="1"/>
  <c r="CY111" i="1" s="1"/>
  <c r="DB138" i="1"/>
  <c r="DC138" i="1" s="1"/>
  <c r="DD138" i="1" s="1"/>
  <c r="CZ63" i="1"/>
  <c r="DB63" i="1" s="1"/>
  <c r="CY117" i="1"/>
  <c r="DA117" i="1" s="1"/>
  <c r="CZ160" i="1"/>
  <c r="DB160" i="1" s="1"/>
  <c r="CX87" i="1"/>
  <c r="CZ87" i="1" s="1"/>
  <c r="DA95" i="1"/>
  <c r="DC95" i="1" s="1"/>
  <c r="DD95" i="1" s="1"/>
  <c r="DF95" i="1" s="1"/>
  <c r="CX123" i="1"/>
  <c r="CZ123" i="1" s="1"/>
  <c r="DC133" i="1"/>
  <c r="DD133" i="1" s="1"/>
  <c r="DE133" i="1" s="1"/>
  <c r="CX125" i="1"/>
  <c r="CW125" i="1"/>
  <c r="CY123" i="1"/>
  <c r="CX69" i="1"/>
  <c r="CY141" i="1"/>
  <c r="DC149" i="1"/>
  <c r="DD149" i="1" s="1"/>
  <c r="DE149" i="1" s="1"/>
  <c r="CU118" i="1"/>
  <c r="CV118" i="1" s="1"/>
  <c r="CX118" i="1" s="1"/>
  <c r="DA146" i="1"/>
  <c r="DC146" i="1" s="1"/>
  <c r="DD146" i="1" s="1"/>
  <c r="DF146" i="1" s="1"/>
  <c r="CU77" i="1"/>
  <c r="CV77" i="1" s="1"/>
  <c r="CW77" i="1" s="1"/>
  <c r="DE82" i="1"/>
  <c r="DH82" i="1" s="1"/>
  <c r="CZ141" i="1"/>
  <c r="DA70" i="1"/>
  <c r="DC70" i="1" s="1"/>
  <c r="DD70" i="1" s="1"/>
  <c r="DF70" i="1" s="1"/>
  <c r="DP159" i="1"/>
  <c r="DQ159" i="1" s="1"/>
  <c r="CY69" i="1"/>
  <c r="CZ69" i="1"/>
  <c r="DG94" i="1"/>
  <c r="DJ94" i="1" s="1"/>
  <c r="DB104" i="1"/>
  <c r="DA104" i="1"/>
  <c r="CW129" i="1"/>
  <c r="CX129" i="1"/>
  <c r="DA96" i="1"/>
  <c r="DC96" i="1" s="1"/>
  <c r="DD96" i="1" s="1"/>
  <c r="DB124" i="1"/>
  <c r="DH136" i="1"/>
  <c r="DI136" i="1" s="1"/>
  <c r="CS71" i="1"/>
  <c r="DH79" i="1"/>
  <c r="DI79" i="1" s="1"/>
  <c r="CZ128" i="1"/>
  <c r="DA97" i="1"/>
  <c r="DB97" i="1"/>
  <c r="DE154" i="1"/>
  <c r="DH154" i="1" s="1"/>
  <c r="CY158" i="1"/>
  <c r="DB158" i="1" s="1"/>
  <c r="DF112" i="1"/>
  <c r="DH112" i="1" s="1"/>
  <c r="DH130" i="1"/>
  <c r="DJ130" i="1" s="1"/>
  <c r="CZ145" i="1"/>
  <c r="DB145" i="1" s="1"/>
  <c r="CY102" i="1"/>
  <c r="DA102" i="1" s="1"/>
  <c r="CY128" i="1"/>
  <c r="DE108" i="1"/>
  <c r="DF108" i="1"/>
  <c r="DA121" i="1"/>
  <c r="DC121" i="1" s="1"/>
  <c r="DD121" i="1" s="1"/>
  <c r="DF121" i="1" s="1"/>
  <c r="DF134" i="1"/>
  <c r="DE134" i="1"/>
  <c r="CY137" i="1"/>
  <c r="DA137" i="1" s="1"/>
  <c r="DA83" i="1"/>
  <c r="DC83" i="1" s="1"/>
  <c r="DD83" i="1" s="1"/>
  <c r="DE83" i="1" s="1"/>
  <c r="DB103" i="1"/>
  <c r="DC103" i="1" s="1"/>
  <c r="DD103" i="1" s="1"/>
  <c r="DE103" i="1" s="1"/>
  <c r="CZ135" i="1"/>
  <c r="DB135" i="1" s="1"/>
  <c r="DA124" i="1"/>
  <c r="DE90" i="1"/>
  <c r="DH90" i="1" s="1"/>
  <c r="CZ139" i="1"/>
  <c r="DB139" i="1" s="1"/>
  <c r="DJ151" i="1"/>
  <c r="DK151" i="1" s="1"/>
  <c r="DL151" i="1" s="1"/>
  <c r="CZ106" i="1"/>
  <c r="DA106" i="1" s="1"/>
  <c r="DF161" i="1"/>
  <c r="DG161" i="1" s="1"/>
  <c r="CZ142" i="1"/>
  <c r="DB142" i="1" s="1"/>
  <c r="DF88" i="1"/>
  <c r="DH88" i="1" s="1"/>
  <c r="DN73" i="1"/>
  <c r="DP73" i="1" s="1"/>
  <c r="CY67" i="1"/>
  <c r="DB67" i="1" s="1"/>
  <c r="DE100" i="1"/>
  <c r="DF100" i="1"/>
  <c r="DC110" i="1"/>
  <c r="DD110" i="1" s="1"/>
  <c r="DF110" i="1" s="1"/>
  <c r="DO114" i="1"/>
  <c r="DR114" i="1" s="1"/>
  <c r="DF140" i="1"/>
  <c r="DH140" i="1" s="1"/>
  <c r="DF62" i="1"/>
  <c r="DG62" i="1" s="1"/>
  <c r="CY152" i="1"/>
  <c r="DA152" i="1" s="1"/>
  <c r="CT71" i="1"/>
  <c r="DA74" i="1"/>
  <c r="DC74" i="1" s="1"/>
  <c r="DD74" i="1" s="1"/>
  <c r="DE74" i="1" s="1"/>
  <c r="DA147" i="1"/>
  <c r="DC147" i="1" s="1"/>
  <c r="DD147" i="1" s="1"/>
  <c r="DE147" i="1" s="1"/>
  <c r="CZ98" i="1"/>
  <c r="DB98" i="1" s="1"/>
  <c r="DC86" i="1"/>
  <c r="DD86" i="1" s="1"/>
  <c r="DG93" i="1"/>
  <c r="DE78" i="1"/>
  <c r="DG78" i="1" s="1"/>
  <c r="DB72" i="1"/>
  <c r="DC72" i="1" s="1"/>
  <c r="DD72" i="1" s="1"/>
  <c r="DE72" i="1" s="1"/>
  <c r="DQ114" i="1"/>
  <c r="CZ105" i="1"/>
  <c r="CY85" i="1"/>
  <c r="DB85" i="1" s="1"/>
  <c r="CY109" i="1"/>
  <c r="DA109" i="1" s="1"/>
  <c r="DG122" i="1"/>
  <c r="DJ122" i="1" s="1"/>
  <c r="CU101" i="1"/>
  <c r="CV101" i="1" s="1"/>
  <c r="CW101" i="1" s="1"/>
  <c r="DF148" i="1"/>
  <c r="DH148" i="1" s="1"/>
  <c r="DN89" i="1"/>
  <c r="DO89" i="1" s="1"/>
  <c r="DF115" i="1"/>
  <c r="DG115" i="1" s="1"/>
  <c r="DF113" i="1"/>
  <c r="DC155" i="1"/>
  <c r="DD155" i="1" s="1"/>
  <c r="DF155" i="1" s="1"/>
  <c r="DF116" i="1"/>
  <c r="DH116" i="1" s="1"/>
  <c r="CZ131" i="1"/>
  <c r="DA131" i="1" s="1"/>
  <c r="CZ84" i="1"/>
  <c r="DA84" i="1" s="1"/>
  <c r="CZ120" i="1"/>
  <c r="DB120" i="1" s="1"/>
  <c r="DN76" i="1"/>
  <c r="DP76" i="1" s="1"/>
  <c r="DE157" i="1"/>
  <c r="DG157" i="1" s="1"/>
  <c r="CX65" i="1"/>
  <c r="CY65" i="1" s="1"/>
  <c r="CY105" i="1"/>
  <c r="DF75" i="1"/>
  <c r="DH75" i="1" s="1"/>
  <c r="CX107" i="1"/>
  <c r="CY107" i="1" s="1"/>
  <c r="CZ81" i="1"/>
  <c r="CY81" i="1"/>
  <c r="DE146" i="1"/>
  <c r="DN64" i="1"/>
  <c r="DP64" i="1" s="1"/>
  <c r="DC80" i="1"/>
  <c r="DD80" i="1" s="1"/>
  <c r="DE80" i="1" s="1"/>
  <c r="DA144" i="1"/>
  <c r="DA66" i="1"/>
  <c r="DB144" i="1"/>
  <c r="DC91" i="1"/>
  <c r="DD91" i="1" s="1"/>
  <c r="DE91" i="1" s="1"/>
  <c r="DO153" i="1"/>
  <c r="CX150" i="1"/>
  <c r="CW150" i="1"/>
  <c r="DP153" i="1"/>
  <c r="DH119" i="1"/>
  <c r="DE132" i="1"/>
  <c r="DF132" i="1"/>
  <c r="DF99" i="1"/>
  <c r="DE99" i="1"/>
  <c r="DG143" i="1"/>
  <c r="DJ143" i="1" s="1"/>
  <c r="DG119" i="1"/>
  <c r="DO126" i="1" l="1"/>
  <c r="DQ126" i="1" s="1"/>
  <c r="CW118" i="1"/>
  <c r="DC162" i="1"/>
  <c r="DD162" i="1" s="1"/>
  <c r="DF162" i="1" s="1"/>
  <c r="DB117" i="1"/>
  <c r="DC117" i="1" s="1"/>
  <c r="DD117" i="1" s="1"/>
  <c r="DE117" i="1" s="1"/>
  <c r="DR92" i="1"/>
  <c r="DS92" i="1" s="1"/>
  <c r="DT92" i="1" s="1"/>
  <c r="DV92" i="1" s="1"/>
  <c r="DA63" i="1"/>
  <c r="DC63" i="1" s="1"/>
  <c r="DD63" i="1" s="1"/>
  <c r="DE63" i="1" s="1"/>
  <c r="DG68" i="1"/>
  <c r="DJ68" i="1" s="1"/>
  <c r="DE95" i="1"/>
  <c r="DH95" i="1" s="1"/>
  <c r="CY87" i="1"/>
  <c r="DA87" i="1" s="1"/>
  <c r="DF133" i="1"/>
  <c r="DH133" i="1" s="1"/>
  <c r="CZ111" i="1"/>
  <c r="DB111" i="1" s="1"/>
  <c r="DK127" i="1"/>
  <c r="DL127" i="1" s="1"/>
  <c r="DN127" i="1" s="1"/>
  <c r="DA123" i="1"/>
  <c r="DC156" i="1"/>
  <c r="DD156" i="1" s="1"/>
  <c r="DA160" i="1"/>
  <c r="DC160" i="1" s="1"/>
  <c r="DD160" i="1" s="1"/>
  <c r="DE160" i="1" s="1"/>
  <c r="CZ125" i="1"/>
  <c r="DB123" i="1"/>
  <c r="DC123" i="1" s="1"/>
  <c r="DD123" i="1" s="1"/>
  <c r="DG154" i="1"/>
  <c r="DI154" i="1" s="1"/>
  <c r="CX77" i="1"/>
  <c r="CZ77" i="1" s="1"/>
  <c r="DB141" i="1"/>
  <c r="CY125" i="1"/>
  <c r="DF149" i="1"/>
  <c r="DG149" i="1" s="1"/>
  <c r="DB137" i="1"/>
  <c r="DC137" i="1" s="1"/>
  <c r="DD137" i="1" s="1"/>
  <c r="DE137" i="1" s="1"/>
  <c r="DG82" i="1"/>
  <c r="DI82" i="1" s="1"/>
  <c r="DJ79" i="1"/>
  <c r="DK79" i="1" s="1"/>
  <c r="DL79" i="1" s="1"/>
  <c r="DM79" i="1" s="1"/>
  <c r="DR159" i="1"/>
  <c r="DS159" i="1" s="1"/>
  <c r="DT159" i="1" s="1"/>
  <c r="DU159" i="1" s="1"/>
  <c r="DF160" i="1"/>
  <c r="DG160" i="1" s="1"/>
  <c r="DG112" i="1"/>
  <c r="DI112" i="1" s="1"/>
  <c r="DC124" i="1"/>
  <c r="DD124" i="1" s="1"/>
  <c r="DF124" i="1" s="1"/>
  <c r="DA141" i="1"/>
  <c r="DA142" i="1"/>
  <c r="DC142" i="1" s="1"/>
  <c r="DD142" i="1" s="1"/>
  <c r="DF142" i="1" s="1"/>
  <c r="CZ118" i="1"/>
  <c r="DJ136" i="1"/>
  <c r="DK136" i="1" s="1"/>
  <c r="DL136" i="1" s="1"/>
  <c r="DM136" i="1" s="1"/>
  <c r="DI94" i="1"/>
  <c r="DK94" i="1" s="1"/>
  <c r="DL94" i="1" s="1"/>
  <c r="DM94" i="1" s="1"/>
  <c r="DB69" i="1"/>
  <c r="CY118" i="1"/>
  <c r="DH161" i="1"/>
  <c r="DJ161" i="1" s="1"/>
  <c r="CU71" i="1"/>
  <c r="CV71" i="1" s="1"/>
  <c r="CX71" i="1" s="1"/>
  <c r="DC104" i="1"/>
  <c r="DD104" i="1" s="1"/>
  <c r="DA69" i="1"/>
  <c r="DR126" i="1"/>
  <c r="DG108" i="1"/>
  <c r="CZ129" i="1"/>
  <c r="CY129" i="1"/>
  <c r="DG134" i="1"/>
  <c r="DA128" i="1"/>
  <c r="DO73" i="1"/>
  <c r="DR73" i="1" s="1"/>
  <c r="DI130" i="1"/>
  <c r="DK130" i="1" s="1"/>
  <c r="DL130" i="1" s="1"/>
  <c r="DM130" i="1" s="1"/>
  <c r="DF80" i="1"/>
  <c r="DH80" i="1" s="1"/>
  <c r="DC97" i="1"/>
  <c r="DD97" i="1" s="1"/>
  <c r="DA158" i="1"/>
  <c r="DC158" i="1" s="1"/>
  <c r="DD158" i="1" s="1"/>
  <c r="DF158" i="1" s="1"/>
  <c r="DG88" i="1"/>
  <c r="DI88" i="1" s="1"/>
  <c r="DA145" i="1"/>
  <c r="DC145" i="1" s="1"/>
  <c r="DD145" i="1" s="1"/>
  <c r="DH115" i="1"/>
  <c r="DI115" i="1" s="1"/>
  <c r="DH78" i="1"/>
  <c r="DI78" i="1" s="1"/>
  <c r="DG90" i="1"/>
  <c r="DJ90" i="1" s="1"/>
  <c r="DH157" i="1"/>
  <c r="DI157" i="1" s="1"/>
  <c r="DH100" i="1"/>
  <c r="DB102" i="1"/>
  <c r="DC102" i="1" s="1"/>
  <c r="DD102" i="1" s="1"/>
  <c r="DH134" i="1"/>
  <c r="DB84" i="1"/>
  <c r="DC84" i="1" s="1"/>
  <c r="DD84" i="1" s="1"/>
  <c r="DF84" i="1" s="1"/>
  <c r="DE110" i="1"/>
  <c r="DG110" i="1" s="1"/>
  <c r="DA135" i="1"/>
  <c r="DC135" i="1" s="1"/>
  <c r="DD135" i="1" s="1"/>
  <c r="DF135" i="1" s="1"/>
  <c r="DB128" i="1"/>
  <c r="DA98" i="1"/>
  <c r="DC98" i="1" s="1"/>
  <c r="DD98" i="1" s="1"/>
  <c r="DF98" i="1" s="1"/>
  <c r="DH108" i="1"/>
  <c r="DG100" i="1"/>
  <c r="DB152" i="1"/>
  <c r="DC152" i="1" s="1"/>
  <c r="DD152" i="1" s="1"/>
  <c r="DE152" i="1" s="1"/>
  <c r="DH62" i="1"/>
  <c r="DJ62" i="1" s="1"/>
  <c r="DB106" i="1"/>
  <c r="DC106" i="1" s="1"/>
  <c r="DD106" i="1" s="1"/>
  <c r="DA67" i="1"/>
  <c r="DC67" i="1" s="1"/>
  <c r="DD67" i="1" s="1"/>
  <c r="DF67" i="1" s="1"/>
  <c r="DG116" i="1"/>
  <c r="DI116" i="1" s="1"/>
  <c r="DG140" i="1"/>
  <c r="DJ140" i="1" s="1"/>
  <c r="DS114" i="1"/>
  <c r="DT114" i="1" s="1"/>
  <c r="DU114" i="1" s="1"/>
  <c r="DA139" i="1"/>
  <c r="DC139" i="1" s="1"/>
  <c r="DD139" i="1" s="1"/>
  <c r="DF72" i="1"/>
  <c r="DH72" i="1" s="1"/>
  <c r="DF74" i="1"/>
  <c r="DH74" i="1" s="1"/>
  <c r="DI122" i="1"/>
  <c r="DK122" i="1" s="1"/>
  <c r="DL122" i="1" s="1"/>
  <c r="DE86" i="1"/>
  <c r="DF86" i="1"/>
  <c r="DA105" i="1"/>
  <c r="DJ93" i="1"/>
  <c r="DI93" i="1"/>
  <c r="DB109" i="1"/>
  <c r="DC109" i="1" s="1"/>
  <c r="DD109" i="1" s="1"/>
  <c r="DA85" i="1"/>
  <c r="DC85" i="1" s="1"/>
  <c r="DD85" i="1" s="1"/>
  <c r="DE85" i="1" s="1"/>
  <c r="DO64" i="1"/>
  <c r="DR64" i="1" s="1"/>
  <c r="DA120" i="1"/>
  <c r="DC120" i="1" s="1"/>
  <c r="DD120" i="1" s="1"/>
  <c r="DF120" i="1" s="1"/>
  <c r="DF147" i="1"/>
  <c r="DH147" i="1" s="1"/>
  <c r="DE121" i="1"/>
  <c r="DG121" i="1" s="1"/>
  <c r="DM151" i="1"/>
  <c r="DN151" i="1"/>
  <c r="DG148" i="1"/>
  <c r="DI148" i="1" s="1"/>
  <c r="DE155" i="1"/>
  <c r="DH155" i="1" s="1"/>
  <c r="CX101" i="1"/>
  <c r="CZ101" i="1" s="1"/>
  <c r="DG113" i="1"/>
  <c r="DH113" i="1"/>
  <c r="DP89" i="1"/>
  <c r="DR89" i="1" s="1"/>
  <c r="DF83" i="1"/>
  <c r="DG83" i="1" s="1"/>
  <c r="DB131" i="1"/>
  <c r="DC131" i="1" s="1"/>
  <c r="DD131" i="1" s="1"/>
  <c r="DE70" i="1"/>
  <c r="DH70" i="1" s="1"/>
  <c r="DI119" i="1"/>
  <c r="DO76" i="1"/>
  <c r="DR76" i="1" s="1"/>
  <c r="CZ65" i="1"/>
  <c r="DB65" i="1" s="1"/>
  <c r="DA81" i="1"/>
  <c r="DB105" i="1"/>
  <c r="DG75" i="1"/>
  <c r="DC144" i="1"/>
  <c r="DD144" i="1" s="1"/>
  <c r="DE144" i="1" s="1"/>
  <c r="CZ107" i="1"/>
  <c r="DR153" i="1"/>
  <c r="DB81" i="1"/>
  <c r="DG146" i="1"/>
  <c r="DF91" i="1"/>
  <c r="DH91" i="1" s="1"/>
  <c r="DH146" i="1"/>
  <c r="DI143" i="1"/>
  <c r="DK143" i="1" s="1"/>
  <c r="DL143" i="1" s="1"/>
  <c r="DM143" i="1" s="1"/>
  <c r="DF103" i="1"/>
  <c r="DG103" i="1" s="1"/>
  <c r="DE96" i="1"/>
  <c r="DF96" i="1"/>
  <c r="DC66" i="1"/>
  <c r="DD66" i="1" s="1"/>
  <c r="DE66" i="1" s="1"/>
  <c r="DE138" i="1"/>
  <c r="DF138" i="1"/>
  <c r="CZ150" i="1"/>
  <c r="CY150" i="1"/>
  <c r="DQ153" i="1"/>
  <c r="DH99" i="1"/>
  <c r="DH132" i="1"/>
  <c r="DG132" i="1"/>
  <c r="DG99" i="1"/>
  <c r="DJ119" i="1"/>
  <c r="DE162" i="1" l="1"/>
  <c r="DA111" i="1"/>
  <c r="DU92" i="1"/>
  <c r="DX92" i="1" s="1"/>
  <c r="DG95" i="1"/>
  <c r="DJ95" i="1" s="1"/>
  <c r="DF117" i="1"/>
  <c r="DG117" i="1" s="1"/>
  <c r="DB87" i="1"/>
  <c r="DC87" i="1" s="1"/>
  <c r="DD87" i="1" s="1"/>
  <c r="DE87" i="1" s="1"/>
  <c r="DG133" i="1"/>
  <c r="DJ154" i="1"/>
  <c r="DK154" i="1" s="1"/>
  <c r="DL154" i="1" s="1"/>
  <c r="DM154" i="1" s="1"/>
  <c r="DG162" i="1"/>
  <c r="DH162" i="1"/>
  <c r="DJ162" i="1" s="1"/>
  <c r="DI68" i="1"/>
  <c r="DK68" i="1" s="1"/>
  <c r="DL68" i="1" s="1"/>
  <c r="DM68" i="1" s="1"/>
  <c r="DM127" i="1"/>
  <c r="DP127" i="1" s="1"/>
  <c r="DF63" i="1"/>
  <c r="DF156" i="1"/>
  <c r="DE156" i="1"/>
  <c r="DI95" i="1"/>
  <c r="DK95" i="1" s="1"/>
  <c r="DL95" i="1" s="1"/>
  <c r="DM95" i="1" s="1"/>
  <c r="CY77" i="1"/>
  <c r="DB77" i="1" s="1"/>
  <c r="DJ100" i="1"/>
  <c r="DH149" i="1"/>
  <c r="DI149" i="1" s="1"/>
  <c r="DJ78" i="1"/>
  <c r="DK78" i="1" s="1"/>
  <c r="DL78" i="1" s="1"/>
  <c r="DN78" i="1" s="1"/>
  <c r="DE124" i="1"/>
  <c r="DG124" i="1" s="1"/>
  <c r="DB125" i="1"/>
  <c r="DA125" i="1"/>
  <c r="DC141" i="1"/>
  <c r="DD141" i="1" s="1"/>
  <c r="DE141" i="1" s="1"/>
  <c r="DE123" i="1"/>
  <c r="DF123" i="1"/>
  <c r="DJ82" i="1"/>
  <c r="DK82" i="1" s="1"/>
  <c r="DL82" i="1" s="1"/>
  <c r="DN82" i="1" s="1"/>
  <c r="DQ73" i="1"/>
  <c r="DS73" i="1" s="1"/>
  <c r="DT73" i="1" s="1"/>
  <c r="DU73" i="1" s="1"/>
  <c r="DI161" i="1"/>
  <c r="DK161" i="1" s="1"/>
  <c r="DL161" i="1" s="1"/>
  <c r="DM161" i="1" s="1"/>
  <c r="DH160" i="1"/>
  <c r="DI160" i="1" s="1"/>
  <c r="DJ112" i="1"/>
  <c r="DK112" i="1" s="1"/>
  <c r="DL112" i="1" s="1"/>
  <c r="DN112" i="1" s="1"/>
  <c r="DJ88" i="1"/>
  <c r="DK88" i="1" s="1"/>
  <c r="DL88" i="1" s="1"/>
  <c r="DN88" i="1" s="1"/>
  <c r="DJ134" i="1"/>
  <c r="CW71" i="1"/>
  <c r="CZ71" i="1" s="1"/>
  <c r="DC69" i="1"/>
  <c r="DD69" i="1" s="1"/>
  <c r="DF69" i="1" s="1"/>
  <c r="DS126" i="1"/>
  <c r="DT126" i="1" s="1"/>
  <c r="DV126" i="1" s="1"/>
  <c r="DJ115" i="1"/>
  <c r="DK115" i="1" s="1"/>
  <c r="DL115" i="1" s="1"/>
  <c r="DM115" i="1" s="1"/>
  <c r="DN94" i="1"/>
  <c r="DO94" i="1" s="1"/>
  <c r="DE158" i="1"/>
  <c r="DH158" i="1" s="1"/>
  <c r="DA118" i="1"/>
  <c r="DB118" i="1"/>
  <c r="CV163" i="1"/>
  <c r="DJ108" i="1"/>
  <c r="DE104" i="1"/>
  <c r="DF104" i="1"/>
  <c r="DF137" i="1"/>
  <c r="DG137" i="1" s="1"/>
  <c r="DI108" i="1"/>
  <c r="DG63" i="1"/>
  <c r="DA129" i="1"/>
  <c r="DI90" i="1"/>
  <c r="DK90" i="1" s="1"/>
  <c r="DL90" i="1" s="1"/>
  <c r="DM90" i="1" s="1"/>
  <c r="DC105" i="1"/>
  <c r="DD105" i="1" s="1"/>
  <c r="DE105" i="1" s="1"/>
  <c r="DI62" i="1"/>
  <c r="DK62" i="1" s="1"/>
  <c r="DL62" i="1" s="1"/>
  <c r="DN62" i="1" s="1"/>
  <c r="DG80" i="1"/>
  <c r="DI80" i="1" s="1"/>
  <c r="DC128" i="1"/>
  <c r="DD128" i="1" s="1"/>
  <c r="DF128" i="1" s="1"/>
  <c r="DH63" i="1"/>
  <c r="DB129" i="1"/>
  <c r="DJ157" i="1"/>
  <c r="DK157" i="1" s="1"/>
  <c r="DL157" i="1" s="1"/>
  <c r="DN157" i="1" s="1"/>
  <c r="DC111" i="1"/>
  <c r="DD111" i="1" s="1"/>
  <c r="DF111" i="1" s="1"/>
  <c r="DI100" i="1"/>
  <c r="DK100" i="1" s="1"/>
  <c r="DL100" i="1" s="1"/>
  <c r="DM100" i="1" s="1"/>
  <c r="DF97" i="1"/>
  <c r="DE97" i="1"/>
  <c r="DF145" i="1"/>
  <c r="DE145" i="1"/>
  <c r="DF87" i="1"/>
  <c r="DH87" i="1" s="1"/>
  <c r="DI134" i="1"/>
  <c r="DE102" i="1"/>
  <c r="DF102" i="1"/>
  <c r="DI140" i="1"/>
  <c r="DK140" i="1" s="1"/>
  <c r="DL140" i="1" s="1"/>
  <c r="DM140" i="1" s="1"/>
  <c r="DG74" i="1"/>
  <c r="DJ74" i="1" s="1"/>
  <c r="DE67" i="1"/>
  <c r="DG67" i="1" s="1"/>
  <c r="DH110" i="1"/>
  <c r="DJ110" i="1" s="1"/>
  <c r="DE84" i="1"/>
  <c r="DG84" i="1" s="1"/>
  <c r="DN130" i="1"/>
  <c r="DO130" i="1" s="1"/>
  <c r="DJ116" i="1"/>
  <c r="DK116" i="1" s="1"/>
  <c r="DL116" i="1" s="1"/>
  <c r="DM116" i="1" s="1"/>
  <c r="DE135" i="1"/>
  <c r="DH135" i="1" s="1"/>
  <c r="DJ148" i="1"/>
  <c r="DK148" i="1" s="1"/>
  <c r="DL148" i="1" s="1"/>
  <c r="DN148" i="1" s="1"/>
  <c r="DJ133" i="1"/>
  <c r="DI133" i="1"/>
  <c r="DG72" i="1"/>
  <c r="DI72" i="1" s="1"/>
  <c r="DF85" i="1"/>
  <c r="DH85" i="1" s="1"/>
  <c r="DW92" i="1"/>
  <c r="DV114" i="1"/>
  <c r="DX114" i="1" s="1"/>
  <c r="DF139" i="1"/>
  <c r="DE139" i="1"/>
  <c r="DN136" i="1"/>
  <c r="DP136" i="1" s="1"/>
  <c r="DN122" i="1"/>
  <c r="DM122" i="1"/>
  <c r="DH86" i="1"/>
  <c r="DQ89" i="1"/>
  <c r="DS89" i="1" s="1"/>
  <c r="DT89" i="1" s="1"/>
  <c r="DU89" i="1" s="1"/>
  <c r="DK119" i="1"/>
  <c r="DL119" i="1" s="1"/>
  <c r="DM119" i="1" s="1"/>
  <c r="DK93" i="1"/>
  <c r="DL93" i="1" s="1"/>
  <c r="DE98" i="1"/>
  <c r="DG98" i="1" s="1"/>
  <c r="DG86" i="1"/>
  <c r="DE131" i="1"/>
  <c r="DF131" i="1"/>
  <c r="DG147" i="1"/>
  <c r="DI147" i="1" s="1"/>
  <c r="DF144" i="1"/>
  <c r="DH144" i="1" s="1"/>
  <c r="DQ64" i="1"/>
  <c r="DS64" i="1" s="1"/>
  <c r="DT64" i="1" s="1"/>
  <c r="DU64" i="1" s="1"/>
  <c r="DF152" i="1"/>
  <c r="DH152" i="1" s="1"/>
  <c r="DE142" i="1"/>
  <c r="DH142" i="1" s="1"/>
  <c r="DV159" i="1"/>
  <c r="DX159" i="1" s="1"/>
  <c r="CY101" i="1"/>
  <c r="DA101" i="1" s="1"/>
  <c r="DE106" i="1"/>
  <c r="DF106" i="1"/>
  <c r="DH117" i="1"/>
  <c r="DI117" i="1" s="1"/>
  <c r="DC81" i="1"/>
  <c r="DD81" i="1" s="1"/>
  <c r="DE81" i="1" s="1"/>
  <c r="DG155" i="1"/>
  <c r="DJ155" i="1" s="1"/>
  <c r="DH83" i="1"/>
  <c r="DI83" i="1" s="1"/>
  <c r="DH121" i="1"/>
  <c r="DP151" i="1"/>
  <c r="DO151" i="1"/>
  <c r="DJ113" i="1"/>
  <c r="DQ76" i="1"/>
  <c r="DS76" i="1" s="1"/>
  <c r="DT76" i="1" s="1"/>
  <c r="DU76" i="1" s="1"/>
  <c r="DH103" i="1"/>
  <c r="DI103" i="1" s="1"/>
  <c r="DA65" i="1"/>
  <c r="DC65" i="1" s="1"/>
  <c r="DD65" i="1" s="1"/>
  <c r="DF65" i="1" s="1"/>
  <c r="DG70" i="1"/>
  <c r="DI70" i="1" s="1"/>
  <c r="DI113" i="1"/>
  <c r="DS153" i="1"/>
  <c r="DT153" i="1" s="1"/>
  <c r="DV153" i="1" s="1"/>
  <c r="DF109" i="1"/>
  <c r="DE109" i="1"/>
  <c r="DI75" i="1"/>
  <c r="DJ75" i="1"/>
  <c r="DB107" i="1"/>
  <c r="DA107" i="1"/>
  <c r="DG91" i="1"/>
  <c r="DI91" i="1" s="1"/>
  <c r="DG138" i="1"/>
  <c r="DF66" i="1"/>
  <c r="DH66" i="1" s="1"/>
  <c r="DG96" i="1"/>
  <c r="DJ146" i="1"/>
  <c r="DI146" i="1"/>
  <c r="DI99" i="1"/>
  <c r="DH96" i="1"/>
  <c r="DH138" i="1"/>
  <c r="DB150" i="1"/>
  <c r="DA150" i="1"/>
  <c r="DE120" i="1"/>
  <c r="DH120" i="1" s="1"/>
  <c r="DI132" i="1"/>
  <c r="DJ132" i="1"/>
  <c r="DJ99" i="1"/>
  <c r="DN79" i="1"/>
  <c r="DO79" i="1" s="1"/>
  <c r="DN143" i="1"/>
  <c r="DO143" i="1" s="1"/>
  <c r="DN154" i="1" l="1"/>
  <c r="DO154" i="1" s="1"/>
  <c r="DI162" i="1"/>
  <c r="DK162" i="1" s="1"/>
  <c r="DL162" i="1" s="1"/>
  <c r="DO127" i="1"/>
  <c r="DR127" i="1" s="1"/>
  <c r="DN68" i="1"/>
  <c r="DP68" i="1" s="1"/>
  <c r="DA77" i="1"/>
  <c r="DG156" i="1"/>
  <c r="DH156" i="1"/>
  <c r="DH124" i="1"/>
  <c r="DI124" i="1" s="1"/>
  <c r="DJ149" i="1"/>
  <c r="DK149" i="1" s="1"/>
  <c r="DL149" i="1" s="1"/>
  <c r="DN149" i="1" s="1"/>
  <c r="DQ127" i="1"/>
  <c r="DG158" i="1"/>
  <c r="DI158" i="1" s="1"/>
  <c r="DF141" i="1"/>
  <c r="DG141" i="1" s="1"/>
  <c r="DJ160" i="1"/>
  <c r="DK160" i="1" s="1"/>
  <c r="DL160" i="1" s="1"/>
  <c r="DN160" i="1" s="1"/>
  <c r="DC125" i="1"/>
  <c r="DD125" i="1" s="1"/>
  <c r="DF125" i="1" s="1"/>
  <c r="DH123" i="1"/>
  <c r="DG123" i="1"/>
  <c r="DP94" i="1"/>
  <c r="DQ94" i="1" s="1"/>
  <c r="DG87" i="1"/>
  <c r="DJ87" i="1" s="1"/>
  <c r="DK108" i="1"/>
  <c r="DL108" i="1" s="1"/>
  <c r="DN108" i="1" s="1"/>
  <c r="DE111" i="1"/>
  <c r="DG111" i="1" s="1"/>
  <c r="CY71" i="1"/>
  <c r="DB71" i="1" s="1"/>
  <c r="DU126" i="1"/>
  <c r="DX126" i="1" s="1"/>
  <c r="DK134" i="1"/>
  <c r="DL134" i="1" s="1"/>
  <c r="DM134" i="1" s="1"/>
  <c r="DM82" i="1"/>
  <c r="DO82" i="1" s="1"/>
  <c r="DG104" i="1"/>
  <c r="DC118" i="1"/>
  <c r="DD118" i="1" s="1"/>
  <c r="DE118" i="1" s="1"/>
  <c r="DE69" i="1"/>
  <c r="DH69" i="1" s="1"/>
  <c r="DR94" i="1"/>
  <c r="DM149" i="1"/>
  <c r="DC129" i="1"/>
  <c r="DD129" i="1" s="1"/>
  <c r="DE129" i="1" s="1"/>
  <c r="DH145" i="1"/>
  <c r="DH104" i="1"/>
  <c r="DC77" i="1"/>
  <c r="DD77" i="1" s="1"/>
  <c r="DE77" i="1" s="1"/>
  <c r="DI110" i="1"/>
  <c r="DK110" i="1" s="1"/>
  <c r="DL110" i="1" s="1"/>
  <c r="DM110" i="1" s="1"/>
  <c r="DH137" i="1"/>
  <c r="DJ137" i="1" s="1"/>
  <c r="DJ80" i="1"/>
  <c r="DK80" i="1" s="1"/>
  <c r="DL80" i="1" s="1"/>
  <c r="DN80" i="1" s="1"/>
  <c r="DI74" i="1"/>
  <c r="DK74" i="1" s="1"/>
  <c r="DL74" i="1" s="1"/>
  <c r="DM74" i="1" s="1"/>
  <c r="DH84" i="1"/>
  <c r="DJ84" i="1" s="1"/>
  <c r="DE128" i="1"/>
  <c r="DG128" i="1" s="1"/>
  <c r="DJ63" i="1"/>
  <c r="DI63" i="1"/>
  <c r="DG145" i="1"/>
  <c r="DJ147" i="1"/>
  <c r="DK147" i="1" s="1"/>
  <c r="DL147" i="1" s="1"/>
  <c r="DM147" i="1" s="1"/>
  <c r="DP130" i="1"/>
  <c r="DR130" i="1" s="1"/>
  <c r="DF105" i="1"/>
  <c r="DG105" i="1" s="1"/>
  <c r="DN140" i="1"/>
  <c r="DP140" i="1" s="1"/>
  <c r="DG97" i="1"/>
  <c r="DH67" i="1"/>
  <c r="DJ67" i="1" s="1"/>
  <c r="DH97" i="1"/>
  <c r="DP154" i="1"/>
  <c r="DQ154" i="1" s="1"/>
  <c r="DB101" i="1"/>
  <c r="DC101" i="1" s="1"/>
  <c r="DD101" i="1" s="1"/>
  <c r="DH102" i="1"/>
  <c r="DG102" i="1"/>
  <c r="DJ72" i="1"/>
  <c r="DK72" i="1" s="1"/>
  <c r="DL72" i="1" s="1"/>
  <c r="DN72" i="1" s="1"/>
  <c r="DG135" i="1"/>
  <c r="DJ135" i="1" s="1"/>
  <c r="DO136" i="1"/>
  <c r="DQ136" i="1" s="1"/>
  <c r="DK133" i="1"/>
  <c r="DL133" i="1" s="1"/>
  <c r="DN133" i="1" s="1"/>
  <c r="DG152" i="1"/>
  <c r="DI152" i="1" s="1"/>
  <c r="DW114" i="1"/>
  <c r="DY114" i="1" s="1"/>
  <c r="DJ83" i="1"/>
  <c r="DK83" i="1" s="1"/>
  <c r="DL83" i="1" s="1"/>
  <c r="DM83" i="1" s="1"/>
  <c r="DG85" i="1"/>
  <c r="DI85" i="1" s="1"/>
  <c r="DG144" i="1"/>
  <c r="DJ144" i="1" s="1"/>
  <c r="DP122" i="1"/>
  <c r="DY92" i="1"/>
  <c r="DZ92" i="1"/>
  <c r="DG142" i="1"/>
  <c r="DI142" i="1" s="1"/>
  <c r="DH139" i="1"/>
  <c r="DM112" i="1"/>
  <c r="DO112" i="1" s="1"/>
  <c r="DJ117" i="1"/>
  <c r="DK117" i="1" s="1"/>
  <c r="DL117" i="1" s="1"/>
  <c r="DN117" i="1" s="1"/>
  <c r="DG139" i="1"/>
  <c r="DJ86" i="1"/>
  <c r="DO122" i="1"/>
  <c r="DN119" i="1"/>
  <c r="DO119" i="1" s="1"/>
  <c r="DW159" i="1"/>
  <c r="DZ159" i="1" s="1"/>
  <c r="DI155" i="1"/>
  <c r="DK155" i="1" s="1"/>
  <c r="DL155" i="1" s="1"/>
  <c r="DG131" i="1"/>
  <c r="DN93" i="1"/>
  <c r="DM93" i="1"/>
  <c r="DU153" i="1"/>
  <c r="DW153" i="1" s="1"/>
  <c r="DH98" i="1"/>
  <c r="DI98" i="1" s="1"/>
  <c r="DH131" i="1"/>
  <c r="DI86" i="1"/>
  <c r="DV73" i="1"/>
  <c r="DX73" i="1" s="1"/>
  <c r="DN161" i="1"/>
  <c r="DO161" i="1" s="1"/>
  <c r="DN116" i="1"/>
  <c r="DP116" i="1" s="1"/>
  <c r="DN95" i="1"/>
  <c r="DO95" i="1" s="1"/>
  <c r="DH106" i="1"/>
  <c r="DG106" i="1"/>
  <c r="DM148" i="1"/>
  <c r="DP148" i="1" s="1"/>
  <c r="DF81" i="1"/>
  <c r="DG81" i="1" s="1"/>
  <c r="DK113" i="1"/>
  <c r="DL113" i="1" s="1"/>
  <c r="DM113" i="1" s="1"/>
  <c r="DE65" i="1"/>
  <c r="DG65" i="1" s="1"/>
  <c r="DR151" i="1"/>
  <c r="DQ151" i="1"/>
  <c r="DJ103" i="1"/>
  <c r="DK103" i="1" s="1"/>
  <c r="DL103" i="1" s="1"/>
  <c r="DN103" i="1" s="1"/>
  <c r="DJ138" i="1"/>
  <c r="DM62" i="1"/>
  <c r="DO62" i="1" s="1"/>
  <c r="DJ91" i="1"/>
  <c r="DK91" i="1" s="1"/>
  <c r="DL91" i="1" s="1"/>
  <c r="DI121" i="1"/>
  <c r="DJ121" i="1"/>
  <c r="DV64" i="1"/>
  <c r="DX64" i="1" s="1"/>
  <c r="DC150" i="1"/>
  <c r="DD150" i="1" s="1"/>
  <c r="DF150" i="1" s="1"/>
  <c r="DG120" i="1"/>
  <c r="DI120" i="1" s="1"/>
  <c r="DN115" i="1"/>
  <c r="DO115" i="1" s="1"/>
  <c r="DM157" i="1"/>
  <c r="DP157" i="1" s="1"/>
  <c r="DJ70" i="1"/>
  <c r="DK70" i="1" s="1"/>
  <c r="DL70" i="1" s="1"/>
  <c r="DN70" i="1" s="1"/>
  <c r="DN90" i="1"/>
  <c r="DO90" i="1" s="1"/>
  <c r="DV76" i="1"/>
  <c r="DW76" i="1" s="1"/>
  <c r="DK99" i="1"/>
  <c r="DL99" i="1" s="1"/>
  <c r="DM99" i="1" s="1"/>
  <c r="DG66" i="1"/>
  <c r="DJ66" i="1" s="1"/>
  <c r="DN100" i="1"/>
  <c r="DP100" i="1" s="1"/>
  <c r="DJ96" i="1"/>
  <c r="DH109" i="1"/>
  <c r="DC107" i="1"/>
  <c r="DD107" i="1" s="1"/>
  <c r="DF107" i="1" s="1"/>
  <c r="DK75" i="1"/>
  <c r="DL75" i="1" s="1"/>
  <c r="DM75" i="1" s="1"/>
  <c r="DG109" i="1"/>
  <c r="DK146" i="1"/>
  <c r="DL146" i="1" s="1"/>
  <c r="DN146" i="1" s="1"/>
  <c r="DK132" i="1"/>
  <c r="DL132" i="1" s="1"/>
  <c r="DM132" i="1" s="1"/>
  <c r="DM78" i="1"/>
  <c r="DI96" i="1"/>
  <c r="DM88" i="1"/>
  <c r="DP88" i="1" s="1"/>
  <c r="DI138" i="1"/>
  <c r="DV89" i="1"/>
  <c r="DW89" i="1" s="1"/>
  <c r="DP79" i="1"/>
  <c r="DQ79" i="1" s="1"/>
  <c r="DP143" i="1"/>
  <c r="DR143" i="1" s="1"/>
  <c r="DX76" i="1"/>
  <c r="DJ124" i="1" l="1"/>
  <c r="DI156" i="1"/>
  <c r="DM162" i="1"/>
  <c r="DN162" i="1"/>
  <c r="DO68" i="1"/>
  <c r="DQ68" i="1" s="1"/>
  <c r="DN134" i="1"/>
  <c r="DP134" i="1" s="1"/>
  <c r="DK124" i="1"/>
  <c r="DL124" i="1" s="1"/>
  <c r="DN124" i="1" s="1"/>
  <c r="DM108" i="1"/>
  <c r="DP108" i="1" s="1"/>
  <c r="DI87" i="1"/>
  <c r="DS127" i="1"/>
  <c r="DT127" i="1" s="1"/>
  <c r="DJ156" i="1"/>
  <c r="DK156" i="1" s="1"/>
  <c r="DL156" i="1" s="1"/>
  <c r="DJ158" i="1"/>
  <c r="DK158" i="1" s="1"/>
  <c r="DL158" i="1" s="1"/>
  <c r="DA71" i="1"/>
  <c r="DC71" i="1" s="1"/>
  <c r="DD71" i="1" s="1"/>
  <c r="DF71" i="1" s="1"/>
  <c r="DH141" i="1"/>
  <c r="DJ141" i="1" s="1"/>
  <c r="DI123" i="1"/>
  <c r="DM160" i="1"/>
  <c r="DO160" i="1" s="1"/>
  <c r="DJ123" i="1"/>
  <c r="DF118" i="1"/>
  <c r="DG118" i="1" s="1"/>
  <c r="DW126" i="1"/>
  <c r="DZ126" i="1" s="1"/>
  <c r="DE125" i="1"/>
  <c r="DS94" i="1"/>
  <c r="DT94" i="1" s="1"/>
  <c r="DU94" i="1" s="1"/>
  <c r="DP82" i="1"/>
  <c r="DR82" i="1" s="1"/>
  <c r="DH118" i="1"/>
  <c r="DG69" i="1"/>
  <c r="DJ69" i="1" s="1"/>
  <c r="DH111" i="1"/>
  <c r="DJ111" i="1" s="1"/>
  <c r="DH128" i="1"/>
  <c r="DI128" i="1" s="1"/>
  <c r="DJ104" i="1"/>
  <c r="DR68" i="1"/>
  <c r="DS68" i="1" s="1"/>
  <c r="DT68" i="1" s="1"/>
  <c r="DV68" i="1" s="1"/>
  <c r="DI67" i="1"/>
  <c r="DK67" i="1" s="1"/>
  <c r="DL67" i="1" s="1"/>
  <c r="DN67" i="1" s="1"/>
  <c r="DF129" i="1"/>
  <c r="DG129" i="1" s="1"/>
  <c r="DF77" i="1"/>
  <c r="DH77" i="1" s="1"/>
  <c r="DP161" i="1"/>
  <c r="DR161" i="1" s="1"/>
  <c r="DJ145" i="1"/>
  <c r="DI145" i="1"/>
  <c r="DO149" i="1"/>
  <c r="DP149" i="1"/>
  <c r="DO140" i="1"/>
  <c r="DQ140" i="1" s="1"/>
  <c r="DI84" i="1"/>
  <c r="DK84" i="1" s="1"/>
  <c r="DL84" i="1" s="1"/>
  <c r="DM84" i="1" s="1"/>
  <c r="DI144" i="1"/>
  <c r="DK144" i="1" s="1"/>
  <c r="DL144" i="1" s="1"/>
  <c r="DN144" i="1" s="1"/>
  <c r="DI137" i="1"/>
  <c r="DK137" i="1" s="1"/>
  <c r="DL137" i="1" s="1"/>
  <c r="DM137" i="1" s="1"/>
  <c r="DJ97" i="1"/>
  <c r="DI104" i="1"/>
  <c r="DQ122" i="1"/>
  <c r="DR136" i="1"/>
  <c r="DS136" i="1" s="1"/>
  <c r="DT136" i="1" s="1"/>
  <c r="DV136" i="1" s="1"/>
  <c r="DO88" i="1"/>
  <c r="DR88" i="1" s="1"/>
  <c r="DR122" i="1"/>
  <c r="DQ130" i="1"/>
  <c r="DS130" i="1" s="1"/>
  <c r="DT130" i="1" s="1"/>
  <c r="DU130" i="1" s="1"/>
  <c r="DK63" i="1"/>
  <c r="DL63" i="1" s="1"/>
  <c r="DM63" i="1" s="1"/>
  <c r="DH105" i="1"/>
  <c r="DJ105" i="1" s="1"/>
  <c r="DJ142" i="1"/>
  <c r="DK142" i="1" s="1"/>
  <c r="DL142" i="1" s="1"/>
  <c r="DM142" i="1" s="1"/>
  <c r="DI102" i="1"/>
  <c r="DK138" i="1"/>
  <c r="DL138" i="1" s="1"/>
  <c r="DM138" i="1" s="1"/>
  <c r="DI97" i="1"/>
  <c r="DJ152" i="1"/>
  <c r="DK152" i="1" s="1"/>
  <c r="DL152" i="1" s="1"/>
  <c r="DM152" i="1" s="1"/>
  <c r="DR154" i="1"/>
  <c r="DS154" i="1" s="1"/>
  <c r="DT154" i="1" s="1"/>
  <c r="DV154" i="1" s="1"/>
  <c r="DN155" i="1"/>
  <c r="DM155" i="1"/>
  <c r="DN110" i="1"/>
  <c r="DP110" i="1" s="1"/>
  <c r="DO134" i="1"/>
  <c r="DR134" i="1" s="1"/>
  <c r="DZ114" i="1"/>
  <c r="EA114" i="1" s="1"/>
  <c r="EB114" i="1" s="1"/>
  <c r="ED114" i="1" s="1"/>
  <c r="DJ102" i="1"/>
  <c r="DP112" i="1"/>
  <c r="DQ112" i="1" s="1"/>
  <c r="DI135" i="1"/>
  <c r="DK135" i="1" s="1"/>
  <c r="DL135" i="1" s="1"/>
  <c r="DN135" i="1" s="1"/>
  <c r="EA92" i="1"/>
  <c r="EB92" i="1" s="1"/>
  <c r="EC92" i="1" s="1"/>
  <c r="DM133" i="1"/>
  <c r="DO133" i="1" s="1"/>
  <c r="DP119" i="1"/>
  <c r="DR119" i="1" s="1"/>
  <c r="DH81" i="1"/>
  <c r="DJ81" i="1" s="1"/>
  <c r="DP95" i="1"/>
  <c r="DR95" i="1" s="1"/>
  <c r="DY159" i="1"/>
  <c r="EA159" i="1" s="1"/>
  <c r="EB159" i="1" s="1"/>
  <c r="EC159" i="1" s="1"/>
  <c r="DK86" i="1"/>
  <c r="DL86" i="1" s="1"/>
  <c r="DN86" i="1" s="1"/>
  <c r="DJ85" i="1"/>
  <c r="DK85" i="1" s="1"/>
  <c r="DL85" i="1" s="1"/>
  <c r="DN83" i="1"/>
  <c r="DP83" i="1" s="1"/>
  <c r="DX153" i="1"/>
  <c r="DZ153" i="1" s="1"/>
  <c r="DN74" i="1"/>
  <c r="DO74" i="1" s="1"/>
  <c r="DP93" i="1"/>
  <c r="DJ98" i="1"/>
  <c r="DK98" i="1" s="1"/>
  <c r="DL98" i="1" s="1"/>
  <c r="DO100" i="1"/>
  <c r="DR100" i="1" s="1"/>
  <c r="DJ131" i="1"/>
  <c r="DJ139" i="1"/>
  <c r="DI139" i="1"/>
  <c r="DI131" i="1"/>
  <c r="DW73" i="1"/>
  <c r="DZ73" i="1" s="1"/>
  <c r="DM70" i="1"/>
  <c r="DO70" i="1" s="1"/>
  <c r="DO93" i="1"/>
  <c r="DJ120" i="1"/>
  <c r="DK120" i="1" s="1"/>
  <c r="DL120" i="1" s="1"/>
  <c r="DH65" i="1"/>
  <c r="DJ65" i="1" s="1"/>
  <c r="DN147" i="1"/>
  <c r="DP147" i="1" s="1"/>
  <c r="DE150" i="1"/>
  <c r="DH150" i="1" s="1"/>
  <c r="DK87" i="1"/>
  <c r="DL87" i="1" s="1"/>
  <c r="DM87" i="1" s="1"/>
  <c r="DI106" i="1"/>
  <c r="DO116" i="1"/>
  <c r="DR116" i="1" s="1"/>
  <c r="DN113" i="1"/>
  <c r="DO113" i="1" s="1"/>
  <c r="DP115" i="1"/>
  <c r="DR115" i="1" s="1"/>
  <c r="DK121" i="1"/>
  <c r="DL121" i="1" s="1"/>
  <c r="DJ106" i="1"/>
  <c r="DP62" i="1"/>
  <c r="DR62" i="1" s="1"/>
  <c r="DO148" i="1"/>
  <c r="DR148" i="1" s="1"/>
  <c r="DW64" i="1"/>
  <c r="DY64" i="1" s="1"/>
  <c r="DO157" i="1"/>
  <c r="DR157" i="1" s="1"/>
  <c r="DS151" i="1"/>
  <c r="DT151" i="1" s="1"/>
  <c r="DM72" i="1"/>
  <c r="DO72" i="1" s="1"/>
  <c r="DE101" i="1"/>
  <c r="DF101" i="1"/>
  <c r="DN99" i="1"/>
  <c r="DP99" i="1" s="1"/>
  <c r="DK96" i="1"/>
  <c r="DL96" i="1" s="1"/>
  <c r="DN96" i="1" s="1"/>
  <c r="DE107" i="1"/>
  <c r="DH107" i="1" s="1"/>
  <c r="DP90" i="1"/>
  <c r="DR90" i="1" s="1"/>
  <c r="DN132" i="1"/>
  <c r="DP132" i="1" s="1"/>
  <c r="DI66" i="1"/>
  <c r="DK66" i="1" s="1"/>
  <c r="DL66" i="1" s="1"/>
  <c r="DM66" i="1" s="1"/>
  <c r="DN75" i="1"/>
  <c r="DO75" i="1" s="1"/>
  <c r="DI109" i="1"/>
  <c r="DM117" i="1"/>
  <c r="DP117" i="1" s="1"/>
  <c r="DJ109" i="1"/>
  <c r="DM146" i="1"/>
  <c r="DP146" i="1" s="1"/>
  <c r="DP78" i="1"/>
  <c r="DO78" i="1"/>
  <c r="DM103" i="1"/>
  <c r="DP103" i="1" s="1"/>
  <c r="DY76" i="1"/>
  <c r="DR79" i="1"/>
  <c r="DS79" i="1" s="1"/>
  <c r="DT79" i="1" s="1"/>
  <c r="DV79" i="1" s="1"/>
  <c r="DM80" i="1"/>
  <c r="DO80" i="1" s="1"/>
  <c r="DN91" i="1"/>
  <c r="DM91" i="1"/>
  <c r="DX89" i="1"/>
  <c r="DZ89" i="1" s="1"/>
  <c r="DQ143" i="1"/>
  <c r="DS143" i="1" s="1"/>
  <c r="DT143" i="1" s="1"/>
  <c r="DZ76" i="1"/>
  <c r="DP162" i="1" l="1"/>
  <c r="DQ82" i="1"/>
  <c r="DS82" i="1" s="1"/>
  <c r="DT82" i="1" s="1"/>
  <c r="DU82" i="1" s="1"/>
  <c r="DI141" i="1"/>
  <c r="DM124" i="1"/>
  <c r="DP124" i="1" s="1"/>
  <c r="DK123" i="1"/>
  <c r="DL123" i="1" s="1"/>
  <c r="DO162" i="1"/>
  <c r="DR162" i="1" s="1"/>
  <c r="DO108" i="1"/>
  <c r="DR108" i="1" s="1"/>
  <c r="DP160" i="1"/>
  <c r="DR160" i="1" s="1"/>
  <c r="DI69" i="1"/>
  <c r="DN156" i="1"/>
  <c r="DM156" i="1"/>
  <c r="DV127" i="1"/>
  <c r="DU127" i="1"/>
  <c r="DK104" i="1"/>
  <c r="DL104" i="1" s="1"/>
  <c r="DK141" i="1"/>
  <c r="DL141" i="1" s="1"/>
  <c r="DN141" i="1" s="1"/>
  <c r="DQ161" i="1"/>
  <c r="DS161" i="1" s="1"/>
  <c r="DT161" i="1" s="1"/>
  <c r="DU161" i="1" s="1"/>
  <c r="DV94" i="1"/>
  <c r="DW94" i="1" s="1"/>
  <c r="DG77" i="1"/>
  <c r="DJ77" i="1" s="1"/>
  <c r="DJ128" i="1"/>
  <c r="DK128" i="1" s="1"/>
  <c r="DL128" i="1" s="1"/>
  <c r="DN128" i="1" s="1"/>
  <c r="DI111" i="1"/>
  <c r="DK111" i="1" s="1"/>
  <c r="DL111" i="1" s="1"/>
  <c r="DN111" i="1" s="1"/>
  <c r="DY126" i="1"/>
  <c r="EA126" i="1" s="1"/>
  <c r="EB126" i="1" s="1"/>
  <c r="EC126" i="1" s="1"/>
  <c r="DH125" i="1"/>
  <c r="DG125" i="1"/>
  <c r="DN123" i="1"/>
  <c r="DM123" i="1"/>
  <c r="DK145" i="1"/>
  <c r="DL145" i="1" s="1"/>
  <c r="DM145" i="1" s="1"/>
  <c r="DP133" i="1"/>
  <c r="DQ133" i="1" s="1"/>
  <c r="DR140" i="1"/>
  <c r="DS140" i="1" s="1"/>
  <c r="DT140" i="1" s="1"/>
  <c r="DU140" i="1" s="1"/>
  <c r="DK97" i="1"/>
  <c r="DL97" i="1" s="1"/>
  <c r="DM97" i="1" s="1"/>
  <c r="DM86" i="1"/>
  <c r="DP86" i="1" s="1"/>
  <c r="DH129" i="1"/>
  <c r="DJ129" i="1" s="1"/>
  <c r="DK69" i="1"/>
  <c r="DL69" i="1" s="1"/>
  <c r="DN69" i="1" s="1"/>
  <c r="DQ95" i="1"/>
  <c r="DS95" i="1" s="1"/>
  <c r="DT95" i="1" s="1"/>
  <c r="DV95" i="1" s="1"/>
  <c r="DR149" i="1"/>
  <c r="DY153" i="1"/>
  <c r="EA153" i="1" s="1"/>
  <c r="EB153" i="1" s="1"/>
  <c r="DN138" i="1"/>
  <c r="DO138" i="1" s="1"/>
  <c r="DQ149" i="1"/>
  <c r="DQ88" i="1"/>
  <c r="DS88" i="1" s="1"/>
  <c r="DT88" i="1" s="1"/>
  <c r="DU88" i="1" s="1"/>
  <c r="DD163" i="1"/>
  <c r="DJ118" i="1"/>
  <c r="DI118" i="1"/>
  <c r="DU154" i="1"/>
  <c r="DX154" i="1" s="1"/>
  <c r="DQ134" i="1"/>
  <c r="DS134" i="1" s="1"/>
  <c r="DT134" i="1" s="1"/>
  <c r="DV134" i="1" s="1"/>
  <c r="DS122" i="1"/>
  <c r="DT122" i="1" s="1"/>
  <c r="DU122" i="1" s="1"/>
  <c r="DY73" i="1"/>
  <c r="EA73" i="1" s="1"/>
  <c r="EB73" i="1" s="1"/>
  <c r="EC73" i="1" s="1"/>
  <c r="DP155" i="1"/>
  <c r="DN63" i="1"/>
  <c r="DP63" i="1" s="1"/>
  <c r="DO110" i="1"/>
  <c r="DQ110" i="1" s="1"/>
  <c r="DI105" i="1"/>
  <c r="DK105" i="1" s="1"/>
  <c r="DL105" i="1" s="1"/>
  <c r="DQ119" i="1"/>
  <c r="DS119" i="1" s="1"/>
  <c r="DT119" i="1" s="1"/>
  <c r="DU119" i="1" s="1"/>
  <c r="DP74" i="1"/>
  <c r="DR74" i="1" s="1"/>
  <c r="DK102" i="1"/>
  <c r="DL102" i="1" s="1"/>
  <c r="DM102" i="1" s="1"/>
  <c r="DQ100" i="1"/>
  <c r="DS100" i="1" s="1"/>
  <c r="DT100" i="1" s="1"/>
  <c r="DV100" i="1" s="1"/>
  <c r="DN97" i="1"/>
  <c r="DR112" i="1"/>
  <c r="DS112" i="1" s="1"/>
  <c r="DT112" i="1" s="1"/>
  <c r="DV112" i="1" s="1"/>
  <c r="DE71" i="1"/>
  <c r="DH71" i="1" s="1"/>
  <c r="DO155" i="1"/>
  <c r="EC114" i="1"/>
  <c r="EE114" i="1" s="1"/>
  <c r="ED92" i="1"/>
  <c r="EE92" i="1" s="1"/>
  <c r="DI65" i="1"/>
  <c r="DK65" i="1" s="1"/>
  <c r="DL65" i="1" s="1"/>
  <c r="DN65" i="1" s="1"/>
  <c r="DQ93" i="1"/>
  <c r="DN158" i="1"/>
  <c r="DM158" i="1"/>
  <c r="DI81" i="1"/>
  <c r="DK81" i="1" s="1"/>
  <c r="DL81" i="1" s="1"/>
  <c r="DN81" i="1" s="1"/>
  <c r="DO83" i="1"/>
  <c r="DQ83" i="1" s="1"/>
  <c r="DK131" i="1"/>
  <c r="DL131" i="1" s="1"/>
  <c r="DM131" i="1" s="1"/>
  <c r="DM144" i="1"/>
  <c r="DP144" i="1" s="1"/>
  <c r="DM85" i="1"/>
  <c r="DN85" i="1"/>
  <c r="DY89" i="1"/>
  <c r="EA89" i="1" s="1"/>
  <c r="EB89" i="1" s="1"/>
  <c r="ED89" i="1" s="1"/>
  <c r="DQ148" i="1"/>
  <c r="DS148" i="1" s="1"/>
  <c r="DT148" i="1" s="1"/>
  <c r="DV148" i="1" s="1"/>
  <c r="DG150" i="1"/>
  <c r="DJ150" i="1" s="1"/>
  <c r="DQ116" i="1"/>
  <c r="DS116" i="1" s="1"/>
  <c r="DT116" i="1" s="1"/>
  <c r="DU116" i="1" s="1"/>
  <c r="DM135" i="1"/>
  <c r="DO135" i="1" s="1"/>
  <c r="DK139" i="1"/>
  <c r="DL139" i="1" s="1"/>
  <c r="DM139" i="1" s="1"/>
  <c r="DM98" i="1"/>
  <c r="DN98" i="1"/>
  <c r="DK106" i="1"/>
  <c r="DL106" i="1" s="1"/>
  <c r="DN106" i="1" s="1"/>
  <c r="DN142" i="1"/>
  <c r="DP142" i="1" s="1"/>
  <c r="DP70" i="1"/>
  <c r="DR70" i="1" s="1"/>
  <c r="DU68" i="1"/>
  <c r="DX68" i="1" s="1"/>
  <c r="DN87" i="1"/>
  <c r="DO87" i="1" s="1"/>
  <c r="DU136" i="1"/>
  <c r="DW136" i="1" s="1"/>
  <c r="DN137" i="1"/>
  <c r="DO137" i="1" s="1"/>
  <c r="DQ115" i="1"/>
  <c r="DS115" i="1" s="1"/>
  <c r="DT115" i="1" s="1"/>
  <c r="DZ64" i="1"/>
  <c r="EA64" i="1" s="1"/>
  <c r="EB64" i="1" s="1"/>
  <c r="EC64" i="1" s="1"/>
  <c r="DO147" i="1"/>
  <c r="DR147" i="1" s="1"/>
  <c r="DR93" i="1"/>
  <c r="DM67" i="1"/>
  <c r="DP67" i="1" s="1"/>
  <c r="DQ62" i="1"/>
  <c r="DS62" i="1" s="1"/>
  <c r="DT62" i="1" s="1"/>
  <c r="DP72" i="1"/>
  <c r="DR72" i="1" s="1"/>
  <c r="DQ90" i="1"/>
  <c r="DS90" i="1" s="1"/>
  <c r="DT90" i="1" s="1"/>
  <c r="DV90" i="1" s="1"/>
  <c r="DO99" i="1"/>
  <c r="DQ99" i="1" s="1"/>
  <c r="DM96" i="1"/>
  <c r="DP96" i="1" s="1"/>
  <c r="DG107" i="1"/>
  <c r="DJ107" i="1" s="1"/>
  <c r="DP113" i="1"/>
  <c r="DR113" i="1" s="1"/>
  <c r="DN121" i="1"/>
  <c r="DM121" i="1"/>
  <c r="DQ157" i="1"/>
  <c r="DS157" i="1" s="1"/>
  <c r="DT157" i="1" s="1"/>
  <c r="DU157" i="1" s="1"/>
  <c r="ED159" i="1"/>
  <c r="EE159" i="1" s="1"/>
  <c r="DN84" i="1"/>
  <c r="DO84" i="1" s="1"/>
  <c r="DG101" i="1"/>
  <c r="DK109" i="1"/>
  <c r="DL109" i="1" s="1"/>
  <c r="DN109" i="1" s="1"/>
  <c r="DV151" i="1"/>
  <c r="DU151" i="1"/>
  <c r="DH101" i="1"/>
  <c r="DN66" i="1"/>
  <c r="DO66" i="1" s="1"/>
  <c r="EA76" i="1"/>
  <c r="EB76" i="1" s="1"/>
  <c r="EC76" i="1" s="1"/>
  <c r="DO146" i="1"/>
  <c r="DR146" i="1" s="1"/>
  <c r="DN152" i="1"/>
  <c r="DO152" i="1" s="1"/>
  <c r="DO132" i="1"/>
  <c r="DR132" i="1" s="1"/>
  <c r="DP75" i="1"/>
  <c r="DQ75" i="1" s="1"/>
  <c r="DP80" i="1"/>
  <c r="DR80" i="1" s="1"/>
  <c r="DR78" i="1"/>
  <c r="DO117" i="1"/>
  <c r="DV130" i="1"/>
  <c r="DX130" i="1" s="1"/>
  <c r="DQ78" i="1"/>
  <c r="DO103" i="1"/>
  <c r="DQ103" i="1" s="1"/>
  <c r="DM120" i="1"/>
  <c r="DN120" i="1"/>
  <c r="DP91" i="1"/>
  <c r="DO91" i="1"/>
  <c r="DU79" i="1"/>
  <c r="DW79" i="1" s="1"/>
  <c r="DU143" i="1"/>
  <c r="DV143" i="1"/>
  <c r="DQ160" i="1" l="1"/>
  <c r="DO124" i="1"/>
  <c r="DQ124" i="1" s="1"/>
  <c r="DS149" i="1"/>
  <c r="DT149" i="1" s="1"/>
  <c r="DV149" i="1" s="1"/>
  <c r="DQ108" i="1"/>
  <c r="DS108" i="1" s="1"/>
  <c r="DT108" i="1" s="1"/>
  <c r="DU108" i="1" s="1"/>
  <c r="DQ162" i="1"/>
  <c r="DS162" i="1" s="1"/>
  <c r="DT162" i="1" s="1"/>
  <c r="DI77" i="1"/>
  <c r="DK77" i="1" s="1"/>
  <c r="DL77" i="1" s="1"/>
  <c r="DR83" i="1"/>
  <c r="DW127" i="1"/>
  <c r="DM141" i="1"/>
  <c r="DO141" i="1" s="1"/>
  <c r="DO156" i="1"/>
  <c r="DX127" i="1"/>
  <c r="DP156" i="1"/>
  <c r="ED126" i="1"/>
  <c r="EE126" i="1" s="1"/>
  <c r="DI129" i="1"/>
  <c r="DK129" i="1" s="1"/>
  <c r="DL129" i="1" s="1"/>
  <c r="DN129" i="1" s="1"/>
  <c r="DV122" i="1"/>
  <c r="DX122" i="1" s="1"/>
  <c r="DN145" i="1"/>
  <c r="DO145" i="1" s="1"/>
  <c r="DX94" i="1"/>
  <c r="DN104" i="1"/>
  <c r="DM104" i="1"/>
  <c r="DP123" i="1"/>
  <c r="DI125" i="1"/>
  <c r="DJ125" i="1"/>
  <c r="DR133" i="1"/>
  <c r="DS133" i="1" s="1"/>
  <c r="DT133" i="1" s="1"/>
  <c r="DU133" i="1" s="1"/>
  <c r="DO123" i="1"/>
  <c r="DP138" i="1"/>
  <c r="DQ138" i="1" s="1"/>
  <c r="DM69" i="1"/>
  <c r="DO69" i="1" s="1"/>
  <c r="EF114" i="1"/>
  <c r="EH114" i="1" s="1"/>
  <c r="DR110" i="1"/>
  <c r="DS110" i="1" s="1"/>
  <c r="DT110" i="1" s="1"/>
  <c r="DU110" i="1" s="1"/>
  <c r="DP141" i="1"/>
  <c r="DO86" i="1"/>
  <c r="DR86" i="1" s="1"/>
  <c r="DR124" i="1"/>
  <c r="DS124" i="1" s="1"/>
  <c r="DT124" i="1" s="1"/>
  <c r="DU124" i="1" s="1"/>
  <c r="DU95" i="1"/>
  <c r="DW95" i="1" s="1"/>
  <c r="DQ70" i="1"/>
  <c r="DS70" i="1" s="1"/>
  <c r="DT70" i="1" s="1"/>
  <c r="DU70" i="1" s="1"/>
  <c r="DO63" i="1"/>
  <c r="DQ63" i="1" s="1"/>
  <c r="DM128" i="1"/>
  <c r="DP128" i="1" s="1"/>
  <c r="DR155" i="1"/>
  <c r="DM111" i="1"/>
  <c r="DP111" i="1" s="1"/>
  <c r="DK118" i="1"/>
  <c r="DL118" i="1" s="1"/>
  <c r="DN118" i="1" s="1"/>
  <c r="DW154" i="1"/>
  <c r="DZ154" i="1" s="1"/>
  <c r="DO144" i="1"/>
  <c r="DR144" i="1" s="1"/>
  <c r="DI107" i="1"/>
  <c r="DK107" i="1" s="1"/>
  <c r="DL107" i="1" s="1"/>
  <c r="DV82" i="1"/>
  <c r="DW82" i="1" s="1"/>
  <c r="DQ74" i="1"/>
  <c r="DS74" i="1" s="1"/>
  <c r="DT74" i="1" s="1"/>
  <c r="DU74" i="1" s="1"/>
  <c r="DG71" i="1"/>
  <c r="DI71" i="1" s="1"/>
  <c r="DN102" i="1"/>
  <c r="DP102" i="1" s="1"/>
  <c r="DO97" i="1"/>
  <c r="EF92" i="1"/>
  <c r="EH92" i="1" s="1"/>
  <c r="DO85" i="1"/>
  <c r="DP97" i="1"/>
  <c r="DM81" i="1"/>
  <c r="DO81" i="1" s="1"/>
  <c r="DU134" i="1"/>
  <c r="DW134" i="1" s="1"/>
  <c r="DQ155" i="1"/>
  <c r="DS93" i="1"/>
  <c r="DT93" i="1" s="1"/>
  <c r="DU93" i="1" s="1"/>
  <c r="DR99" i="1"/>
  <c r="DS99" i="1" s="1"/>
  <c r="DT99" i="1" s="1"/>
  <c r="DU99" i="1" s="1"/>
  <c r="DP66" i="1"/>
  <c r="DQ66" i="1" s="1"/>
  <c r="DO98" i="1"/>
  <c r="DS160" i="1"/>
  <c r="DT160" i="1" s="1"/>
  <c r="DU160" i="1" s="1"/>
  <c r="DI150" i="1"/>
  <c r="DK150" i="1" s="1"/>
  <c r="DL150" i="1" s="1"/>
  <c r="DN131" i="1"/>
  <c r="DP131" i="1" s="1"/>
  <c r="DO158" i="1"/>
  <c r="DP158" i="1"/>
  <c r="DU115" i="1"/>
  <c r="DV115" i="1"/>
  <c r="DM65" i="1"/>
  <c r="DP65" i="1" s="1"/>
  <c r="ED76" i="1"/>
  <c r="EF76" i="1" s="1"/>
  <c r="DM106" i="1"/>
  <c r="DO106" i="1" s="1"/>
  <c r="DP137" i="1"/>
  <c r="DQ137" i="1" s="1"/>
  <c r="DN139" i="1"/>
  <c r="DO139" i="1" s="1"/>
  <c r="DW68" i="1"/>
  <c r="DZ68" i="1" s="1"/>
  <c r="DP135" i="1"/>
  <c r="DQ135" i="1" s="1"/>
  <c r="DP85" i="1"/>
  <c r="DP152" i="1"/>
  <c r="DR152" i="1" s="1"/>
  <c r="DX136" i="1"/>
  <c r="DY136" i="1" s="1"/>
  <c r="DW151" i="1"/>
  <c r="EF126" i="1"/>
  <c r="EG126" i="1" s="1"/>
  <c r="DQ147" i="1"/>
  <c r="DS147" i="1" s="1"/>
  <c r="DT147" i="1" s="1"/>
  <c r="DP98" i="1"/>
  <c r="DP87" i="1"/>
  <c r="DQ87" i="1" s="1"/>
  <c r="DP84" i="1"/>
  <c r="DQ84" i="1" s="1"/>
  <c r="DO67" i="1"/>
  <c r="DR67" i="1" s="1"/>
  <c r="DO142" i="1"/>
  <c r="DP121" i="1"/>
  <c r="EF159" i="1"/>
  <c r="EG159" i="1" s="1"/>
  <c r="DQ72" i="1"/>
  <c r="DS72" i="1" s="1"/>
  <c r="DT72" i="1" s="1"/>
  <c r="DU72" i="1" s="1"/>
  <c r="DQ132" i="1"/>
  <c r="DS132" i="1" s="1"/>
  <c r="DT132" i="1" s="1"/>
  <c r="DU132" i="1" s="1"/>
  <c r="DW130" i="1"/>
  <c r="DY130" i="1" s="1"/>
  <c r="DV140" i="1"/>
  <c r="DX140" i="1" s="1"/>
  <c r="DR103" i="1"/>
  <c r="DS103" i="1" s="1"/>
  <c r="DT103" i="1" s="1"/>
  <c r="DV103" i="1" s="1"/>
  <c r="DV62" i="1"/>
  <c r="DU62" i="1"/>
  <c r="ED73" i="1"/>
  <c r="EE73" i="1" s="1"/>
  <c r="DV157" i="1"/>
  <c r="DW157" i="1" s="1"/>
  <c r="DO96" i="1"/>
  <c r="DQ96" i="1" s="1"/>
  <c r="DQ113" i="1"/>
  <c r="DS113" i="1" s="1"/>
  <c r="DT113" i="1" s="1"/>
  <c r="DO121" i="1"/>
  <c r="DU112" i="1"/>
  <c r="DW112" i="1" s="1"/>
  <c r="DV88" i="1"/>
  <c r="DW88" i="1" s="1"/>
  <c r="DX151" i="1"/>
  <c r="DV119" i="1"/>
  <c r="DW119" i="1" s="1"/>
  <c r="DU90" i="1"/>
  <c r="DW90" i="1" s="1"/>
  <c r="DU100" i="1"/>
  <c r="DW100" i="1" s="1"/>
  <c r="DM109" i="1"/>
  <c r="DP109" i="1" s="1"/>
  <c r="DV161" i="1"/>
  <c r="DW161" i="1" s="1"/>
  <c r="DJ101" i="1"/>
  <c r="DI101" i="1"/>
  <c r="ED64" i="1"/>
  <c r="EF64" i="1" s="1"/>
  <c r="DQ80" i="1"/>
  <c r="DS80" i="1" s="1"/>
  <c r="DT80" i="1" s="1"/>
  <c r="DV80" i="1" s="1"/>
  <c r="DR75" i="1"/>
  <c r="DS75" i="1" s="1"/>
  <c r="DT75" i="1" s="1"/>
  <c r="DN105" i="1"/>
  <c r="DM105" i="1"/>
  <c r="DV116" i="1"/>
  <c r="DX116" i="1" s="1"/>
  <c r="DS83" i="1"/>
  <c r="DT83" i="1" s="1"/>
  <c r="DV83" i="1" s="1"/>
  <c r="DQ146" i="1"/>
  <c r="DS146" i="1" s="1"/>
  <c r="DT146" i="1" s="1"/>
  <c r="DU146" i="1" s="1"/>
  <c r="DU148" i="1"/>
  <c r="DW148" i="1" s="1"/>
  <c r="DS78" i="1"/>
  <c r="DT78" i="1" s="1"/>
  <c r="DV78" i="1" s="1"/>
  <c r="DQ117" i="1"/>
  <c r="DR117" i="1"/>
  <c r="EC89" i="1"/>
  <c r="EE89" i="1" s="1"/>
  <c r="DQ91" i="1"/>
  <c r="DP120" i="1"/>
  <c r="DO120" i="1"/>
  <c r="DX79" i="1"/>
  <c r="DY79" i="1" s="1"/>
  <c r="DR91" i="1"/>
  <c r="ED153" i="1"/>
  <c r="EC153" i="1"/>
  <c r="DW143" i="1"/>
  <c r="DX143" i="1"/>
  <c r="DV108" i="1" l="1"/>
  <c r="DW108" i="1" s="1"/>
  <c r="DU149" i="1"/>
  <c r="DZ127" i="1"/>
  <c r="DP69" i="1"/>
  <c r="DR69" i="1" s="1"/>
  <c r="DU162" i="1"/>
  <c r="DV162" i="1"/>
  <c r="DW122" i="1"/>
  <c r="DZ122" i="1" s="1"/>
  <c r="DQ144" i="1"/>
  <c r="DS144" i="1" s="1"/>
  <c r="DT144" i="1" s="1"/>
  <c r="DV144" i="1" s="1"/>
  <c r="DR63" i="1"/>
  <c r="DR156" i="1"/>
  <c r="DQ156" i="1"/>
  <c r="DX82" i="1"/>
  <c r="DZ82" i="1" s="1"/>
  <c r="DY127" i="1"/>
  <c r="DP145" i="1"/>
  <c r="DQ145" i="1" s="1"/>
  <c r="DV93" i="1"/>
  <c r="DX93" i="1" s="1"/>
  <c r="DO104" i="1"/>
  <c r="DP104" i="1"/>
  <c r="DZ94" i="1"/>
  <c r="DY94" i="1"/>
  <c r="DR138" i="1"/>
  <c r="DS138" i="1" s="1"/>
  <c r="DT138" i="1" s="1"/>
  <c r="DU138" i="1" s="1"/>
  <c r="DQ141" i="1"/>
  <c r="DK125" i="1"/>
  <c r="DL125" i="1" s="1"/>
  <c r="DN125" i="1" s="1"/>
  <c r="DQ86" i="1"/>
  <c r="DS86" i="1" s="1"/>
  <c r="DT86" i="1" s="1"/>
  <c r="DO111" i="1"/>
  <c r="DQ111" i="1" s="1"/>
  <c r="DJ71" i="1"/>
  <c r="DK71" i="1" s="1"/>
  <c r="DL71" i="1" s="1"/>
  <c r="DM71" i="1" s="1"/>
  <c r="DO128" i="1"/>
  <c r="DR128" i="1" s="1"/>
  <c r="EG114" i="1"/>
  <c r="EI114" i="1" s="1"/>
  <c r="EJ114" i="1" s="1"/>
  <c r="EL114" i="1" s="1"/>
  <c r="DR123" i="1"/>
  <c r="DQ123" i="1"/>
  <c r="DR84" i="1"/>
  <c r="DS84" i="1" s="1"/>
  <c r="DT84" i="1" s="1"/>
  <c r="DU84" i="1" s="1"/>
  <c r="DW149" i="1"/>
  <c r="DX95" i="1"/>
  <c r="DY95" i="1" s="1"/>
  <c r="DY154" i="1"/>
  <c r="EA154" i="1" s="1"/>
  <c r="EB154" i="1" s="1"/>
  <c r="EC154" i="1" s="1"/>
  <c r="DV124" i="1"/>
  <c r="DX124" i="1" s="1"/>
  <c r="DR97" i="1"/>
  <c r="DR141" i="1"/>
  <c r="DS141" i="1" s="1"/>
  <c r="DT141" i="1" s="1"/>
  <c r="EG92" i="1"/>
  <c r="EI92" i="1" s="1"/>
  <c r="EJ92" i="1" s="1"/>
  <c r="DM118" i="1"/>
  <c r="DO118" i="1" s="1"/>
  <c r="DZ136" i="1"/>
  <c r="EA136" i="1" s="1"/>
  <c r="EB136" i="1" s="1"/>
  <c r="ED136" i="1" s="1"/>
  <c r="DS155" i="1"/>
  <c r="DT155" i="1" s="1"/>
  <c r="DU155" i="1" s="1"/>
  <c r="DV74" i="1"/>
  <c r="DX74" i="1" s="1"/>
  <c r="DM129" i="1"/>
  <c r="DP129" i="1" s="1"/>
  <c r="DY68" i="1"/>
  <c r="EA68" i="1" s="1"/>
  <c r="EB68" i="1" s="1"/>
  <c r="EC68" i="1" s="1"/>
  <c r="DS63" i="1"/>
  <c r="DT63" i="1" s="1"/>
  <c r="DU63" i="1" s="1"/>
  <c r="DX149" i="1"/>
  <c r="DX134" i="1"/>
  <c r="DZ134" i="1" s="1"/>
  <c r="EH159" i="1"/>
  <c r="EI159" i="1" s="1"/>
  <c r="EJ159" i="1" s="1"/>
  <c r="ER159" i="1" s="1"/>
  <c r="DR135" i="1"/>
  <c r="DS135" i="1" s="1"/>
  <c r="DT135" i="1" s="1"/>
  <c r="DU135" i="1" s="1"/>
  <c r="DP139" i="1"/>
  <c r="DQ139" i="1" s="1"/>
  <c r="DX112" i="1"/>
  <c r="DZ112" i="1" s="1"/>
  <c r="DR96" i="1"/>
  <c r="DS96" i="1" s="1"/>
  <c r="DT96" i="1" s="1"/>
  <c r="DV96" i="1" s="1"/>
  <c r="DM77" i="1"/>
  <c r="DN77" i="1"/>
  <c r="DR66" i="1"/>
  <c r="DS66" i="1" s="1"/>
  <c r="DT66" i="1" s="1"/>
  <c r="DV66" i="1" s="1"/>
  <c r="DO102" i="1"/>
  <c r="DR102" i="1" s="1"/>
  <c r="DR137" i="1"/>
  <c r="DS137" i="1" s="1"/>
  <c r="DT137" i="1" s="1"/>
  <c r="DV137" i="1" s="1"/>
  <c r="DY82" i="1"/>
  <c r="EE76" i="1"/>
  <c r="EH76" i="1" s="1"/>
  <c r="DP81" i="1"/>
  <c r="DR81" i="1" s="1"/>
  <c r="DZ151" i="1"/>
  <c r="DQ158" i="1"/>
  <c r="DX115" i="1"/>
  <c r="DR98" i="1"/>
  <c r="DQ97" i="1"/>
  <c r="DV160" i="1"/>
  <c r="DW160" i="1" s="1"/>
  <c r="DQ98" i="1"/>
  <c r="DX62" i="1"/>
  <c r="DW115" i="1"/>
  <c r="DV133" i="1"/>
  <c r="DW133" i="1" s="1"/>
  <c r="DO131" i="1"/>
  <c r="DQ131" i="1" s="1"/>
  <c r="DQ152" i="1"/>
  <c r="DS152" i="1" s="1"/>
  <c r="DT152" i="1" s="1"/>
  <c r="DV152" i="1" s="1"/>
  <c r="DU103" i="1"/>
  <c r="DW103" i="1" s="1"/>
  <c r="DO65" i="1"/>
  <c r="DR65" i="1" s="1"/>
  <c r="DP106" i="1"/>
  <c r="DQ106" i="1" s="1"/>
  <c r="DR158" i="1"/>
  <c r="DV70" i="1"/>
  <c r="DX70" i="1" s="1"/>
  <c r="DW116" i="1"/>
  <c r="DY116" i="1" s="1"/>
  <c r="DR87" i="1"/>
  <c r="DS87" i="1" s="1"/>
  <c r="DT87" i="1" s="1"/>
  <c r="DV87" i="1" s="1"/>
  <c r="DQ85" i="1"/>
  <c r="DR85" i="1"/>
  <c r="DQ67" i="1"/>
  <c r="DS67" i="1" s="1"/>
  <c r="DT67" i="1" s="1"/>
  <c r="DV67" i="1" s="1"/>
  <c r="DX108" i="1"/>
  <c r="DZ108" i="1" s="1"/>
  <c r="DN71" i="1"/>
  <c r="DW62" i="1"/>
  <c r="EH126" i="1"/>
  <c r="EI126" i="1" s="1"/>
  <c r="EJ126" i="1" s="1"/>
  <c r="EL126" i="1" s="1"/>
  <c r="DZ79" i="1"/>
  <c r="EA79" i="1" s="1"/>
  <c r="EB79" i="1" s="1"/>
  <c r="EF73" i="1"/>
  <c r="EH73" i="1" s="1"/>
  <c r="DX90" i="1"/>
  <c r="DZ90" i="1" s="1"/>
  <c r="DR142" i="1"/>
  <c r="DQ142" i="1"/>
  <c r="DX161" i="1"/>
  <c r="DY161" i="1" s="1"/>
  <c r="EE64" i="1"/>
  <c r="EH64" i="1" s="1"/>
  <c r="DX100" i="1"/>
  <c r="DZ100" i="1" s="1"/>
  <c r="DW140" i="1"/>
  <c r="DY140" i="1" s="1"/>
  <c r="DZ130" i="1"/>
  <c r="EA130" i="1" s="1"/>
  <c r="EB130" i="1" s="1"/>
  <c r="DV72" i="1"/>
  <c r="DX72" i="1" s="1"/>
  <c r="DX157" i="1"/>
  <c r="DY157" i="1" s="1"/>
  <c r="DU113" i="1"/>
  <c r="DV113" i="1"/>
  <c r="DV132" i="1"/>
  <c r="DW132" i="1" s="1"/>
  <c r="DV110" i="1"/>
  <c r="DW110" i="1" s="1"/>
  <c r="DX88" i="1"/>
  <c r="DZ88" i="1" s="1"/>
  <c r="DR121" i="1"/>
  <c r="DQ121" i="1"/>
  <c r="DX119" i="1"/>
  <c r="DY119" i="1" s="1"/>
  <c r="DU83" i="1"/>
  <c r="DW83" i="1" s="1"/>
  <c r="DY151" i="1"/>
  <c r="DU78" i="1"/>
  <c r="DX78" i="1" s="1"/>
  <c r="DX148" i="1"/>
  <c r="DY148" i="1" s="1"/>
  <c r="DO109" i="1"/>
  <c r="DK101" i="1"/>
  <c r="DL101" i="1" s="1"/>
  <c r="DP105" i="1"/>
  <c r="DU80" i="1"/>
  <c r="DW80" i="1" s="1"/>
  <c r="DO105" i="1"/>
  <c r="DV146" i="1"/>
  <c r="DW146" i="1" s="1"/>
  <c r="EF89" i="1"/>
  <c r="EG89" i="1" s="1"/>
  <c r="DQ120" i="1"/>
  <c r="DM150" i="1"/>
  <c r="DN150" i="1"/>
  <c r="DS117" i="1"/>
  <c r="DT117" i="1" s="1"/>
  <c r="DU75" i="1"/>
  <c r="DV75" i="1"/>
  <c r="DY134" i="1"/>
  <c r="DN107" i="1"/>
  <c r="DM107" i="1"/>
  <c r="DV99" i="1"/>
  <c r="DX99" i="1" s="1"/>
  <c r="DS91" i="1"/>
  <c r="DT91" i="1" s="1"/>
  <c r="DV91" i="1" s="1"/>
  <c r="DR120" i="1"/>
  <c r="EE153" i="1"/>
  <c r="EF153" i="1"/>
  <c r="DV147" i="1"/>
  <c r="DU147" i="1"/>
  <c r="DZ143" i="1"/>
  <c r="DY143" i="1"/>
  <c r="DU144" i="1" l="1"/>
  <c r="DQ69" i="1"/>
  <c r="DR111" i="1"/>
  <c r="DP118" i="1"/>
  <c r="DR118" i="1" s="1"/>
  <c r="EA127" i="1"/>
  <c r="EB127" i="1" s="1"/>
  <c r="DX162" i="1"/>
  <c r="DW93" i="1"/>
  <c r="DY122" i="1"/>
  <c r="EA122" i="1" s="1"/>
  <c r="EB122" i="1" s="1"/>
  <c r="ED122" i="1" s="1"/>
  <c r="DW162" i="1"/>
  <c r="ER114" i="1"/>
  <c r="DW74" i="1"/>
  <c r="DY74" i="1" s="1"/>
  <c r="DS156" i="1"/>
  <c r="DT156" i="1" s="1"/>
  <c r="DU156" i="1" s="1"/>
  <c r="DR145" i="1"/>
  <c r="DS145" i="1" s="1"/>
  <c r="DT145" i="1" s="1"/>
  <c r="EC127" i="1"/>
  <c r="ED127" i="1"/>
  <c r="EA94" i="1"/>
  <c r="EB94" i="1" s="1"/>
  <c r="ED94" i="1" s="1"/>
  <c r="DR104" i="1"/>
  <c r="DM125" i="1"/>
  <c r="DP125" i="1" s="1"/>
  <c r="DQ104" i="1"/>
  <c r="DS123" i="1"/>
  <c r="DT123" i="1" s="1"/>
  <c r="DV123" i="1" s="1"/>
  <c r="DQ128" i="1"/>
  <c r="DS128" i="1" s="1"/>
  <c r="DT128" i="1" s="1"/>
  <c r="DV128" i="1" s="1"/>
  <c r="EK114" i="1"/>
  <c r="DW124" i="1"/>
  <c r="DY124" i="1" s="1"/>
  <c r="DV63" i="1"/>
  <c r="DX63" i="1" s="1"/>
  <c r="DS69" i="1"/>
  <c r="DT69" i="1" s="1"/>
  <c r="DU69" i="1" s="1"/>
  <c r="DZ149" i="1"/>
  <c r="EG76" i="1"/>
  <c r="DO129" i="1"/>
  <c r="DR129" i="1" s="1"/>
  <c r="DY112" i="1"/>
  <c r="EA112" i="1" s="1"/>
  <c r="EB112" i="1" s="1"/>
  <c r="ED112" i="1" s="1"/>
  <c r="DZ95" i="1"/>
  <c r="EA95" i="1" s="1"/>
  <c r="EB95" i="1" s="1"/>
  <c r="EC95" i="1" s="1"/>
  <c r="DX133" i="1"/>
  <c r="DY133" i="1" s="1"/>
  <c r="DV155" i="1"/>
  <c r="DX155" i="1" s="1"/>
  <c r="DV141" i="1"/>
  <c r="DU141" i="1"/>
  <c r="DP77" i="1"/>
  <c r="EA151" i="1"/>
  <c r="EB151" i="1" s="1"/>
  <c r="ED151" i="1" s="1"/>
  <c r="DS97" i="1"/>
  <c r="DT97" i="1" s="1"/>
  <c r="DU97" i="1" s="1"/>
  <c r="DQ81" i="1"/>
  <c r="DS81" i="1" s="1"/>
  <c r="DT81" i="1" s="1"/>
  <c r="DU81" i="1" s="1"/>
  <c r="DR139" i="1"/>
  <c r="DS139" i="1" s="1"/>
  <c r="DT139" i="1" s="1"/>
  <c r="DY149" i="1"/>
  <c r="DZ62" i="1"/>
  <c r="DZ115" i="1"/>
  <c r="DQ129" i="1"/>
  <c r="DS98" i="1"/>
  <c r="DT98" i="1" s="1"/>
  <c r="DU98" i="1" s="1"/>
  <c r="DZ161" i="1"/>
  <c r="EA161" i="1" s="1"/>
  <c r="EB161" i="1" s="1"/>
  <c r="ED161" i="1" s="1"/>
  <c r="EG73" i="1"/>
  <c r="EI73" i="1" s="1"/>
  <c r="EJ73" i="1" s="1"/>
  <c r="ER73" i="1" s="1"/>
  <c r="DR106" i="1"/>
  <c r="DS106" i="1" s="1"/>
  <c r="DT106" i="1" s="1"/>
  <c r="DV106" i="1" s="1"/>
  <c r="DS158" i="1"/>
  <c r="DT158" i="1" s="1"/>
  <c r="DV158" i="1" s="1"/>
  <c r="DS111" i="1"/>
  <c r="DT111" i="1" s="1"/>
  <c r="DV111" i="1" s="1"/>
  <c r="DY93" i="1"/>
  <c r="DQ102" i="1"/>
  <c r="DS102" i="1" s="1"/>
  <c r="DT102" i="1" s="1"/>
  <c r="DO77" i="1"/>
  <c r="DX160" i="1"/>
  <c r="DY160" i="1" s="1"/>
  <c r="DY115" i="1"/>
  <c r="EA82" i="1"/>
  <c r="EB82" i="1" s="1"/>
  <c r="DU87" i="1"/>
  <c r="DX87" i="1" s="1"/>
  <c r="DW70" i="1"/>
  <c r="DQ65" i="1"/>
  <c r="DS65" i="1" s="1"/>
  <c r="DT65" i="1" s="1"/>
  <c r="DU65" i="1" s="1"/>
  <c r="DY62" i="1"/>
  <c r="DU158" i="1"/>
  <c r="ED154" i="1"/>
  <c r="EF154" i="1" s="1"/>
  <c r="DX103" i="1"/>
  <c r="DY103" i="1" s="1"/>
  <c r="DR131" i="1"/>
  <c r="DS131" i="1" s="1"/>
  <c r="DT131" i="1" s="1"/>
  <c r="DU131" i="1" s="1"/>
  <c r="DX132" i="1"/>
  <c r="DY132" i="1" s="1"/>
  <c r="ED68" i="1"/>
  <c r="EF68" i="1" s="1"/>
  <c r="DX110" i="1"/>
  <c r="DZ110" i="1" s="1"/>
  <c r="DV135" i="1"/>
  <c r="DW135" i="1" s="1"/>
  <c r="EA134" i="1"/>
  <c r="EB134" i="1" s="1"/>
  <c r="ED134" i="1" s="1"/>
  <c r="DV138" i="1"/>
  <c r="DW138" i="1" s="1"/>
  <c r="DU137" i="1"/>
  <c r="DX137" i="1" s="1"/>
  <c r="DO71" i="1"/>
  <c r="EG64" i="1"/>
  <c r="EI64" i="1" s="1"/>
  <c r="EJ64" i="1" s="1"/>
  <c r="ER64" i="1" s="1"/>
  <c r="EC122" i="1"/>
  <c r="EE122" i="1" s="1"/>
  <c r="DZ140" i="1"/>
  <c r="EA140" i="1" s="1"/>
  <c r="EB140" i="1" s="1"/>
  <c r="ED140" i="1" s="1"/>
  <c r="DZ116" i="1"/>
  <c r="EA116" i="1" s="1"/>
  <c r="EB116" i="1" s="1"/>
  <c r="DS85" i="1"/>
  <c r="DT85" i="1" s="1"/>
  <c r="DW72" i="1"/>
  <c r="DZ72" i="1" s="1"/>
  <c r="EK92" i="1"/>
  <c r="EL92" i="1"/>
  <c r="ER92" i="1"/>
  <c r="EU65" i="1" s="1"/>
  <c r="D38" i="1" s="1"/>
  <c r="DY108" i="1"/>
  <c r="EA108" i="1" s="1"/>
  <c r="EB108" i="1" s="1"/>
  <c r="ED108" i="1" s="1"/>
  <c r="DP71" i="1"/>
  <c r="DZ148" i="1"/>
  <c r="EA148" i="1" s="1"/>
  <c r="EB148" i="1" s="1"/>
  <c r="EH89" i="1"/>
  <c r="EI89" i="1" s="1"/>
  <c r="EJ89" i="1" s="1"/>
  <c r="EK89" i="1" s="1"/>
  <c r="DY90" i="1"/>
  <c r="EA90" i="1" s="1"/>
  <c r="EB90" i="1" s="1"/>
  <c r="ED90" i="1" s="1"/>
  <c r="DZ119" i="1"/>
  <c r="EA119" i="1" s="1"/>
  <c r="EB119" i="1" s="1"/>
  <c r="ED119" i="1" s="1"/>
  <c r="DW78" i="1"/>
  <c r="DY78" i="1" s="1"/>
  <c r="DS142" i="1"/>
  <c r="DT142" i="1" s="1"/>
  <c r="DZ74" i="1"/>
  <c r="EA74" i="1" s="1"/>
  <c r="EB74" i="1" s="1"/>
  <c r="DX83" i="1"/>
  <c r="DY83" i="1" s="1"/>
  <c r="EC130" i="1"/>
  <c r="ED130" i="1"/>
  <c r="DY88" i="1"/>
  <c r="EA88" i="1" s="1"/>
  <c r="EB88" i="1" s="1"/>
  <c r="EC88" i="1" s="1"/>
  <c r="DY100" i="1"/>
  <c r="EA100" i="1" s="1"/>
  <c r="EB100" i="1" s="1"/>
  <c r="EC100" i="1" s="1"/>
  <c r="DX80" i="1"/>
  <c r="DY80" i="1" s="1"/>
  <c r="DV98" i="1"/>
  <c r="DX98" i="1" s="1"/>
  <c r="DZ157" i="1"/>
  <c r="EA157" i="1" s="1"/>
  <c r="EB157" i="1" s="1"/>
  <c r="EC157" i="1" s="1"/>
  <c r="DZ93" i="1"/>
  <c r="DX113" i="1"/>
  <c r="DW113" i="1"/>
  <c r="EK126" i="1"/>
  <c r="EN126" i="1" s="1"/>
  <c r="DS121" i="1"/>
  <c r="DT121" i="1" s="1"/>
  <c r="DU121" i="1" s="1"/>
  <c r="DU86" i="1"/>
  <c r="DV86" i="1"/>
  <c r="DU66" i="1"/>
  <c r="DW66" i="1" s="1"/>
  <c r="EC136" i="1"/>
  <c r="EF136" i="1" s="1"/>
  <c r="DU67" i="1"/>
  <c r="DW67" i="1" s="1"/>
  <c r="DU152" i="1"/>
  <c r="DX152" i="1" s="1"/>
  <c r="DR109" i="1"/>
  <c r="DQ109" i="1"/>
  <c r="DX146" i="1"/>
  <c r="DN101" i="1"/>
  <c r="DM101" i="1"/>
  <c r="DL163" i="1"/>
  <c r="DQ105" i="1"/>
  <c r="DU96" i="1"/>
  <c r="DX96" i="1" s="1"/>
  <c r="ER126" i="1"/>
  <c r="DS120" i="1"/>
  <c r="DT120" i="1" s="1"/>
  <c r="DV120" i="1" s="1"/>
  <c r="DP150" i="1"/>
  <c r="DW99" i="1"/>
  <c r="DZ99" i="1" s="1"/>
  <c r="DR105" i="1"/>
  <c r="DW75" i="1"/>
  <c r="DO150" i="1"/>
  <c r="DV117" i="1"/>
  <c r="DU117" i="1"/>
  <c r="DV84" i="1"/>
  <c r="DW84" i="1" s="1"/>
  <c r="DP107" i="1"/>
  <c r="EL159" i="1"/>
  <c r="EK159" i="1"/>
  <c r="DU91" i="1"/>
  <c r="DW91" i="1" s="1"/>
  <c r="DX75" i="1"/>
  <c r="DO107" i="1"/>
  <c r="EH153" i="1"/>
  <c r="DX144" i="1"/>
  <c r="DW144" i="1"/>
  <c r="EG153" i="1"/>
  <c r="DW147" i="1"/>
  <c r="DX147" i="1"/>
  <c r="EA143" i="1"/>
  <c r="EB143" i="1" s="1"/>
  <c r="EC79" i="1"/>
  <c r="ED79" i="1"/>
  <c r="EI76" i="1"/>
  <c r="EJ76" i="1" s="1"/>
  <c r="EM114" i="1"/>
  <c r="EN114" i="1"/>
  <c r="DV156" i="1" l="1"/>
  <c r="DQ118" i="1"/>
  <c r="DX156" i="1"/>
  <c r="DY162" i="1"/>
  <c r="DZ162" i="1"/>
  <c r="DY110" i="1"/>
  <c r="DW63" i="1"/>
  <c r="DV145" i="1"/>
  <c r="DU145" i="1"/>
  <c r="EF127" i="1"/>
  <c r="DS104" i="1"/>
  <c r="DT104" i="1" s="1"/>
  <c r="DV104" i="1" s="1"/>
  <c r="DW156" i="1"/>
  <c r="DY156" i="1" s="1"/>
  <c r="EE127" i="1"/>
  <c r="DU123" i="1"/>
  <c r="DW123" i="1" s="1"/>
  <c r="EC94" i="1"/>
  <c r="DV69" i="1"/>
  <c r="DX69" i="1" s="1"/>
  <c r="DS118" i="1"/>
  <c r="DT118" i="1" s="1"/>
  <c r="DU118" i="1" s="1"/>
  <c r="EA149" i="1"/>
  <c r="EB149" i="1" s="1"/>
  <c r="EC149" i="1" s="1"/>
  <c r="DZ124" i="1"/>
  <c r="EA124" i="1" s="1"/>
  <c r="EB124" i="1" s="1"/>
  <c r="DV97" i="1"/>
  <c r="DW97" i="1" s="1"/>
  <c r="DO125" i="1"/>
  <c r="EA62" i="1"/>
  <c r="EB62" i="1" s="1"/>
  <c r="EC62" i="1" s="1"/>
  <c r="EA115" i="1"/>
  <c r="EB115" i="1" s="1"/>
  <c r="EC115" i="1" s="1"/>
  <c r="DY72" i="1"/>
  <c r="EA72" i="1" s="1"/>
  <c r="EB72" i="1" s="1"/>
  <c r="EC72" i="1" s="1"/>
  <c r="EA93" i="1"/>
  <c r="EB93" i="1" s="1"/>
  <c r="EC93" i="1" s="1"/>
  <c r="DW155" i="1"/>
  <c r="DY155" i="1" s="1"/>
  <c r="DQ77" i="1"/>
  <c r="DZ133" i="1"/>
  <c r="EA133" i="1" s="1"/>
  <c r="EB133" i="1" s="1"/>
  <c r="EC133" i="1" s="1"/>
  <c r="DW141" i="1"/>
  <c r="EC151" i="1"/>
  <c r="EE151" i="1" s="1"/>
  <c r="DS129" i="1"/>
  <c r="DT129" i="1" s="1"/>
  <c r="DV129" i="1" s="1"/>
  <c r="DY63" i="1"/>
  <c r="DX141" i="1"/>
  <c r="EE154" i="1"/>
  <c r="EG154" i="1" s="1"/>
  <c r="DU111" i="1"/>
  <c r="DW111" i="1" s="1"/>
  <c r="DV131" i="1"/>
  <c r="DX131" i="1" s="1"/>
  <c r="DZ160" i="1"/>
  <c r="EA160" i="1" s="1"/>
  <c r="EB160" i="1" s="1"/>
  <c r="DR77" i="1"/>
  <c r="DV118" i="1"/>
  <c r="DX138" i="1"/>
  <c r="DY138" i="1" s="1"/>
  <c r="DU139" i="1"/>
  <c r="DV139" i="1"/>
  <c r="EE68" i="1"/>
  <c r="EH68" i="1" s="1"/>
  <c r="DW137" i="1"/>
  <c r="DZ137" i="1" s="1"/>
  <c r="DZ63" i="1"/>
  <c r="DX158" i="1"/>
  <c r="EC82" i="1"/>
  <c r="ED82" i="1"/>
  <c r="DX135" i="1"/>
  <c r="DZ135" i="1" s="1"/>
  <c r="EC148" i="1"/>
  <c r="ED148" i="1"/>
  <c r="DW87" i="1"/>
  <c r="DZ87" i="1" s="1"/>
  <c r="DZ83" i="1"/>
  <c r="EA83" i="1" s="1"/>
  <c r="EB83" i="1" s="1"/>
  <c r="ED83" i="1" s="1"/>
  <c r="EC108" i="1"/>
  <c r="EE108" i="1" s="1"/>
  <c r="EF130" i="1"/>
  <c r="DU128" i="1"/>
  <c r="DW128" i="1" s="1"/>
  <c r="DZ70" i="1"/>
  <c r="DY70" i="1"/>
  <c r="DZ103" i="1"/>
  <c r="EA103" i="1" s="1"/>
  <c r="EB103" i="1" s="1"/>
  <c r="ED103" i="1" s="1"/>
  <c r="DZ132" i="1"/>
  <c r="EA132" i="1" s="1"/>
  <c r="EB132" i="1" s="1"/>
  <c r="ED132" i="1" s="1"/>
  <c r="DV102" i="1"/>
  <c r="DU102" i="1"/>
  <c r="EC134" i="1"/>
  <c r="EE134" i="1" s="1"/>
  <c r="DR71" i="1"/>
  <c r="DU106" i="1"/>
  <c r="DX106" i="1" s="1"/>
  <c r="EM126" i="1"/>
  <c r="EO126" i="1" s="1"/>
  <c r="EQ126" i="1" s="1"/>
  <c r="EK73" i="1"/>
  <c r="ED88" i="1"/>
  <c r="EF88" i="1" s="1"/>
  <c r="DQ71" i="1"/>
  <c r="DW158" i="1"/>
  <c r="DX67" i="1"/>
  <c r="DZ67" i="1" s="1"/>
  <c r="EN92" i="1"/>
  <c r="ED116" i="1"/>
  <c r="EC116" i="1"/>
  <c r="DV85" i="1"/>
  <c r="DU85" i="1"/>
  <c r="EL73" i="1"/>
  <c r="DW98" i="1"/>
  <c r="DY98" i="1" s="1"/>
  <c r="EF122" i="1"/>
  <c r="EH122" i="1" s="1"/>
  <c r="EM92" i="1"/>
  <c r="DX66" i="1"/>
  <c r="DY66" i="1" s="1"/>
  <c r="EE136" i="1"/>
  <c r="EG136" i="1" s="1"/>
  <c r="EI153" i="1"/>
  <c r="EJ153" i="1" s="1"/>
  <c r="ER153" i="1" s="1"/>
  <c r="DZ78" i="1"/>
  <c r="EA78" i="1" s="1"/>
  <c r="EB78" i="1" s="1"/>
  <c r="DY99" i="1"/>
  <c r="EA99" i="1" s="1"/>
  <c r="EB99" i="1" s="1"/>
  <c r="EC99" i="1" s="1"/>
  <c r="EE130" i="1"/>
  <c r="DV142" i="1"/>
  <c r="DU142" i="1"/>
  <c r="DZ80" i="1"/>
  <c r="EA80" i="1" s="1"/>
  <c r="EB80" i="1" s="1"/>
  <c r="EC80" i="1" s="1"/>
  <c r="EC140" i="1"/>
  <c r="EE140" i="1" s="1"/>
  <c r="EL64" i="1"/>
  <c r="EK64" i="1"/>
  <c r="DW96" i="1"/>
  <c r="DY96" i="1" s="1"/>
  <c r="EC161" i="1"/>
  <c r="EF161" i="1" s="1"/>
  <c r="DX84" i="1"/>
  <c r="DY84" i="1" s="1"/>
  <c r="DW86" i="1"/>
  <c r="EA110" i="1"/>
  <c r="EB110" i="1" s="1"/>
  <c r="EC110" i="1" s="1"/>
  <c r="DV121" i="1"/>
  <c r="DW121" i="1" s="1"/>
  <c r="DX86" i="1"/>
  <c r="DZ113" i="1"/>
  <c r="DY113" i="1"/>
  <c r="DU120" i="1"/>
  <c r="DW120" i="1" s="1"/>
  <c r="DS105" i="1"/>
  <c r="DT105" i="1" s="1"/>
  <c r="DV105" i="1" s="1"/>
  <c r="DW152" i="1"/>
  <c r="DV81" i="1"/>
  <c r="DX81" i="1" s="1"/>
  <c r="DZ75" i="1"/>
  <c r="DS109" i="1"/>
  <c r="DT109" i="1" s="1"/>
  <c r="DP101" i="1"/>
  <c r="DZ146" i="1"/>
  <c r="DY146" i="1"/>
  <c r="EN159" i="1"/>
  <c r="DO101" i="1"/>
  <c r="EM159" i="1"/>
  <c r="DV65" i="1"/>
  <c r="DX65" i="1" s="1"/>
  <c r="ED157" i="1"/>
  <c r="EE157" i="1" s="1"/>
  <c r="EC90" i="1"/>
  <c r="EE90" i="1" s="1"/>
  <c r="DX91" i="1"/>
  <c r="DY91" i="1" s="1"/>
  <c r="DX117" i="1"/>
  <c r="ED95" i="1"/>
  <c r="EF95" i="1" s="1"/>
  <c r="DQ107" i="1"/>
  <c r="DW117" i="1"/>
  <c r="EC119" i="1"/>
  <c r="EF119" i="1" s="1"/>
  <c r="EC112" i="1"/>
  <c r="EE112" i="1" s="1"/>
  <c r="DQ150" i="1"/>
  <c r="DR150" i="1"/>
  <c r="DR107" i="1"/>
  <c r="ED100" i="1"/>
  <c r="EF100" i="1" s="1"/>
  <c r="DY75" i="1"/>
  <c r="DY144" i="1"/>
  <c r="DZ144" i="1"/>
  <c r="DZ147" i="1"/>
  <c r="DY147" i="1"/>
  <c r="EL89" i="1"/>
  <c r="EM89" i="1" s="1"/>
  <c r="ER89" i="1"/>
  <c r="EC74" i="1"/>
  <c r="ED74" i="1"/>
  <c r="EE79" i="1"/>
  <c r="EC143" i="1"/>
  <c r="ED143" i="1"/>
  <c r="EF79" i="1"/>
  <c r="EL76" i="1"/>
  <c r="ER76" i="1"/>
  <c r="EK76" i="1"/>
  <c r="EP114" i="1"/>
  <c r="EO114" i="1"/>
  <c r="EQ114" i="1" s="1"/>
  <c r="DW69" i="1" l="1"/>
  <c r="DX145" i="1"/>
  <c r="EA162" i="1"/>
  <c r="EB162" i="1" s="1"/>
  <c r="DW145" i="1"/>
  <c r="DZ145" i="1" s="1"/>
  <c r="DZ138" i="1"/>
  <c r="EA138" i="1" s="1"/>
  <c r="EB138" i="1" s="1"/>
  <c r="EC138" i="1" s="1"/>
  <c r="ED149" i="1"/>
  <c r="EF149" i="1" s="1"/>
  <c r="EG127" i="1"/>
  <c r="DU129" i="1"/>
  <c r="DX129" i="1" s="1"/>
  <c r="DS77" i="1"/>
  <c r="DT77" i="1" s="1"/>
  <c r="DV77" i="1" s="1"/>
  <c r="DU104" i="1"/>
  <c r="DW104" i="1" s="1"/>
  <c r="DX97" i="1"/>
  <c r="DZ97" i="1" s="1"/>
  <c r="EH154" i="1"/>
  <c r="EI154" i="1" s="1"/>
  <c r="EJ154" i="1" s="1"/>
  <c r="EK154" i="1" s="1"/>
  <c r="DX123" i="1"/>
  <c r="DY123" i="1" s="1"/>
  <c r="DZ156" i="1"/>
  <c r="EA156" i="1" s="1"/>
  <c r="EB156" i="1" s="1"/>
  <c r="EH127" i="1"/>
  <c r="EF94" i="1"/>
  <c r="EE94" i="1"/>
  <c r="ED62" i="1"/>
  <c r="EE62" i="1" s="1"/>
  <c r="DR125" i="1"/>
  <c r="DQ125" i="1"/>
  <c r="DS71" i="1"/>
  <c r="DT71" i="1" s="1"/>
  <c r="DU71" i="1" s="1"/>
  <c r="ED93" i="1"/>
  <c r="EE93" i="1" s="1"/>
  <c r="DZ69" i="1"/>
  <c r="DY135" i="1"/>
  <c r="EA135" i="1" s="1"/>
  <c r="EB135" i="1" s="1"/>
  <c r="ED135" i="1" s="1"/>
  <c r="EE88" i="1"/>
  <c r="EH88" i="1" s="1"/>
  <c r="DZ66" i="1"/>
  <c r="EA66" i="1" s="1"/>
  <c r="EB66" i="1" s="1"/>
  <c r="ED66" i="1" s="1"/>
  <c r="ED115" i="1"/>
  <c r="EF115" i="1" s="1"/>
  <c r="DZ155" i="1"/>
  <c r="EA155" i="1" s="1"/>
  <c r="EB155" i="1" s="1"/>
  <c r="ED155" i="1" s="1"/>
  <c r="DX111" i="1"/>
  <c r="DY111" i="1" s="1"/>
  <c r="EF151" i="1"/>
  <c r="EH151" i="1" s="1"/>
  <c r="EA63" i="1"/>
  <c r="EB63" i="1" s="1"/>
  <c r="EC63" i="1" s="1"/>
  <c r="DZ141" i="1"/>
  <c r="DY141" i="1"/>
  <c r="DW131" i="1"/>
  <c r="DZ131" i="1" s="1"/>
  <c r="EG122" i="1"/>
  <c r="EI122" i="1" s="1"/>
  <c r="EJ122" i="1" s="1"/>
  <c r="ER122" i="1" s="1"/>
  <c r="EU68" i="1" s="1"/>
  <c r="D41" i="1" s="1"/>
  <c r="DZ96" i="1"/>
  <c r="EA96" i="1" s="1"/>
  <c r="EB96" i="1" s="1"/>
  <c r="EC96" i="1" s="1"/>
  <c r="EG68" i="1"/>
  <c r="EI68" i="1" s="1"/>
  <c r="EJ68" i="1" s="1"/>
  <c r="ER68" i="1" s="1"/>
  <c r="ED133" i="1"/>
  <c r="EF133" i="1" s="1"/>
  <c r="EE115" i="1"/>
  <c r="EG115" i="1" s="1"/>
  <c r="DX118" i="1"/>
  <c r="DW118" i="1"/>
  <c r="EH130" i="1"/>
  <c r="EE148" i="1"/>
  <c r="EF157" i="1"/>
  <c r="EG157" i="1" s="1"/>
  <c r="DX139" i="1"/>
  <c r="DY69" i="1"/>
  <c r="DU77" i="1"/>
  <c r="EF148" i="1"/>
  <c r="DX120" i="1"/>
  <c r="DZ120" i="1" s="1"/>
  <c r="DY117" i="1"/>
  <c r="DY67" i="1"/>
  <c r="EA67" i="1" s="1"/>
  <c r="EB67" i="1" s="1"/>
  <c r="DW102" i="1"/>
  <c r="EF134" i="1"/>
  <c r="EG134" i="1" s="1"/>
  <c r="DX128" i="1"/>
  <c r="DY128" i="1" s="1"/>
  <c r="EA70" i="1"/>
  <c r="EB70" i="1" s="1"/>
  <c r="EC70" i="1" s="1"/>
  <c r="DW139" i="1"/>
  <c r="EP126" i="1"/>
  <c r="DY137" i="1"/>
  <c r="EA137" i="1" s="1"/>
  <c r="EB137" i="1" s="1"/>
  <c r="ED137" i="1" s="1"/>
  <c r="EF82" i="1"/>
  <c r="EE82" i="1"/>
  <c r="EO92" i="1"/>
  <c r="EQ92" i="1" s="1"/>
  <c r="ET65" i="1" s="1"/>
  <c r="C38" i="1" s="1"/>
  <c r="EE116" i="1"/>
  <c r="DY87" i="1"/>
  <c r="EA87" i="1" s="1"/>
  <c r="EB87" i="1" s="1"/>
  <c r="EF108" i="1"/>
  <c r="EH108" i="1" s="1"/>
  <c r="EM73" i="1"/>
  <c r="EF116" i="1"/>
  <c r="EN73" i="1"/>
  <c r="DX102" i="1"/>
  <c r="ED160" i="1"/>
  <c r="EC160" i="1"/>
  <c r="DW106" i="1"/>
  <c r="DY106" i="1" s="1"/>
  <c r="EN64" i="1"/>
  <c r="DZ158" i="1"/>
  <c r="DY158" i="1"/>
  <c r="EL153" i="1"/>
  <c r="DW85" i="1"/>
  <c r="EK153" i="1"/>
  <c r="EM64" i="1"/>
  <c r="EP92" i="1"/>
  <c r="DZ98" i="1"/>
  <c r="EA98" i="1" s="1"/>
  <c r="EB98" i="1" s="1"/>
  <c r="EE161" i="1"/>
  <c r="EH161" i="1" s="1"/>
  <c r="EH136" i="1"/>
  <c r="EI136" i="1" s="1"/>
  <c r="EJ136" i="1" s="1"/>
  <c r="EK136" i="1" s="1"/>
  <c r="DX85" i="1"/>
  <c r="EC103" i="1"/>
  <c r="EF103" i="1" s="1"/>
  <c r="EG130" i="1"/>
  <c r="EC124" i="1"/>
  <c r="ED124" i="1"/>
  <c r="DW142" i="1"/>
  <c r="EF93" i="1"/>
  <c r="EO159" i="1"/>
  <c r="EQ159" i="1" s="1"/>
  <c r="EF140" i="1"/>
  <c r="EG140" i="1" s="1"/>
  <c r="DZ86" i="1"/>
  <c r="DX142" i="1"/>
  <c r="ED110" i="1"/>
  <c r="EE110" i="1" s="1"/>
  <c r="DZ84" i="1"/>
  <c r="EA84" i="1" s="1"/>
  <c r="EB84" i="1" s="1"/>
  <c r="EC84" i="1" s="1"/>
  <c r="DW65" i="1"/>
  <c r="DY65" i="1" s="1"/>
  <c r="DW81" i="1"/>
  <c r="DY81" i="1" s="1"/>
  <c r="DU105" i="1"/>
  <c r="DW105" i="1" s="1"/>
  <c r="EC132" i="1"/>
  <c r="EF132" i="1" s="1"/>
  <c r="EA113" i="1"/>
  <c r="EB113" i="1" s="1"/>
  <c r="DY86" i="1"/>
  <c r="DX121" i="1"/>
  <c r="DZ152" i="1"/>
  <c r="DY152" i="1"/>
  <c r="EP159" i="1"/>
  <c r="EF90" i="1"/>
  <c r="EH90" i="1" s="1"/>
  <c r="ED80" i="1"/>
  <c r="EE80" i="1" s="1"/>
  <c r="ED99" i="1"/>
  <c r="EE99" i="1" s="1"/>
  <c r="EA144" i="1"/>
  <c r="EB144" i="1" s="1"/>
  <c r="ED144" i="1" s="1"/>
  <c r="EA75" i="1"/>
  <c r="EB75" i="1" s="1"/>
  <c r="ED75" i="1" s="1"/>
  <c r="DQ101" i="1"/>
  <c r="EA146" i="1"/>
  <c r="EB146" i="1" s="1"/>
  <c r="EC146" i="1" s="1"/>
  <c r="DV109" i="1"/>
  <c r="DU109" i="1"/>
  <c r="ED72" i="1"/>
  <c r="EE72" i="1" s="1"/>
  <c r="DR101" i="1"/>
  <c r="DV71" i="1"/>
  <c r="DX71" i="1" s="1"/>
  <c r="EE100" i="1"/>
  <c r="EG100" i="1" s="1"/>
  <c r="EF112" i="1"/>
  <c r="EG112" i="1" s="1"/>
  <c r="DZ91" i="1"/>
  <c r="EA91" i="1" s="1"/>
  <c r="EB91" i="1" s="1"/>
  <c r="EE95" i="1"/>
  <c r="EH95" i="1" s="1"/>
  <c r="DS107" i="1"/>
  <c r="DT107" i="1" s="1"/>
  <c r="DV107" i="1" s="1"/>
  <c r="EC83" i="1"/>
  <c r="EF83" i="1" s="1"/>
  <c r="EE119" i="1"/>
  <c r="EH119" i="1" s="1"/>
  <c r="DS150" i="1"/>
  <c r="DT150" i="1" s="1"/>
  <c r="DZ117" i="1"/>
  <c r="EN89" i="1"/>
  <c r="EP89" i="1" s="1"/>
  <c r="EC78" i="1"/>
  <c r="ED78" i="1"/>
  <c r="EA147" i="1"/>
  <c r="EB147" i="1" s="1"/>
  <c r="ED147" i="1" s="1"/>
  <c r="EH79" i="1"/>
  <c r="EE74" i="1"/>
  <c r="EF74" i="1"/>
  <c r="EF143" i="1"/>
  <c r="EE143" i="1"/>
  <c r="EG79" i="1"/>
  <c r="EM76" i="1"/>
  <c r="EN76" i="1"/>
  <c r="EC135" i="1" l="1"/>
  <c r="EE135" i="1" s="1"/>
  <c r="DY145" i="1"/>
  <c r="DZ123" i="1"/>
  <c r="EI127" i="1"/>
  <c r="EJ127" i="1" s="1"/>
  <c r="EL127" i="1" s="1"/>
  <c r="EE149" i="1"/>
  <c r="EG149" i="1" s="1"/>
  <c r="EA145" i="1"/>
  <c r="EB145" i="1" s="1"/>
  <c r="EC145" i="1" s="1"/>
  <c r="EC162" i="1"/>
  <c r="ED162" i="1"/>
  <c r="EE162" i="1" s="1"/>
  <c r="DX104" i="1"/>
  <c r="DZ104" i="1" s="1"/>
  <c r="DW129" i="1"/>
  <c r="DY129" i="1" s="1"/>
  <c r="DY97" i="1"/>
  <c r="EA69" i="1"/>
  <c r="EB69" i="1" s="1"/>
  <c r="ED69" i="1" s="1"/>
  <c r="DZ128" i="1"/>
  <c r="EA128" i="1" s="1"/>
  <c r="EB128" i="1" s="1"/>
  <c r="EC128" i="1" s="1"/>
  <c r="EC156" i="1"/>
  <c r="ED156" i="1"/>
  <c r="EG88" i="1"/>
  <c r="EI88" i="1" s="1"/>
  <c r="EJ88" i="1" s="1"/>
  <c r="ER88" i="1" s="1"/>
  <c r="EH94" i="1"/>
  <c r="EK127" i="1"/>
  <c r="DS125" i="1"/>
  <c r="DT125" i="1" s="1"/>
  <c r="DV125" i="1" s="1"/>
  <c r="EG94" i="1"/>
  <c r="EF62" i="1"/>
  <c r="EG62" i="1" s="1"/>
  <c r="DY104" i="1"/>
  <c r="EA104" i="1" s="1"/>
  <c r="EB104" i="1" s="1"/>
  <c r="DZ111" i="1"/>
  <c r="EA111" i="1" s="1"/>
  <c r="EB111" i="1" s="1"/>
  <c r="ED111" i="1" s="1"/>
  <c r="EA123" i="1"/>
  <c r="EB123" i="1" s="1"/>
  <c r="EC123" i="1" s="1"/>
  <c r="EA97" i="1"/>
  <c r="EB97" i="1" s="1"/>
  <c r="EC97" i="1" s="1"/>
  <c r="EG151" i="1"/>
  <c r="EI151" i="1" s="1"/>
  <c r="EJ151" i="1" s="1"/>
  <c r="ER151" i="1" s="1"/>
  <c r="EE133" i="1"/>
  <c r="EH133" i="1" s="1"/>
  <c r="EC155" i="1"/>
  <c r="EF155" i="1" s="1"/>
  <c r="ED63" i="1"/>
  <c r="EE63" i="1" s="1"/>
  <c r="DY139" i="1"/>
  <c r="DY131" i="1"/>
  <c r="EA131" i="1" s="1"/>
  <c r="EB131" i="1" s="1"/>
  <c r="EH148" i="1"/>
  <c r="EA141" i="1"/>
  <c r="EB141" i="1" s="1"/>
  <c r="EG161" i="1"/>
  <c r="EI161" i="1" s="1"/>
  <c r="EJ161" i="1" s="1"/>
  <c r="ER161" i="1" s="1"/>
  <c r="EH157" i="1"/>
  <c r="EI157" i="1" s="1"/>
  <c r="EJ157" i="1" s="1"/>
  <c r="DY118" i="1"/>
  <c r="EH115" i="1"/>
  <c r="EI115" i="1" s="1"/>
  <c r="EJ115" i="1" s="1"/>
  <c r="EK115" i="1" s="1"/>
  <c r="EH140" i="1"/>
  <c r="EI140" i="1" s="1"/>
  <c r="EJ140" i="1" s="1"/>
  <c r="ER140" i="1" s="1"/>
  <c r="EG148" i="1"/>
  <c r="EA86" i="1"/>
  <c r="EB86" i="1" s="1"/>
  <c r="ED86" i="1" s="1"/>
  <c r="EH149" i="1"/>
  <c r="DY120" i="1"/>
  <c r="EA120" i="1" s="1"/>
  <c r="EB120" i="1" s="1"/>
  <c r="EI130" i="1"/>
  <c r="EJ130" i="1" s="1"/>
  <c r="ER130" i="1" s="1"/>
  <c r="DZ102" i="1"/>
  <c r="DZ118" i="1"/>
  <c r="EP73" i="1"/>
  <c r="EA117" i="1"/>
  <c r="EB117" i="1" s="1"/>
  <c r="EC117" i="1" s="1"/>
  <c r="EE103" i="1"/>
  <c r="EH103" i="1" s="1"/>
  <c r="DW77" i="1"/>
  <c r="DZ129" i="1"/>
  <c r="DY142" i="1"/>
  <c r="EH116" i="1"/>
  <c r="EP64" i="1"/>
  <c r="EC67" i="1"/>
  <c r="ED67" i="1"/>
  <c r="EO64" i="1"/>
  <c r="EQ64" i="1" s="1"/>
  <c r="EF110" i="1"/>
  <c r="EH110" i="1" s="1"/>
  <c r="EH134" i="1"/>
  <c r="EI134" i="1" s="1"/>
  <c r="EJ134" i="1" s="1"/>
  <c r="EL134" i="1" s="1"/>
  <c r="EH82" i="1"/>
  <c r="DX77" i="1"/>
  <c r="DZ139" i="1"/>
  <c r="EM153" i="1"/>
  <c r="ED70" i="1"/>
  <c r="EG116" i="1"/>
  <c r="EL154" i="1"/>
  <c r="EM154" i="1" s="1"/>
  <c r="EO73" i="1"/>
  <c r="EQ73" i="1" s="1"/>
  <c r="DY102" i="1"/>
  <c r="EG82" i="1"/>
  <c r="EF160" i="1"/>
  <c r="EG108" i="1"/>
  <c r="EI108" i="1" s="1"/>
  <c r="EJ108" i="1" s="1"/>
  <c r="EK108" i="1" s="1"/>
  <c r="EE132" i="1"/>
  <c r="EG132" i="1" s="1"/>
  <c r="EN153" i="1"/>
  <c r="EA158" i="1"/>
  <c r="EB158" i="1" s="1"/>
  <c r="EC158" i="1" s="1"/>
  <c r="EG95" i="1"/>
  <c r="EI95" i="1" s="1"/>
  <c r="EJ95" i="1" s="1"/>
  <c r="EK95" i="1" s="1"/>
  <c r="DZ106" i="1"/>
  <c r="EA106" i="1" s="1"/>
  <c r="EB106" i="1" s="1"/>
  <c r="EC106" i="1" s="1"/>
  <c r="EF135" i="1"/>
  <c r="EH135" i="1" s="1"/>
  <c r="EF99" i="1"/>
  <c r="EG99" i="1" s="1"/>
  <c r="DZ85" i="1"/>
  <c r="EE160" i="1"/>
  <c r="ED98" i="1"/>
  <c r="EC98" i="1"/>
  <c r="ED96" i="1"/>
  <c r="EF96" i="1" s="1"/>
  <c r="EE124" i="1"/>
  <c r="DY85" i="1"/>
  <c r="EC137" i="1"/>
  <c r="EF137" i="1" s="1"/>
  <c r="EC75" i="1"/>
  <c r="EF75" i="1" s="1"/>
  <c r="DX105" i="1"/>
  <c r="DZ105" i="1" s="1"/>
  <c r="EF124" i="1"/>
  <c r="EG93" i="1"/>
  <c r="EH93" i="1"/>
  <c r="EE83" i="1"/>
  <c r="EG83" i="1" s="1"/>
  <c r="DZ65" i="1"/>
  <c r="EA65" i="1" s="1"/>
  <c r="EB65" i="1" s="1"/>
  <c r="ED65" i="1" s="1"/>
  <c r="EC66" i="1"/>
  <c r="EF66" i="1" s="1"/>
  <c r="EK68" i="1"/>
  <c r="EL68" i="1"/>
  <c r="DZ142" i="1"/>
  <c r="DS101" i="1"/>
  <c r="DT101" i="1" s="1"/>
  <c r="DU101" i="1" s="1"/>
  <c r="DZ81" i="1"/>
  <c r="EA81" i="1" s="1"/>
  <c r="EB81" i="1" s="1"/>
  <c r="ED146" i="1"/>
  <c r="EF146" i="1" s="1"/>
  <c r="EA152" i="1"/>
  <c r="EB152" i="1" s="1"/>
  <c r="EH100" i="1"/>
  <c r="EI100" i="1" s="1"/>
  <c r="EJ100" i="1" s="1"/>
  <c r="EC144" i="1"/>
  <c r="EF144" i="1" s="1"/>
  <c r="DU107" i="1"/>
  <c r="DW107" i="1" s="1"/>
  <c r="DZ121" i="1"/>
  <c r="DY121" i="1"/>
  <c r="EH112" i="1"/>
  <c r="EI112" i="1" s="1"/>
  <c r="EJ112" i="1" s="1"/>
  <c r="EL112" i="1" s="1"/>
  <c r="EF80" i="1"/>
  <c r="EG80" i="1" s="1"/>
  <c r="DW109" i="1"/>
  <c r="ED113" i="1"/>
  <c r="EC113" i="1"/>
  <c r="EL136" i="1"/>
  <c r="EN136" i="1" s="1"/>
  <c r="EC87" i="1"/>
  <c r="ED87" i="1"/>
  <c r="EG90" i="1"/>
  <c r="EI90" i="1" s="1"/>
  <c r="EJ90" i="1" s="1"/>
  <c r="EK90" i="1" s="1"/>
  <c r="EC147" i="1"/>
  <c r="EE147" i="1" s="1"/>
  <c r="EF72" i="1"/>
  <c r="EH72" i="1" s="1"/>
  <c r="DW71" i="1"/>
  <c r="DY71" i="1" s="1"/>
  <c r="EO89" i="1"/>
  <c r="EQ89" i="1" s="1"/>
  <c r="DX109" i="1"/>
  <c r="ED138" i="1"/>
  <c r="EE138" i="1" s="1"/>
  <c r="ER136" i="1"/>
  <c r="EG119" i="1"/>
  <c r="EI119" i="1" s="1"/>
  <c r="EJ119" i="1" s="1"/>
  <c r="EK119" i="1" s="1"/>
  <c r="ED91" i="1"/>
  <c r="EC91" i="1"/>
  <c r="ER154" i="1"/>
  <c r="DU150" i="1"/>
  <c r="DV150" i="1"/>
  <c r="EH74" i="1"/>
  <c r="ED84" i="1"/>
  <c r="EE84" i="1" s="1"/>
  <c r="EF78" i="1"/>
  <c r="EE78" i="1"/>
  <c r="EI79" i="1"/>
  <c r="EJ79" i="1" s="1"/>
  <c r="EK79" i="1" s="1"/>
  <c r="EK122" i="1"/>
  <c r="EG143" i="1"/>
  <c r="EL122" i="1"/>
  <c r="EG74" i="1"/>
  <c r="EH143" i="1"/>
  <c r="EP76" i="1"/>
  <c r="EO76" i="1"/>
  <c r="EQ76" i="1" s="1"/>
  <c r="EK134" i="1" l="1"/>
  <c r="ER127" i="1"/>
  <c r="ED145" i="1"/>
  <c r="EE145" i="1" s="1"/>
  <c r="EE156" i="1"/>
  <c r="EF162" i="1"/>
  <c r="EI116" i="1"/>
  <c r="EJ116" i="1" s="1"/>
  <c r="EK116" i="1" s="1"/>
  <c r="EF145" i="1"/>
  <c r="EH145" i="1" s="1"/>
  <c r="EF63" i="1"/>
  <c r="EH63" i="1" s="1"/>
  <c r="ED97" i="1"/>
  <c r="EF97" i="1" s="1"/>
  <c r="EC69" i="1"/>
  <c r="EE69" i="1" s="1"/>
  <c r="EK88" i="1"/>
  <c r="DU125" i="1"/>
  <c r="DX125" i="1" s="1"/>
  <c r="EL88" i="1"/>
  <c r="ED123" i="1"/>
  <c r="EE123" i="1" s="1"/>
  <c r="EH62" i="1"/>
  <c r="EI62" i="1" s="1"/>
  <c r="EJ62" i="1" s="1"/>
  <c r="ER62" i="1" s="1"/>
  <c r="EU62" i="1" s="1"/>
  <c r="D35" i="1" s="1"/>
  <c r="EE155" i="1"/>
  <c r="EG155" i="1" s="1"/>
  <c r="EI94" i="1"/>
  <c r="EJ94" i="1" s="1"/>
  <c r="EF156" i="1"/>
  <c r="EM127" i="1"/>
  <c r="EN127" i="1"/>
  <c r="ED128" i="1"/>
  <c r="EE128" i="1" s="1"/>
  <c r="ED104" i="1"/>
  <c r="EC104" i="1"/>
  <c r="EH99" i="1"/>
  <c r="EI99" i="1" s="1"/>
  <c r="EJ99" i="1" s="1"/>
  <c r="ER99" i="1" s="1"/>
  <c r="EL151" i="1"/>
  <c r="EG133" i="1"/>
  <c r="EI133" i="1" s="1"/>
  <c r="EJ133" i="1" s="1"/>
  <c r="ER133" i="1" s="1"/>
  <c r="ED117" i="1"/>
  <c r="EF117" i="1" s="1"/>
  <c r="EK151" i="1"/>
  <c r="EP153" i="1"/>
  <c r="EI148" i="1"/>
  <c r="EJ148" i="1" s="1"/>
  <c r="EL148" i="1" s="1"/>
  <c r="EA102" i="1"/>
  <c r="EB102" i="1" s="1"/>
  <c r="EC102" i="1" s="1"/>
  <c r="EC111" i="1"/>
  <c r="EE111" i="1" s="1"/>
  <c r="EA129" i="1"/>
  <c r="EB129" i="1" s="1"/>
  <c r="ED129" i="1" s="1"/>
  <c r="EA139" i="1"/>
  <c r="EB139" i="1" s="1"/>
  <c r="ED139" i="1" s="1"/>
  <c r="EL130" i="1"/>
  <c r="EI82" i="1"/>
  <c r="EJ82" i="1" s="1"/>
  <c r="EK82" i="1" s="1"/>
  <c r="EN154" i="1"/>
  <c r="EP154" i="1" s="1"/>
  <c r="EC141" i="1"/>
  <c r="ED141" i="1"/>
  <c r="EH132" i="1"/>
  <c r="EI132" i="1" s="1"/>
  <c r="EJ132" i="1" s="1"/>
  <c r="EK132" i="1" s="1"/>
  <c r="EG110" i="1"/>
  <c r="EI110" i="1" s="1"/>
  <c r="EJ110" i="1" s="1"/>
  <c r="ER134" i="1"/>
  <c r="EG103" i="1"/>
  <c r="EI103" i="1" s="1"/>
  <c r="EJ103" i="1" s="1"/>
  <c r="EL103" i="1" s="1"/>
  <c r="EA118" i="1"/>
  <c r="EB118" i="1" s="1"/>
  <c r="EC118" i="1" s="1"/>
  <c r="EG135" i="1"/>
  <c r="EI135" i="1" s="1"/>
  <c r="EJ135" i="1" s="1"/>
  <c r="EK135" i="1" s="1"/>
  <c r="EE67" i="1"/>
  <c r="EC86" i="1"/>
  <c r="EF86" i="1" s="1"/>
  <c r="EI149" i="1"/>
  <c r="EJ149" i="1" s="1"/>
  <c r="EK130" i="1"/>
  <c r="ED106" i="1"/>
  <c r="EF106" i="1" s="1"/>
  <c r="EA142" i="1"/>
  <c r="EB142" i="1" s="1"/>
  <c r="ED142" i="1" s="1"/>
  <c r="DY105" i="1"/>
  <c r="EA105" i="1" s="1"/>
  <c r="EB105" i="1" s="1"/>
  <c r="EH83" i="1"/>
  <c r="EI83" i="1" s="1"/>
  <c r="EJ83" i="1" s="1"/>
  <c r="EM68" i="1"/>
  <c r="EH124" i="1"/>
  <c r="EF67" i="1"/>
  <c r="EE70" i="1"/>
  <c r="EF70" i="1"/>
  <c r="EL115" i="1"/>
  <c r="EM115" i="1" s="1"/>
  <c r="EA85" i="1"/>
  <c r="EB85" i="1" s="1"/>
  <c r="ED85" i="1" s="1"/>
  <c r="EF98" i="1"/>
  <c r="DY77" i="1"/>
  <c r="DZ77" i="1"/>
  <c r="ED158" i="1"/>
  <c r="EE158" i="1" s="1"/>
  <c r="EE96" i="1"/>
  <c r="EG96" i="1" s="1"/>
  <c r="ER108" i="1"/>
  <c r="EL108" i="1"/>
  <c r="EN108" i="1" s="1"/>
  <c r="EO153" i="1"/>
  <c r="EQ153" i="1" s="1"/>
  <c r="DT163" i="1"/>
  <c r="DV101" i="1"/>
  <c r="DW101" i="1" s="1"/>
  <c r="EH160" i="1"/>
  <c r="EG160" i="1"/>
  <c r="EH80" i="1"/>
  <c r="EI80" i="1" s="1"/>
  <c r="EJ80" i="1" s="1"/>
  <c r="ER80" i="1" s="1"/>
  <c r="EE137" i="1"/>
  <c r="EG137" i="1" s="1"/>
  <c r="EN68" i="1"/>
  <c r="EE98" i="1"/>
  <c r="DX107" i="1"/>
  <c r="DZ107" i="1" s="1"/>
  <c r="EE75" i="1"/>
  <c r="EH75" i="1" s="1"/>
  <c r="DZ109" i="1"/>
  <c r="EI93" i="1"/>
  <c r="EJ93" i="1" s="1"/>
  <c r="EL93" i="1" s="1"/>
  <c r="ER115" i="1"/>
  <c r="EG72" i="1"/>
  <c r="EI72" i="1" s="1"/>
  <c r="EJ72" i="1" s="1"/>
  <c r="EG124" i="1"/>
  <c r="EE66" i="1"/>
  <c r="EG66" i="1" s="1"/>
  <c r="EC65" i="1"/>
  <c r="EE65" i="1" s="1"/>
  <c r="EE144" i="1"/>
  <c r="EG144" i="1" s="1"/>
  <c r="EE146" i="1"/>
  <c r="EH146" i="1" s="1"/>
  <c r="EM136" i="1"/>
  <c r="EO136" i="1" s="1"/>
  <c r="EQ136" i="1" s="1"/>
  <c r="EL79" i="1"/>
  <c r="EN79" i="1" s="1"/>
  <c r="DZ71" i="1"/>
  <c r="EA71" i="1" s="1"/>
  <c r="EB71" i="1" s="1"/>
  <c r="ED71" i="1" s="1"/>
  <c r="EK100" i="1"/>
  <c r="EL100" i="1"/>
  <c r="ER100" i="1"/>
  <c r="EE113" i="1"/>
  <c r="ED152" i="1"/>
  <c r="EC152" i="1"/>
  <c r="EL62" i="1"/>
  <c r="EC81" i="1"/>
  <c r="ED81" i="1"/>
  <c r="EF138" i="1"/>
  <c r="EH138" i="1" s="1"/>
  <c r="EF147" i="1"/>
  <c r="EG147" i="1" s="1"/>
  <c r="EE87" i="1"/>
  <c r="EF113" i="1"/>
  <c r="EA121" i="1"/>
  <c r="EB121" i="1" s="1"/>
  <c r="EK140" i="1"/>
  <c r="EF87" i="1"/>
  <c r="EL140" i="1"/>
  <c r="DY109" i="1"/>
  <c r="EL90" i="1"/>
  <c r="ER90" i="1"/>
  <c r="ER112" i="1"/>
  <c r="EU67" i="1" s="1"/>
  <c r="D40" i="1" s="1"/>
  <c r="ER79" i="1"/>
  <c r="ER116" i="1"/>
  <c r="EF91" i="1"/>
  <c r="ED120" i="1"/>
  <c r="EC120" i="1"/>
  <c r="ER119" i="1"/>
  <c r="EL119" i="1"/>
  <c r="EM119" i="1" s="1"/>
  <c r="DX150" i="1"/>
  <c r="EI74" i="1"/>
  <c r="EJ74" i="1" s="1"/>
  <c r="ER74" i="1" s="1"/>
  <c r="EF84" i="1"/>
  <c r="EH84" i="1" s="1"/>
  <c r="EE91" i="1"/>
  <c r="EG78" i="1"/>
  <c r="DW150" i="1"/>
  <c r="EL95" i="1"/>
  <c r="EN95" i="1" s="1"/>
  <c r="EC131" i="1"/>
  <c r="ED131" i="1"/>
  <c r="EN134" i="1"/>
  <c r="EM134" i="1"/>
  <c r="EH78" i="1"/>
  <c r="ER95" i="1"/>
  <c r="EI143" i="1"/>
  <c r="EJ143" i="1" s="1"/>
  <c r="EL143" i="1" s="1"/>
  <c r="EK112" i="1"/>
  <c r="EN112" i="1" s="1"/>
  <c r="EL161" i="1"/>
  <c r="ER157" i="1"/>
  <c r="EK157" i="1"/>
  <c r="EL157" i="1"/>
  <c r="EM122" i="1"/>
  <c r="EK161" i="1"/>
  <c r="EO154" i="1"/>
  <c r="EQ154" i="1" s="1"/>
  <c r="ER132" i="1"/>
  <c r="EU69" i="1" s="1"/>
  <c r="D42" i="1" s="1"/>
  <c r="EN122" i="1"/>
  <c r="EG63" i="1" l="1"/>
  <c r="EH155" i="1"/>
  <c r="EI155" i="1" s="1"/>
  <c r="EJ155" i="1" s="1"/>
  <c r="DW125" i="1"/>
  <c r="DZ125" i="1" s="1"/>
  <c r="EO127" i="1"/>
  <c r="EQ127" i="1" s="1"/>
  <c r="ER148" i="1"/>
  <c r="EE117" i="1"/>
  <c r="EF123" i="1"/>
  <c r="EL116" i="1"/>
  <c r="EN116" i="1" s="1"/>
  <c r="EF69" i="1"/>
  <c r="EO68" i="1"/>
  <c r="EQ68" i="1" s="1"/>
  <c r="EK62" i="1"/>
  <c r="ER155" i="1"/>
  <c r="EC129" i="1"/>
  <c r="EG145" i="1"/>
  <c r="EN88" i="1"/>
  <c r="EH162" i="1"/>
  <c r="EG162" i="1"/>
  <c r="DY125" i="1"/>
  <c r="EA125" i="1" s="1"/>
  <c r="EB125" i="1" s="1"/>
  <c r="ED125" i="1" s="1"/>
  <c r="EG75" i="1"/>
  <c r="EI75" i="1" s="1"/>
  <c r="EJ75" i="1" s="1"/>
  <c r="ER75" i="1" s="1"/>
  <c r="EE97" i="1"/>
  <c r="EG97" i="1" s="1"/>
  <c r="EN151" i="1"/>
  <c r="EF128" i="1"/>
  <c r="EG128" i="1" s="1"/>
  <c r="EL132" i="1"/>
  <c r="EN132" i="1" s="1"/>
  <c r="EM88" i="1"/>
  <c r="EO88" i="1" s="1"/>
  <c r="EQ88" i="1" s="1"/>
  <c r="EF104" i="1"/>
  <c r="EL94" i="1"/>
  <c r="EK94" i="1"/>
  <c r="ER94" i="1"/>
  <c r="EP127" i="1"/>
  <c r="EG156" i="1"/>
  <c r="EH156" i="1"/>
  <c r="EM151" i="1"/>
  <c r="EO151" i="1" s="1"/>
  <c r="EQ151" i="1" s="1"/>
  <c r="EK148" i="1"/>
  <c r="EN148" i="1" s="1"/>
  <c r="EE86" i="1"/>
  <c r="EH86" i="1" s="1"/>
  <c r="ER82" i="1"/>
  <c r="EU64" i="1" s="1"/>
  <c r="D37" i="1" s="1"/>
  <c r="EI124" i="1"/>
  <c r="EJ124" i="1" s="1"/>
  <c r="ER124" i="1" s="1"/>
  <c r="EE104" i="1"/>
  <c r="EF111" i="1"/>
  <c r="EG111" i="1" s="1"/>
  <c r="EK133" i="1"/>
  <c r="EG123" i="1"/>
  <c r="EH96" i="1"/>
  <c r="EI96" i="1" s="1"/>
  <c r="EJ96" i="1" s="1"/>
  <c r="ER96" i="1" s="1"/>
  <c r="EL82" i="1"/>
  <c r="EC139" i="1"/>
  <c r="EF139" i="1" s="1"/>
  <c r="ED102" i="1"/>
  <c r="EE102" i="1" s="1"/>
  <c r="EH123" i="1"/>
  <c r="EH98" i="1"/>
  <c r="EN130" i="1"/>
  <c r="EM130" i="1"/>
  <c r="EI63" i="1"/>
  <c r="EJ63" i="1" s="1"/>
  <c r="ER63" i="1" s="1"/>
  <c r="EN115" i="1"/>
  <c r="EO115" i="1" s="1"/>
  <c r="EQ115" i="1" s="1"/>
  <c r="EH137" i="1"/>
  <c r="EI137" i="1" s="1"/>
  <c r="EJ137" i="1" s="1"/>
  <c r="EL137" i="1" s="1"/>
  <c r="EL133" i="1"/>
  <c r="EC142" i="1"/>
  <c r="EE142" i="1" s="1"/>
  <c r="EG67" i="1"/>
  <c r="EF141" i="1"/>
  <c r="EH67" i="1"/>
  <c r="EE141" i="1"/>
  <c r="ED118" i="1"/>
  <c r="EE118" i="1" s="1"/>
  <c r="EH97" i="1"/>
  <c r="EC125" i="1"/>
  <c r="EG69" i="1"/>
  <c r="EF158" i="1"/>
  <c r="EG158" i="1" s="1"/>
  <c r="EE106" i="1"/>
  <c r="EG106" i="1" s="1"/>
  <c r="EK149" i="1"/>
  <c r="EL149" i="1"/>
  <c r="ER149" i="1"/>
  <c r="EP68" i="1"/>
  <c r="EH69" i="1"/>
  <c r="EC85" i="1"/>
  <c r="EF85" i="1" s="1"/>
  <c r="EM82" i="1"/>
  <c r="EA77" i="1"/>
  <c r="EB77" i="1" s="1"/>
  <c r="ED77" i="1" s="1"/>
  <c r="EG146" i="1"/>
  <c r="EI146" i="1" s="1"/>
  <c r="EJ146" i="1" s="1"/>
  <c r="EL146" i="1" s="1"/>
  <c r="EG70" i="1"/>
  <c r="EE129" i="1"/>
  <c r="EA109" i="1"/>
  <c r="EB109" i="1" s="1"/>
  <c r="EC109" i="1" s="1"/>
  <c r="EH70" i="1"/>
  <c r="EK72" i="1"/>
  <c r="ER72" i="1"/>
  <c r="EU63" i="1" s="1"/>
  <c r="D36" i="1" s="1"/>
  <c r="EF129" i="1"/>
  <c r="EN82" i="1"/>
  <c r="DX101" i="1"/>
  <c r="DY101" i="1" s="1"/>
  <c r="EM108" i="1"/>
  <c r="EO108" i="1" s="1"/>
  <c r="EQ108" i="1" s="1"/>
  <c r="EG138" i="1"/>
  <c r="EI138" i="1" s="1"/>
  <c r="EJ138" i="1" s="1"/>
  <c r="ER138" i="1" s="1"/>
  <c r="EI145" i="1"/>
  <c r="EJ145" i="1" s="1"/>
  <c r="ER143" i="1"/>
  <c r="EH147" i="1"/>
  <c r="EI147" i="1" s="1"/>
  <c r="EJ147" i="1" s="1"/>
  <c r="DY107" i="1"/>
  <c r="EA107" i="1" s="1"/>
  <c r="EB107" i="1" s="1"/>
  <c r="ED107" i="1" s="1"/>
  <c r="EH128" i="1"/>
  <c r="EL135" i="1"/>
  <c r="EM135" i="1" s="1"/>
  <c r="EL72" i="1"/>
  <c r="EP136" i="1"/>
  <c r="EG98" i="1"/>
  <c r="EM62" i="1"/>
  <c r="EI160" i="1"/>
  <c r="EJ160" i="1" s="1"/>
  <c r="EK103" i="1"/>
  <c r="EM103" i="1" s="1"/>
  <c r="EN100" i="1"/>
  <c r="EF81" i="1"/>
  <c r="EE152" i="1"/>
  <c r="EM100" i="1"/>
  <c r="EN62" i="1"/>
  <c r="EK93" i="1"/>
  <c r="EM93" i="1" s="1"/>
  <c r="ER93" i="1"/>
  <c r="EH66" i="1"/>
  <c r="EI66" i="1" s="1"/>
  <c r="EJ66" i="1" s="1"/>
  <c r="EK66" i="1" s="1"/>
  <c r="EM79" i="1"/>
  <c r="EP79" i="1" s="1"/>
  <c r="EF65" i="1"/>
  <c r="EG65" i="1" s="1"/>
  <c r="EH111" i="1"/>
  <c r="EH144" i="1"/>
  <c r="EI144" i="1" s="1"/>
  <c r="EJ144" i="1" s="1"/>
  <c r="EG87" i="1"/>
  <c r="EL74" i="1"/>
  <c r="EK80" i="1"/>
  <c r="EM140" i="1"/>
  <c r="EL80" i="1"/>
  <c r="EL99" i="1"/>
  <c r="EH113" i="1"/>
  <c r="EE81" i="1"/>
  <c r="EF152" i="1"/>
  <c r="EC71" i="1"/>
  <c r="EE71" i="1" s="1"/>
  <c r="EH87" i="1"/>
  <c r="EC121" i="1"/>
  <c r="ED121" i="1"/>
  <c r="EG113" i="1"/>
  <c r="EK99" i="1"/>
  <c r="EK143" i="1"/>
  <c r="EN143" i="1" s="1"/>
  <c r="ER135" i="1"/>
  <c r="EN90" i="1"/>
  <c r="EM90" i="1"/>
  <c r="EN140" i="1"/>
  <c r="EN119" i="1"/>
  <c r="EP119" i="1" s="1"/>
  <c r="EM95" i="1"/>
  <c r="EO95" i="1" s="1"/>
  <c r="EQ95" i="1" s="1"/>
  <c r="EK74" i="1"/>
  <c r="EG117" i="1"/>
  <c r="EE120" i="1"/>
  <c r="EK110" i="1"/>
  <c r="EL110" i="1"/>
  <c r="ER110" i="1"/>
  <c r="EI78" i="1"/>
  <c r="EJ78" i="1" s="1"/>
  <c r="EL78" i="1" s="1"/>
  <c r="EG84" i="1"/>
  <c r="EI84" i="1" s="1"/>
  <c r="EJ84" i="1" s="1"/>
  <c r="EL84" i="1" s="1"/>
  <c r="EF120" i="1"/>
  <c r="EM116" i="1"/>
  <c r="EO116" i="1" s="1"/>
  <c r="EQ116" i="1" s="1"/>
  <c r="ER103" i="1"/>
  <c r="EG91" i="1"/>
  <c r="EH91" i="1"/>
  <c r="DY150" i="1"/>
  <c r="EC105" i="1"/>
  <c r="ED105" i="1"/>
  <c r="EH117" i="1"/>
  <c r="DZ150" i="1"/>
  <c r="EF131" i="1"/>
  <c r="EO134" i="1"/>
  <c r="EQ134" i="1" s="1"/>
  <c r="EM112" i="1"/>
  <c r="EE131" i="1"/>
  <c r="EP134" i="1"/>
  <c r="EM161" i="1"/>
  <c r="EN157" i="1"/>
  <c r="EM157" i="1"/>
  <c r="EP122" i="1"/>
  <c r="EN161" i="1"/>
  <c r="EO122" i="1"/>
  <c r="EQ122" i="1" s="1"/>
  <c r="ET68" i="1" s="1"/>
  <c r="C41" i="1" s="1"/>
  <c r="EM132" i="1"/>
  <c r="EK83" i="1"/>
  <c r="ER83" i="1"/>
  <c r="EL83" i="1"/>
  <c r="EK155" i="1" l="1"/>
  <c r="EL155" i="1"/>
  <c r="EF142" i="1"/>
  <c r="EH142" i="1" s="1"/>
  <c r="EI162" i="1"/>
  <c r="EJ162" i="1" s="1"/>
  <c r="EM148" i="1"/>
  <c r="EO148" i="1" s="1"/>
  <c r="EQ148" i="1" s="1"/>
  <c r="EN94" i="1"/>
  <c r="ER137" i="1"/>
  <c r="EP88" i="1"/>
  <c r="EL124" i="1"/>
  <c r="EP151" i="1"/>
  <c r="EP130" i="1"/>
  <c r="EI156" i="1"/>
  <c r="EJ156" i="1" s="1"/>
  <c r="EM94" i="1"/>
  <c r="EE139" i="1"/>
  <c r="EH139" i="1" s="1"/>
  <c r="DZ101" i="1"/>
  <c r="EA101" i="1" s="1"/>
  <c r="EB101" i="1" s="1"/>
  <c r="EC101" i="1" s="1"/>
  <c r="EN133" i="1"/>
  <c r="EG86" i="1"/>
  <c r="EI86" i="1" s="1"/>
  <c r="EJ86" i="1" s="1"/>
  <c r="EL86" i="1" s="1"/>
  <c r="EK124" i="1"/>
  <c r="EN124" i="1" s="1"/>
  <c r="EM133" i="1"/>
  <c r="EI98" i="1"/>
  <c r="EJ98" i="1" s="1"/>
  <c r="EL98" i="1" s="1"/>
  <c r="EF102" i="1"/>
  <c r="EI123" i="1"/>
  <c r="EJ123" i="1" s="1"/>
  <c r="ER123" i="1" s="1"/>
  <c r="EH104" i="1"/>
  <c r="EG104" i="1"/>
  <c r="EO82" i="1"/>
  <c r="EQ82" i="1" s="1"/>
  <c r="ET64" i="1" s="1"/>
  <c r="C37" i="1" s="1"/>
  <c r="EK63" i="1"/>
  <c r="EO130" i="1"/>
  <c r="EQ130" i="1" s="1"/>
  <c r="EL63" i="1"/>
  <c r="EI69" i="1"/>
  <c r="EJ69" i="1" s="1"/>
  <c r="ER69" i="1" s="1"/>
  <c r="EG131" i="1"/>
  <c r="EK137" i="1"/>
  <c r="EM137" i="1" s="1"/>
  <c r="EF118" i="1"/>
  <c r="EG118" i="1" s="1"/>
  <c r="EI67" i="1"/>
  <c r="EJ67" i="1" s="1"/>
  <c r="EK67" i="1" s="1"/>
  <c r="EN103" i="1"/>
  <c r="EO103" i="1" s="1"/>
  <c r="EQ103" i="1" s="1"/>
  <c r="EK96" i="1"/>
  <c r="EP115" i="1"/>
  <c r="EP82" i="1"/>
  <c r="EG129" i="1"/>
  <c r="EL66" i="1"/>
  <c r="EM66" i="1" s="1"/>
  <c r="EH65" i="1"/>
  <c r="EI65" i="1" s="1"/>
  <c r="EJ65" i="1" s="1"/>
  <c r="EL65" i="1" s="1"/>
  <c r="EI70" i="1"/>
  <c r="EJ70" i="1" s="1"/>
  <c r="EL70" i="1" s="1"/>
  <c r="EE125" i="1"/>
  <c r="EI97" i="1"/>
  <c r="EJ97" i="1" s="1"/>
  <c r="EL97" i="1" s="1"/>
  <c r="EG141" i="1"/>
  <c r="EH141" i="1"/>
  <c r="EF125" i="1"/>
  <c r="EG125" i="1" s="1"/>
  <c r="EH106" i="1"/>
  <c r="EI106" i="1" s="1"/>
  <c r="EJ106" i="1" s="1"/>
  <c r="EH129" i="1"/>
  <c r="EH158" i="1"/>
  <c r="EI158" i="1" s="1"/>
  <c r="EJ158" i="1" s="1"/>
  <c r="EK158" i="1" s="1"/>
  <c r="EG139" i="1"/>
  <c r="EC77" i="1"/>
  <c r="EF77" i="1" s="1"/>
  <c r="ED109" i="1"/>
  <c r="EF109" i="1" s="1"/>
  <c r="EE85" i="1"/>
  <c r="EG85" i="1" s="1"/>
  <c r="EN149" i="1"/>
  <c r="EM149" i="1"/>
  <c r="EH118" i="1"/>
  <c r="EO62" i="1"/>
  <c r="EQ62" i="1" s="1"/>
  <c r="ET62" i="1" s="1"/>
  <c r="C35" i="1" s="1"/>
  <c r="EP116" i="1"/>
  <c r="EM80" i="1"/>
  <c r="EN135" i="1"/>
  <c r="EO135" i="1" s="1"/>
  <c r="EQ135" i="1" s="1"/>
  <c r="EN72" i="1"/>
  <c r="EM72" i="1"/>
  <c r="EK146" i="1"/>
  <c r="EM146" i="1" s="1"/>
  <c r="ER146" i="1"/>
  <c r="EP62" i="1"/>
  <c r="EN74" i="1"/>
  <c r="EP100" i="1"/>
  <c r="EL145" i="1"/>
  <c r="EK145" i="1"/>
  <c r="ER145" i="1"/>
  <c r="EO79" i="1"/>
  <c r="EQ79" i="1" s="1"/>
  <c r="ER66" i="1"/>
  <c r="EP108" i="1"/>
  <c r="EH152" i="1"/>
  <c r="EI128" i="1"/>
  <c r="EJ128" i="1" s="1"/>
  <c r="ER128" i="1" s="1"/>
  <c r="EK160" i="1"/>
  <c r="ER160" i="1"/>
  <c r="EL160" i="1"/>
  <c r="EL96" i="1"/>
  <c r="EO100" i="1"/>
  <c r="EQ100" i="1" s="1"/>
  <c r="EN93" i="1"/>
  <c r="EP93" i="1" s="1"/>
  <c r="EN80" i="1"/>
  <c r="EO140" i="1"/>
  <c r="EQ140" i="1" s="1"/>
  <c r="EP148" i="1"/>
  <c r="EI87" i="1"/>
  <c r="EJ87" i="1" s="1"/>
  <c r="ER87" i="1" s="1"/>
  <c r="EM74" i="1"/>
  <c r="EI111" i="1"/>
  <c r="EJ111" i="1" s="1"/>
  <c r="EL111" i="1" s="1"/>
  <c r="EK144" i="1"/>
  <c r="EL144" i="1"/>
  <c r="ER144" i="1"/>
  <c r="EG142" i="1"/>
  <c r="ER84" i="1"/>
  <c r="EK84" i="1"/>
  <c r="EM84" i="1" s="1"/>
  <c r="EN99" i="1"/>
  <c r="EG152" i="1"/>
  <c r="EF71" i="1"/>
  <c r="EG71" i="1" s="1"/>
  <c r="EI113" i="1"/>
  <c r="EJ113" i="1" s="1"/>
  <c r="ER113" i="1" s="1"/>
  <c r="EP95" i="1"/>
  <c r="EA150" i="1"/>
  <c r="EB150" i="1" s="1"/>
  <c r="ED150" i="1" s="1"/>
  <c r="EP140" i="1"/>
  <c r="EP90" i="1"/>
  <c r="EG81" i="1"/>
  <c r="EH81" i="1"/>
  <c r="EM143" i="1"/>
  <c r="EP143" i="1" s="1"/>
  <c r="EO161" i="1"/>
  <c r="EQ161" i="1" s="1"/>
  <c r="EK78" i="1"/>
  <c r="EN78" i="1" s="1"/>
  <c r="EL75" i="1"/>
  <c r="EF121" i="1"/>
  <c r="EE121" i="1"/>
  <c r="EM99" i="1"/>
  <c r="EK138" i="1"/>
  <c r="EO90" i="1"/>
  <c r="EQ90" i="1" s="1"/>
  <c r="EI117" i="1"/>
  <c r="EJ117" i="1" s="1"/>
  <c r="EK117" i="1" s="1"/>
  <c r="EN110" i="1"/>
  <c r="EK75" i="1"/>
  <c r="EE105" i="1"/>
  <c r="EO119" i="1"/>
  <c r="EQ119" i="1" s="1"/>
  <c r="EP161" i="1"/>
  <c r="ER78" i="1"/>
  <c r="EC107" i="1"/>
  <c r="EM110" i="1"/>
  <c r="EG120" i="1"/>
  <c r="EH120" i="1"/>
  <c r="EL138" i="1"/>
  <c r="EF105" i="1"/>
  <c r="EI91" i="1"/>
  <c r="EJ91" i="1" s="1"/>
  <c r="EH131" i="1"/>
  <c r="EI131" i="1" s="1"/>
  <c r="EJ131" i="1" s="1"/>
  <c r="EK131" i="1" s="1"/>
  <c r="EP112" i="1"/>
  <c r="EO112" i="1"/>
  <c r="EQ112" i="1" s="1"/>
  <c r="ET67" i="1" s="1"/>
  <c r="C40" i="1" s="1"/>
  <c r="EO157" i="1"/>
  <c r="EQ157" i="1" s="1"/>
  <c r="EP132" i="1"/>
  <c r="EP157" i="1"/>
  <c r="EO132" i="1"/>
  <c r="EQ132" i="1" s="1"/>
  <c r="ET69" i="1" s="1"/>
  <c r="C42" i="1" s="1"/>
  <c r="EP135" i="1"/>
  <c r="EM83" i="1"/>
  <c r="EN83" i="1"/>
  <c r="EL147" i="1"/>
  <c r="ER147" i="1"/>
  <c r="EK147" i="1"/>
  <c r="EN155" i="1" l="1"/>
  <c r="EM155" i="1"/>
  <c r="EN66" i="1"/>
  <c r="EK162" i="1"/>
  <c r="EL162" i="1"/>
  <c r="ER162" i="1"/>
  <c r="EU72" i="1" s="1"/>
  <c r="D45" i="1" s="1"/>
  <c r="EO133" i="1"/>
  <c r="EQ133" i="1" s="1"/>
  <c r="ER156" i="1"/>
  <c r="EL156" i="1"/>
  <c r="EK156" i="1"/>
  <c r="EK97" i="1"/>
  <c r="EO94" i="1"/>
  <c r="EQ94" i="1" s="1"/>
  <c r="EP94" i="1"/>
  <c r="EI139" i="1"/>
  <c r="EJ139" i="1" s="1"/>
  <c r="EL139" i="1" s="1"/>
  <c r="EP103" i="1"/>
  <c r="EP133" i="1"/>
  <c r="EL123" i="1"/>
  <c r="EI104" i="1"/>
  <c r="EJ104" i="1" s="1"/>
  <c r="EN137" i="1"/>
  <c r="EO137" i="1" s="1"/>
  <c r="EQ137" i="1" s="1"/>
  <c r="EM124" i="1"/>
  <c r="EP124" i="1" s="1"/>
  <c r="EN63" i="1"/>
  <c r="EN96" i="1"/>
  <c r="EK98" i="1"/>
  <c r="EM98" i="1" s="1"/>
  <c r="ER98" i="1"/>
  <c r="ER97" i="1"/>
  <c r="EK69" i="1"/>
  <c r="EN69" i="1" s="1"/>
  <c r="EI129" i="1"/>
  <c r="EJ129" i="1" s="1"/>
  <c r="ER129" i="1" s="1"/>
  <c r="EK123" i="1"/>
  <c r="EM123" i="1" s="1"/>
  <c r="EG102" i="1"/>
  <c r="EH102" i="1"/>
  <c r="EM63" i="1"/>
  <c r="EP63" i="1" s="1"/>
  <c r="ER67" i="1"/>
  <c r="EL69" i="1"/>
  <c r="EL67" i="1"/>
  <c r="EN67" i="1" s="1"/>
  <c r="EO74" i="1"/>
  <c r="EQ74" i="1" s="1"/>
  <c r="ER70" i="1"/>
  <c r="EK70" i="1"/>
  <c r="EN70" i="1" s="1"/>
  <c r="EI141" i="1"/>
  <c r="EJ141" i="1" s="1"/>
  <c r="EP72" i="1"/>
  <c r="EH85" i="1"/>
  <c r="EI85" i="1" s="1"/>
  <c r="EJ85" i="1" s="1"/>
  <c r="EH125" i="1"/>
  <c r="ER139" i="1"/>
  <c r="EE77" i="1"/>
  <c r="EG77" i="1" s="1"/>
  <c r="ER106" i="1"/>
  <c r="EK106" i="1"/>
  <c r="EL106" i="1"/>
  <c r="EN146" i="1"/>
  <c r="EO146" i="1" s="1"/>
  <c r="EQ146" i="1" s="1"/>
  <c r="EN160" i="1"/>
  <c r="ER86" i="1"/>
  <c r="EE109" i="1"/>
  <c r="EP149" i="1"/>
  <c r="EO149" i="1"/>
  <c r="EQ149" i="1" s="1"/>
  <c r="EL128" i="1"/>
  <c r="EL158" i="1"/>
  <c r="EM158" i="1" s="1"/>
  <c r="ER158" i="1"/>
  <c r="EP80" i="1"/>
  <c r="EI118" i="1"/>
  <c r="EJ118" i="1" s="1"/>
  <c r="EO72" i="1"/>
  <c r="EQ72" i="1" s="1"/>
  <c r="ET63" i="1" s="1"/>
  <c r="C36" i="1" s="1"/>
  <c r="EN97" i="1"/>
  <c r="EM97" i="1"/>
  <c r="EM145" i="1"/>
  <c r="EP99" i="1"/>
  <c r="EO80" i="1"/>
  <c r="EQ80" i="1" s="1"/>
  <c r="EP74" i="1"/>
  <c r="EH71" i="1"/>
  <c r="EI152" i="1"/>
  <c r="EJ152" i="1" s="1"/>
  <c r="ER152" i="1" s="1"/>
  <c r="EU71" i="1" s="1"/>
  <c r="D44" i="1" s="1"/>
  <c r="EN145" i="1"/>
  <c r="ER111" i="1"/>
  <c r="EK128" i="1"/>
  <c r="EO143" i="1"/>
  <c r="EQ143" i="1" s="1"/>
  <c r="EM96" i="1"/>
  <c r="EK111" i="1"/>
  <c r="EN111" i="1" s="1"/>
  <c r="EL87" i="1"/>
  <c r="EI125" i="1"/>
  <c r="EJ125" i="1" s="1"/>
  <c r="EM160" i="1"/>
  <c r="EK65" i="1"/>
  <c r="EN65" i="1" s="1"/>
  <c r="EK87" i="1"/>
  <c r="EO93" i="1"/>
  <c r="EQ93" i="1" s="1"/>
  <c r="EK86" i="1"/>
  <c r="EN86" i="1" s="1"/>
  <c r="EM78" i="1"/>
  <c r="EP78" i="1" s="1"/>
  <c r="EC150" i="1"/>
  <c r="EE150" i="1" s="1"/>
  <c r="EN75" i="1"/>
  <c r="EN84" i="1"/>
  <c r="EP84" i="1" s="1"/>
  <c r="EI142" i="1"/>
  <c r="EJ142" i="1" s="1"/>
  <c r="EK142" i="1" s="1"/>
  <c r="EM144" i="1"/>
  <c r="EO99" i="1"/>
  <c r="EQ99" i="1" s="1"/>
  <c r="ER65" i="1"/>
  <c r="EH105" i="1"/>
  <c r="EN144" i="1"/>
  <c r="EK113" i="1"/>
  <c r="EL113" i="1"/>
  <c r="ER117" i="1"/>
  <c r="EL117" i="1"/>
  <c r="EM117" i="1" s="1"/>
  <c r="EM138" i="1"/>
  <c r="EB163" i="1"/>
  <c r="EI81" i="1"/>
  <c r="EJ81" i="1" s="1"/>
  <c r="EH121" i="1"/>
  <c r="EG121" i="1"/>
  <c r="EM75" i="1"/>
  <c r="EO110" i="1"/>
  <c r="EQ110" i="1" s="1"/>
  <c r="EP137" i="1"/>
  <c r="EN138" i="1"/>
  <c r="ED101" i="1"/>
  <c r="EE101" i="1" s="1"/>
  <c r="EP110" i="1"/>
  <c r="EF107" i="1"/>
  <c r="EE107" i="1"/>
  <c r="EI120" i="1"/>
  <c r="EJ120" i="1" s="1"/>
  <c r="EG105" i="1"/>
  <c r="EL91" i="1"/>
  <c r="EK91" i="1"/>
  <c r="ER91" i="1"/>
  <c r="EI71" i="1"/>
  <c r="EJ71" i="1" s="1"/>
  <c r="ER71" i="1" s="1"/>
  <c r="ER131" i="1"/>
  <c r="EL131" i="1"/>
  <c r="EM131" i="1" s="1"/>
  <c r="EO66" i="1"/>
  <c r="EQ66" i="1" s="1"/>
  <c r="EP66" i="1"/>
  <c r="EP83" i="1"/>
  <c r="EM147" i="1"/>
  <c r="EN147" i="1"/>
  <c r="EO83" i="1"/>
  <c r="EQ83" i="1" s="1"/>
  <c r="EP155" i="1" l="1"/>
  <c r="EO155" i="1"/>
  <c r="EQ155" i="1" s="1"/>
  <c r="EO124" i="1"/>
  <c r="EQ124" i="1" s="1"/>
  <c r="EN162" i="1"/>
  <c r="EM162" i="1"/>
  <c r="EM156" i="1"/>
  <c r="EN156" i="1"/>
  <c r="EM69" i="1"/>
  <c r="EO69" i="1" s="1"/>
  <c r="EQ69" i="1" s="1"/>
  <c r="EK139" i="1"/>
  <c r="EN139" i="1" s="1"/>
  <c r="EN123" i="1"/>
  <c r="EP123" i="1" s="1"/>
  <c r="EL104" i="1"/>
  <c r="EK104" i="1"/>
  <c r="ER104" i="1"/>
  <c r="EN98" i="1"/>
  <c r="EK129" i="1"/>
  <c r="EP146" i="1"/>
  <c r="EL129" i="1"/>
  <c r="EI102" i="1"/>
  <c r="EJ102" i="1" s="1"/>
  <c r="EO96" i="1"/>
  <c r="EQ96" i="1" s="1"/>
  <c r="EN158" i="1"/>
  <c r="EP158" i="1" s="1"/>
  <c r="EO63" i="1"/>
  <c r="EQ63" i="1" s="1"/>
  <c r="EM67" i="1"/>
  <c r="EP67" i="1" s="1"/>
  <c r="EM70" i="1"/>
  <c r="EP70" i="1" s="1"/>
  <c r="EO84" i="1"/>
  <c r="EQ84" i="1" s="1"/>
  <c r="EO75" i="1"/>
  <c r="EQ75" i="1" s="1"/>
  <c r="EH77" i="1"/>
  <c r="EI77" i="1" s="1"/>
  <c r="EJ77" i="1" s="1"/>
  <c r="EL77" i="1" s="1"/>
  <c r="EN106" i="1"/>
  <c r="EK141" i="1"/>
  <c r="ER141" i="1"/>
  <c r="EL141" i="1"/>
  <c r="EK152" i="1"/>
  <c r="EL152" i="1"/>
  <c r="EO145" i="1"/>
  <c r="EQ145" i="1" s="1"/>
  <c r="EO67" i="1"/>
  <c r="EQ67" i="1" s="1"/>
  <c r="EM106" i="1"/>
  <c r="EG109" i="1"/>
  <c r="EH109" i="1"/>
  <c r="EO78" i="1"/>
  <c r="EQ78" i="1" s="1"/>
  <c r="EO160" i="1"/>
  <c r="EQ160" i="1" s="1"/>
  <c r="EM65" i="1"/>
  <c r="EP65" i="1" s="1"/>
  <c r="EP96" i="1"/>
  <c r="EN128" i="1"/>
  <c r="EL118" i="1"/>
  <c r="EK118" i="1"/>
  <c r="ER118" i="1"/>
  <c r="EF150" i="1"/>
  <c r="EH150" i="1" s="1"/>
  <c r="EN87" i="1"/>
  <c r="EP145" i="1"/>
  <c r="EO70" i="1"/>
  <c r="EQ70" i="1" s="1"/>
  <c r="EP97" i="1"/>
  <c r="EO97" i="1"/>
  <c r="EQ97" i="1" s="1"/>
  <c r="ER142" i="1"/>
  <c r="EU70" i="1" s="1"/>
  <c r="D43" i="1" s="1"/>
  <c r="EM111" i="1"/>
  <c r="EO111" i="1" s="1"/>
  <c r="EQ111" i="1" s="1"/>
  <c r="EL142" i="1"/>
  <c r="EM142" i="1" s="1"/>
  <c r="EM128" i="1"/>
  <c r="EM87" i="1"/>
  <c r="EM86" i="1"/>
  <c r="EO86" i="1" s="1"/>
  <c r="EQ86" i="1" s="1"/>
  <c r="EP144" i="1"/>
  <c r="EN113" i="1"/>
  <c r="EP160" i="1"/>
  <c r="EO144" i="1"/>
  <c r="EQ144" i="1" s="1"/>
  <c r="EM113" i="1"/>
  <c r="ER125" i="1"/>
  <c r="EL125" i="1"/>
  <c r="EK125" i="1"/>
  <c r="EI121" i="1"/>
  <c r="EJ121" i="1" s="1"/>
  <c r="ER121" i="1" s="1"/>
  <c r="EI105" i="1"/>
  <c r="EJ105" i="1" s="1"/>
  <c r="ER105" i="1" s="1"/>
  <c r="EP138" i="1"/>
  <c r="ER85" i="1"/>
  <c r="EL85" i="1"/>
  <c r="EK85" i="1"/>
  <c r="EN117" i="1"/>
  <c r="EO117" i="1" s="1"/>
  <c r="EQ117" i="1" s="1"/>
  <c r="EK81" i="1"/>
  <c r="ER81" i="1"/>
  <c r="EL81" i="1"/>
  <c r="EP75" i="1"/>
  <c r="EO138" i="1"/>
  <c r="EQ138" i="1" s="1"/>
  <c r="EH107" i="1"/>
  <c r="EL71" i="1"/>
  <c r="EF101" i="1"/>
  <c r="EG107" i="1"/>
  <c r="EM91" i="1"/>
  <c r="ER120" i="1"/>
  <c r="EK120" i="1"/>
  <c r="EL120" i="1"/>
  <c r="EN91" i="1"/>
  <c r="EK71" i="1"/>
  <c r="EN131" i="1"/>
  <c r="EP147" i="1"/>
  <c r="EO147" i="1"/>
  <c r="EQ147" i="1" s="1"/>
  <c r="EP69" i="1" l="1"/>
  <c r="EO162" i="1"/>
  <c r="EQ162" i="1" s="1"/>
  <c r="ET72" i="1" s="1"/>
  <c r="C45" i="1" s="1"/>
  <c r="EP156" i="1"/>
  <c r="EN129" i="1"/>
  <c r="EP129" i="1" s="1"/>
  <c r="EP162" i="1"/>
  <c r="EO87" i="1"/>
  <c r="EQ87" i="1" s="1"/>
  <c r="EO158" i="1"/>
  <c r="EQ158" i="1" s="1"/>
  <c r="EO123" i="1"/>
  <c r="EQ123" i="1" s="1"/>
  <c r="EO156" i="1"/>
  <c r="EQ156" i="1" s="1"/>
  <c r="EM139" i="1"/>
  <c r="EO139" i="1" s="1"/>
  <c r="EQ139" i="1" s="1"/>
  <c r="EM129" i="1"/>
  <c r="EM104" i="1"/>
  <c r="EN104" i="1"/>
  <c r="EP98" i="1"/>
  <c r="EO98" i="1"/>
  <c r="EQ98" i="1" s="1"/>
  <c r="ER102" i="1"/>
  <c r="EU66" i="1" s="1"/>
  <c r="D39" i="1" s="1"/>
  <c r="EK102" i="1"/>
  <c r="EL102" i="1"/>
  <c r="ER77" i="1"/>
  <c r="EO106" i="1"/>
  <c r="EQ106" i="1" s="1"/>
  <c r="EO65" i="1"/>
  <c r="EQ65" i="1" s="1"/>
  <c r="EP111" i="1"/>
  <c r="EK77" i="1"/>
  <c r="EM77" i="1" s="1"/>
  <c r="EP128" i="1"/>
  <c r="EN141" i="1"/>
  <c r="EP87" i="1"/>
  <c r="EP86" i="1"/>
  <c r="EM141" i="1"/>
  <c r="EN152" i="1"/>
  <c r="EG150" i="1"/>
  <c r="EI150" i="1" s="1"/>
  <c r="EJ150" i="1" s="1"/>
  <c r="EM152" i="1"/>
  <c r="EO128" i="1"/>
  <c r="EQ128" i="1" s="1"/>
  <c r="EN142" i="1"/>
  <c r="EO142" i="1" s="1"/>
  <c r="EQ142" i="1" s="1"/>
  <c r="ET70" i="1" s="1"/>
  <c r="C43" i="1" s="1"/>
  <c r="EP106" i="1"/>
  <c r="EI109" i="1"/>
  <c r="EJ109" i="1" s="1"/>
  <c r="EM118" i="1"/>
  <c r="EN118" i="1"/>
  <c r="EP113" i="1"/>
  <c r="EL121" i="1"/>
  <c r="EK105" i="1"/>
  <c r="EO113" i="1"/>
  <c r="EQ113" i="1" s="1"/>
  <c r="EL105" i="1"/>
  <c r="EP91" i="1"/>
  <c r="EN125" i="1"/>
  <c r="EK121" i="1"/>
  <c r="EM125" i="1"/>
  <c r="EM85" i="1"/>
  <c r="EP117" i="1"/>
  <c r="EN85" i="1"/>
  <c r="EP142" i="1"/>
  <c r="EN81" i="1"/>
  <c r="EM81" i="1"/>
  <c r="EI107" i="1"/>
  <c r="EJ107" i="1" s="1"/>
  <c r="EK107" i="1" s="1"/>
  <c r="EO91" i="1"/>
  <c r="EQ91" i="1" s="1"/>
  <c r="EG101" i="1"/>
  <c r="EH101" i="1"/>
  <c r="EN71" i="1"/>
  <c r="EN120" i="1"/>
  <c r="EM120" i="1"/>
  <c r="EM71" i="1"/>
  <c r="EP131" i="1"/>
  <c r="EO131" i="1"/>
  <c r="EQ131" i="1" s="1"/>
  <c r="EO129" i="1" l="1"/>
  <c r="EQ129" i="1" s="1"/>
  <c r="EN102" i="1"/>
  <c r="EP139" i="1"/>
  <c r="EP152" i="1"/>
  <c r="EP104" i="1"/>
  <c r="EO104" i="1"/>
  <c r="EQ104" i="1" s="1"/>
  <c r="EN77" i="1"/>
  <c r="EO77" i="1" s="1"/>
  <c r="EQ77" i="1" s="1"/>
  <c r="EM102" i="1"/>
  <c r="EO152" i="1"/>
  <c r="EQ152" i="1" s="1"/>
  <c r="ET71" i="1" s="1"/>
  <c r="C44" i="1" s="1"/>
  <c r="EO141" i="1"/>
  <c r="EQ141" i="1" s="1"/>
  <c r="EP141" i="1"/>
  <c r="EN105" i="1"/>
  <c r="EM105" i="1"/>
  <c r="EM121" i="1"/>
  <c r="EK109" i="1"/>
  <c r="EL109" i="1"/>
  <c r="ER109" i="1"/>
  <c r="EO118" i="1"/>
  <c r="EQ118" i="1" s="1"/>
  <c r="EP118" i="1"/>
  <c r="EN121" i="1"/>
  <c r="EO125" i="1"/>
  <c r="EQ125" i="1" s="1"/>
  <c r="EP125" i="1"/>
  <c r="EO81" i="1"/>
  <c r="EQ81" i="1" s="1"/>
  <c r="EP85" i="1"/>
  <c r="EO85" i="1"/>
  <c r="EQ85" i="1" s="1"/>
  <c r="ER107" i="1"/>
  <c r="EL107" i="1"/>
  <c r="EP81" i="1"/>
  <c r="EO71" i="1"/>
  <c r="EQ71" i="1" s="1"/>
  <c r="EO120" i="1"/>
  <c r="EQ120" i="1" s="1"/>
  <c r="EI101" i="1"/>
  <c r="EJ101" i="1" s="1"/>
  <c r="EL101" i="1" s="1"/>
  <c r="EP71" i="1"/>
  <c r="EK150" i="1"/>
  <c r="ER150" i="1"/>
  <c r="EP120" i="1"/>
  <c r="EL150" i="1"/>
  <c r="EO102" i="1" l="1"/>
  <c r="EQ102" i="1" s="1"/>
  <c r="ET66" i="1" s="1"/>
  <c r="C39" i="1" s="1"/>
  <c r="EP77" i="1"/>
  <c r="EP102" i="1"/>
  <c r="EO105" i="1"/>
  <c r="EQ105" i="1" s="1"/>
  <c r="EP121" i="1"/>
  <c r="EP105" i="1"/>
  <c r="EO121" i="1"/>
  <c r="EQ121" i="1" s="1"/>
  <c r="EN109" i="1"/>
  <c r="EM109" i="1"/>
  <c r="EJ163" i="1"/>
  <c r="Q59" i="1" s="1"/>
  <c r="Q60" i="1" s="1"/>
  <c r="B30" i="1" s="1"/>
  <c r="EK101" i="1"/>
  <c r="EN101" i="1" s="1"/>
  <c r="EN107" i="1"/>
  <c r="EM107" i="1"/>
  <c r="EM150" i="1"/>
  <c r="ER101" i="1"/>
  <c r="EN150" i="1"/>
  <c r="EO109" i="1" l="1"/>
  <c r="EQ109" i="1" s="1"/>
  <c r="EM101" i="1"/>
  <c r="EP101" i="1" s="1"/>
  <c r="EP150" i="1"/>
  <c r="EP109" i="1"/>
  <c r="EP107" i="1"/>
  <c r="EO101" i="1"/>
  <c r="EQ101" i="1" s="1"/>
  <c r="EO107" i="1"/>
  <c r="EQ107" i="1" s="1"/>
  <c r="EO150" i="1"/>
  <c r="EQ150" i="1" s="1"/>
</calcChain>
</file>

<file path=xl/sharedStrings.xml><?xml version="1.0" encoding="utf-8"?>
<sst xmlns="http://schemas.openxmlformats.org/spreadsheetml/2006/main" count="826" uniqueCount="632">
  <si>
    <t>Date</t>
  </si>
  <si>
    <t>By</t>
  </si>
  <si>
    <t xml:space="preserve">User Input </t>
  </si>
  <si>
    <t>A</t>
  </si>
  <si>
    <t>B</t>
  </si>
  <si>
    <t>C</t>
  </si>
  <si>
    <t>ω</t>
  </si>
  <si>
    <t>Deg K</t>
  </si>
  <si>
    <t>NUMBER</t>
  </si>
  <si>
    <t>COMPONENT</t>
  </si>
  <si>
    <t>MOLE WT</t>
  </si>
  <si>
    <t>FREEZE</t>
  </si>
  <si>
    <t>BOILING</t>
  </si>
  <si>
    <t>CRITICAL</t>
  </si>
  <si>
    <t xml:space="preserve">CRITICAL </t>
  </si>
  <si>
    <t>ACENTRIC</t>
  </si>
  <si>
    <t>LIQ DEN</t>
  </si>
  <si>
    <t>REF T FOR</t>
  </si>
  <si>
    <t>DIPOLE</t>
  </si>
  <si>
    <t>VAPOR HEAT CAPACITY</t>
  </si>
  <si>
    <t xml:space="preserve">   LIQUID VISCOSITY</t>
  </si>
  <si>
    <t>STD HEAT</t>
  </si>
  <si>
    <t>STD ENERGY</t>
  </si>
  <si>
    <t xml:space="preserve">    ANTOINE VAPOR PRESSURE EQN</t>
  </si>
  <si>
    <t>VAP PRESS</t>
  </si>
  <si>
    <t>HARLACHER VAPOR PRESSURE EQN</t>
  </si>
  <si>
    <t>HEAT VAPOR</t>
  </si>
  <si>
    <t>POINT</t>
  </si>
  <si>
    <t>TEMP</t>
  </si>
  <si>
    <t>PRESSURE</t>
  </si>
  <si>
    <t>VOLUME</t>
  </si>
  <si>
    <t>COMPRESS</t>
  </si>
  <si>
    <t>FACTOR</t>
  </si>
  <si>
    <t>@TDEN</t>
  </si>
  <si>
    <t>LIQDEN</t>
  </si>
  <si>
    <t>MOMENT</t>
  </si>
  <si>
    <t xml:space="preserve">    CP=A+(B*T)+(C*T^2)+(D*T^3)</t>
  </si>
  <si>
    <t xml:space="preserve">  LOG(V)=B*(1/T-1/C)</t>
  </si>
  <si>
    <t>FORM</t>
  </si>
  <si>
    <t>LN(P)=A-B/(T+C)</t>
  </si>
  <si>
    <t>MAX TEMP</t>
  </si>
  <si>
    <t>MIN TEMP</t>
  </si>
  <si>
    <t xml:space="preserve">       LN(PVP)=A+B/T+C*LN(T)+(D*PVP/(T^2))</t>
  </si>
  <si>
    <t>NORMAL BP</t>
  </si>
  <si>
    <t>K</t>
  </si>
  <si>
    <t>ATM</t>
  </si>
  <si>
    <t>CC/G-MOL</t>
  </si>
  <si>
    <t>G/CC</t>
  </si>
  <si>
    <t>DEBYES</t>
  </si>
  <si>
    <t xml:space="preserve">  T AS K AND Cpvap IN CAL/G-MOLE-K</t>
  </si>
  <si>
    <t xml:space="preserve">  T AS K AND V AS CP</t>
  </si>
  <si>
    <t xml:space="preserve"> KCAL/G-MOLE</t>
  </si>
  <si>
    <t xml:space="preserve">        P AS mmHg AND T AS K</t>
  </si>
  <si>
    <t>PVP AS mmHg AND T AS K</t>
  </si>
  <si>
    <t>CAL/G-MOLE</t>
  </si>
  <si>
    <t>(TFP)</t>
  </si>
  <si>
    <t>(TB)</t>
  </si>
  <si>
    <t>(TC)</t>
  </si>
  <si>
    <t>(PC)</t>
  </si>
  <si>
    <t>(VC)</t>
  </si>
  <si>
    <t>(ZC)</t>
  </si>
  <si>
    <t>(OMEGA)</t>
  </si>
  <si>
    <t>(LIQDEN)</t>
  </si>
  <si>
    <t>(TDEN)</t>
  </si>
  <si>
    <t>(DIPM)</t>
  </si>
  <si>
    <t>(A)</t>
  </si>
  <si>
    <t>(B)</t>
  </si>
  <si>
    <t>(C)</t>
  </si>
  <si>
    <t>(D)</t>
  </si>
  <si>
    <t>DELHG</t>
  </si>
  <si>
    <t>DELGF</t>
  </si>
  <si>
    <t>TMX</t>
  </si>
  <si>
    <t>TMN</t>
  </si>
  <si>
    <t>D</t>
  </si>
  <si>
    <t>HV</t>
  </si>
  <si>
    <t>********</t>
  </si>
  <si>
    <t>******************************************</t>
  </si>
  <si>
    <t>************</t>
  </si>
  <si>
    <t>1,1,1-TRIFLOUROETHANE</t>
  </si>
  <si>
    <t>1,1,2,2-TETRACHLORO-1,2-DIFLUOROETHANE</t>
  </si>
  <si>
    <t>1,1,2-TRICHLOROETHANE</t>
  </si>
  <si>
    <t>1,1,2-TRIMETHYLCLOPENTANE</t>
  </si>
  <si>
    <t>1,1,3-TRIMETHYLCLOPENTANE</t>
  </si>
  <si>
    <t>1,1-DICHLORO-1,2,2,2-TETRAFLUOROETHANE</t>
  </si>
  <si>
    <t>1,1-DICHLOROETHANE</t>
  </si>
  <si>
    <t>1,1-DIFLOUROETHANE</t>
  </si>
  <si>
    <t>1,1-DIFLUOROETHYLENE</t>
  </si>
  <si>
    <t>1,1-DIMETHYLCYCLOHEXANE</t>
  </si>
  <si>
    <t>1,1-DIMETHYLCYCLOPENTANE</t>
  </si>
  <si>
    <t>1,2,2-TRICHLORO-1,1,2TRIFLUOROETHANE</t>
  </si>
  <si>
    <t>1,2,3,4-TETRAHYDRONAPHTHALENE</t>
  </si>
  <si>
    <t>1,2,3-TRICHLOROPROPANE</t>
  </si>
  <si>
    <t>1,2,3-TRIMETHYLBENZENE</t>
  </si>
  <si>
    <t>1,2,4,5-TETRAMETHYLBEENZENE</t>
  </si>
  <si>
    <t>1,2,4-TRIMETHYLBENZENE</t>
  </si>
  <si>
    <t>1,2-BUTADIENE</t>
  </si>
  <si>
    <t>1,2-DICHLORO-1,1,2,2-TETRAFLUOROETHANE</t>
  </si>
  <si>
    <t>1,2-DICHLOROETHANE</t>
  </si>
  <si>
    <t>1,2-DICHLOROPROPANE</t>
  </si>
  <si>
    <t>1,2-DIMETHOXYETHANE</t>
  </si>
  <si>
    <t>1,2-PENTADIENE</t>
  </si>
  <si>
    <t>1,2-PROPANEDIOL</t>
  </si>
  <si>
    <t>1,3,5-TRIMETHYLBENZENE</t>
  </si>
  <si>
    <t>1,3-BUTADIENE</t>
  </si>
  <si>
    <t>1,3-PROPANEDIOL</t>
  </si>
  <si>
    <t>1,4 DIOXANE</t>
  </si>
  <si>
    <t>1,4-DIETHYLBENZENE</t>
  </si>
  <si>
    <t>1,4-PENTADIENE</t>
  </si>
  <si>
    <t>1,5 HEXADIENE</t>
  </si>
  <si>
    <t>1-BUTENE</t>
  </si>
  <si>
    <t>1-BUTYNE</t>
  </si>
  <si>
    <t>1-CHLORO-1,1-DIFLUOROETHANE</t>
  </si>
  <si>
    <t>1-CHLOROBUTANE</t>
  </si>
  <si>
    <t>1-DECANOL</t>
  </si>
  <si>
    <t>1-DECENE</t>
  </si>
  <si>
    <t>1-DODECENE</t>
  </si>
  <si>
    <t>1-EICOSANOL</t>
  </si>
  <si>
    <t>1-HEPTANOL</t>
  </si>
  <si>
    <t>1-HEPTENE</t>
  </si>
  <si>
    <t>1-HEXADECENE</t>
  </si>
  <si>
    <t>1-HEXANOL</t>
  </si>
  <si>
    <t>1-HEXENE</t>
  </si>
  <si>
    <t>1-METHYL-1-ETHYLCYCLOPENTANE</t>
  </si>
  <si>
    <t>1-METHYL-2-ETHYLBENZENE</t>
  </si>
  <si>
    <t>1-METHYL-2-ISOPROPYLBENZENE</t>
  </si>
  <si>
    <t>1-METHYL-3-ETHYLBENZENE</t>
  </si>
  <si>
    <t>1-METHYL-4-ETHYLBENZENE</t>
  </si>
  <si>
    <t>1-METHYL-4-ISOPROPYLBENZENE</t>
  </si>
  <si>
    <t>1-METHYLNAPHTHALENE</t>
  </si>
  <si>
    <t>1-NONENE</t>
  </si>
  <si>
    <t>1-OCTADECANOL</t>
  </si>
  <si>
    <t>1-OCTADECENE</t>
  </si>
  <si>
    <t>1-OCTANOL</t>
  </si>
  <si>
    <t>1-OCTENE</t>
  </si>
  <si>
    <t>1-PENTADECENE</t>
  </si>
  <si>
    <t>1-PENTANOL</t>
  </si>
  <si>
    <t>1-PENTENE</t>
  </si>
  <si>
    <t>1-PENTYNE</t>
  </si>
  <si>
    <t>1-PROPANOL</t>
  </si>
  <si>
    <t>1-TERADECENE</t>
  </si>
  <si>
    <t>1-TRANS-3-PENTADIENE</t>
  </si>
  <si>
    <t>1-TRIDECENE</t>
  </si>
  <si>
    <t>1-UNDECENE</t>
  </si>
  <si>
    <t>2,2 DIMETHYL BUTANE</t>
  </si>
  <si>
    <t>2,2,3 TRIMETHYLPETANE</t>
  </si>
  <si>
    <t>2,2,3,3-TETRAMETHYLHEPTANE</t>
  </si>
  <si>
    <t>2,2,3,3-TETRAMETHYLPENTANE</t>
  </si>
  <si>
    <t>2,2,3,4-TETRAMETHYLPENTANE</t>
  </si>
  <si>
    <t>2,2,3-TRIMETHYLBUTANE</t>
  </si>
  <si>
    <t>2,2,3-TRIMETHYLHEXANE</t>
  </si>
  <si>
    <t>2,2,4 TRIMETHYLPENTANE</t>
  </si>
  <si>
    <t>2,2,4,4-TETRAMETHYLPENTANE</t>
  </si>
  <si>
    <t>2,2,4-TRIMETHYLHEXANE</t>
  </si>
  <si>
    <t>2,2,5,5-TETRAMETHYLHEPTANE</t>
  </si>
  <si>
    <t>2,2,5-TRIMETHYLHEXANE</t>
  </si>
  <si>
    <t>2,2-DIMETHYL PROPANE</t>
  </si>
  <si>
    <t>2,2-DIMETHYL-1-PROPANOL</t>
  </si>
  <si>
    <t>2,2-DIMETHYLHEXANE</t>
  </si>
  <si>
    <t>2,2-DIMETHYLPENTANE</t>
  </si>
  <si>
    <t>2,3 DIMETHYL BUTANE</t>
  </si>
  <si>
    <t>2,3,3 TRIMETHYLPENTANE</t>
  </si>
  <si>
    <t>2,3,3,4-TETRAMETHYLPENTANE</t>
  </si>
  <si>
    <t>2,3,3-TRIMETHYL-1-BUTENE</t>
  </si>
  <si>
    <t>2,3,4 TRIMETHYLPENTANE</t>
  </si>
  <si>
    <t>2,3-DIMETHYL-1-BUTENE</t>
  </si>
  <si>
    <t>2,3-DIMETHYL-2-BUTENE</t>
  </si>
  <si>
    <t>2,3-DIMETHYLHEXANE</t>
  </si>
  <si>
    <t>2,3-DIMETHYLPENTANE</t>
  </si>
  <si>
    <t>2,3-DIMETHYLPYRIDINE</t>
  </si>
  <si>
    <t>2,3-XYLENOL</t>
  </si>
  <si>
    <t>2,4-DIMETHYLHEXANE</t>
  </si>
  <si>
    <t>2,4-DIMETHYLPENTANE</t>
  </si>
  <si>
    <t>2,4-XYLENOL</t>
  </si>
  <si>
    <t>2,5-DIMETHYLHEXANE</t>
  </si>
  <si>
    <t>2,5-DIMETHYLPYRIDINE</t>
  </si>
  <si>
    <t>2,5-XYLENOL</t>
  </si>
  <si>
    <t>2,6-XYLENOL</t>
  </si>
  <si>
    <t>2-BUTANOL</t>
  </si>
  <si>
    <t>2-BUTYNE</t>
  </si>
  <si>
    <t>2-CHLOROBUTANE</t>
  </si>
  <si>
    <t>2-ETHYLHEXANOL</t>
  </si>
  <si>
    <t>2-METHYL BUTANE</t>
  </si>
  <si>
    <t>2-METHYL PENTANE</t>
  </si>
  <si>
    <t>2-METHYL-1,3-BUTADIENE</t>
  </si>
  <si>
    <t>2-METHYL-1-BUTANOL</t>
  </si>
  <si>
    <t>2-METHYL-1-BUTENE</t>
  </si>
  <si>
    <t>2-METHYL-2-BUTENE</t>
  </si>
  <si>
    <t>2-METHYL-2-PENTENE</t>
  </si>
  <si>
    <t>2-METHYL-3-ETHYLPENTANE</t>
  </si>
  <si>
    <t>2-METHYLHEPTANE</t>
  </si>
  <si>
    <t>2-METHYLHEXANE</t>
  </si>
  <si>
    <t>2-METHYLNAPHTHALENE</t>
  </si>
  <si>
    <t>2-OCTANOL</t>
  </si>
  <si>
    <t>3,3,5-TRIMETHYLHEPTANE</t>
  </si>
  <si>
    <t>3,3-DIETHYLPENTANE</t>
  </si>
  <si>
    <t>3,3-DIMETHYL-1-BUTENE</t>
  </si>
  <si>
    <t>3,3-DIMETHYLHEXANE</t>
  </si>
  <si>
    <t>3,3-DIMETHYLPENTANE</t>
  </si>
  <si>
    <t>3,4 DIMETHYLHEXANE</t>
  </si>
  <si>
    <t>3,4-DIMETHYLPYRIDINE</t>
  </si>
  <si>
    <t>3,4-XYLENOL</t>
  </si>
  <si>
    <t>3,5-DIMETHYLPYRIDINE</t>
  </si>
  <si>
    <t>3,5-XYLENOL</t>
  </si>
  <si>
    <t>3-ETHYLHEXANE</t>
  </si>
  <si>
    <t>3-ETHYLPENTANE</t>
  </si>
  <si>
    <t>3-METHYL PENTANE</t>
  </si>
  <si>
    <t>3-METHYL-1,2-BUTADIENE</t>
  </si>
  <si>
    <t>3-METHYL-1-BUTANOL</t>
  </si>
  <si>
    <t>3-METHYL-1-BUTENE</t>
  </si>
  <si>
    <t>3-METHYL-2-BUTANOL</t>
  </si>
  <si>
    <t>3-METHYL-3-ETHYLPENTANE</t>
  </si>
  <si>
    <t>3-METHYL-CIS-2-PENTENE</t>
  </si>
  <si>
    <t>3-METHYLHEPTANE</t>
  </si>
  <si>
    <t>3-METHYLHEXANE</t>
  </si>
  <si>
    <t>3-METHYL-TRANS-2-PENTENE</t>
  </si>
  <si>
    <t>4- METHYL PYRIDINE</t>
  </si>
  <si>
    <t>4-METHYL-CIS-2-PENTENE</t>
  </si>
  <si>
    <t>4-METHYLHEPTANE</t>
  </si>
  <si>
    <t>4-METHYL-TRANS-2-PENTENE</t>
  </si>
  <si>
    <t>ACETALDEHYDE</t>
  </si>
  <si>
    <t>ACETIC ACID</t>
  </si>
  <si>
    <t>ACETIC ANHYDRIDE</t>
  </si>
  <si>
    <t>ACETONE</t>
  </si>
  <si>
    <t>ACETONITRILE</t>
  </si>
  <si>
    <t>ACETYL CHLORIDE</t>
  </si>
  <si>
    <t>ACETYLENE</t>
  </si>
  <si>
    <t>ACROLEIN</t>
  </si>
  <si>
    <t>ACRYLIC ACID</t>
  </si>
  <si>
    <t>ACRYLONITRILE</t>
  </si>
  <si>
    <t>ALLYL ALCOHOL</t>
  </si>
  <si>
    <t>ALLYL CHLORIDE</t>
  </si>
  <si>
    <t>ALLYL CYANIDE</t>
  </si>
  <si>
    <t>ALPHA-METHYL STYRENE</t>
  </si>
  <si>
    <t>AMMONIA</t>
  </si>
  <si>
    <t>ANILINE</t>
  </si>
  <si>
    <t>ANTHRACENE</t>
  </si>
  <si>
    <t>ARGON</t>
  </si>
  <si>
    <t>BENZALDEHYDE</t>
  </si>
  <si>
    <t>BENZENE</t>
  </si>
  <si>
    <t>BENZOIC ACID</t>
  </si>
  <si>
    <t>BENZONITRILE</t>
  </si>
  <si>
    <t>BENZYL ALCOHOL</t>
  </si>
  <si>
    <t>BORON TRICHLORIDE</t>
  </si>
  <si>
    <t>BORON TRIFLUORIDE</t>
  </si>
  <si>
    <t>BROMINE</t>
  </si>
  <si>
    <t>BROMOBENZENE</t>
  </si>
  <si>
    <t>BUTYL BENZOATE</t>
  </si>
  <si>
    <t>BUTYL ETHER</t>
  </si>
  <si>
    <t>BUTYRONITRILE</t>
  </si>
  <si>
    <t>C,C,T-1,2,4-TRIMETHYLCYCLOPENTANE</t>
  </si>
  <si>
    <t>C,T,C-1,2,4-TRIMETHYLCYCLOPENTANE</t>
  </si>
  <si>
    <t>CAPRYLONITRILE</t>
  </si>
  <si>
    <t>CARBON DIOXIDE</t>
  </si>
  <si>
    <t>CARBON DISULFIDE</t>
  </si>
  <si>
    <t>CARBON MONOXIDE</t>
  </si>
  <si>
    <t>CARBON TETRACHLORIDE</t>
  </si>
  <si>
    <t>CARBON TETRAFLUORIDE</t>
  </si>
  <si>
    <t>CARBONYL SULFIDE</t>
  </si>
  <si>
    <t>CHLORINE</t>
  </si>
  <si>
    <t xml:space="preserve">CHLOROBENZENE </t>
  </si>
  <si>
    <t>CHLORODIFLUOROMETHANE</t>
  </si>
  <si>
    <t>CHLOROFORM</t>
  </si>
  <si>
    <t>CHLOROPENTAFLUOROETHANE</t>
  </si>
  <si>
    <t>CHLOROTRIFLUOROMETHANE</t>
  </si>
  <si>
    <t>CIS-1,2-DIMETHYLCYCLOHEXANE</t>
  </si>
  <si>
    <t>CIS-1,2-DIMETHYLCYCLOPENTANE</t>
  </si>
  <si>
    <t>CIS-1,3-DIMETHYLCYCLOHEXANE</t>
  </si>
  <si>
    <t>CIS-1,4-DIMETHYLCYCLOHEXANE</t>
  </si>
  <si>
    <t>CIS-2-BUTENE</t>
  </si>
  <si>
    <t>CIS-2-HEXENE</t>
  </si>
  <si>
    <t>CIS-2-PENTENE</t>
  </si>
  <si>
    <t>CIS-3-HEXENE</t>
  </si>
  <si>
    <t>CIS-DECALIN</t>
  </si>
  <si>
    <t>CYANOGEN</t>
  </si>
  <si>
    <t>CYCLOBUTANE</t>
  </si>
  <si>
    <t>CYCLOHEPTANE</t>
  </si>
  <si>
    <t>CYCLOHEXANE</t>
  </si>
  <si>
    <t>CYCLOHEXANOL</t>
  </si>
  <si>
    <t>CYCLOHEXANONE</t>
  </si>
  <si>
    <t>CYCLOHEXENE</t>
  </si>
  <si>
    <t>CYCLOPENTANE</t>
  </si>
  <si>
    <t>CYCLOPENTANONE</t>
  </si>
  <si>
    <t>CYCLOPENTENE</t>
  </si>
  <si>
    <t>CYCLOPROPANE</t>
  </si>
  <si>
    <t>DEUTERIUM</t>
  </si>
  <si>
    <t>DEUTERIUM OXIDE</t>
  </si>
  <si>
    <t>DIBROMOMETHANE</t>
  </si>
  <si>
    <t>DIBUTYLAMINE</t>
  </si>
  <si>
    <t>DIBUTYL-O-PHTHALATE</t>
  </si>
  <si>
    <t>DICHLORODIFLUOROMETHANE</t>
  </si>
  <si>
    <t>DICHLOROMETHANE</t>
  </si>
  <si>
    <t>DICHLOROMONOFLUOROMETHANE</t>
  </si>
  <si>
    <t>DIETHYL AMINE</t>
  </si>
  <si>
    <t>DIETHYL DISULFIDE</t>
  </si>
  <si>
    <t>DIETHYL KETONE</t>
  </si>
  <si>
    <t>DIETHYL SULFIDE</t>
  </si>
  <si>
    <t>DIETHYLENE GLYCOL</t>
  </si>
  <si>
    <t>DIHEXYL ETHER</t>
  </si>
  <si>
    <t>DIISOPROPYL ETHER</t>
  </si>
  <si>
    <t>DIMETHYL ETHER</t>
  </si>
  <si>
    <t>DIMETHYL OXALATE</t>
  </si>
  <si>
    <t>DIMETHYL SULFIDE</t>
  </si>
  <si>
    <t>DIPHENYL</t>
  </si>
  <si>
    <t>DIPHENYL ETHER</t>
  </si>
  <si>
    <t>DIPHENYLMETHANE</t>
  </si>
  <si>
    <t>DIPROPYLAMINE</t>
  </si>
  <si>
    <t>DODECANOL</t>
  </si>
  <si>
    <t>ETHANE</t>
  </si>
  <si>
    <t>ETHANOL</t>
  </si>
  <si>
    <t>ETHYL ACETATE</t>
  </si>
  <si>
    <t>ETHYL ACRYLATE</t>
  </si>
  <si>
    <t>ETHYL AMINE</t>
  </si>
  <si>
    <t>ETHYL BENZOATE</t>
  </si>
  <si>
    <t>ETHYL BROMIDE</t>
  </si>
  <si>
    <t>ETHYL BUTYL ETHER</t>
  </si>
  <si>
    <t>ETHYL BUTYRATE</t>
  </si>
  <si>
    <t>ETHYL CHLORIDE</t>
  </si>
  <si>
    <t>ETHYL ETHER</t>
  </si>
  <si>
    <t>ETHYL FLUORIDE</t>
  </si>
  <si>
    <t>ETHYL FORMATE</t>
  </si>
  <si>
    <t>ETHYL ISOBUTYRATE</t>
  </si>
  <si>
    <t>ETHYL MERCAPTAN</t>
  </si>
  <si>
    <t>ETHYL PROPIONATE</t>
  </si>
  <si>
    <t>ETHYL PROPYL ETHER</t>
  </si>
  <si>
    <t>ETHYLBENZENE</t>
  </si>
  <si>
    <t>ETHYLCYCLOHEXANE</t>
  </si>
  <si>
    <t>ETHYLCYCLOPENTANE</t>
  </si>
  <si>
    <t>ETHYLENE</t>
  </si>
  <si>
    <t>ETHYLENE GLYCOL</t>
  </si>
  <si>
    <t>ETHYLENE IMINE</t>
  </si>
  <si>
    <t>ETHYLENE OXIDE</t>
  </si>
  <si>
    <t>ETHYLENEDIAMINE</t>
  </si>
  <si>
    <t>FLUORINE</t>
  </si>
  <si>
    <t>FLUOROBENZENE</t>
  </si>
  <si>
    <t>FORMALDEHYDE</t>
  </si>
  <si>
    <t>FORMIC ACID</t>
  </si>
  <si>
    <t>FURAN</t>
  </si>
  <si>
    <t>GLYCEROL</t>
  </si>
  <si>
    <t>HELIUM-4</t>
  </si>
  <si>
    <t>HEPTADECANOL</t>
  </si>
  <si>
    <t>HYDRAZINE</t>
  </si>
  <si>
    <t>HYDROGEN</t>
  </si>
  <si>
    <t>HYDROGEN BROMIDE</t>
  </si>
  <si>
    <t>HYDROGEN CHLORIDE</t>
  </si>
  <si>
    <t>HYDROGEN CYANIDE</t>
  </si>
  <si>
    <t>HYDROGEN FLUORIDE</t>
  </si>
  <si>
    <t>HYDROGEN IODIDE</t>
  </si>
  <si>
    <t>HYDROGEN SULFIDE</t>
  </si>
  <si>
    <t>IODINE</t>
  </si>
  <si>
    <t>IODOBENZENE</t>
  </si>
  <si>
    <t>ISOBUTANE</t>
  </si>
  <si>
    <t>ISOBUTANOL</t>
  </si>
  <si>
    <t>ISOBUTYL ACETATE</t>
  </si>
  <si>
    <t>ISOBUTYL AMINE</t>
  </si>
  <si>
    <t>ISOBUTYL FORMATE</t>
  </si>
  <si>
    <t>ISOBUTYLBENZENE</t>
  </si>
  <si>
    <t>ISOBUTYLCYCLOHEXANE</t>
  </si>
  <si>
    <t>ISOBUTYLENE</t>
  </si>
  <si>
    <t>ISOBUTYRALDEHYDE</t>
  </si>
  <si>
    <t>ISOBUTYRIC ACID</t>
  </si>
  <si>
    <t>ISOPROPYL ALCOHOL</t>
  </si>
  <si>
    <t>ISOPROPYL AMINE</t>
  </si>
  <si>
    <t>ISOPROPYL CHLORIDE</t>
  </si>
  <si>
    <t>ISOPROPYLBENZENE</t>
  </si>
  <si>
    <t>ISOPROPYLCYCLOHEXANE</t>
  </si>
  <si>
    <t>ISOPROPYLCYCLOPENTANE</t>
  </si>
  <si>
    <t>KETENE</t>
  </si>
  <si>
    <t>KRYPTON</t>
  </si>
  <si>
    <t>MALEIC ANHYDRIDE</t>
  </si>
  <si>
    <t>M-CRESOL</t>
  </si>
  <si>
    <t>M-DICHLOROBENZENE</t>
  </si>
  <si>
    <t>METHANE</t>
  </si>
  <si>
    <t>METHANOL</t>
  </si>
  <si>
    <t>METHYCYCLOPENTANE</t>
  </si>
  <si>
    <t>METHYL ACETATE</t>
  </si>
  <si>
    <t>METHYL ACETYLENE</t>
  </si>
  <si>
    <t>METHYL ACRYLATE</t>
  </si>
  <si>
    <t>METHYL AMINE</t>
  </si>
  <si>
    <t>METHYL BENZOATE</t>
  </si>
  <si>
    <t>METHYL BROMIDE</t>
  </si>
  <si>
    <t>METHYL BUTYRATE</t>
  </si>
  <si>
    <t>METHYL CHLORIDE</t>
  </si>
  <si>
    <t>METHYL ETHYL ETHER</t>
  </si>
  <si>
    <t>METHYL ETHYL KETONE</t>
  </si>
  <si>
    <t>METHYL ETHYL SULFIDE</t>
  </si>
  <si>
    <t>METHYL FLUORIDE</t>
  </si>
  <si>
    <t>METHYL FORMATE</t>
  </si>
  <si>
    <t>METHYL HYDRAZINE</t>
  </si>
  <si>
    <t>METHYL IODIDE</t>
  </si>
  <si>
    <t>METHYL ISOBUTYL KETONE</t>
  </si>
  <si>
    <t>METHYL ISOBUTYRATE</t>
  </si>
  <si>
    <t>METHYL ISOCYANATE</t>
  </si>
  <si>
    <t>METHYL ISOPROPYL KETONE</t>
  </si>
  <si>
    <t>METHYL MERCAPTAN</t>
  </si>
  <si>
    <t>METHYL N-PROPYL KETONE</t>
  </si>
  <si>
    <t>METHYL PHENYL ETHER</t>
  </si>
  <si>
    <t>METHYL PHENYL KETONE</t>
  </si>
  <si>
    <t>METHYL PROPIONATE</t>
  </si>
  <si>
    <t>METHYLAL</t>
  </si>
  <si>
    <t>METHYLCYCLOHEXANE</t>
  </si>
  <si>
    <t>M-ETHYLPHENOL</t>
  </si>
  <si>
    <t>METHYLPHENYLAMINE</t>
  </si>
  <si>
    <t>MONOETHANOLAMINE</t>
  </si>
  <si>
    <t>MORPHOLINE</t>
  </si>
  <si>
    <t>M-TERPHENYL</t>
  </si>
  <si>
    <t>M-TOLUIDINE</t>
  </si>
  <si>
    <t>M-XYLENE</t>
  </si>
  <si>
    <t>N,N-DIMETHYLANILINE</t>
  </si>
  <si>
    <t>NAPHTHALENE</t>
  </si>
  <si>
    <t>N-BUTANE</t>
  </si>
  <si>
    <t>N-BUTANOL</t>
  </si>
  <si>
    <t>N-BUTYL AMINE</t>
  </si>
  <si>
    <t>N-BUTYL-ACETATE</t>
  </si>
  <si>
    <t>N-BUTYLANILINE</t>
  </si>
  <si>
    <t>N-BUTYLBENZENE</t>
  </si>
  <si>
    <t>N-BUTYLCYCLOHEXANE</t>
  </si>
  <si>
    <t>N-BUTYRALDEHYDE</t>
  </si>
  <si>
    <t>N-BUTYRIC ACID</t>
  </si>
  <si>
    <t>N-DECANE</t>
  </si>
  <si>
    <t>N-DECYCLCYCLOPENTANE</t>
  </si>
  <si>
    <t>N-DECYCYCLOHEXANE</t>
  </si>
  <si>
    <t>N-DODECENE</t>
  </si>
  <si>
    <t>N-DODECYCLOPENTANE</t>
  </si>
  <si>
    <t>N-EICOSANE</t>
  </si>
  <si>
    <t>NEON</t>
  </si>
  <si>
    <t>N-HEPTADECANE</t>
  </si>
  <si>
    <t>N-HEPTANE</t>
  </si>
  <si>
    <t>N-HEPTYLCYCLOPENTANE</t>
  </si>
  <si>
    <t>N-HEXADECANE</t>
  </si>
  <si>
    <t>N-HEXADECYLCYCLOPENTANE</t>
  </si>
  <si>
    <t>N-HEXANE</t>
  </si>
  <si>
    <t>N-HEXYLCYCLOPENTANE</t>
  </si>
  <si>
    <t>NITRIC OXIDE</t>
  </si>
  <si>
    <t>NITROGEN</t>
  </si>
  <si>
    <t>NITROGEN DIOXIDE</t>
  </si>
  <si>
    <t>NITROGEN TRIFLUORIDE</t>
  </si>
  <si>
    <t>NITROMETHANE</t>
  </si>
  <si>
    <t>NITROSYL CHLORIDE</t>
  </si>
  <si>
    <t>NITROUS OXIDE</t>
  </si>
  <si>
    <t>N-NONADECANE</t>
  </si>
  <si>
    <t>N-NONANE</t>
  </si>
  <si>
    <t>N-NONYCLYCLOPENTANE</t>
  </si>
  <si>
    <t>N-OCTADECANE</t>
  </si>
  <si>
    <t>N-OCTANE</t>
  </si>
  <si>
    <t>N-OCTYLCYCLOPENTANE</t>
  </si>
  <si>
    <t>N-PENTADECANE</t>
  </si>
  <si>
    <t>N-PENTADECYLCYCLOPENTANE</t>
  </si>
  <si>
    <t>N-PENTANE</t>
  </si>
  <si>
    <t>N-PROPYL ACETATE</t>
  </si>
  <si>
    <t>N-PROPYL AMINE</t>
  </si>
  <si>
    <t>N-PROPYL FORMATE</t>
  </si>
  <si>
    <t>N-PROPYL PROPIONATE</t>
  </si>
  <si>
    <t>N-PROPYLBENZENE</t>
  </si>
  <si>
    <t>N-PROPYLCYCLOHEXANE</t>
  </si>
  <si>
    <t>N-PROPYLCYCLOPENTANE</t>
  </si>
  <si>
    <t>N-TETRADECANE</t>
  </si>
  <si>
    <t>N-TETRADECYCLOPENT</t>
  </si>
  <si>
    <t>N-TRIDECANE</t>
  </si>
  <si>
    <t>N-TRIDECYLCYCLOPENTANE</t>
  </si>
  <si>
    <t>N-UNDECENE</t>
  </si>
  <si>
    <t>N-VALERIC ACID</t>
  </si>
  <si>
    <t>O-CRESOL</t>
  </si>
  <si>
    <t>O-DICHLOROBENZENE</t>
  </si>
  <si>
    <t>O-ETHYLPHENOL</t>
  </si>
  <si>
    <t>O-TERPHENYL</t>
  </si>
  <si>
    <t>O-TOLUIDINE</t>
  </si>
  <si>
    <t>OXYGEN</t>
  </si>
  <si>
    <t>O-XYLENE</t>
  </si>
  <si>
    <t>OZONE</t>
  </si>
  <si>
    <t>P-CRESOL</t>
  </si>
  <si>
    <t>P-DICLOROBENZENE</t>
  </si>
  <si>
    <t>PERFLUOROBENZENE</t>
  </si>
  <si>
    <t>PERFLUOROCYCLOHEXANE</t>
  </si>
  <si>
    <t>PERFLUOROETHANE</t>
  </si>
  <si>
    <t>PERFLUOROMETHYLCYCLOHEXANE</t>
  </si>
  <si>
    <t>PERFLUORO-N-HEPTANE</t>
  </si>
  <si>
    <t>PERFLUORO-N-HEXANE</t>
  </si>
  <si>
    <t>P-ETHYLPHENOL</t>
  </si>
  <si>
    <t>PHENANTHRENE</t>
  </si>
  <si>
    <t>PHENETOLE</t>
  </si>
  <si>
    <t>PHENOL</t>
  </si>
  <si>
    <t>PHOSGENE</t>
  </si>
  <si>
    <t>PHOSPHORUS TRICHLORIDE</t>
  </si>
  <si>
    <t>PHTHALIC ANHYDRIDE</t>
  </si>
  <si>
    <t>PIPERIDINE</t>
  </si>
  <si>
    <t>PROPADIENE</t>
  </si>
  <si>
    <t>PROPANE</t>
  </si>
  <si>
    <t>PROPIONALDEHYDE</t>
  </si>
  <si>
    <t>PROPIONIC ACID</t>
  </si>
  <si>
    <t>PROPIONITRILE</t>
  </si>
  <si>
    <t>PROPYL CHLORIDE</t>
  </si>
  <si>
    <t>PROPYLENE</t>
  </si>
  <si>
    <t>PROPYLENE OXIDE</t>
  </si>
  <si>
    <t>P-TERPHENYL</t>
  </si>
  <si>
    <t>P-TOLUIDINE</t>
  </si>
  <si>
    <t>P-XYLENE</t>
  </si>
  <si>
    <t>PYRIDINE</t>
  </si>
  <si>
    <t>PYRROLE</t>
  </si>
  <si>
    <t>PYRROLIDINE</t>
  </si>
  <si>
    <t>SEC-BUTYLBENZENE</t>
  </si>
  <si>
    <t>SEC-BUTYLCYCLOHEXANE</t>
  </si>
  <si>
    <t>SILICON TETRACHLORIDE</t>
  </si>
  <si>
    <t>SILICON TETRAFLUORIDE</t>
  </si>
  <si>
    <t>STYRENE</t>
  </si>
  <si>
    <t>SUCCINIC ACID</t>
  </si>
  <si>
    <t>SULFUR DIOXIDE</t>
  </si>
  <si>
    <t>SULFUR HEXAFLUORIDE</t>
  </si>
  <si>
    <t>SULFUR TRIOXIDE</t>
  </si>
  <si>
    <t>TERT-BUTANOL</t>
  </si>
  <si>
    <t>TERT-BUTYL CHLORIDE</t>
  </si>
  <si>
    <t>TERT-BUTYLBENZENE</t>
  </si>
  <si>
    <t>TERT-BUTYLCYCLOHEXANE</t>
  </si>
  <si>
    <t>TETRACHLOROETHYLENE</t>
  </si>
  <si>
    <t>TETRAHYDROFURAN</t>
  </si>
  <si>
    <t>THIOPHENE</t>
  </si>
  <si>
    <t>TOLUENE</t>
  </si>
  <si>
    <t>TRANS-1,2-DIMETHYLCYCLOHEXANE</t>
  </si>
  <si>
    <t>TRANS-1,2-DIMETHYLCYCLOPENTANE</t>
  </si>
  <si>
    <t>TRANS-1,3-DIMETHYLCYCLOHEXANE</t>
  </si>
  <si>
    <t>TRANS-1,4-DIMETHYLCYCLOHEXANE</t>
  </si>
  <si>
    <t>TRANS-2-BUTENE</t>
  </si>
  <si>
    <t>TRANS-2-HEXENE</t>
  </si>
  <si>
    <t>TRANS-2-OCTENE</t>
  </si>
  <si>
    <t>TRANS-2-PENTENE</t>
  </si>
  <si>
    <t>TRANS-3-HEXENE</t>
  </si>
  <si>
    <t>TRANS-DECALIN</t>
  </si>
  <si>
    <t>TRIBUTYLAMINE</t>
  </si>
  <si>
    <t>TRICHLOROETHYLENE</t>
  </si>
  <si>
    <t>TRICHLOROFLUOROMETHANE</t>
  </si>
  <si>
    <t>TRIETHYLAMINE</t>
  </si>
  <si>
    <t>TRIFLUOROACETIC ACID</t>
  </si>
  <si>
    <t>TRIFLUOROBROMOMETHANE</t>
  </si>
  <si>
    <t>TRIMETHYL AMINE</t>
  </si>
  <si>
    <t>VALERALDEHYDE</t>
  </si>
  <si>
    <t>VINYL ACETATE</t>
  </si>
  <si>
    <t>VINYL CHLORIDE</t>
  </si>
  <si>
    <t>VINYL ETHYL ETHER</t>
  </si>
  <si>
    <t>VINYL FLUORIDE</t>
  </si>
  <si>
    <t>VINYL FORMATE</t>
  </si>
  <si>
    <t>VINYL METHYL ETHER</t>
  </si>
  <si>
    <t>VINYLACETYLENE</t>
  </si>
  <si>
    <t>WATER</t>
  </si>
  <si>
    <t>XENON</t>
  </si>
  <si>
    <t>Binary Pair Databank</t>
  </si>
  <si>
    <r>
      <t>Z</t>
    </r>
    <r>
      <rPr>
        <vertAlign val="subscript"/>
        <sz val="11"/>
        <color theme="1"/>
        <rFont val="Calibri"/>
        <family val="2"/>
        <scheme val="minor"/>
      </rPr>
      <t>RA</t>
    </r>
    <r>
      <rPr>
        <sz val="11"/>
        <color theme="1"/>
        <rFont val="Calibri"/>
        <family val="2"/>
        <scheme val="minor"/>
      </rPr>
      <t>1</t>
    </r>
  </si>
  <si>
    <r>
      <t>Z</t>
    </r>
    <r>
      <rPr>
        <vertAlign val="subscript"/>
        <sz val="11"/>
        <color theme="1"/>
        <rFont val="Calibri"/>
        <family val="2"/>
        <scheme val="minor"/>
      </rPr>
      <t>RA</t>
    </r>
    <r>
      <rPr>
        <sz val="11"/>
        <color theme="1"/>
        <rFont val="Calibri"/>
        <family val="2"/>
        <scheme val="minor"/>
      </rPr>
      <t>2</t>
    </r>
  </si>
  <si>
    <t xml:space="preserve">Select Binary  Pair </t>
  </si>
  <si>
    <t>Component 1</t>
  </si>
  <si>
    <t>Component 2</t>
  </si>
  <si>
    <t>Pair Selected</t>
  </si>
  <si>
    <t>Message</t>
  </si>
  <si>
    <t>Entry</t>
  </si>
  <si>
    <t>Components</t>
  </si>
  <si>
    <t>Antoine Equation Parameters</t>
  </si>
  <si>
    <t>Aij, Wilson Binary parameter</t>
  </si>
  <si>
    <t>cal/gmol</t>
  </si>
  <si>
    <t>Data</t>
  </si>
  <si>
    <t>ID</t>
  </si>
  <si>
    <t>Tc, Deg K</t>
  </si>
  <si>
    <t>Pc, Bar</t>
  </si>
  <si>
    <r>
      <t>Z</t>
    </r>
    <r>
      <rPr>
        <vertAlign val="subscript"/>
        <sz val="11"/>
        <color theme="1"/>
        <rFont val="Calibri"/>
        <family val="2"/>
      </rPr>
      <t>RA</t>
    </r>
  </si>
  <si>
    <t>Is Ideal</t>
  </si>
  <si>
    <t>T x-y Diagram</t>
  </si>
  <si>
    <t>Pressure</t>
  </si>
  <si>
    <t>Bar Abs</t>
  </si>
  <si>
    <t>P x-y Diagram</t>
  </si>
  <si>
    <t>Temperature</t>
  </si>
  <si>
    <t>°C</t>
  </si>
  <si>
    <t>Tx-y Diagram</t>
  </si>
  <si>
    <t>mmHg</t>
  </si>
  <si>
    <t>T1sat</t>
  </si>
  <si>
    <t>R</t>
  </si>
  <si>
    <t>T2sat</t>
  </si>
  <si>
    <t>Bubble</t>
  </si>
  <si>
    <t>Iteration 1</t>
  </si>
  <si>
    <t>T1</t>
  </si>
  <si>
    <t>Y12</t>
  </si>
  <si>
    <t>Y21</t>
  </si>
  <si>
    <t>P1sat</t>
  </si>
  <si>
    <t>V1</t>
  </si>
  <si>
    <t>V2</t>
  </si>
  <si>
    <t>Vfact</t>
  </si>
  <si>
    <t>T1'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</si>
  <si>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</si>
  <si>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</si>
  <si>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</si>
  <si>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</si>
  <si>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</si>
  <si>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</si>
  <si>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</si>
  <si>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</si>
  <si>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</si>
  <si>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</si>
  <si>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</si>
  <si>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Iteration 13</t>
  </si>
  <si>
    <t>Iteration 14</t>
  </si>
  <si>
    <t>Iteration 15</t>
  </si>
  <si>
    <t>Final Values</t>
  </si>
  <si>
    <t>Dew</t>
  </si>
  <si>
    <t>Tfinal</t>
  </si>
  <si>
    <t>X1</t>
  </si>
  <si>
    <t>Y1</t>
  </si>
  <si>
    <t>Px-y Diagram</t>
  </si>
  <si>
    <t>Xi</t>
  </si>
  <si>
    <t>Yi</t>
  </si>
  <si>
    <t>Pfinal</t>
  </si>
  <si>
    <t>P1</t>
  </si>
  <si>
    <t>T x-y Chart Data</t>
  </si>
  <si>
    <t>P x-y Chart Data</t>
  </si>
  <si>
    <t>X</t>
  </si>
  <si>
    <t>Y</t>
  </si>
  <si>
    <t>Bar A</t>
  </si>
  <si>
    <t>Basis</t>
  </si>
  <si>
    <t xml:space="preserve">Vapor pressure is calculated using Antoine Equation : </t>
  </si>
  <si>
    <t>Ln ( Pressure ( mmHg ) ) = A - B / ( Temperature ( °K ) + C )</t>
  </si>
  <si>
    <r>
      <t>Z</t>
    </r>
    <r>
      <rPr>
        <vertAlign val="subscript"/>
        <sz val="11"/>
        <color theme="1"/>
        <rFont val="Calibri"/>
        <family val="2"/>
        <scheme val="minor"/>
      </rPr>
      <t>RA,</t>
    </r>
    <r>
      <rPr>
        <sz val="11"/>
        <color theme="1"/>
        <rFont val="Calibri"/>
        <family val="2"/>
        <scheme val="minor"/>
      </rPr>
      <t xml:space="preserve"> Rackett Liquid Volume Correlation Parameter</t>
    </r>
  </si>
  <si>
    <t>BINARY VAPOR LIQUID EQUILIBRIUM (Wilson Model)</t>
  </si>
  <si>
    <t>γ1</t>
  </si>
  <si>
    <t>γ2</t>
  </si>
  <si>
    <t>ID1</t>
  </si>
  <si>
    <t>ID2</t>
  </si>
  <si>
    <t>λ12 - λ11</t>
  </si>
  <si>
    <t>λ21 - λ22</t>
  </si>
  <si>
    <t>P2</t>
  </si>
  <si>
    <t>λij - λii</t>
  </si>
  <si>
    <t>22.08.2022</t>
  </si>
  <si>
    <t>DHANANJAY PATIL</t>
  </si>
  <si>
    <t>VACUUM</t>
  </si>
  <si>
    <t>MMHG</t>
  </si>
  <si>
    <t>AVAIL VACUUM</t>
  </si>
  <si>
    <t>Log P = A - B / ( T + C )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</si>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</sst>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[$-14009]dd/mm/yy;@"/>
    <numFmt numFmtId="166" formatCode="0.0"/>
    <numFmt numFmtId="167" formatCode="0.0000"/>
    <numFmt numFmtId="168" formatCode="0.000E+00"/>
    <numFmt numFmtId="169" formatCode="0.0E+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1"/>
      <color rgb="FFFF000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</font>
    <font>
      <b/>
      <u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0000"/>
      <name val="Georgia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theme="9" tint="0.39991454817346722"/>
      </left>
      <right/>
      <top style="thin">
        <color theme="9" tint="0.39988402966399123"/>
      </top>
      <bottom style="thin">
        <color theme="9" tint="0.39994506668294322"/>
      </bottom>
      <diagonal/>
    </border>
    <border>
      <left/>
      <right style="thin">
        <color theme="9" tint="0.39991454817346722"/>
      </right>
      <top style="thin">
        <color theme="9" tint="0.39988402966399123"/>
      </top>
      <bottom style="thin">
        <color theme="9" tint="0.39994506668294322"/>
      </bottom>
      <diagonal/>
    </border>
    <border>
      <left style="thin">
        <color theme="9" tint="0.39991454817346722"/>
      </left>
      <right/>
      <top style="thin">
        <color theme="9" tint="0.39994506668294322"/>
      </top>
      <bottom style="thin">
        <color theme="9" tint="0.39991454817346722"/>
      </bottom>
      <diagonal/>
    </border>
    <border>
      <left/>
      <right style="thin">
        <color theme="9" tint="0.39991454817346722"/>
      </right>
      <top style="thin">
        <color theme="9" tint="0.39994506668294322"/>
      </top>
      <bottom style="thin">
        <color theme="9" tint="0.399914548173467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9" fillId="0" borderId="0"/>
  </cellStyleXfs>
  <cellXfs count="144">
    <xf numFmtId="0" fontId="0" fillId="0" borderId="0" xfId="0"/>
    <xf numFmtId="1" fontId="1" fillId="0" borderId="0" xfId="0" applyNumberFormat="1" applyFont="1" applyAlignment="1">
      <alignment horizontal="center"/>
    </xf>
    <xf numFmtId="164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1" fontId="0" fillId="0" borderId="0" xfId="0" applyNumberFormat="1" applyProtection="1"/>
    <xf numFmtId="164" fontId="0" fillId="0" borderId="0" xfId="0" applyNumberFormat="1" applyProtection="1"/>
    <xf numFmtId="164" fontId="4" fillId="0" borderId="0" xfId="0" applyNumberFormat="1" applyFont="1" applyBorder="1" applyProtection="1"/>
    <xf numFmtId="164" fontId="5" fillId="0" borderId="0" xfId="0" applyNumberFormat="1" applyFont="1" applyProtection="1"/>
    <xf numFmtId="164" fontId="4" fillId="2" borderId="5" xfId="0" applyNumberFormat="1" applyFont="1" applyFill="1" applyBorder="1" applyAlignment="1" applyProtection="1">
      <protection locked="0"/>
    </xf>
    <xf numFmtId="164" fontId="3" fillId="0" borderId="0" xfId="1" applyNumberFormat="1" applyProtection="1"/>
    <xf numFmtId="0" fontId="1" fillId="0" borderId="0" xfId="0" applyFont="1"/>
    <xf numFmtId="0" fontId="7" fillId="0" borderId="0" xfId="0" applyFont="1"/>
    <xf numFmtId="0" fontId="0" fillId="0" borderId="0" xfId="0" applyFill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2" borderId="6" xfId="0" applyFill="1" applyBorder="1" applyProtection="1">
      <protection locked="0"/>
    </xf>
    <xf numFmtId="0" fontId="0" fillId="0" borderId="0" xfId="0" applyAlignment="1">
      <alignment horizontal="left"/>
    </xf>
    <xf numFmtId="0" fontId="1" fillId="3" borderId="0" xfId="0" applyFont="1" applyFill="1"/>
    <xf numFmtId="0" fontId="0" fillId="3" borderId="0" xfId="0" applyFill="1"/>
    <xf numFmtId="165" fontId="4" fillId="0" borderId="0" xfId="0" applyNumberFormat="1" applyFont="1" applyFill="1" applyBorder="1" applyAlignment="1" applyProtection="1">
      <alignment horizontal="left"/>
      <protection locked="0"/>
    </xf>
    <xf numFmtId="164" fontId="4" fillId="0" borderId="0" xfId="0" applyNumberFormat="1" applyFont="1" applyFill="1" applyBorder="1" applyAlignment="1" applyProtection="1">
      <alignment horizontal="left"/>
      <protection locked="0"/>
    </xf>
    <xf numFmtId="0" fontId="0" fillId="0" borderId="6" xfId="0" applyBorder="1" applyAlignment="1">
      <alignment horizontal="left"/>
    </xf>
    <xf numFmtId="1" fontId="0" fillId="2" borderId="6" xfId="0" applyNumberFormat="1" applyFont="1" applyFill="1" applyBorder="1" applyAlignment="1" applyProtection="1">
      <alignment horizontal="center"/>
      <protection locked="0"/>
    </xf>
    <xf numFmtId="167" fontId="0" fillId="2" borderId="6" xfId="0" applyNumberFormat="1" applyFill="1" applyBorder="1" applyProtection="1">
      <protection locked="0"/>
    </xf>
    <xf numFmtId="0" fontId="0" fillId="0" borderId="0" xfId="0" applyFont="1"/>
    <xf numFmtId="0" fontId="0" fillId="4" borderId="0" xfId="0" applyFill="1"/>
    <xf numFmtId="0" fontId="11" fillId="4" borderId="0" xfId="0" applyFont="1" applyFill="1"/>
    <xf numFmtId="164" fontId="0" fillId="0" borderId="0" xfId="0" applyNumberFormat="1" applyFont="1" applyFill="1" applyBorder="1" applyAlignment="1" applyProtection="1">
      <protection locked="0"/>
    </xf>
    <xf numFmtId="166" fontId="0" fillId="2" borderId="5" xfId="0" applyNumberFormat="1" applyFont="1" applyFill="1" applyBorder="1" applyAlignment="1" applyProtection="1">
      <protection locked="0"/>
    </xf>
    <xf numFmtId="1" fontId="0" fillId="2" borderId="5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13" fillId="0" borderId="0" xfId="0" applyFont="1"/>
    <xf numFmtId="2" fontId="0" fillId="0" borderId="0" xfId="0" applyNumberFormat="1"/>
    <xf numFmtId="2" fontId="0" fillId="4" borderId="0" xfId="0" applyNumberFormat="1" applyFill="1"/>
    <xf numFmtId="1" fontId="0" fillId="4" borderId="0" xfId="0" applyNumberFormat="1" applyFill="1"/>
    <xf numFmtId="167" fontId="0" fillId="4" borderId="0" xfId="0" applyNumberFormat="1" applyFill="1"/>
    <xf numFmtId="0" fontId="15" fillId="0" borderId="0" xfId="0" applyFont="1"/>
    <xf numFmtId="167" fontId="0" fillId="0" borderId="0" xfId="0" applyNumberFormat="1"/>
    <xf numFmtId="166" fontId="0" fillId="0" borderId="0" xfId="0" applyNumberFormat="1"/>
    <xf numFmtId="164" fontId="6" fillId="0" borderId="0" xfId="0" applyNumberFormat="1" applyFont="1" applyAlignment="1">
      <alignment horizontal="right" vertical="center" wrapText="1"/>
    </xf>
    <xf numFmtId="0" fontId="16" fillId="4" borderId="0" xfId="0" applyFont="1" applyFill="1"/>
    <xf numFmtId="0" fontId="17" fillId="0" borderId="0" xfId="0" applyFont="1" applyFill="1"/>
    <xf numFmtId="0" fontId="18" fillId="0" borderId="0" xfId="0" applyFont="1"/>
    <xf numFmtId="2" fontId="0" fillId="5" borderId="0" xfId="0" applyNumberFormat="1" applyFill="1"/>
    <xf numFmtId="164" fontId="0" fillId="4" borderId="0" xfId="0" applyNumberFormat="1" applyFill="1" applyAlignment="1">
      <alignment horizontal="right"/>
    </xf>
    <xf numFmtId="169" fontId="0" fillId="0" borderId="0" xfId="0" applyNumberFormat="1"/>
    <xf numFmtId="166" fontId="0" fillId="5" borderId="0" xfId="0" applyNumberFormat="1" applyFill="1"/>
    <xf numFmtId="164" fontId="0" fillId="5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164" fontId="2" fillId="0" borderId="0" xfId="0" applyNumberFormat="1" applyFont="1" applyAlignment="1" applyProtection="1">
      <alignment vertical="center"/>
    </xf>
    <xf numFmtId="169" fontId="0" fillId="4" borderId="0" xfId="0" applyNumberFormat="1" applyFill="1" applyAlignment="1">
      <alignment horizontal="left"/>
    </xf>
    <xf numFmtId="0" fontId="0" fillId="0" borderId="11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17" fillId="0" borderId="13" xfId="0" applyFont="1" applyFill="1" applyBorder="1" applyAlignment="1">
      <alignment horizontal="center"/>
    </xf>
    <xf numFmtId="0" fontId="15" fillId="0" borderId="13" xfId="0" applyFont="1" applyBorder="1" applyAlignment="1">
      <alignment horizontal="center"/>
    </xf>
    <xf numFmtId="2" fontId="0" fillId="6" borderId="12" xfId="0" applyNumberFormat="1" applyFill="1" applyBorder="1"/>
    <xf numFmtId="2" fontId="0" fillId="6" borderId="13" xfId="0" applyNumberFormat="1" applyFill="1" applyBorder="1"/>
    <xf numFmtId="0" fontId="20" fillId="0" borderId="0" xfId="0" applyFont="1"/>
    <xf numFmtId="0" fontId="7" fillId="0" borderId="6" xfId="0" applyFont="1" applyBorder="1"/>
    <xf numFmtId="164" fontId="4" fillId="7" borderId="0" xfId="0" applyNumberFormat="1" applyFont="1" applyFill="1" applyBorder="1" applyAlignment="1" applyProtection="1">
      <alignment horizontal="left"/>
      <protection locked="0"/>
    </xf>
    <xf numFmtId="164" fontId="21" fillId="2" borderId="3" xfId="0" applyNumberFormat="1" applyFont="1" applyFill="1" applyBorder="1" applyAlignment="1" applyProtection="1">
      <alignment horizontal="left"/>
      <protection locked="0"/>
    </xf>
    <xf numFmtId="164" fontId="21" fillId="2" borderId="4" xfId="0" applyNumberFormat="1" applyFont="1" applyFill="1" applyBorder="1" applyAlignment="1" applyProtection="1">
      <alignment horizontal="left"/>
      <protection locked="0"/>
    </xf>
    <xf numFmtId="164" fontId="21" fillId="0" borderId="0" xfId="0" applyNumberFormat="1" applyFont="1" applyBorder="1" applyProtection="1"/>
    <xf numFmtId="165" fontId="21" fillId="2" borderId="1" xfId="0" quotePrefix="1" applyNumberFormat="1" applyFont="1" applyFill="1" applyBorder="1" applyAlignment="1" applyProtection="1">
      <alignment horizontal="left"/>
      <protection locked="0"/>
    </xf>
    <xf numFmtId="165" fontId="21" fillId="2" borderId="2" xfId="0" applyNumberFormat="1" applyFont="1" applyFill="1" applyBorder="1" applyAlignment="1" applyProtection="1">
      <alignment horizontal="left"/>
      <protection locked="0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2" fontId="0" fillId="6" borderId="19" xfId="0" applyNumberFormat="1" applyFill="1" applyBorder="1"/>
    <xf numFmtId="2" fontId="0" fillId="6" borderId="20" xfId="0" applyNumberFormat="1" applyFill="1" applyBorder="1"/>
    <xf numFmtId="2" fontId="0" fillId="6" borderId="21" xfId="0" applyNumberFormat="1" applyFill="1" applyBorder="1"/>
    <xf numFmtId="2" fontId="0" fillId="8" borderId="22" xfId="0" applyNumberFormat="1" applyFill="1" applyBorder="1"/>
    <xf numFmtId="0" fontId="0" fillId="0" borderId="23" xfId="0" applyBorder="1"/>
    <xf numFmtId="0" fontId="10" fillId="0" borderId="24" xfId="2" applyFont="1" applyBorder="1" applyAlignment="1"/>
    <xf numFmtId="0" fontId="9" fillId="0" borderId="24" xfId="2" applyBorder="1" applyAlignment="1"/>
    <xf numFmtId="0" fontId="10" fillId="0" borderId="24" xfId="2" applyFont="1" applyBorder="1" applyAlignment="1">
      <alignment horizontal="center"/>
    </xf>
    <xf numFmtId="0" fontId="9" fillId="0" borderId="24" xfId="2" applyBorder="1" applyAlignment="1">
      <alignment horizontal="right"/>
    </xf>
    <xf numFmtId="0" fontId="10" fillId="0" borderId="24" xfId="2" applyFont="1" applyBorder="1" applyAlignment="1">
      <alignment horizontal="right"/>
    </xf>
    <xf numFmtId="164" fontId="9" fillId="0" borderId="24" xfId="2" applyNumberFormat="1" applyBorder="1"/>
    <xf numFmtId="166" fontId="9" fillId="0" borderId="24" xfId="2" applyNumberFormat="1" applyBorder="1"/>
    <xf numFmtId="167" fontId="9" fillId="0" borderId="24" xfId="2" applyNumberFormat="1" applyBorder="1"/>
    <xf numFmtId="168" fontId="9" fillId="0" borderId="24" xfId="2" applyNumberFormat="1" applyBorder="1"/>
    <xf numFmtId="2" fontId="9" fillId="0" borderId="24" xfId="2" applyNumberFormat="1" applyBorder="1"/>
    <xf numFmtId="164" fontId="9" fillId="0" borderId="24" xfId="2" applyNumberFormat="1" applyBorder="1" applyAlignment="1"/>
    <xf numFmtId="167" fontId="9" fillId="0" borderId="24" xfId="2" applyNumberFormat="1" applyBorder="1" applyAlignment="1"/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/>
    <xf numFmtId="0" fontId="7" fillId="0" borderId="26" xfId="0" applyFont="1" applyBorder="1"/>
    <xf numFmtId="0" fontId="0" fillId="0" borderId="15" xfId="0" applyBorder="1"/>
    <xf numFmtId="0" fontId="0" fillId="0" borderId="16" xfId="0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" fontId="0" fillId="2" borderId="29" xfId="0" applyNumberFormat="1" applyFont="1" applyFill="1" applyBorder="1" applyAlignment="1" applyProtection="1">
      <alignment horizontal="center"/>
      <protection locked="0"/>
    </xf>
    <xf numFmtId="0" fontId="0" fillId="0" borderId="29" xfId="0" applyBorder="1" applyAlignment="1">
      <alignment horizontal="left"/>
    </xf>
    <xf numFmtId="0" fontId="0" fillId="0" borderId="29" xfId="0" applyBorder="1"/>
    <xf numFmtId="0" fontId="0" fillId="2" borderId="29" xfId="0" applyFill="1" applyBorder="1" applyProtection="1">
      <protection locked="0"/>
    </xf>
    <xf numFmtId="0" fontId="0" fillId="0" borderId="29" xfId="0" applyBorder="1" applyAlignment="1">
      <alignment horizontal="center"/>
    </xf>
    <xf numFmtId="0" fontId="0" fillId="9" borderId="0" xfId="0" applyFill="1" applyBorder="1"/>
    <xf numFmtId="0" fontId="15" fillId="9" borderId="0" xfId="0" applyFont="1" applyFill="1" applyBorder="1"/>
    <xf numFmtId="2" fontId="0" fillId="9" borderId="0" xfId="0" applyNumberFormat="1" applyFill="1" applyBorder="1"/>
    <xf numFmtId="0" fontId="1" fillId="9" borderId="14" xfId="0" applyFont="1" applyFill="1" applyBorder="1"/>
    <xf numFmtId="0" fontId="0" fillId="9" borderId="15" xfId="0" applyFill="1" applyBorder="1"/>
    <xf numFmtId="0" fontId="0" fillId="9" borderId="16" xfId="0" applyFill="1" applyBorder="1"/>
    <xf numFmtId="0" fontId="0" fillId="9" borderId="30" xfId="0" applyFill="1" applyBorder="1"/>
    <xf numFmtId="0" fontId="0" fillId="9" borderId="18" xfId="0" applyFill="1" applyBorder="1"/>
    <xf numFmtId="0" fontId="19" fillId="9" borderId="30" xfId="0" applyFont="1" applyFill="1" applyBorder="1"/>
    <xf numFmtId="0" fontId="0" fillId="9" borderId="31" xfId="0" applyFill="1" applyBorder="1"/>
    <xf numFmtId="0" fontId="0" fillId="9" borderId="32" xfId="0" applyFill="1" applyBorder="1"/>
    <xf numFmtId="0" fontId="17" fillId="9" borderId="32" xfId="0" applyFont="1" applyFill="1" applyBorder="1"/>
    <xf numFmtId="1" fontId="0" fillId="9" borderId="32" xfId="0" applyNumberFormat="1" applyFill="1" applyBorder="1"/>
    <xf numFmtId="0" fontId="0" fillId="9" borderId="23" xfId="0" applyFill="1" applyBorder="1"/>
    <xf numFmtId="0" fontId="9" fillId="9" borderId="24" xfId="2" applyFill="1" applyBorder="1" applyAlignment="1"/>
    <xf numFmtId="0" fontId="10" fillId="9" borderId="24" xfId="2" applyFont="1" applyFill="1" applyBorder="1" applyAlignment="1"/>
    <xf numFmtId="164" fontId="9" fillId="9" borderId="24" xfId="2" applyNumberFormat="1" applyFill="1" applyBorder="1"/>
    <xf numFmtId="166" fontId="9" fillId="9" borderId="24" xfId="2" applyNumberFormat="1" applyFill="1" applyBorder="1"/>
    <xf numFmtId="167" fontId="9" fillId="9" borderId="24" xfId="2" applyNumberFormat="1" applyFill="1" applyBorder="1"/>
    <xf numFmtId="168" fontId="9" fillId="9" borderId="24" xfId="2" applyNumberFormat="1" applyFill="1" applyBorder="1"/>
    <xf numFmtId="2" fontId="9" fillId="9" borderId="24" xfId="2" applyNumberFormat="1" applyFill="1" applyBorder="1"/>
    <xf numFmtId="0" fontId="0" fillId="8" borderId="27" xfId="0" applyFill="1" applyBorder="1" applyAlignment="1">
      <alignment horizontal="center"/>
    </xf>
    <xf numFmtId="1" fontId="0" fillId="8" borderId="6" xfId="0" applyNumberFormat="1" applyFont="1" applyFill="1" applyBorder="1" applyAlignment="1" applyProtection="1">
      <alignment horizontal="center"/>
      <protection locked="0"/>
    </xf>
    <xf numFmtId="0" fontId="0" fillId="8" borderId="6" xfId="0" applyFill="1" applyBorder="1" applyAlignment="1">
      <alignment horizontal="left"/>
    </xf>
    <xf numFmtId="0" fontId="0" fillId="8" borderId="6" xfId="0" applyFill="1" applyBorder="1"/>
    <xf numFmtId="0" fontId="0" fillId="8" borderId="6" xfId="0" applyFill="1" applyBorder="1" applyProtection="1">
      <protection locked="0"/>
    </xf>
    <xf numFmtId="0" fontId="0" fillId="8" borderId="6" xfId="0" applyFill="1" applyBorder="1" applyAlignment="1">
      <alignment horizontal="center"/>
    </xf>
    <xf numFmtId="0" fontId="0" fillId="8" borderId="18" xfId="0" applyFill="1" applyBorder="1"/>
    <xf numFmtId="0" fontId="9" fillId="8" borderId="24" xfId="2" applyFill="1" applyBorder="1" applyAlignment="1"/>
    <xf numFmtId="0" fontId="10" fillId="8" borderId="24" xfId="2" applyFont="1" applyFill="1" applyBorder="1" applyAlignment="1">
      <alignment horizontal="left"/>
    </xf>
    <xf numFmtId="0" fontId="10" fillId="8" borderId="24" xfId="2" applyFont="1" applyFill="1" applyBorder="1" applyAlignment="1"/>
    <xf numFmtId="0" fontId="10" fillId="8" borderId="24" xfId="2" applyFont="1" applyFill="1" applyBorder="1" applyAlignment="1">
      <alignment horizontal="center"/>
    </xf>
    <xf numFmtId="167" fontId="9" fillId="8" borderId="24" xfId="2" applyNumberFormat="1" applyFill="1" applyBorder="1"/>
    <xf numFmtId="2" fontId="9" fillId="8" borderId="24" xfId="2" applyNumberFormat="1" applyFill="1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164" fontId="2" fillId="0" borderId="0" xfId="0" applyNumberFormat="1" applyFont="1" applyAlignment="1" applyProtection="1">
      <alignment horizontal="center" vertical="center"/>
    </xf>
    <xf numFmtId="0" fontId="22" fillId="8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29478119769217"/>
          <c:y val="0.15325240594925635"/>
          <c:w val="0.72536865248610216"/>
          <c:h val="0.730767716535433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'Wilson Method Dhananjay Patil'!$S$61</c:f>
              <c:strCache>
                <c:ptCount val="1"/>
                <c:pt idx="0">
                  <c:v>Bubble</c:v>
                </c:pt>
              </c:strCache>
            </c:strRef>
          </c:tx>
          <c:marker>
            <c:symbol val="none"/>
          </c:marker>
          <c:xVal>
            <c:numRef>
              <c:f>'Wilson Method Dhananjay Patil'!$S$62:$S$162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'Wilson Method Dhananjay Patil'!$ER$62:$ER$162</c:f>
              <c:numCache>
                <c:formatCode>0.00</c:formatCode>
                <c:ptCount val="101"/>
                <c:pt idx="0">
                  <c:v>137.74933773400062</c:v>
                </c:pt>
                <c:pt idx="1">
                  <c:v>136.05944928078947</c:v>
                </c:pt>
                <c:pt idx="2">
                  <c:v>134.51962510685939</c:v>
                </c:pt>
                <c:pt idx="3">
                  <c:v>133.1100587269213</c:v>
                </c:pt>
                <c:pt idx="4">
                  <c:v>131.81413430082932</c:v>
                </c:pt>
                <c:pt idx="5">
                  <c:v>130.61783184728733</c:v>
                </c:pt>
                <c:pt idx="6">
                  <c:v>129.50925594751618</c:v>
                </c:pt>
                <c:pt idx="7">
                  <c:v>128.47826031487608</c:v>
                </c:pt>
                <c:pt idx="8">
                  <c:v>127.51614704588252</c:v>
                </c:pt>
                <c:pt idx="9">
                  <c:v>126.61542430876682</c:v>
                </c:pt>
                <c:pt idx="10">
                  <c:v>125.76960998942133</c:v>
                </c:pt>
                <c:pt idx="11">
                  <c:v>124.97307167396929</c:v>
                </c:pt>
                <c:pt idx="12">
                  <c:v>124.22089551996902</c:v>
                </c:pt>
                <c:pt idx="13">
                  <c:v>123.50877822267881</c:v>
                </c:pt>
                <c:pt idx="14">
                  <c:v>122.83293754664396</c:v>
                </c:pt>
                <c:pt idx="15">
                  <c:v>122.19003786227171</c:v>
                </c:pt>
                <c:pt idx="16">
                  <c:v>121.57712787402767</c:v>
                </c:pt>
                <c:pt idx="17">
                  <c:v>120.99158830528086</c:v>
                </c:pt>
                <c:pt idx="18">
                  <c:v>120.4310877549496</c:v>
                </c:pt>
                <c:pt idx="19">
                  <c:v>119.89354529321184</c:v>
                </c:pt>
                <c:pt idx="20">
                  <c:v>119.37709864039181</c:v>
                </c:pt>
                <c:pt idx="21">
                  <c:v>118.88007699192343</c:v>
                </c:pt>
                <c:pt idx="22">
                  <c:v>118.40097772606168</c:v>
                </c:pt>
                <c:pt idx="23">
                  <c:v>117.93844636970471</c:v>
                </c:pt>
                <c:pt idx="24">
                  <c:v>117.4912593089191</c:v>
                </c:pt>
                <c:pt idx="25">
                  <c:v>117.05830882037736</c:v>
                </c:pt>
                <c:pt idx="26">
                  <c:v>116.63859007245077</c:v>
                </c:pt>
                <c:pt idx="27">
                  <c:v>116.23118980366223</c:v>
                </c:pt>
                <c:pt idx="28">
                  <c:v>115.83527643434144</c:v>
                </c:pt>
                <c:pt idx="29">
                  <c:v>115.45009140677928</c:v>
                </c:pt>
                <c:pt idx="30">
                  <c:v>115.07494158165463</c:v>
                </c:pt>
                <c:pt idx="31">
                  <c:v>114.70919254532959</c:v>
                </c:pt>
                <c:pt idx="32">
                  <c:v>114.35226270485776</c:v>
                </c:pt>
                <c:pt idx="33">
                  <c:v>114.00361806605832</c:v>
                </c:pt>
                <c:pt idx="34">
                  <c:v>113.66276760546776</c:v>
                </c:pt>
                <c:pt idx="35">
                  <c:v>113.32925915993184</c:v>
                </c:pt>
                <c:pt idx="36">
                  <c:v>113.00267576848523</c:v>
                </c:pt>
                <c:pt idx="37">
                  <c:v>112.68263241034509</c:v>
                </c:pt>
                <c:pt idx="38">
                  <c:v>112.36877309060617</c:v>
                </c:pt>
                <c:pt idx="39">
                  <c:v>112.06076823180751</c:v>
                </c:pt>
                <c:pt idx="40">
                  <c:v>111.75831233514145</c:v>
                </c:pt>
                <c:pt idx="41">
                  <c:v>111.46112187984852</c:v>
                </c:pt>
                <c:pt idx="42">
                  <c:v>111.16893343342673</c:v>
                </c:pt>
                <c:pt idx="43">
                  <c:v>110.88150194878239</c:v>
                </c:pt>
                <c:pt idx="44">
                  <c:v>110.59859922745869</c:v>
                </c:pt>
                <c:pt idx="45">
                  <c:v>110.32001253066898</c:v>
                </c:pt>
                <c:pt idx="46">
                  <c:v>110.04554332209733</c:v>
                </c:pt>
                <c:pt idx="47">
                  <c:v>109.77500612836798</c:v>
                </c:pt>
                <c:pt idx="48">
                  <c:v>109.50822750475953</c:v>
                </c:pt>
                <c:pt idx="49">
                  <c:v>109.24504509520347</c:v>
                </c:pt>
                <c:pt idx="50">
                  <c:v>108.98530677687256</c:v>
                </c:pt>
                <c:pt idx="51">
                  <c:v>108.72886988077585</c:v>
                </c:pt>
                <c:pt idx="52">
                  <c:v>108.47560048074536</c:v>
                </c:pt>
                <c:pt idx="53">
                  <c:v>108.22537274404687</c:v>
                </c:pt>
                <c:pt idx="54">
                  <c:v>107.97806833759404</c:v>
                </c:pt>
                <c:pt idx="55">
                  <c:v>107.73357588439683</c:v>
                </c:pt>
                <c:pt idx="56">
                  <c:v>107.49179046545447</c:v>
                </c:pt>
                <c:pt idx="57">
                  <c:v>107.25261316280825</c:v>
                </c:pt>
                <c:pt idx="58">
                  <c:v>107.0159506399205</c:v>
                </c:pt>
                <c:pt idx="59">
                  <c:v>106.78171475594286</c:v>
                </c:pt>
                <c:pt idx="60">
                  <c:v>106.54982221078734</c:v>
                </c:pt>
                <c:pt idx="61">
                  <c:v>106.32019421822827</c:v>
                </c:pt>
                <c:pt idx="62">
                  <c:v>106.09275620453889</c:v>
                </c:pt>
                <c:pt idx="63">
                  <c:v>105.86743753041378</c:v>
                </c:pt>
                <c:pt idx="64">
                  <c:v>105.6441712341495</c:v>
                </c:pt>
                <c:pt idx="65">
                  <c:v>105.42289379424977</c:v>
                </c:pt>
                <c:pt idx="66">
                  <c:v>105.2035449098002</c:v>
                </c:pt>
                <c:pt idx="67">
                  <c:v>104.98606729711145</c:v>
                </c:pt>
                <c:pt idx="68">
                  <c:v>104.77040650127304</c:v>
                </c:pt>
                <c:pt idx="69">
                  <c:v>104.55651072138397</c:v>
                </c:pt>
                <c:pt idx="70">
                  <c:v>104.34433064834082</c:v>
                </c:pt>
                <c:pt idx="71">
                  <c:v>104.13381931416581</c:v>
                </c:pt>
                <c:pt idx="72">
                  <c:v>103.92493195194874</c:v>
                </c:pt>
                <c:pt idx="73">
                  <c:v>103.71762586555866</c:v>
                </c:pt>
                <c:pt idx="74">
                  <c:v>103.51186030835714</c:v>
                </c:pt>
                <c:pt idx="75">
                  <c:v>103.30759637020998</c:v>
                </c:pt>
                <c:pt idx="76">
                  <c:v>103.10479687215809</c:v>
                </c:pt>
                <c:pt idx="77">
                  <c:v>102.90342626816005</c:v>
                </c:pt>
                <c:pt idx="78">
                  <c:v>102.70345055337117</c:v>
                </c:pt>
                <c:pt idx="79">
                  <c:v>102.50483717846697</c:v>
                </c:pt>
                <c:pt idx="80">
                  <c:v>102.30755496956209</c:v>
                </c:pt>
                <c:pt idx="81">
                  <c:v>102.11157405331181</c:v>
                </c:pt>
                <c:pt idx="82">
                  <c:v>101.91686578681555</c:v>
                </c:pt>
                <c:pt idx="83">
                  <c:v>101.72340269197696</c:v>
                </c:pt>
                <c:pt idx="84">
                  <c:v>101.53115839399749</c:v>
                </c:pt>
                <c:pt idx="85">
                  <c:v>101.34010756371123</c:v>
                </c:pt>
                <c:pt idx="86">
                  <c:v>101.15022586348863</c:v>
                </c:pt>
                <c:pt idx="87">
                  <c:v>100.96148989645906</c:v>
                </c:pt>
                <c:pt idx="88">
                  <c:v>100.77387715882224</c:v>
                </c:pt>
                <c:pt idx="89">
                  <c:v>100.58736599503567</c:v>
                </c:pt>
                <c:pt idx="90">
                  <c:v>100.40193555568146</c:v>
                </c:pt>
                <c:pt idx="91">
                  <c:v>100.21756575783076</c:v>
                </c:pt>
                <c:pt idx="92">
                  <c:v>100.0342372477391</c:v>
                </c:pt>
                <c:pt idx="93">
                  <c:v>99.851931365716041</c:v>
                </c:pt>
                <c:pt idx="94">
                  <c:v>99.670630113025993</c:v>
                </c:pt>
                <c:pt idx="95">
                  <c:v>99.490316120686771</c:v>
                </c:pt>
                <c:pt idx="96">
                  <c:v>99.31097262004289</c:v>
                </c:pt>
                <c:pt idx="97">
                  <c:v>99.132583414998066</c:v>
                </c:pt>
                <c:pt idx="98">
                  <c:v>98.955132855801651</c:v>
                </c:pt>
                <c:pt idx="99">
                  <c:v>98.77860581428962</c:v>
                </c:pt>
                <c:pt idx="100">
                  <c:v>98.602987660488395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9D-491B-AAB5-C465F24A474E}"/>
            </c:ext>
          </c:extLst>
        </c:ser>
        <c:ser>
          <c:idx val="1"/>
          <c:order val="1"/>
          <c:tx>
            <c:strRef>
              <c:f>'Wilson Method Dhananjay Patil'!$EQ$61</c:f>
              <c:strCache>
                <c:ptCount val="1"/>
                <c:pt idx="0">
                  <c:v>Dew</c:v>
                </c:pt>
              </c:strCache>
            </c:strRef>
          </c:tx>
          <c:marker>
            <c:symbol val="none"/>
          </c:marker>
          <c:xVal>
            <c:numRef>
              <c:f>'Wilson Method Dhananjay Patil'!$EQ$62:$EQ$162</c:f>
              <c:numCache>
                <c:formatCode>0.00</c:formatCode>
                <c:ptCount val="101"/>
                <c:pt idx="0">
                  <c:v>0</c:v>
                </c:pt>
                <c:pt idx="1">
                  <c:v>5.692321597525353E-2</c:v>
                </c:pt>
                <c:pt idx="2">
                  <c:v>0.10695797584323405</c:v>
                </c:pt>
                <c:pt idx="3">
                  <c:v>0.15128837849312299</c:v>
                </c:pt>
                <c:pt idx="4">
                  <c:v>0.19085172837096379</c:v>
                </c:pt>
                <c:pt idx="5">
                  <c:v>0.22639784130780968</c:v>
                </c:pt>
                <c:pt idx="6">
                  <c:v>0.25853243913615603</c:v>
                </c:pt>
                <c:pt idx="7">
                  <c:v>0.28774929442549119</c:v>
                </c:pt>
                <c:pt idx="8">
                  <c:v>0.31445431949143338</c:v>
                </c:pt>
                <c:pt idx="9">
                  <c:v>0.33898381671625583</c:v>
                </c:pt>
                <c:pt idx="10">
                  <c:v>0.36161844815907168</c:v>
                </c:pt>
                <c:pt idx="11">
                  <c:v>0.38259403235031508</c:v>
                </c:pt>
                <c:pt idx="12">
                  <c:v>0.4021099650755085</c:v>
                </c:pt>
                <c:pt idx="13">
                  <c:v>0.42033584342824531</c:v>
                </c:pt>
                <c:pt idx="14">
                  <c:v>0.43741671861083825</c:v>
                </c:pt>
                <c:pt idx="15">
                  <c:v>0.45347729305318435</c:v>
                </c:pt>
                <c:pt idx="16">
                  <c:v>0.46862529807773029</c:v>
                </c:pt>
                <c:pt idx="17">
                  <c:v>0.48295423050364999</c:v>
                </c:pt>
                <c:pt idx="18">
                  <c:v>0.49654558403531573</c:v>
                </c:pt>
                <c:pt idx="19">
                  <c:v>0.50947067970209314</c:v>
                </c:pt>
                <c:pt idx="20">
                  <c:v>0.52179217598283101</c:v>
                </c:pt>
                <c:pt idx="21">
                  <c:v>0.53356532141896929</c:v>
                </c:pt>
                <c:pt idx="22">
                  <c:v>0.54483899896679888</c:v>
                </c:pt>
                <c:pt idx="23">
                  <c:v>0.55565660096156966</c:v>
                </c:pt>
                <c:pt idx="24">
                  <c:v>0.56605676556473739</c:v>
                </c:pt>
                <c:pt idx="25">
                  <c:v>0.57607399935565373</c:v>
                </c:pt>
                <c:pt idx="26">
                  <c:v>0.58573920587886397</c:v>
                </c:pt>
                <c:pt idx="27">
                  <c:v>0.59508013614727473</c:v>
                </c:pt>
                <c:pt idx="28">
                  <c:v>0.60412177408981393</c:v>
                </c:pt>
                <c:pt idx="29">
                  <c:v>0.61288666753902166</c:v>
                </c:pt>
                <c:pt idx="30">
                  <c:v>0.62139521344233417</c:v>
                </c:pt>
                <c:pt idx="31">
                  <c:v>0.62966590444586834</c:v>
                </c:pt>
                <c:pt idx="32">
                  <c:v>0.63771554276128106</c:v>
                </c:pt>
                <c:pt idx="33">
                  <c:v>0.64555942622253271</c:v>
                </c:pt>
                <c:pt idx="34">
                  <c:v>0.65321151062226901</c:v>
                </c:pt>
                <c:pt idx="35">
                  <c:v>0.66068455174938712</c:v>
                </c:pt>
                <c:pt idx="36">
                  <c:v>0.66799023000078961</c:v>
                </c:pt>
                <c:pt idx="37">
                  <c:v>0.67513925998820312</c:v>
                </c:pt>
                <c:pt idx="38">
                  <c:v>0.68214148718676237</c:v>
                </c:pt>
                <c:pt idx="39">
                  <c:v>0.6890059733614341</c:v>
                </c:pt>
                <c:pt idx="40">
                  <c:v>0.69574107224836612</c:v>
                </c:pt>
                <c:pt idx="41">
                  <c:v>0.70235449675175554</c:v>
                </c:pt>
                <c:pt idx="42">
                  <c:v>0.70885337873515153</c:v>
                </c:pt>
                <c:pt idx="43">
                  <c:v>0.71524432233320823</c:v>
                </c:pt>
                <c:pt idx="44">
                  <c:v>0.72153345158082471</c:v>
                </c:pt>
                <c:pt idx="45">
                  <c:v>0.7277264530473172</c:v>
                </c:pt>
                <c:pt idx="46">
                  <c:v>0.73382861407042921</c:v>
                </c:pt>
                <c:pt idx="47">
                  <c:v>0.73984485710599845</c:v>
                </c:pt>
                <c:pt idx="48">
                  <c:v>0.7457797706415833</c:v>
                </c:pt>
                <c:pt idx="49">
                  <c:v>0.75163763706462283</c:v>
                </c:pt>
                <c:pt idx="50">
                  <c:v>0.7574224578261135</c:v>
                </c:pt>
                <c:pt idx="51">
                  <c:v>0.76313797619818313</c:v>
                </c:pt>
                <c:pt idx="52">
                  <c:v>0.76878769788713608</c:v>
                </c:pt>
                <c:pt idx="53">
                  <c:v>0.77437490973180656</c:v>
                </c:pt>
                <c:pt idx="54">
                  <c:v>0.77990269668951817</c:v>
                </c:pt>
                <c:pt idx="55">
                  <c:v>0.78537395728805703</c:v>
                </c:pt>
                <c:pt idx="56">
                  <c:v>0.79079141770131345</c:v>
                </c:pt>
                <c:pt idx="57">
                  <c:v>0.79615764458809901</c:v>
                </c:pt>
                <c:pt idx="58">
                  <c:v>0.80147505681787068</c:v>
                </c:pt>
                <c:pt idx="59">
                  <c:v>0.8067459361932241</c:v>
                </c:pt>
                <c:pt idx="60">
                  <c:v>0.8119724372669086</c:v>
                </c:pt>
                <c:pt idx="61">
                  <c:v>0.81715659634046167</c:v>
                </c:pt>
                <c:pt idx="62">
                  <c:v>0.82230033972216765</c:v>
                </c:pt>
                <c:pt idx="63">
                  <c:v>0.82740549131383045</c:v>
                </c:pt>
                <c:pt idx="64">
                  <c:v>0.83247377958851265</c:v>
                </c:pt>
                <c:pt idx="65">
                  <c:v>0.83750684401498476</c:v>
                </c:pt>
                <c:pt idx="66">
                  <c:v>0.84250624097889915</c:v>
                </c:pt>
                <c:pt idx="67">
                  <c:v>0.84747344924565959</c:v>
                </c:pt>
                <c:pt idx="68">
                  <c:v>0.85240987500544019</c:v>
                </c:pt>
                <c:pt idx="69">
                  <c:v>0.85731685653682466</c:v>
                </c:pt>
                <c:pt idx="70">
                  <c:v>0.86219566852197027</c:v>
                </c:pt>
                <c:pt idx="71">
                  <c:v>0.86704752604301838</c:v>
                </c:pt>
                <c:pt idx="72">
                  <c:v>0.87187358828663564</c:v>
                </c:pt>
                <c:pt idx="73">
                  <c:v>0.87667496198104011</c:v>
                </c:pt>
                <c:pt idx="74">
                  <c:v>0.88145270458757463</c:v>
                </c:pt>
                <c:pt idx="75">
                  <c:v>0.8862078272668642</c:v>
                </c:pt>
                <c:pt idx="76">
                  <c:v>0.8909412976377602</c:v>
                </c:pt>
                <c:pt idx="77">
                  <c:v>0.89565404234562551</c:v>
                </c:pt>
                <c:pt idx="78">
                  <c:v>0.90034694945503735</c:v>
                </c:pt>
                <c:pt idx="79">
                  <c:v>0.90502087068063419</c:v>
                </c:pt>
                <c:pt idx="80">
                  <c:v>0.90967662346865585</c:v>
                </c:pt>
                <c:pt idx="81">
                  <c:v>0.91431499294063023</c:v>
                </c:pt>
                <c:pt idx="82">
                  <c:v>0.91893673370963236</c:v>
                </c:pt>
                <c:pt idx="83">
                  <c:v>0.92354257157874731</c:v>
                </c:pt>
                <c:pt idx="84">
                  <c:v>0.92813320513044595</c:v>
                </c:pt>
                <c:pt idx="85">
                  <c:v>0.93270930721495449</c:v>
                </c:pt>
                <c:pt idx="86">
                  <c:v>0.9372715263449779</c:v>
                </c:pt>
                <c:pt idx="87">
                  <c:v>0.9418204880035328</c:v>
                </c:pt>
                <c:pt idx="88">
                  <c:v>0.94635679587112931</c:v>
                </c:pt>
                <c:pt idx="89">
                  <c:v>0.9508810329780234</c:v>
                </c:pt>
                <c:pt idx="90">
                  <c:v>0.955393762786796</c:v>
                </c:pt>
                <c:pt idx="91">
                  <c:v>0.95989553021012308</c:v>
                </c:pt>
                <c:pt idx="92">
                  <c:v>0.96438686256820372</c:v>
                </c:pt>
                <c:pt idx="93">
                  <c:v>0.96886827048997604</c:v>
                </c:pt>
                <c:pt idx="94">
                  <c:v>0.97334024876193981</c:v>
                </c:pt>
                <c:pt idx="95">
                  <c:v>0.9778032771280909</c:v>
                </c:pt>
                <c:pt idx="96">
                  <c:v>0.98225782104424342</c:v>
                </c:pt>
                <c:pt idx="97">
                  <c:v>0.98670433238972988</c:v>
                </c:pt>
                <c:pt idx="98">
                  <c:v>0.9911432501393086</c:v>
                </c:pt>
                <c:pt idx="99">
                  <c:v>0.99557500099781726</c:v>
                </c:pt>
                <c:pt idx="100">
                  <c:v>0.99999999999999878</c:v>
                </c:pt>
              </c:numCache>
            </c:numRef>
          </c:xVal>
          <c:yVal>
            <c:numRef>
              <c:f>'Wilson Method Dhananjay Patil'!$ER$62:$ER$162</c:f>
              <c:numCache>
                <c:formatCode>0.00</c:formatCode>
                <c:ptCount val="101"/>
                <c:pt idx="0">
                  <c:v>137.74933773400062</c:v>
                </c:pt>
                <c:pt idx="1">
                  <c:v>136.05944928078947</c:v>
                </c:pt>
                <c:pt idx="2">
                  <c:v>134.51962510685939</c:v>
                </c:pt>
                <c:pt idx="3">
                  <c:v>133.1100587269213</c:v>
                </c:pt>
                <c:pt idx="4">
                  <c:v>131.81413430082932</c:v>
                </c:pt>
                <c:pt idx="5">
                  <c:v>130.61783184728733</c:v>
                </c:pt>
                <c:pt idx="6">
                  <c:v>129.50925594751618</c:v>
                </c:pt>
                <c:pt idx="7">
                  <c:v>128.47826031487608</c:v>
                </c:pt>
                <c:pt idx="8">
                  <c:v>127.51614704588252</c:v>
                </c:pt>
                <c:pt idx="9">
                  <c:v>126.61542430876682</c:v>
                </c:pt>
                <c:pt idx="10">
                  <c:v>125.76960998942133</c:v>
                </c:pt>
                <c:pt idx="11">
                  <c:v>124.97307167396929</c:v>
                </c:pt>
                <c:pt idx="12">
                  <c:v>124.22089551996902</c:v>
                </c:pt>
                <c:pt idx="13">
                  <c:v>123.50877822267881</c:v>
                </c:pt>
                <c:pt idx="14">
                  <c:v>122.83293754664396</c:v>
                </c:pt>
                <c:pt idx="15">
                  <c:v>122.19003786227171</c:v>
                </c:pt>
                <c:pt idx="16">
                  <c:v>121.57712787402767</c:v>
                </c:pt>
                <c:pt idx="17">
                  <c:v>120.99158830528086</c:v>
                </c:pt>
                <c:pt idx="18">
                  <c:v>120.4310877549496</c:v>
                </c:pt>
                <c:pt idx="19">
                  <c:v>119.89354529321184</c:v>
                </c:pt>
                <c:pt idx="20">
                  <c:v>119.37709864039181</c:v>
                </c:pt>
                <c:pt idx="21">
                  <c:v>118.88007699192343</c:v>
                </c:pt>
                <c:pt idx="22">
                  <c:v>118.40097772606168</c:v>
                </c:pt>
                <c:pt idx="23">
                  <c:v>117.93844636970471</c:v>
                </c:pt>
                <c:pt idx="24">
                  <c:v>117.4912593089191</c:v>
                </c:pt>
                <c:pt idx="25">
                  <c:v>117.05830882037736</c:v>
                </c:pt>
                <c:pt idx="26">
                  <c:v>116.63859007245077</c:v>
                </c:pt>
                <c:pt idx="27">
                  <c:v>116.23118980366223</c:v>
                </c:pt>
                <c:pt idx="28">
                  <c:v>115.83527643434144</c:v>
                </c:pt>
                <c:pt idx="29">
                  <c:v>115.45009140677928</c:v>
                </c:pt>
                <c:pt idx="30">
                  <c:v>115.07494158165463</c:v>
                </c:pt>
                <c:pt idx="31">
                  <c:v>114.70919254532959</c:v>
                </c:pt>
                <c:pt idx="32">
                  <c:v>114.35226270485776</c:v>
                </c:pt>
                <c:pt idx="33">
                  <c:v>114.00361806605832</c:v>
                </c:pt>
                <c:pt idx="34">
                  <c:v>113.66276760546776</c:v>
                </c:pt>
                <c:pt idx="35">
                  <c:v>113.32925915993184</c:v>
                </c:pt>
                <c:pt idx="36">
                  <c:v>113.00267576848523</c:v>
                </c:pt>
                <c:pt idx="37">
                  <c:v>112.68263241034509</c:v>
                </c:pt>
                <c:pt idx="38">
                  <c:v>112.36877309060617</c:v>
                </c:pt>
                <c:pt idx="39">
                  <c:v>112.06076823180751</c:v>
                </c:pt>
                <c:pt idx="40">
                  <c:v>111.75831233514145</c:v>
                </c:pt>
                <c:pt idx="41">
                  <c:v>111.46112187984852</c:v>
                </c:pt>
                <c:pt idx="42">
                  <c:v>111.16893343342673</c:v>
                </c:pt>
                <c:pt idx="43">
                  <c:v>110.88150194878239</c:v>
                </c:pt>
                <c:pt idx="44">
                  <c:v>110.59859922745869</c:v>
                </c:pt>
                <c:pt idx="45">
                  <c:v>110.32001253066898</c:v>
                </c:pt>
                <c:pt idx="46">
                  <c:v>110.04554332209733</c:v>
                </c:pt>
                <c:pt idx="47">
                  <c:v>109.77500612836798</c:v>
                </c:pt>
                <c:pt idx="48">
                  <c:v>109.50822750475953</c:v>
                </c:pt>
                <c:pt idx="49">
                  <c:v>109.24504509520347</c:v>
                </c:pt>
                <c:pt idx="50">
                  <c:v>108.98530677687256</c:v>
                </c:pt>
                <c:pt idx="51">
                  <c:v>108.72886988077585</c:v>
                </c:pt>
                <c:pt idx="52">
                  <c:v>108.47560048074536</c:v>
                </c:pt>
                <c:pt idx="53">
                  <c:v>108.22537274404687</c:v>
                </c:pt>
                <c:pt idx="54">
                  <c:v>107.97806833759404</c:v>
                </c:pt>
                <c:pt idx="55">
                  <c:v>107.73357588439683</c:v>
                </c:pt>
                <c:pt idx="56">
                  <c:v>107.49179046545447</c:v>
                </c:pt>
                <c:pt idx="57">
                  <c:v>107.25261316280825</c:v>
                </c:pt>
                <c:pt idx="58">
                  <c:v>107.0159506399205</c:v>
                </c:pt>
                <c:pt idx="59">
                  <c:v>106.78171475594286</c:v>
                </c:pt>
                <c:pt idx="60">
                  <c:v>106.54982221078734</c:v>
                </c:pt>
                <c:pt idx="61">
                  <c:v>106.32019421822827</c:v>
                </c:pt>
                <c:pt idx="62">
                  <c:v>106.09275620453889</c:v>
                </c:pt>
                <c:pt idx="63">
                  <c:v>105.86743753041378</c:v>
                </c:pt>
                <c:pt idx="64">
                  <c:v>105.6441712341495</c:v>
                </c:pt>
                <c:pt idx="65">
                  <c:v>105.42289379424977</c:v>
                </c:pt>
                <c:pt idx="66">
                  <c:v>105.2035449098002</c:v>
                </c:pt>
                <c:pt idx="67">
                  <c:v>104.98606729711145</c:v>
                </c:pt>
                <c:pt idx="68">
                  <c:v>104.77040650127304</c:v>
                </c:pt>
                <c:pt idx="69">
                  <c:v>104.55651072138397</c:v>
                </c:pt>
                <c:pt idx="70">
                  <c:v>104.34433064834082</c:v>
                </c:pt>
                <c:pt idx="71">
                  <c:v>104.13381931416581</c:v>
                </c:pt>
                <c:pt idx="72">
                  <c:v>103.92493195194874</c:v>
                </c:pt>
                <c:pt idx="73">
                  <c:v>103.71762586555866</c:v>
                </c:pt>
                <c:pt idx="74">
                  <c:v>103.51186030835714</c:v>
                </c:pt>
                <c:pt idx="75">
                  <c:v>103.30759637020998</c:v>
                </c:pt>
                <c:pt idx="76">
                  <c:v>103.10479687215809</c:v>
                </c:pt>
                <c:pt idx="77">
                  <c:v>102.90342626816005</c:v>
                </c:pt>
                <c:pt idx="78">
                  <c:v>102.70345055337117</c:v>
                </c:pt>
                <c:pt idx="79">
                  <c:v>102.50483717846697</c:v>
                </c:pt>
                <c:pt idx="80">
                  <c:v>102.30755496956209</c:v>
                </c:pt>
                <c:pt idx="81">
                  <c:v>102.11157405331181</c:v>
                </c:pt>
                <c:pt idx="82">
                  <c:v>101.91686578681555</c:v>
                </c:pt>
                <c:pt idx="83">
                  <c:v>101.72340269197696</c:v>
                </c:pt>
                <c:pt idx="84">
                  <c:v>101.53115839399749</c:v>
                </c:pt>
                <c:pt idx="85">
                  <c:v>101.34010756371123</c:v>
                </c:pt>
                <c:pt idx="86">
                  <c:v>101.15022586348863</c:v>
                </c:pt>
                <c:pt idx="87">
                  <c:v>100.96148989645906</c:v>
                </c:pt>
                <c:pt idx="88">
                  <c:v>100.77387715882224</c:v>
                </c:pt>
                <c:pt idx="89">
                  <c:v>100.58736599503567</c:v>
                </c:pt>
                <c:pt idx="90">
                  <c:v>100.40193555568146</c:v>
                </c:pt>
                <c:pt idx="91">
                  <c:v>100.21756575783076</c:v>
                </c:pt>
                <c:pt idx="92">
                  <c:v>100.0342372477391</c:v>
                </c:pt>
                <c:pt idx="93">
                  <c:v>99.851931365716041</c:v>
                </c:pt>
                <c:pt idx="94">
                  <c:v>99.670630113025993</c:v>
                </c:pt>
                <c:pt idx="95">
                  <c:v>99.490316120686771</c:v>
                </c:pt>
                <c:pt idx="96">
                  <c:v>99.31097262004289</c:v>
                </c:pt>
                <c:pt idx="97">
                  <c:v>99.132583414998066</c:v>
                </c:pt>
                <c:pt idx="98">
                  <c:v>98.955132855801651</c:v>
                </c:pt>
                <c:pt idx="99">
                  <c:v>98.77860581428962</c:v>
                </c:pt>
                <c:pt idx="100">
                  <c:v>98.602987660488395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9D-491B-AAB5-C465F24A4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04064"/>
        <c:axId val="145482112"/>
      </c:scatterChart>
      <c:valAx>
        <c:axId val="144104064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145482112"/>
        <c:crosses val="autoZero"/>
        <c:crossBetween val="midCat"/>
        <c:majorUnit val="0.2"/>
      </c:valAx>
      <c:valAx>
        <c:axId val="1454821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Temperature (Deg C)</a:t>
                </a:r>
              </a:p>
            </c:rich>
          </c:tx>
          <c:layout>
            <c:manualLayout>
              <c:xMode val="edge"/>
              <c:yMode val="edge"/>
              <c:x val="7.050223769973391E-3"/>
              <c:y val="0.2783035365445117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44104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5464753139003571"/>
          <c:y val="3.6653039894961097E-2"/>
          <c:w val="0.55415305566656092"/>
          <c:h val="8.873067949839602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935587319691288"/>
          <c:y val="8.0436176826406511E-2"/>
          <c:w val="0.70730756048688148"/>
          <c:h val="0.803584051189264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'Wilson Method Dhananjay Patil'!$S$61</c:f>
              <c:strCache>
                <c:ptCount val="1"/>
                <c:pt idx="0">
                  <c:v>Bubble</c:v>
                </c:pt>
              </c:strCache>
            </c:strRef>
          </c:tx>
          <c:marker>
            <c:symbol val="none"/>
          </c:marker>
          <c:xVal>
            <c:numRef>
              <c:f>'Wilson Method Dhananjay Patil'!$S$167:$S$267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'Wilson Method Dhananjay Patil'!$AC$167:$AC$267</c:f>
              <c:numCache>
                <c:formatCode>0.00</c:formatCode>
                <c:ptCount val="101"/>
                <c:pt idx="0">
                  <c:v>0.96289463399718911</c:v>
                </c:pt>
                <c:pt idx="1">
                  <c:v>1.0263752663805774</c:v>
                </c:pt>
                <c:pt idx="2">
                  <c:v>1.0860196903501493</c:v>
                </c:pt>
                <c:pt idx="3">
                  <c:v>1.1422038052074301</c:v>
                </c:pt>
                <c:pt idx="4">
                  <c:v>1.1952604587685445</c:v>
                </c:pt>
                <c:pt idx="5">
                  <c:v>1.2454851125586561</c:v>
                </c:pt>
                <c:pt idx="6">
                  <c:v>1.2931406687856744</c:v>
                </c:pt>
                <c:pt idx="7">
                  <c:v>1.3384615962278956</c:v>
                </c:pt>
                <c:pt idx="8">
                  <c:v>1.3816574676822759</c:v>
                </c:pt>
                <c:pt idx="9">
                  <c:v>1.4229160018560205</c:v>
                </c:pt>
                <c:pt idx="10">
                  <c:v>1.4624056865678947</c:v>
                </c:pt>
                <c:pt idx="11">
                  <c:v>1.5002780470953763</c:v>
                </c:pt>
                <c:pt idx="12">
                  <c:v>1.5366696128626574</c:v>
                </c:pt>
                <c:pt idx="13">
                  <c:v>1.5717036269426805</c:v>
                </c:pt>
                <c:pt idx="14">
                  <c:v>1.6054915356724555</c:v>
                </c:pt>
                <c:pt idx="15">
                  <c:v>1.6381342897600044</c:v>
                </c:pt>
                <c:pt idx="16">
                  <c:v>1.6697234833584207</c:v>
                </c:pt>
                <c:pt idx="17">
                  <c:v>1.7003423535097357</c:v>
                </c:pt>
                <c:pt idx="18">
                  <c:v>1.7300666589675791</c:v>
                </c:pt>
                <c:pt idx="19">
                  <c:v>1.7589654545712652</c:v>
                </c:pt>
                <c:pt idx="20">
                  <c:v>1.787101774966648</c:v>
                </c:pt>
                <c:pt idx="21">
                  <c:v>1.8145332394708176</c:v>
                </c:pt>
                <c:pt idx="22">
                  <c:v>1.8413125881936225</c:v>
                </c:pt>
                <c:pt idx="23">
                  <c:v>1.8674881581058154</c:v>
                </c:pt>
                <c:pt idx="24">
                  <c:v>1.8931043065379309</c:v>
                </c:pt>
                <c:pt idx="25">
                  <c:v>1.9182017885699723</c:v>
                </c:pt>
                <c:pt idx="26">
                  <c:v>1.9428180939001862</c:v>
                </c:pt>
                <c:pt idx="27">
                  <c:v>1.9669877480372162</c:v>
                </c:pt>
                <c:pt idx="28">
                  <c:v>1.9907425820236337</c:v>
                </c:pt>
                <c:pt idx="29">
                  <c:v>2.0141119743533547</c:v>
                </c:pt>
                <c:pt idx="30">
                  <c:v>2.0371230682769021</c:v>
                </c:pt>
                <c:pt idx="31">
                  <c:v>2.0598009672850917</c:v>
                </c:pt>
                <c:pt idx="32">
                  <c:v>2.0821689112137562</c:v>
                </c:pt>
                <c:pt idx="33">
                  <c:v>2.1042484351113862</c:v>
                </c:pt>
                <c:pt idx="34">
                  <c:v>2.1260595127511026</c:v>
                </c:pt>
                <c:pt idx="35">
                  <c:v>2.1476206864424165</c:v>
                </c:pt>
                <c:pt idx="36">
                  <c:v>2.1689491846017916</c:v>
                </c:pt>
                <c:pt idx="37">
                  <c:v>2.1900610283699873</c:v>
                </c:pt>
                <c:pt idx="38">
                  <c:v>2.2109711284149474</c:v>
                </c:pt>
                <c:pt idx="39">
                  <c:v>2.2316933729286244</c:v>
                </c:pt>
                <c:pt idx="40">
                  <c:v>2.2522407077120232</c:v>
                </c:pt>
                <c:pt idx="41">
                  <c:v>2.27262520914269</c:v>
                </c:pt>
                <c:pt idx="42">
                  <c:v>2.2928581507310311</c:v>
                </c:pt>
                <c:pt idx="43">
                  <c:v>2.312950063894609</c:v>
                </c:pt>
                <c:pt idx="44">
                  <c:v>2.3329107935114992</c:v>
                </c:pt>
                <c:pt idx="45">
                  <c:v>2.3527495487537831</c:v>
                </c:pt>
                <c:pt idx="46">
                  <c:v>2.3724749496492383</c:v>
                </c:pt>
                <c:pt idx="47">
                  <c:v>2.3920950697723788</c:v>
                </c:pt>
                <c:pt idx="48">
                  <c:v>2.411617475424467</c:v>
                </c:pt>
                <c:pt idx="49">
                  <c:v>2.4310492616252546</c:v>
                </c:pt>
                <c:pt idx="50">
                  <c:v>2.450397085206502</c:v>
                </c:pt>
                <c:pt idx="51">
                  <c:v>2.4696671952681903</c:v>
                </c:pt>
                <c:pt idx="52">
                  <c:v>2.4888654612324461</c:v>
                </c:pt>
                <c:pt idx="53">
                  <c:v>2.5079973987070749</c:v>
                </c:pt>
                <c:pt idx="54">
                  <c:v>2.5270681933499821</c:v>
                </c:pt>
                <c:pt idx="55">
                  <c:v>2.5460827229073137</c:v>
                </c:pt>
                <c:pt idx="56">
                  <c:v>2.5650455775816616</c:v>
                </c:pt>
                <c:pt idx="57">
                  <c:v>2.5839610788719054</c:v>
                </c:pt>
                <c:pt idx="58">
                  <c:v>2.6028332970130008</c:v>
                </c:pt>
                <c:pt idx="59">
                  <c:v>2.6216660671321406</c:v>
                </c:pt>
                <c:pt idx="60">
                  <c:v>2.6404630042270134</c:v>
                </c:pt>
                <c:pt idx="61">
                  <c:v>2.6592275170622828</c:v>
                </c:pt>
                <c:pt idx="62">
                  <c:v>2.6779628210717181</c:v>
                </c:pt>
                <c:pt idx="63">
                  <c:v>2.6966719503456376</c:v>
                </c:pt>
                <c:pt idx="64">
                  <c:v>2.715357768776244</c:v>
                </c:pt>
                <c:pt idx="65">
                  <c:v>2.7340229804270844</c:v>
                </c:pt>
                <c:pt idx="66">
                  <c:v>2.7526701391871127</c:v>
                </c:pt>
                <c:pt idx="67">
                  <c:v>2.7713016577646106</c:v>
                </c:pt>
                <c:pt idx="68">
                  <c:v>2.7899198160715133</c:v>
                </c:pt>
                <c:pt idx="69">
                  <c:v>2.8085267690444264</c:v>
                </c:pt>
                <c:pt idx="70">
                  <c:v>2.8271245539446954</c:v>
                </c:pt>
                <c:pt idx="71">
                  <c:v>2.8457150971764036</c:v>
                </c:pt>
                <c:pt idx="72">
                  <c:v>2.8643002206579609</c:v>
                </c:pt>
                <c:pt idx="73">
                  <c:v>2.882881647780005</c:v>
                </c:pt>
                <c:pt idx="74">
                  <c:v>2.9014610089797186</c:v>
                </c:pt>
                <c:pt idx="75">
                  <c:v>2.9200398469592228</c:v>
                </c:pt>
                <c:pt idx="76">
                  <c:v>2.9386196215735017</c:v>
                </c:pt>
                <c:pt idx="77">
                  <c:v>2.9572017144113096</c:v>
                </c:pt>
                <c:pt idx="78">
                  <c:v>2.9757874330906646</c:v>
                </c:pt>
                <c:pt idx="79">
                  <c:v>2.9943780152888544</c:v>
                </c:pt>
                <c:pt idx="80">
                  <c:v>3.0129746325253368</c:v>
                </c:pt>
                <c:pt idx="81">
                  <c:v>3.0315783937145109</c:v>
                </c:pt>
                <c:pt idx="82">
                  <c:v>3.0501903485040534</c:v>
                </c:pt>
                <c:pt idx="83">
                  <c:v>3.0688114904133159</c:v>
                </c:pt>
                <c:pt idx="84">
                  <c:v>3.0874427597852057</c:v>
                </c:pt>
                <c:pt idx="85">
                  <c:v>3.1060850465639596</c:v>
                </c:pt>
                <c:pt idx="86">
                  <c:v>3.1247391929103481</c:v>
                </c:pt>
                <c:pt idx="87">
                  <c:v>3.1434059956649323</c:v>
                </c:pt>
                <c:pt idx="88">
                  <c:v>3.162086208669304</c:v>
                </c:pt>
                <c:pt idx="89">
                  <c:v>3.1807805449544504</c:v>
                </c:pt>
                <c:pt idx="90">
                  <c:v>3.1994896788048037</c:v>
                </c:pt>
                <c:pt idx="91">
                  <c:v>3.2182142477058515</c:v>
                </c:pt>
                <c:pt idx="92">
                  <c:v>3.2369548541827</c:v>
                </c:pt>
                <c:pt idx="93">
                  <c:v>3.2557120675364111</c:v>
                </c:pt>
                <c:pt idx="94">
                  <c:v>3.274486425484497</c:v>
                </c:pt>
                <c:pt idx="95">
                  <c:v>3.2932784357114859</c:v>
                </c:pt>
                <c:pt idx="96">
                  <c:v>3.3120885773350981</c:v>
                </c:pt>
                <c:pt idx="97">
                  <c:v>3.3309173022931637</c:v>
                </c:pt>
                <c:pt idx="98">
                  <c:v>3.349765036656092</c:v>
                </c:pt>
                <c:pt idx="99">
                  <c:v>3.3686321818693683</c:v>
                </c:pt>
                <c:pt idx="100">
                  <c:v>3.3875191159302522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86-4188-9E40-4E22729FAA28}"/>
            </c:ext>
          </c:extLst>
        </c:ser>
        <c:ser>
          <c:idx val="1"/>
          <c:order val="1"/>
          <c:tx>
            <c:strRef>
              <c:f>'Wilson Method Dhananjay Patil'!$EQ$61</c:f>
              <c:strCache>
                <c:ptCount val="1"/>
                <c:pt idx="0">
                  <c:v>Dew</c:v>
                </c:pt>
              </c:strCache>
            </c:strRef>
          </c:tx>
          <c:marker>
            <c:symbol val="none"/>
          </c:marker>
          <c:xVal>
            <c:numRef>
              <c:f>'Wilson Method Dhananjay Patil'!$AB$167:$AB$267</c:f>
              <c:numCache>
                <c:formatCode>0.00</c:formatCode>
                <c:ptCount val="101"/>
                <c:pt idx="0">
                  <c:v>0</c:v>
                </c:pt>
                <c:pt idx="1">
                  <c:v>7.109308092526602E-2</c:v>
                </c:pt>
                <c:pt idx="2">
                  <c:v>0.13059959922484315</c:v>
                </c:pt>
                <c:pt idx="3">
                  <c:v>0.18122482893238279</c:v>
                </c:pt>
                <c:pt idx="4">
                  <c:v>0.22489510195615198</c:v>
                </c:pt>
                <c:pt idx="5">
                  <c:v>0.26301922104666375</c:v>
                </c:pt>
                <c:pt idx="6">
                  <c:v>0.29665122570528735</c:v>
                </c:pt>
                <c:pt idx="7">
                  <c:v>0.32659537047559417</c:v>
                </c:pt>
                <c:pt idx="8">
                  <c:v>0.35347591401885098</c:v>
                </c:pt>
                <c:pt idx="9">
                  <c:v>0.37778475199168765</c:v>
                </c:pt>
                <c:pt idx="10">
                  <c:v>0.39991468737740343</c:v>
                </c:pt>
                <c:pt idx="11">
                  <c:v>0.4201831487247108</c:v>
                </c:pt>
                <c:pt idx="12">
                  <c:v>0.43884940951267831</c:v>
                </c:pt>
                <c:pt idx="13">
                  <c:v>0.45612729523728784</c:v>
                </c:pt>
                <c:pt idx="14">
                  <c:v>0.47219469984649409</c:v>
                </c:pt>
                <c:pt idx="15">
                  <c:v>0.48720080853088515</c:v>
                </c:pt>
                <c:pt idx="16">
                  <c:v>0.50127164680783765</c:v>
                </c:pt>
                <c:pt idx="17">
                  <c:v>0.5145143914672391</c:v>
                </c:pt>
                <c:pt idx="18">
                  <c:v>0.52702075405102022</c:v>
                </c:pt>
                <c:pt idx="19">
                  <c:v>0.5388696615377736</c:v>
                </c:pt>
                <c:pt idx="20">
                  <c:v>0.55012939878935752</c:v>
                </c:pt>
                <c:pt idx="21">
                  <c:v>0.56085933471112215</c:v>
                </c:pt>
                <c:pt idx="22">
                  <c:v>0.57111132349248483</c:v>
                </c:pt>
                <c:pt idx="23">
                  <c:v>0.58093085007645495</c:v>
                </c:pt>
                <c:pt idx="24">
                  <c:v>0.59035797268727142</c:v>
                </c:pt>
                <c:pt idx="25">
                  <c:v>0.59942810313440831</c:v>
                </c:pt>
                <c:pt idx="26">
                  <c:v>0.60817265653653829</c:v>
                </c:pt>
                <c:pt idx="27">
                  <c:v>0.61661959524776477</c:v>
                </c:pt>
                <c:pt idx="28">
                  <c:v>0.62479388653655632</c:v>
                </c:pt>
                <c:pt idx="29">
                  <c:v>0.63271788954645836</c:v>
                </c:pt>
                <c:pt idx="30">
                  <c:v>0.64041168395340686</c:v>
                </c:pt>
                <c:pt idx="31">
                  <c:v>0.64789335030557837</c:v>
                </c:pt>
                <c:pt idx="32">
                  <c:v>0.65517921012456193</c:v>
                </c:pt>
                <c:pt idx="33">
                  <c:v>0.66228403233963928</c:v>
                </c:pt>
                <c:pt idx="34">
                  <c:v>0.66922121142894164</c:v>
                </c:pt>
                <c:pt idx="35">
                  <c:v>0.67600292168341258</c:v>
                </c:pt>
                <c:pt idx="36">
                  <c:v>0.68264025123949124</c:v>
                </c:pt>
                <c:pt idx="37">
                  <c:v>0.68914331890422353</c:v>
                </c:pt>
                <c:pt idx="38">
                  <c:v>0.69552137629121469</c:v>
                </c:pt>
                <c:pt idx="39">
                  <c:v>0.70178289737357846</c:v>
                </c:pt>
                <c:pt idx="40">
                  <c:v>0.70793565722214102</c:v>
                </c:pt>
                <c:pt idx="41">
                  <c:v>0.7139868014190307</c:v>
                </c:pt>
                <c:pt idx="42">
                  <c:v>0.71994290740690392</c:v>
                </c:pt>
                <c:pt idx="43">
                  <c:v>0.72581003884329398</c:v>
                </c:pt>
                <c:pt idx="44">
                  <c:v>0.73159379387067935</c:v>
                </c:pt>
                <c:pt idx="45">
                  <c:v>0.7372993480800335</c:v>
                </c:pt>
                <c:pt idx="46">
                  <c:v>0.74293149283417603</c:v>
                </c:pt>
                <c:pt idx="47">
                  <c:v>0.74849466952345023</c:v>
                </c:pt>
                <c:pt idx="48">
                  <c:v>0.75399300024703175</c:v>
                </c:pt>
                <c:pt idx="49">
                  <c:v>0.7594303153460793</c:v>
                </c:pt>
                <c:pt idx="50">
                  <c:v>0.76481017815791541</c:v>
                </c:pt>
                <c:pt idx="51">
                  <c:v>0.77013590731185855</c:v>
                </c:pt>
                <c:pt idx="52">
                  <c:v>0.77541059684580227</c:v>
                </c:pt>
                <c:pt idx="53">
                  <c:v>0.78063713438708049</c:v>
                </c:pt>
                <c:pt idx="54">
                  <c:v>0.7858182176106</c:v>
                </c:pt>
                <c:pt idx="55">
                  <c:v>0.79095636916091172</c:v>
                </c:pt>
                <c:pt idx="56">
                  <c:v>0.79605395020217906</c:v>
                </c:pt>
                <c:pt idx="57">
                  <c:v>0.80111317274034533</c:v>
                </c:pt>
                <c:pt idx="58">
                  <c:v>0.80613611084475578</c:v>
                </c:pt>
                <c:pt idx="59">
                  <c:v>0.81112471088167348</c:v>
                </c:pt>
                <c:pt idx="60">
                  <c:v>0.81608080085922508</c:v>
                </c:pt>
                <c:pt idx="61">
                  <c:v>0.82100609897203958</c:v>
                </c:pt>
                <c:pt idx="62">
                  <c:v>0.82590222142399938</c:v>
                </c:pt>
                <c:pt idx="63">
                  <c:v>0.83077068959888023</c:v>
                </c:pt>
                <c:pt idx="64">
                  <c:v>0.83561293664108116</c:v>
                </c:pt>
                <c:pt idx="65">
                  <c:v>0.84043031350197439</c:v>
                </c:pt>
                <c:pt idx="66">
                  <c:v>0.84522409450153013</c:v>
                </c:pt>
                <c:pt idx="67">
                  <c:v>0.84999548244968359</c:v>
                </c:pt>
                <c:pt idx="68">
                  <c:v>0.85474561336732657</c:v>
                </c:pt>
                <c:pt idx="69">
                  <c:v>0.85947556084274113</c:v>
                </c:pt>
                <c:pt idx="70">
                  <c:v>0.86418634005569472</c:v>
                </c:pt>
                <c:pt idx="71">
                  <c:v>0.86887891149820906</c:v>
                </c:pt>
                <c:pt idx="72">
                  <c:v>0.87355418441816968</c:v>
                </c:pt>
                <c:pt idx="73">
                  <c:v>0.87821302000940682</c:v>
                </c:pt>
                <c:pt idx="74">
                  <c:v>0.88285623436960503</c:v>
                </c:pt>
                <c:pt idx="75">
                  <c:v>0.88748460124538531</c:v>
                </c:pt>
                <c:pt idx="76">
                  <c:v>0.89209885458208193</c:v>
                </c:pt>
                <c:pt idx="77">
                  <c:v>0.89669969089412049</c:v>
                </c:pt>
                <c:pt idx="78">
                  <c:v>0.90128777147044148</c:v>
                </c:pt>
                <c:pt idx="79">
                  <c:v>0.90586372442810781</c:v>
                </c:pt>
                <c:pt idx="80">
                  <c:v>0.91042814662605931</c:v>
                </c:pt>
                <c:pt idx="81">
                  <c:v>0.91498160544991203</c:v>
                </c:pt>
                <c:pt idx="82">
                  <c:v>0.91952464047775007</c:v>
                </c:pt>
                <c:pt idx="83">
                  <c:v>0.9240577650359908</c:v>
                </c:pt>
                <c:pt idx="84">
                  <c:v>0.92858146765362692</c:v>
                </c:pt>
                <c:pt idx="85">
                  <c:v>0.93309621342244242</c:v>
                </c:pt>
                <c:pt idx="86">
                  <c:v>0.93760244527015868</c:v>
                </c:pt>
                <c:pt idx="87">
                  <c:v>0.94210058515289352</c:v>
                </c:pt>
                <c:pt idx="88">
                  <c:v>0.94659103517278287</c:v>
                </c:pt>
                <c:pt idx="89">
                  <c:v>0.95107417862614152</c:v>
                </c:pt>
                <c:pt idx="90">
                  <c:v>0.95555038098710476</c:v>
                </c:pt>
                <c:pt idx="91">
                  <c:v>0.96001999083129608</c:v>
                </c:pt>
                <c:pt idx="92">
                  <c:v>0.96448334070370578</c:v>
                </c:pt>
                <c:pt idx="93">
                  <c:v>0.96894074793463736</c:v>
                </c:pt>
                <c:pt idx="94">
                  <c:v>0.97339251540727889</c:v>
                </c:pt>
                <c:pt idx="95">
                  <c:v>0.97783893228018215</c:v>
                </c:pt>
                <c:pt idx="96">
                  <c:v>0.9822802746676802</c:v>
                </c:pt>
                <c:pt idx="97">
                  <c:v>0.9867168062810483</c:v>
                </c:pt>
                <c:pt idx="98">
                  <c:v>0.99114877903299758</c:v>
                </c:pt>
                <c:pt idx="99">
                  <c:v>0.99557643360790482</c:v>
                </c:pt>
                <c:pt idx="100">
                  <c:v>1</c:v>
                </c:pt>
              </c:numCache>
            </c:numRef>
          </c:xVal>
          <c:yVal>
            <c:numRef>
              <c:f>'Wilson Method Dhananjay Patil'!$AC$167:$AC$267</c:f>
              <c:numCache>
                <c:formatCode>0.00</c:formatCode>
                <c:ptCount val="101"/>
                <c:pt idx="0">
                  <c:v>0.96289463399718911</c:v>
                </c:pt>
                <c:pt idx="1">
                  <c:v>1.0263752663805774</c:v>
                </c:pt>
                <c:pt idx="2">
                  <c:v>1.0860196903501493</c:v>
                </c:pt>
                <c:pt idx="3">
                  <c:v>1.1422038052074301</c:v>
                </c:pt>
                <c:pt idx="4">
                  <c:v>1.1952604587685445</c:v>
                </c:pt>
                <c:pt idx="5">
                  <c:v>1.2454851125586561</c:v>
                </c:pt>
                <c:pt idx="6">
                  <c:v>1.2931406687856744</c:v>
                </c:pt>
                <c:pt idx="7">
                  <c:v>1.3384615962278956</c:v>
                </c:pt>
                <c:pt idx="8">
                  <c:v>1.3816574676822759</c:v>
                </c:pt>
                <c:pt idx="9">
                  <c:v>1.4229160018560205</c:v>
                </c:pt>
                <c:pt idx="10">
                  <c:v>1.4624056865678947</c:v>
                </c:pt>
                <c:pt idx="11">
                  <c:v>1.5002780470953763</c:v>
                </c:pt>
                <c:pt idx="12">
                  <c:v>1.5366696128626574</c:v>
                </c:pt>
                <c:pt idx="13">
                  <c:v>1.5717036269426805</c:v>
                </c:pt>
                <c:pt idx="14">
                  <c:v>1.6054915356724555</c:v>
                </c:pt>
                <c:pt idx="15">
                  <c:v>1.6381342897600044</c:v>
                </c:pt>
                <c:pt idx="16">
                  <c:v>1.6697234833584207</c:v>
                </c:pt>
                <c:pt idx="17">
                  <c:v>1.7003423535097357</c:v>
                </c:pt>
                <c:pt idx="18">
                  <c:v>1.7300666589675791</c:v>
                </c:pt>
                <c:pt idx="19">
                  <c:v>1.7589654545712652</c:v>
                </c:pt>
                <c:pt idx="20">
                  <c:v>1.787101774966648</c:v>
                </c:pt>
                <c:pt idx="21">
                  <c:v>1.8145332394708176</c:v>
                </c:pt>
                <c:pt idx="22">
                  <c:v>1.8413125881936225</c:v>
                </c:pt>
                <c:pt idx="23">
                  <c:v>1.8674881581058154</c:v>
                </c:pt>
                <c:pt idx="24">
                  <c:v>1.8931043065379309</c:v>
                </c:pt>
                <c:pt idx="25">
                  <c:v>1.9182017885699723</c:v>
                </c:pt>
                <c:pt idx="26">
                  <c:v>1.9428180939001862</c:v>
                </c:pt>
                <c:pt idx="27">
                  <c:v>1.9669877480372162</c:v>
                </c:pt>
                <c:pt idx="28">
                  <c:v>1.9907425820236337</c:v>
                </c:pt>
                <c:pt idx="29">
                  <c:v>2.0141119743533547</c:v>
                </c:pt>
                <c:pt idx="30">
                  <c:v>2.0371230682769021</c:v>
                </c:pt>
                <c:pt idx="31">
                  <c:v>2.0598009672850917</c:v>
                </c:pt>
                <c:pt idx="32">
                  <c:v>2.0821689112137562</c:v>
                </c:pt>
                <c:pt idx="33">
                  <c:v>2.1042484351113862</c:v>
                </c:pt>
                <c:pt idx="34">
                  <c:v>2.1260595127511026</c:v>
                </c:pt>
                <c:pt idx="35">
                  <c:v>2.1476206864424165</c:v>
                </c:pt>
                <c:pt idx="36">
                  <c:v>2.1689491846017916</c:v>
                </c:pt>
                <c:pt idx="37">
                  <c:v>2.1900610283699873</c:v>
                </c:pt>
                <c:pt idx="38">
                  <c:v>2.2109711284149474</c:v>
                </c:pt>
                <c:pt idx="39">
                  <c:v>2.2316933729286244</c:v>
                </c:pt>
                <c:pt idx="40">
                  <c:v>2.2522407077120232</c:v>
                </c:pt>
                <c:pt idx="41">
                  <c:v>2.27262520914269</c:v>
                </c:pt>
                <c:pt idx="42">
                  <c:v>2.2928581507310311</c:v>
                </c:pt>
                <c:pt idx="43">
                  <c:v>2.312950063894609</c:v>
                </c:pt>
                <c:pt idx="44">
                  <c:v>2.3329107935114992</c:v>
                </c:pt>
                <c:pt idx="45">
                  <c:v>2.3527495487537831</c:v>
                </c:pt>
                <c:pt idx="46">
                  <c:v>2.3724749496492383</c:v>
                </c:pt>
                <c:pt idx="47">
                  <c:v>2.3920950697723788</c:v>
                </c:pt>
                <c:pt idx="48">
                  <c:v>2.411617475424467</c:v>
                </c:pt>
                <c:pt idx="49">
                  <c:v>2.4310492616252546</c:v>
                </c:pt>
                <c:pt idx="50">
                  <c:v>2.450397085206502</c:v>
                </c:pt>
                <c:pt idx="51">
                  <c:v>2.4696671952681903</c:v>
                </c:pt>
                <c:pt idx="52">
                  <c:v>2.4888654612324461</c:v>
                </c:pt>
                <c:pt idx="53">
                  <c:v>2.5079973987070749</c:v>
                </c:pt>
                <c:pt idx="54">
                  <c:v>2.5270681933499821</c:v>
                </c:pt>
                <c:pt idx="55">
                  <c:v>2.5460827229073137</c:v>
                </c:pt>
                <c:pt idx="56">
                  <c:v>2.5650455775816616</c:v>
                </c:pt>
                <c:pt idx="57">
                  <c:v>2.5839610788719054</c:v>
                </c:pt>
                <c:pt idx="58">
                  <c:v>2.6028332970130008</c:v>
                </c:pt>
                <c:pt idx="59">
                  <c:v>2.6216660671321406</c:v>
                </c:pt>
                <c:pt idx="60">
                  <c:v>2.6404630042270134</c:v>
                </c:pt>
                <c:pt idx="61">
                  <c:v>2.6592275170622828</c:v>
                </c:pt>
                <c:pt idx="62">
                  <c:v>2.6779628210717181</c:v>
                </c:pt>
                <c:pt idx="63">
                  <c:v>2.6966719503456376</c:v>
                </c:pt>
                <c:pt idx="64">
                  <c:v>2.715357768776244</c:v>
                </c:pt>
                <c:pt idx="65">
                  <c:v>2.7340229804270844</c:v>
                </c:pt>
                <c:pt idx="66">
                  <c:v>2.7526701391871127</c:v>
                </c:pt>
                <c:pt idx="67">
                  <c:v>2.7713016577646106</c:v>
                </c:pt>
                <c:pt idx="68">
                  <c:v>2.7899198160715133</c:v>
                </c:pt>
                <c:pt idx="69">
                  <c:v>2.8085267690444264</c:v>
                </c:pt>
                <c:pt idx="70">
                  <c:v>2.8271245539446954</c:v>
                </c:pt>
                <c:pt idx="71">
                  <c:v>2.8457150971764036</c:v>
                </c:pt>
                <c:pt idx="72">
                  <c:v>2.8643002206579609</c:v>
                </c:pt>
                <c:pt idx="73">
                  <c:v>2.882881647780005</c:v>
                </c:pt>
                <c:pt idx="74">
                  <c:v>2.9014610089797186</c:v>
                </c:pt>
                <c:pt idx="75">
                  <c:v>2.9200398469592228</c:v>
                </c:pt>
                <c:pt idx="76">
                  <c:v>2.9386196215735017</c:v>
                </c:pt>
                <c:pt idx="77">
                  <c:v>2.9572017144113096</c:v>
                </c:pt>
                <c:pt idx="78">
                  <c:v>2.9757874330906646</c:v>
                </c:pt>
                <c:pt idx="79">
                  <c:v>2.9943780152888544</c:v>
                </c:pt>
                <c:pt idx="80">
                  <c:v>3.0129746325253368</c:v>
                </c:pt>
                <c:pt idx="81">
                  <c:v>3.0315783937145109</c:v>
                </c:pt>
                <c:pt idx="82">
                  <c:v>3.0501903485040534</c:v>
                </c:pt>
                <c:pt idx="83">
                  <c:v>3.0688114904133159</c:v>
                </c:pt>
                <c:pt idx="84">
                  <c:v>3.0874427597852057</c:v>
                </c:pt>
                <c:pt idx="85">
                  <c:v>3.1060850465639596</c:v>
                </c:pt>
                <c:pt idx="86">
                  <c:v>3.1247391929103481</c:v>
                </c:pt>
                <c:pt idx="87">
                  <c:v>3.1434059956649323</c:v>
                </c:pt>
                <c:pt idx="88">
                  <c:v>3.162086208669304</c:v>
                </c:pt>
                <c:pt idx="89">
                  <c:v>3.1807805449544504</c:v>
                </c:pt>
                <c:pt idx="90">
                  <c:v>3.1994896788048037</c:v>
                </c:pt>
                <c:pt idx="91">
                  <c:v>3.2182142477058515</c:v>
                </c:pt>
                <c:pt idx="92">
                  <c:v>3.2369548541827</c:v>
                </c:pt>
                <c:pt idx="93">
                  <c:v>3.2557120675364111</c:v>
                </c:pt>
                <c:pt idx="94">
                  <c:v>3.274486425484497</c:v>
                </c:pt>
                <c:pt idx="95">
                  <c:v>3.2932784357114859</c:v>
                </c:pt>
                <c:pt idx="96">
                  <c:v>3.3120885773350981</c:v>
                </c:pt>
                <c:pt idx="97">
                  <c:v>3.3309173022931637</c:v>
                </c:pt>
                <c:pt idx="98">
                  <c:v>3.349765036656092</c:v>
                </c:pt>
                <c:pt idx="99">
                  <c:v>3.3686321818693683</c:v>
                </c:pt>
                <c:pt idx="100">
                  <c:v>3.3875191159302522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86-4188-9E40-4E22729FA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90304"/>
        <c:axId val="151091840"/>
      </c:scatterChart>
      <c:valAx>
        <c:axId val="151090304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151091840"/>
        <c:crosses val="autoZero"/>
        <c:crossBetween val="midCat"/>
        <c:majorUnit val="0.2"/>
      </c:valAx>
      <c:valAx>
        <c:axId val="1510918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Pressure, Bara</a:t>
                </a:r>
              </a:p>
            </c:rich>
          </c:tx>
          <c:layout>
            <c:manualLayout>
              <c:xMode val="edge"/>
              <c:yMode val="edge"/>
              <c:x val="3.5894642681915719E-3"/>
              <c:y val="0.35110670081686918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151090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5464753139003571"/>
          <c:y val="3.6653039894961097E-2"/>
          <c:w val="0.55415305566656092"/>
          <c:h val="8.873067949839602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168088</xdr:colOff>
      <xdr:row>16</xdr:row>
      <xdr:rowOff>56028</xdr:rowOff>
    </xdr:from>
    <xdr:to>
      <xdr:col>5</xdr:col>
      <xdr:colOff>380999</xdr:colOff>
      <xdr:row>29</xdr:row>
      <xdr:rowOff>21290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605116</xdr:colOff>
      <xdr:row>16</xdr:row>
      <xdr:rowOff>56029</xdr:rowOff>
    </xdr:from>
    <xdr:to>
      <xdr:col>10</xdr:col>
      <xdr:colOff>392204</xdr:colOff>
      <xdr:row>29</xdr:row>
      <xdr:rowOff>21291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409575</xdr:colOff>
      <xdr:row>0</xdr:row>
      <xdr:rowOff>0</xdr:rowOff>
    </xdr:from>
    <xdr:to>
      <xdr:col>24</xdr:col>
      <xdr:colOff>39154</xdr:colOff>
      <xdr:row>30</xdr:row>
      <xdr:rowOff>162747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5175" y="0"/>
          <a:ext cx="7554379" cy="5887272"/>
        </a:xfrm>
        <a:prstGeom prst="rect">
          <a:avLst/>
        </a:prstGeom>
      </xdr:spPr>
    </xdr:pic>
    <xdr:clientData/>
  </xdr:twoCellAnchor>
  <xdr:twoCellAnchor editAs="oneCell">
    <xdr:from>
      <xdr:col>7</xdr:col>
      <xdr:colOff>352425</xdr:colOff>
      <xdr:row>1</xdr:row>
      <xdr:rowOff>38100</xdr:rowOff>
    </xdr:from>
    <xdr:to>
      <xdr:col>10</xdr:col>
      <xdr:colOff>114300</xdr:colOff>
      <xdr:row>3</xdr:row>
      <xdr:rowOff>85725</xdr:rowOff>
    </xdr:to>
    <xdr:pic>
      <xdr:nvPicPr>
        <xdr:cNvPr id="4" name="Picture 3" descr="T = \frac{B}{A-\log P} - C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0625" y="228600"/>
          <a:ext cx="15906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urag/Work/CheCalc/CheCalc%20Spreadsheets/08.%20BinaryVLE/Binary_VLE_No_Pas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k (2)"/>
      <sheetName val="Main"/>
      <sheetName val="Pxy"/>
      <sheetName val="Txy"/>
      <sheetName val="XY"/>
      <sheetName val="Dbk"/>
      <sheetName val="BINARY PAIR Dbk"/>
      <sheetName val="Calc"/>
      <sheetName val="CalcTable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I2" t="b">
            <v>0</v>
          </cell>
        </row>
        <row r="15">
          <cell r="E15">
            <v>366.48333333333329</v>
          </cell>
          <cell r="N15">
            <v>1034.3048061023821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U267"/>
  <sheetViews>
    <sheetView showGridLines="0" zoomScale="85" zoomScaleNormal="85" workbookViewId="0">
      <selection activeCell="Q63" sqref="Q63"/>
    </sheetView>
  </sheetViews>
  <sheetFormatPr defaultRowHeight="15" x14ac:dyDescent="0.25"/>
  <cols>
    <col min="1" max="1" width="2.7109375" customWidth="1"/>
    <col min="13" max="13" width="6.42578125" customWidth="1"/>
    <col min="16" max="17" width="25.7109375" style="16" customWidth="1"/>
    <col min="18" max="18" width="39.42578125" customWidth="1"/>
  </cols>
  <sheetData>
    <row r="1" spans="1:24" x14ac:dyDescent="0.25">
      <c r="A1" s="1"/>
      <c r="B1" s="2"/>
      <c r="C1" s="2"/>
      <c r="D1" s="2"/>
      <c r="E1" s="2"/>
      <c r="F1" s="2"/>
      <c r="G1" s="2"/>
      <c r="H1" s="2"/>
    </row>
    <row r="2" spans="1:24" ht="18.75" x14ac:dyDescent="0.25">
      <c r="A2" s="3"/>
      <c r="B2" s="142" t="s">
        <v>616</v>
      </c>
      <c r="C2" s="142"/>
      <c r="D2" s="142"/>
      <c r="E2" s="142"/>
      <c r="F2" s="142"/>
      <c r="G2" s="142"/>
      <c r="H2" s="142"/>
      <c r="I2" s="142"/>
      <c r="J2" s="142"/>
      <c r="K2" s="50"/>
    </row>
    <row r="3" spans="1:24" x14ac:dyDescent="0.25">
      <c r="A3" s="4"/>
      <c r="B3" s="9"/>
      <c r="C3" s="5"/>
      <c r="D3" s="5"/>
      <c r="E3" s="5"/>
      <c r="I3" s="64" t="s">
        <v>0</v>
      </c>
      <c r="J3" s="65" t="s">
        <v>625</v>
      </c>
      <c r="K3" s="66"/>
      <c r="L3" s="19"/>
    </row>
    <row r="4" spans="1:24" x14ac:dyDescent="0.25">
      <c r="A4" s="4"/>
      <c r="B4" s="7"/>
      <c r="C4" s="5"/>
      <c r="D4" s="5"/>
      <c r="E4" s="5"/>
      <c r="I4" s="64" t="s">
        <v>1</v>
      </c>
      <c r="J4" s="62" t="s">
        <v>626</v>
      </c>
      <c r="K4" s="63"/>
      <c r="L4" s="20"/>
      <c r="M4" s="10" t="s">
        <v>543</v>
      </c>
      <c r="P4" s="16">
        <f>IF(ISNUMBER(F6),F6,51)</f>
        <v>21</v>
      </c>
    </row>
    <row r="5" spans="1:24" ht="15.75" thickBot="1" x14ac:dyDescent="0.3">
      <c r="A5" s="4"/>
      <c r="B5" s="7"/>
      <c r="C5" s="5"/>
      <c r="D5" s="5"/>
      <c r="E5" s="5"/>
      <c r="I5" s="6"/>
      <c r="J5" s="61"/>
      <c r="K5" s="61"/>
      <c r="L5" s="20"/>
      <c r="M5" s="10"/>
    </row>
    <row r="6" spans="1:24" ht="15" customHeight="1" x14ac:dyDescent="0.35">
      <c r="A6" s="4"/>
      <c r="B6" s="17" t="s">
        <v>546</v>
      </c>
      <c r="C6" s="18"/>
      <c r="D6" s="18"/>
      <c r="E6" s="12"/>
      <c r="F6" s="29">
        <v>21</v>
      </c>
      <c r="H6" s="27"/>
      <c r="I6" s="39" t="s">
        <v>2</v>
      </c>
      <c r="J6" s="8"/>
      <c r="M6" s="87"/>
      <c r="N6" s="88" t="s">
        <v>619</v>
      </c>
      <c r="O6" s="88" t="s">
        <v>620</v>
      </c>
      <c r="P6" s="89" t="s">
        <v>547</v>
      </c>
      <c r="Q6" s="89" t="s">
        <v>548</v>
      </c>
      <c r="R6" s="90"/>
      <c r="S6" s="91" t="s">
        <v>621</v>
      </c>
      <c r="T6" s="91" t="s">
        <v>622</v>
      </c>
      <c r="U6" s="90" t="s">
        <v>544</v>
      </c>
      <c r="V6" s="90" t="s">
        <v>545</v>
      </c>
      <c r="W6" s="92"/>
      <c r="X6" s="93" t="s">
        <v>551</v>
      </c>
    </row>
    <row r="7" spans="1:24" x14ac:dyDescent="0.25">
      <c r="B7" t="s">
        <v>552</v>
      </c>
      <c r="G7" s="30" t="str">
        <f>IF(P59,VLOOKUP(F6,M7:R56,6),P60)</f>
        <v>METHANOL + WATER</v>
      </c>
      <c r="M7" s="94">
        <v>1</v>
      </c>
      <c r="N7" s="22">
        <v>62</v>
      </c>
      <c r="O7" s="22">
        <v>467</v>
      </c>
      <c r="P7" s="21" t="str">
        <f>IF(ISNUMBER(N7),VLOOKUP(N7,'DATA BANK'!$A$14:$B$481,2),"")</f>
        <v>1-PROPANOL</v>
      </c>
      <c r="Q7" s="21" t="str">
        <f>IF(ISNUMBER(O7),VLOOKUP(O7,'DATA BANK'!$A$14:$B$481,2),"")</f>
        <v>WATER</v>
      </c>
      <c r="R7" s="14" t="str">
        <f>P7&amp;" + "&amp;Q7</f>
        <v>1-PROPANOL + WATER</v>
      </c>
      <c r="S7" s="15">
        <v>906.52560000000005</v>
      </c>
      <c r="T7" s="15">
        <v>1396.6397999999999</v>
      </c>
      <c r="U7" s="15">
        <v>0.25409999999999999</v>
      </c>
      <c r="V7" s="15">
        <v>0.23380000000000001</v>
      </c>
      <c r="W7" s="13">
        <v>1</v>
      </c>
      <c r="X7" s="68" t="b">
        <f>IF(AND(ISNUMBER(N7),ISNUMBER(O7)),IF(AND(N7&lt;=468,O7&lt;=468),TRUE,FALSE),FALSE)</f>
        <v>1</v>
      </c>
    </row>
    <row r="8" spans="1:24" x14ac:dyDescent="0.25">
      <c r="B8" s="31" t="s">
        <v>553</v>
      </c>
      <c r="G8">
        <v>1</v>
      </c>
      <c r="H8">
        <v>2</v>
      </c>
      <c r="M8" s="94">
        <v>2</v>
      </c>
      <c r="N8" s="22">
        <v>146</v>
      </c>
      <c r="O8" s="22">
        <v>185</v>
      </c>
      <c r="P8" s="21" t="str">
        <f>IF(ISNUMBER(N8),VLOOKUP(N8,'DATA BANK'!$A$14:$B$481,2),"")</f>
        <v>ACETONE</v>
      </c>
      <c r="Q8" s="21" t="str">
        <f>IF(ISNUMBER(O8),VLOOKUP(O8,'DATA BANK'!$A$14:$B$481,2),"")</f>
        <v>CHLOROFORM</v>
      </c>
      <c r="R8" s="14" t="str">
        <f t="shared" ref="R8:R56" si="0">P8&amp;" + "&amp;Q8</f>
        <v>ACETONE + CHLOROFORM</v>
      </c>
      <c r="S8" s="15">
        <v>116.11709999999999</v>
      </c>
      <c r="T8" s="15">
        <v>-506.8519</v>
      </c>
      <c r="U8" s="15">
        <v>0.2477</v>
      </c>
      <c r="V8" s="23">
        <v>0.27500000000000002</v>
      </c>
      <c r="W8" s="13">
        <v>2</v>
      </c>
      <c r="X8" s="68" t="b">
        <f t="shared" ref="X8:X56" si="1">IF(AND(ISNUMBER(N8),ISNUMBER(O8)),IF(AND(N8&lt;=468,O8&lt;=468),TRUE,FALSE),FALSE)</f>
        <v>1</v>
      </c>
    </row>
    <row r="9" spans="1:24" x14ac:dyDescent="0.25">
      <c r="B9" t="s">
        <v>3</v>
      </c>
      <c r="G9" s="32">
        <f t="shared" ref="G9:H11" si="2">IF($P$59,P64,"")</f>
        <v>18.587499999999999</v>
      </c>
      <c r="H9" s="32">
        <f t="shared" si="2"/>
        <v>18.303599999999999</v>
      </c>
      <c r="M9" s="94">
        <v>3</v>
      </c>
      <c r="N9" s="22">
        <v>146</v>
      </c>
      <c r="O9" s="22">
        <v>297</v>
      </c>
      <c r="P9" s="21" t="str">
        <f>IF(ISNUMBER(N9),VLOOKUP(N9,'DATA BANK'!$A$14:$B$481,2),"")</f>
        <v>ACETONE</v>
      </c>
      <c r="Q9" s="21" t="str">
        <f>IF(ISNUMBER(O9),VLOOKUP(O9,'DATA BANK'!$A$14:$B$481,2),"")</f>
        <v>METHANOL</v>
      </c>
      <c r="R9" s="14" t="str">
        <f t="shared" si="0"/>
        <v>ACETONE + METHANOL</v>
      </c>
      <c r="S9" s="15">
        <v>-114.40470000000001</v>
      </c>
      <c r="T9" s="15">
        <v>545.29420000000005</v>
      </c>
      <c r="U9" s="15">
        <v>0.2477</v>
      </c>
      <c r="V9" s="15">
        <v>0.2334</v>
      </c>
      <c r="W9" s="13">
        <v>3</v>
      </c>
      <c r="X9" s="68" t="b">
        <f t="shared" si="1"/>
        <v>1</v>
      </c>
    </row>
    <row r="10" spans="1:24" ht="15" customHeight="1" x14ac:dyDescent="0.25">
      <c r="B10" t="s">
        <v>4</v>
      </c>
      <c r="G10" s="32">
        <f t="shared" si="2"/>
        <v>3626.55</v>
      </c>
      <c r="H10" s="32">
        <f t="shared" si="2"/>
        <v>3816.44</v>
      </c>
      <c r="M10" s="94">
        <v>4</v>
      </c>
      <c r="N10" s="22">
        <v>146</v>
      </c>
      <c r="O10" s="22">
        <v>467</v>
      </c>
      <c r="P10" s="21" t="str">
        <f>IF(ISNUMBER(N10),VLOOKUP(N10,'DATA BANK'!$A$14:$B$481,2),"")</f>
        <v>ACETONE</v>
      </c>
      <c r="Q10" s="21" t="str">
        <f>IF(ISNUMBER(O10),VLOOKUP(O10,'DATA BANK'!$A$14:$B$481,2),"")</f>
        <v>WATER</v>
      </c>
      <c r="R10" s="14" t="str">
        <f t="shared" si="0"/>
        <v>ACETONE + WATER</v>
      </c>
      <c r="S10" s="15">
        <v>344.33460000000002</v>
      </c>
      <c r="T10" s="15">
        <v>1482.2132999999999</v>
      </c>
      <c r="U10" s="15">
        <v>0.2477</v>
      </c>
      <c r="V10" s="15">
        <v>0.23380000000000001</v>
      </c>
      <c r="W10" s="13">
        <v>4</v>
      </c>
      <c r="X10" s="68" t="b">
        <f t="shared" si="1"/>
        <v>1</v>
      </c>
    </row>
    <row r="11" spans="1:24" x14ac:dyDescent="0.25">
      <c r="B11" t="s">
        <v>5</v>
      </c>
      <c r="G11" s="32">
        <f t="shared" si="2"/>
        <v>-34.29</v>
      </c>
      <c r="H11" s="32">
        <f t="shared" si="2"/>
        <v>-46.13</v>
      </c>
      <c r="M11" s="94">
        <v>5</v>
      </c>
      <c r="N11" s="22">
        <v>146</v>
      </c>
      <c r="O11" s="22">
        <v>441</v>
      </c>
      <c r="P11" s="21" t="str">
        <f>IF(ISNUMBER(N11),VLOOKUP(N11,'DATA BANK'!$A$14:$B$481,2),"")</f>
        <v>ACETONE</v>
      </c>
      <c r="Q11" s="21" t="str">
        <f>IF(ISNUMBER(O11),VLOOKUP(O11,'DATA BANK'!$A$14:$B$481,2),"")</f>
        <v>TOLUENE</v>
      </c>
      <c r="R11" s="14" t="str">
        <f t="shared" si="0"/>
        <v>ACETONE + TOLUENE</v>
      </c>
      <c r="S11" s="15">
        <v>809.1</v>
      </c>
      <c r="T11" s="15">
        <v>-345.07</v>
      </c>
      <c r="U11" s="15">
        <v>0.2477</v>
      </c>
      <c r="V11" s="15">
        <v>0.26440000000000002</v>
      </c>
      <c r="W11" s="13">
        <v>5</v>
      </c>
      <c r="X11" s="68" t="b">
        <f t="shared" si="1"/>
        <v>1</v>
      </c>
    </row>
    <row r="12" spans="1:24" ht="18" x14ac:dyDescent="0.35">
      <c r="B12" t="s">
        <v>615</v>
      </c>
      <c r="G12" s="37">
        <f>IF($P$59,P70,"")</f>
        <v>0.2334</v>
      </c>
      <c r="H12" s="37">
        <f>IF($P$59,Q70,"")</f>
        <v>0.23380000000000001</v>
      </c>
      <c r="M12" s="94">
        <v>6</v>
      </c>
      <c r="N12" s="22">
        <v>146</v>
      </c>
      <c r="O12" s="22">
        <v>285</v>
      </c>
      <c r="P12" s="21" t="str">
        <f>IF(ISNUMBER(N12),VLOOKUP(N12,'DATA BANK'!$A$14:$B$481,2),"")</f>
        <v>ACETONE</v>
      </c>
      <c r="Q12" s="21" t="str">
        <f>IF(ISNUMBER(O12),VLOOKUP(O12,'DATA BANK'!$A$14:$B$481,2),"")</f>
        <v>ISOPROPYL ALCOHOL</v>
      </c>
      <c r="R12" s="14" t="str">
        <f t="shared" si="0"/>
        <v>ACETONE + ISOPROPYL ALCOHOL</v>
      </c>
      <c r="S12" s="15">
        <v>548.02800000000002</v>
      </c>
      <c r="T12" s="15">
        <v>113.562</v>
      </c>
      <c r="U12" s="15">
        <v>0.2477</v>
      </c>
      <c r="V12" s="15">
        <v>0.24929999999999999</v>
      </c>
      <c r="W12" s="13">
        <v>6</v>
      </c>
      <c r="X12" s="68" t="b">
        <f t="shared" si="1"/>
        <v>1</v>
      </c>
    </row>
    <row r="13" spans="1:24" x14ac:dyDescent="0.25">
      <c r="B13" t="s">
        <v>554</v>
      </c>
      <c r="E13" s="36" t="s">
        <v>555</v>
      </c>
      <c r="G13" s="38">
        <f>IF($P$59,P71,"")</f>
        <v>82.9876</v>
      </c>
      <c r="H13" s="38">
        <f>IF($P$59,Q71,"")</f>
        <v>520.64580000000001</v>
      </c>
      <c r="M13" s="94">
        <v>7</v>
      </c>
      <c r="N13" s="22">
        <v>146</v>
      </c>
      <c r="O13" s="22">
        <v>355</v>
      </c>
      <c r="P13" s="21" t="str">
        <f>IF(ISNUMBER(N13),VLOOKUP(N13,'DATA BANK'!$A$14:$B$481,2),"")</f>
        <v>ACETONE</v>
      </c>
      <c r="Q13" s="21" t="str">
        <f>IF(ISNUMBER(O13),VLOOKUP(O13,'DATA BANK'!$A$14:$B$481,2),"")</f>
        <v>N-HEXANE</v>
      </c>
      <c r="R13" s="14" t="str">
        <f t="shared" si="0"/>
        <v>ACETONE + N-HEXANE</v>
      </c>
      <c r="S13" s="15">
        <v>956.23</v>
      </c>
      <c r="T13" s="15">
        <v>374.78</v>
      </c>
      <c r="U13" s="15">
        <v>0.2477</v>
      </c>
      <c r="V13" s="15">
        <v>0.26350000000000001</v>
      </c>
      <c r="W13" s="13">
        <v>7</v>
      </c>
      <c r="X13" s="68" t="b">
        <f t="shared" si="1"/>
        <v>1</v>
      </c>
    </row>
    <row r="14" spans="1:24" x14ac:dyDescent="0.25">
      <c r="B14" s="59" t="str">
        <f>Q61</f>
        <v/>
      </c>
      <c r="M14" s="94">
        <v>8</v>
      </c>
      <c r="N14" s="22">
        <v>147</v>
      </c>
      <c r="O14" s="22">
        <v>467</v>
      </c>
      <c r="P14" s="21" t="str">
        <f>IF(ISNUMBER(N14),VLOOKUP(N14,'DATA BANK'!$A$14:$B$481,2),"")</f>
        <v>ACETONITRILE</v>
      </c>
      <c r="Q14" s="21" t="str">
        <f>IF(ISNUMBER(O14),VLOOKUP(O14,'DATA BANK'!$A$14:$B$481,2),"")</f>
        <v>WATER</v>
      </c>
      <c r="R14" s="14" t="str">
        <f t="shared" si="0"/>
        <v>ACETONITRILE + WATER</v>
      </c>
      <c r="S14" s="15">
        <v>328.86</v>
      </c>
      <c r="T14" s="15">
        <v>1689.3</v>
      </c>
      <c r="U14" s="15">
        <v>0.19869999999999999</v>
      </c>
      <c r="V14" s="15">
        <v>0.23380000000000001</v>
      </c>
      <c r="W14" s="13">
        <v>8</v>
      </c>
      <c r="X14" s="68" t="b">
        <f t="shared" si="1"/>
        <v>1</v>
      </c>
    </row>
    <row r="15" spans="1:24" x14ac:dyDescent="0.25">
      <c r="B15" s="17" t="s">
        <v>562</v>
      </c>
      <c r="C15" s="18"/>
      <c r="D15" s="18"/>
      <c r="E15" s="18"/>
      <c r="G15" s="17" t="s">
        <v>565</v>
      </c>
      <c r="H15" s="18"/>
      <c r="I15" s="18"/>
      <c r="J15" s="18"/>
      <c r="M15" s="94">
        <v>9</v>
      </c>
      <c r="N15" s="22">
        <v>162</v>
      </c>
      <c r="O15" s="22">
        <v>441</v>
      </c>
      <c r="P15" s="21" t="str">
        <f>IF(ISNUMBER(N15),VLOOKUP(N15,'DATA BANK'!$A$14:$B$481,2),"")</f>
        <v>BENZENE</v>
      </c>
      <c r="Q15" s="21" t="str">
        <f>IF(ISNUMBER(O15),VLOOKUP(O15,'DATA BANK'!$A$14:$B$481,2),"")</f>
        <v>TOLUENE</v>
      </c>
      <c r="R15" s="14" t="str">
        <f t="shared" si="0"/>
        <v>BENZENE + TOLUENE</v>
      </c>
      <c r="S15" s="15">
        <v>794.40700000000004</v>
      </c>
      <c r="T15" s="15">
        <v>-550.89</v>
      </c>
      <c r="U15" s="15">
        <v>0.26979999999999998</v>
      </c>
      <c r="V15" s="15">
        <v>0.26440000000000002</v>
      </c>
      <c r="W15" s="13">
        <v>9</v>
      </c>
      <c r="X15" s="68" t="b">
        <f t="shared" si="1"/>
        <v>1</v>
      </c>
    </row>
    <row r="16" spans="1:24" x14ac:dyDescent="0.25">
      <c r="B16" t="s">
        <v>563</v>
      </c>
      <c r="D16" s="36" t="s">
        <v>564</v>
      </c>
      <c r="E16" s="28">
        <v>3.39</v>
      </c>
      <c r="G16" t="s">
        <v>566</v>
      </c>
      <c r="I16" s="41" t="s">
        <v>567</v>
      </c>
      <c r="J16" s="28">
        <v>98.58</v>
      </c>
      <c r="M16" s="94">
        <v>10</v>
      </c>
      <c r="N16" s="22">
        <v>179</v>
      </c>
      <c r="O16" s="22">
        <v>162</v>
      </c>
      <c r="P16" s="21" t="str">
        <f>IF(ISNUMBER(N16),VLOOKUP(N16,'DATA BANK'!$A$14:$B$481,2),"")</f>
        <v>CARBON TETRACHLORIDE</v>
      </c>
      <c r="Q16" s="21" t="str">
        <f>IF(ISNUMBER(O16),VLOOKUP(O16,'DATA BANK'!$A$14:$B$481,2),"")</f>
        <v>BENZENE</v>
      </c>
      <c r="R16" s="14" t="str">
        <f t="shared" si="0"/>
        <v>CARBON TETRACHLORIDE + BENZENE</v>
      </c>
      <c r="S16" s="15">
        <v>7.0458999999999996</v>
      </c>
      <c r="T16" s="15">
        <v>59.6233</v>
      </c>
      <c r="U16" s="15">
        <v>0.2722</v>
      </c>
      <c r="V16" s="15">
        <v>0.26979999999999998</v>
      </c>
      <c r="W16" s="13">
        <v>10</v>
      </c>
      <c r="X16" s="68" t="b">
        <f t="shared" si="1"/>
        <v>1</v>
      </c>
    </row>
    <row r="17" spans="2:24" x14ac:dyDescent="0.25">
      <c r="M17" s="94">
        <v>11</v>
      </c>
      <c r="N17" s="22">
        <v>185</v>
      </c>
      <c r="O17" s="22">
        <v>297</v>
      </c>
      <c r="P17" s="21" t="str">
        <f>IF(ISNUMBER(N17),VLOOKUP(N17,'DATA BANK'!$A$14:$B$481,2),"")</f>
        <v>CHLOROFORM</v>
      </c>
      <c r="Q17" s="21" t="str">
        <f>IF(ISNUMBER(O17),VLOOKUP(O17,'DATA BANK'!$A$14:$B$481,2),"")</f>
        <v>METHANOL</v>
      </c>
      <c r="R17" s="14" t="str">
        <f t="shared" si="0"/>
        <v>CHLOROFORM + METHANOL</v>
      </c>
      <c r="S17" s="15">
        <v>-361.7944</v>
      </c>
      <c r="T17" s="15">
        <v>1694.0241000000001</v>
      </c>
      <c r="U17" s="23">
        <v>0.27500000000000002</v>
      </c>
      <c r="V17" s="15">
        <v>0.2334</v>
      </c>
      <c r="W17" s="13">
        <v>11</v>
      </c>
      <c r="X17" s="68" t="b">
        <f t="shared" si="1"/>
        <v>1</v>
      </c>
    </row>
    <row r="18" spans="2:24" x14ac:dyDescent="0.25">
      <c r="M18" s="94">
        <v>12</v>
      </c>
      <c r="N18" s="22">
        <v>214</v>
      </c>
      <c r="O18" s="22">
        <v>297</v>
      </c>
      <c r="P18" s="21" t="str">
        <f>IF(ISNUMBER(N18),VLOOKUP(N18,'DATA BANK'!$A$14:$B$481,2),"")</f>
        <v>DICHLOROMETHANE</v>
      </c>
      <c r="Q18" s="21" t="str">
        <f>IF(ISNUMBER(O18),VLOOKUP(O18,'DATA BANK'!$A$14:$B$481,2),"")</f>
        <v>METHANOL</v>
      </c>
      <c r="R18" s="14" t="str">
        <f t="shared" si="0"/>
        <v>DICHLOROMETHANE + METHANOL</v>
      </c>
      <c r="S18" s="15">
        <v>-243.98699999999999</v>
      </c>
      <c r="T18" s="15">
        <v>1902.66</v>
      </c>
      <c r="U18" s="15">
        <v>0.26179999999999998</v>
      </c>
      <c r="V18" s="15">
        <v>0.2334</v>
      </c>
      <c r="W18" s="13">
        <v>12</v>
      </c>
      <c r="X18" s="68" t="b">
        <f t="shared" si="1"/>
        <v>1</v>
      </c>
    </row>
    <row r="19" spans="2:24" x14ac:dyDescent="0.25">
      <c r="M19" s="94">
        <v>13</v>
      </c>
      <c r="N19" s="22">
        <v>214</v>
      </c>
      <c r="O19" s="22">
        <v>234</v>
      </c>
      <c r="P19" s="21" t="str">
        <f>IF(ISNUMBER(N19),VLOOKUP(N19,'DATA BANK'!$A$14:$B$481,2),"")</f>
        <v>DICHLOROMETHANE</v>
      </c>
      <c r="Q19" s="21" t="str">
        <f>IF(ISNUMBER(O19),VLOOKUP(O19,'DATA BANK'!$A$14:$B$481,2),"")</f>
        <v>ETHYL ACETATE</v>
      </c>
      <c r="R19" s="14" t="str">
        <f t="shared" si="0"/>
        <v>DICHLOROMETHANE + ETHYL ACETATE</v>
      </c>
      <c r="S19" s="15">
        <v>-174.54900000000001</v>
      </c>
      <c r="T19" s="15">
        <v>-212.107</v>
      </c>
      <c r="U19" s="15">
        <v>0.26179999999999998</v>
      </c>
      <c r="V19" s="15">
        <v>0.25390000000000001</v>
      </c>
      <c r="W19" s="13">
        <v>13</v>
      </c>
      <c r="X19" s="68" t="b">
        <f t="shared" si="1"/>
        <v>1</v>
      </c>
    </row>
    <row r="20" spans="2:24" x14ac:dyDescent="0.25">
      <c r="M20" s="94">
        <v>14</v>
      </c>
      <c r="N20" s="22">
        <v>233</v>
      </c>
      <c r="O20" s="22">
        <v>162</v>
      </c>
      <c r="P20" s="21" t="str">
        <f>IF(ISNUMBER(N20),VLOOKUP(N20,'DATA BANK'!$A$14:$B$481,2),"")</f>
        <v>ETHANOL</v>
      </c>
      <c r="Q20" s="21" t="str">
        <f>IF(ISNUMBER(O20),VLOOKUP(O20,'DATA BANK'!$A$14:$B$481,2),"")</f>
        <v>BENZENE</v>
      </c>
      <c r="R20" s="14" t="str">
        <f t="shared" si="0"/>
        <v>ETHANOL + BENZENE</v>
      </c>
      <c r="S20" s="15">
        <v>1264.4318000000001</v>
      </c>
      <c r="T20" s="15">
        <v>266.61180000000002</v>
      </c>
      <c r="U20" s="15">
        <v>0.25019999999999998</v>
      </c>
      <c r="V20" s="15">
        <v>0.26979999999999998</v>
      </c>
      <c r="W20" s="13">
        <v>14</v>
      </c>
      <c r="X20" s="68" t="b">
        <f t="shared" si="1"/>
        <v>1</v>
      </c>
    </row>
    <row r="21" spans="2:24" x14ac:dyDescent="0.25">
      <c r="M21" s="94">
        <v>15</v>
      </c>
      <c r="N21" s="22">
        <v>233</v>
      </c>
      <c r="O21" s="22">
        <v>467</v>
      </c>
      <c r="P21" s="21" t="str">
        <f>IF(ISNUMBER(N21),VLOOKUP(N21,'DATA BANK'!$A$14:$B$481,2),"")</f>
        <v>ETHANOL</v>
      </c>
      <c r="Q21" s="21" t="str">
        <f>IF(ISNUMBER(O21),VLOOKUP(O21,'DATA BANK'!$A$14:$B$481,2),"")</f>
        <v>WATER</v>
      </c>
      <c r="R21" s="14" t="str">
        <f t="shared" si="0"/>
        <v>ETHANOL + WATER</v>
      </c>
      <c r="S21" s="15">
        <v>325.07569999999998</v>
      </c>
      <c r="T21" s="15">
        <v>953.27919999999995</v>
      </c>
      <c r="U21" s="15">
        <v>0.25019999999999998</v>
      </c>
      <c r="V21" s="15">
        <v>0.23380000000000001</v>
      </c>
      <c r="W21" s="13">
        <v>15</v>
      </c>
      <c r="X21" s="68" t="b">
        <f t="shared" si="1"/>
        <v>1</v>
      </c>
    </row>
    <row r="22" spans="2:24" x14ac:dyDescent="0.25">
      <c r="M22" s="94">
        <v>16</v>
      </c>
      <c r="N22" s="22">
        <v>234</v>
      </c>
      <c r="O22" s="22">
        <v>233</v>
      </c>
      <c r="P22" s="21" t="str">
        <f>IF(ISNUMBER(N22),VLOOKUP(N22,'DATA BANK'!$A$14:$B$481,2),"")</f>
        <v>ETHYL ACETATE</v>
      </c>
      <c r="Q22" s="21" t="str">
        <f>IF(ISNUMBER(O22),VLOOKUP(O22,'DATA BANK'!$A$14:$B$481,2),"")</f>
        <v>ETHANOL</v>
      </c>
      <c r="R22" s="14" t="str">
        <f t="shared" si="0"/>
        <v>ETHYL ACETATE + ETHANOL</v>
      </c>
      <c r="S22" s="15">
        <v>58.886899999999997</v>
      </c>
      <c r="T22" s="15">
        <v>570.03489999999999</v>
      </c>
      <c r="U22" s="15">
        <v>0.25390000000000001</v>
      </c>
      <c r="V22" s="15">
        <v>0.25019999999999998</v>
      </c>
      <c r="W22" s="13">
        <v>16</v>
      </c>
      <c r="X22" s="68" t="b">
        <f t="shared" si="1"/>
        <v>1</v>
      </c>
    </row>
    <row r="23" spans="2:24" x14ac:dyDescent="0.25">
      <c r="M23" s="94">
        <v>17</v>
      </c>
      <c r="N23" s="22">
        <v>234</v>
      </c>
      <c r="O23" s="22">
        <v>467</v>
      </c>
      <c r="P23" s="21" t="str">
        <f>IF(ISNUMBER(N23),VLOOKUP(N23,'DATA BANK'!$A$14:$B$481,2),"")</f>
        <v>ETHYL ACETATE</v>
      </c>
      <c r="Q23" s="21" t="str">
        <f>IF(ISNUMBER(O23),VLOOKUP(O23,'DATA BANK'!$A$14:$B$481,2),"")</f>
        <v>WATER</v>
      </c>
      <c r="R23" s="14" t="str">
        <f t="shared" si="0"/>
        <v>ETHYL ACETATE + WATER</v>
      </c>
      <c r="S23" s="15">
        <v>1147.4000000000001</v>
      </c>
      <c r="T23" s="15">
        <v>2084</v>
      </c>
      <c r="U23" s="15">
        <v>0.25390000000000001</v>
      </c>
      <c r="V23" s="15">
        <v>0.23380000000000001</v>
      </c>
      <c r="W23" s="13">
        <v>17</v>
      </c>
      <c r="X23" s="68" t="b">
        <f t="shared" si="1"/>
        <v>1</v>
      </c>
    </row>
    <row r="24" spans="2:24" x14ac:dyDescent="0.25">
      <c r="M24" s="94">
        <v>18</v>
      </c>
      <c r="N24" s="22">
        <v>234</v>
      </c>
      <c r="O24" s="22">
        <v>144</v>
      </c>
      <c r="P24" s="21" t="str">
        <f>IF(ISNUMBER(N24),VLOOKUP(N24,'DATA BANK'!$A$14:$B$481,2),"")</f>
        <v>ETHYL ACETATE</v>
      </c>
      <c r="Q24" s="21" t="str">
        <f>IF(ISNUMBER(O24),VLOOKUP(O24,'DATA BANK'!$A$14:$B$481,2),"")</f>
        <v>ACETIC ACID</v>
      </c>
      <c r="R24" s="14" t="str">
        <f t="shared" si="0"/>
        <v>ETHYL ACETATE + ACETIC ACID</v>
      </c>
      <c r="S24" s="15">
        <v>-997.89300000000003</v>
      </c>
      <c r="T24" s="15">
        <v>2738.13</v>
      </c>
      <c r="U24" s="15">
        <v>0.25390000000000001</v>
      </c>
      <c r="V24" s="15">
        <v>0.2225</v>
      </c>
      <c r="W24" s="13">
        <v>18</v>
      </c>
      <c r="X24" s="68" t="b">
        <f t="shared" si="1"/>
        <v>1</v>
      </c>
    </row>
    <row r="25" spans="2:24" x14ac:dyDescent="0.25">
      <c r="M25" s="94">
        <v>19</v>
      </c>
      <c r="N25" s="22">
        <v>297</v>
      </c>
      <c r="O25" s="22">
        <v>162</v>
      </c>
      <c r="P25" s="21" t="str">
        <f>IF(ISNUMBER(N25),VLOOKUP(N25,'DATA BANK'!$A$14:$B$481,2),"")</f>
        <v>METHANOL</v>
      </c>
      <c r="Q25" s="21" t="str">
        <f>IF(ISNUMBER(O25),VLOOKUP(O25,'DATA BANK'!$A$14:$B$481,2),"")</f>
        <v>BENZENE</v>
      </c>
      <c r="R25" s="14" t="str">
        <f t="shared" si="0"/>
        <v>METHANOL + BENZENE</v>
      </c>
      <c r="S25" s="15">
        <v>1666.441</v>
      </c>
      <c r="T25" s="15">
        <v>227.21260000000001</v>
      </c>
      <c r="U25" s="15">
        <v>0.2334</v>
      </c>
      <c r="V25" s="15">
        <v>0.26979999999999998</v>
      </c>
      <c r="W25" s="13">
        <v>19</v>
      </c>
      <c r="X25" s="68" t="b">
        <f t="shared" si="1"/>
        <v>1</v>
      </c>
    </row>
    <row r="26" spans="2:24" x14ac:dyDescent="0.25">
      <c r="M26" s="94">
        <v>20</v>
      </c>
      <c r="N26" s="22">
        <v>297</v>
      </c>
      <c r="O26" s="22">
        <v>234</v>
      </c>
      <c r="P26" s="21" t="str">
        <f>IF(ISNUMBER(N26),VLOOKUP(N26,'DATA BANK'!$A$14:$B$481,2),"")</f>
        <v>METHANOL</v>
      </c>
      <c r="Q26" s="21" t="str">
        <f>IF(ISNUMBER(O26),VLOOKUP(O26,'DATA BANK'!$A$14:$B$481,2),"")</f>
        <v>ETHYL ACETATE</v>
      </c>
      <c r="R26" s="14" t="str">
        <f t="shared" si="0"/>
        <v>METHANOL + ETHYL ACETATE</v>
      </c>
      <c r="S26" s="15">
        <v>982.26890000000003</v>
      </c>
      <c r="T26" s="15">
        <v>-172.93170000000001</v>
      </c>
      <c r="U26" s="15">
        <v>0.2334</v>
      </c>
      <c r="V26" s="15">
        <v>0.25390000000000001</v>
      </c>
      <c r="W26" s="13">
        <v>20</v>
      </c>
      <c r="X26" s="68" t="b">
        <f t="shared" si="1"/>
        <v>1</v>
      </c>
    </row>
    <row r="27" spans="2:24" x14ac:dyDescent="0.25">
      <c r="M27" s="122">
        <v>21</v>
      </c>
      <c r="N27" s="123">
        <v>297</v>
      </c>
      <c r="O27" s="123">
        <v>467</v>
      </c>
      <c r="P27" s="124" t="str">
        <f>IF(ISNUMBER(N27),VLOOKUP(N27,'DATA BANK'!$A$14:$B$481,2),"")</f>
        <v>METHANOL</v>
      </c>
      <c r="Q27" s="124" t="str">
        <f>IF(ISNUMBER(O27),VLOOKUP(O27,'DATA BANK'!$A$14:$B$481,2),"")</f>
        <v>WATER</v>
      </c>
      <c r="R27" s="125" t="str">
        <f t="shared" si="0"/>
        <v>METHANOL + WATER</v>
      </c>
      <c r="S27" s="126">
        <v>82.9876</v>
      </c>
      <c r="T27" s="126">
        <v>520.64580000000001</v>
      </c>
      <c r="U27" s="126">
        <v>0.2334</v>
      </c>
      <c r="V27" s="126">
        <v>0.23380000000000001</v>
      </c>
      <c r="W27" s="127">
        <v>21</v>
      </c>
      <c r="X27" s="128" t="b">
        <f t="shared" si="1"/>
        <v>1</v>
      </c>
    </row>
    <row r="28" spans="2:24" x14ac:dyDescent="0.25">
      <c r="M28" s="94">
        <v>22</v>
      </c>
      <c r="N28" s="22">
        <v>297</v>
      </c>
      <c r="O28" s="22">
        <v>285</v>
      </c>
      <c r="P28" s="21" t="str">
        <f>IF(ISNUMBER(N28),VLOOKUP(N28,'DATA BANK'!$A$14:$B$481,2),"")</f>
        <v>METHANOL</v>
      </c>
      <c r="Q28" s="21" t="str">
        <f>IF(ISNUMBER(O28),VLOOKUP(O28,'DATA BANK'!$A$14:$B$481,2),"")</f>
        <v>ISOPROPYL ALCOHOL</v>
      </c>
      <c r="R28" s="14" t="str">
        <f t="shared" si="0"/>
        <v>METHANOL + ISOPROPYL ALCOHOL</v>
      </c>
      <c r="S28" s="15">
        <v>-38.412399999999998</v>
      </c>
      <c r="T28" s="15">
        <v>176.31800000000001</v>
      </c>
      <c r="U28" s="15">
        <v>0.2334</v>
      </c>
      <c r="V28" s="15">
        <v>0.24929999999999999</v>
      </c>
      <c r="W28" s="13">
        <v>22</v>
      </c>
      <c r="X28" s="68" t="b">
        <f t="shared" si="1"/>
        <v>1</v>
      </c>
    </row>
    <row r="29" spans="2:24" x14ac:dyDescent="0.25">
      <c r="M29" s="94">
        <v>23</v>
      </c>
      <c r="N29" s="22">
        <v>297</v>
      </c>
      <c r="O29" s="22">
        <v>147</v>
      </c>
      <c r="P29" s="21" t="str">
        <f>IF(ISNUMBER(N29),VLOOKUP(N29,'DATA BANK'!$A$14:$B$481,2),"")</f>
        <v>METHANOL</v>
      </c>
      <c r="Q29" s="21" t="str">
        <f>IF(ISNUMBER(O29),VLOOKUP(O29,'DATA BANK'!$A$14:$B$481,2),"")</f>
        <v>ACETONITRILE</v>
      </c>
      <c r="R29" s="14" t="str">
        <f t="shared" si="0"/>
        <v>METHANOL + ACETONITRILE</v>
      </c>
      <c r="S29" s="15">
        <v>667.303</v>
      </c>
      <c r="T29" s="15">
        <v>42.576700000000002</v>
      </c>
      <c r="U29" s="15">
        <v>0.2334</v>
      </c>
      <c r="V29" s="15">
        <v>0.19869999999999999</v>
      </c>
      <c r="W29" s="13">
        <v>23</v>
      </c>
      <c r="X29" s="68" t="b">
        <f t="shared" si="1"/>
        <v>1</v>
      </c>
    </row>
    <row r="30" spans="2:24" x14ac:dyDescent="0.25">
      <c r="B30" s="30" t="str">
        <f>Q60</f>
        <v>Change the vertical axis manually if graph does not appear properly</v>
      </c>
      <c r="M30" s="94">
        <v>24</v>
      </c>
      <c r="N30" s="22">
        <v>297</v>
      </c>
      <c r="O30" s="22">
        <v>441</v>
      </c>
      <c r="P30" s="21" t="str">
        <f>IF(ISNUMBER(N30),VLOOKUP(N30,'DATA BANK'!$A$14:$B$481,2),"")</f>
        <v>METHANOL</v>
      </c>
      <c r="Q30" s="21" t="str">
        <f>IF(ISNUMBER(O30),VLOOKUP(O30,'DATA BANK'!$A$14:$B$481,2),"")</f>
        <v>TOLUENE</v>
      </c>
      <c r="R30" s="14" t="str">
        <f t="shared" si="0"/>
        <v>METHANOL + TOLUENE</v>
      </c>
      <c r="S30" s="15">
        <v>1753.94</v>
      </c>
      <c r="T30" s="15">
        <v>307.37</v>
      </c>
      <c r="U30" s="15">
        <v>0.2334</v>
      </c>
      <c r="V30" s="15">
        <v>0.26440000000000002</v>
      </c>
      <c r="W30" s="13">
        <v>24</v>
      </c>
      <c r="X30" s="68" t="b">
        <f t="shared" si="1"/>
        <v>1</v>
      </c>
    </row>
    <row r="31" spans="2:24" ht="15.75" thickBot="1" x14ac:dyDescent="0.3">
      <c r="M31" s="94">
        <v>25</v>
      </c>
      <c r="N31" s="22">
        <v>299</v>
      </c>
      <c r="O31" s="22">
        <v>297</v>
      </c>
      <c r="P31" s="21" t="str">
        <f>IF(ISNUMBER(N31),VLOOKUP(N31,'DATA BANK'!$A$14:$B$481,2),"")</f>
        <v>METHYL ACETATE</v>
      </c>
      <c r="Q31" s="21" t="str">
        <f>IF(ISNUMBER(O31),VLOOKUP(O31,'DATA BANK'!$A$14:$B$481,2),"")</f>
        <v>METHANOL</v>
      </c>
      <c r="R31" s="14" t="str">
        <f t="shared" si="0"/>
        <v>METHYL ACETATE + METHANOL</v>
      </c>
      <c r="S31" s="15">
        <v>-93.89</v>
      </c>
      <c r="T31" s="15">
        <v>847.4348</v>
      </c>
      <c r="U31" s="15">
        <v>0.25519999999999998</v>
      </c>
      <c r="V31" s="15">
        <v>0.2334</v>
      </c>
      <c r="W31" s="13">
        <v>25</v>
      </c>
      <c r="X31" s="68" t="b">
        <f t="shared" si="1"/>
        <v>1</v>
      </c>
    </row>
    <row r="32" spans="2:24" x14ac:dyDescent="0.25">
      <c r="B32" s="139" t="s">
        <v>607</v>
      </c>
      <c r="C32" s="140"/>
      <c r="D32" s="140"/>
      <c r="E32" s="141"/>
      <c r="G32" s="139" t="s">
        <v>608</v>
      </c>
      <c r="H32" s="140"/>
      <c r="I32" s="140"/>
      <c r="J32" s="141"/>
      <c r="M32" s="94">
        <v>26</v>
      </c>
      <c r="N32" s="22">
        <v>299</v>
      </c>
      <c r="O32" s="22">
        <v>234</v>
      </c>
      <c r="P32" s="21" t="str">
        <f>IF(ISNUMBER(N32),VLOOKUP(N32,'DATA BANK'!$A$14:$B$481,2),"")</f>
        <v>METHYL ACETATE</v>
      </c>
      <c r="Q32" s="21" t="str">
        <f>IF(ISNUMBER(O32),VLOOKUP(O32,'DATA BANK'!$A$14:$B$481,2),"")</f>
        <v>ETHYL ACETATE</v>
      </c>
      <c r="R32" s="14" t="str">
        <f t="shared" si="0"/>
        <v>METHYL ACETATE + ETHYL ACETATE</v>
      </c>
      <c r="S32" s="15">
        <v>37.587699999999998</v>
      </c>
      <c r="T32" s="15">
        <v>-40.9238</v>
      </c>
      <c r="U32" s="15">
        <v>0.25519999999999998</v>
      </c>
      <c r="V32" s="15">
        <v>0.25390000000000001</v>
      </c>
      <c r="W32" s="13">
        <v>26</v>
      </c>
      <c r="X32" s="68" t="b">
        <f t="shared" si="1"/>
        <v>1</v>
      </c>
    </row>
    <row r="33" spans="2:24" x14ac:dyDescent="0.25">
      <c r="B33" s="67" t="s">
        <v>609</v>
      </c>
      <c r="C33" s="52" t="s">
        <v>610</v>
      </c>
      <c r="D33" s="53" t="s">
        <v>566</v>
      </c>
      <c r="E33" s="68"/>
      <c r="G33" s="67" t="s">
        <v>609</v>
      </c>
      <c r="H33" s="52" t="s">
        <v>610</v>
      </c>
      <c r="I33" s="53" t="s">
        <v>563</v>
      </c>
      <c r="J33" s="68"/>
      <c r="M33" s="94">
        <v>27</v>
      </c>
      <c r="N33" s="22">
        <v>299</v>
      </c>
      <c r="O33" s="22">
        <v>144</v>
      </c>
      <c r="P33" s="21" t="str">
        <f>IF(ISNUMBER(N33),VLOOKUP(N33,'DATA BANK'!$A$14:$B$481,2),"")</f>
        <v>METHYL ACETATE</v>
      </c>
      <c r="Q33" s="21" t="str">
        <f>IF(ISNUMBER(O33),VLOOKUP(O33,'DATA BANK'!$A$14:$B$481,2),"")</f>
        <v>ACETIC ACID</v>
      </c>
      <c r="R33" s="14" t="str">
        <f t="shared" si="0"/>
        <v>METHYL ACETATE + ACETIC ACID</v>
      </c>
      <c r="S33" s="15">
        <v>-208.93</v>
      </c>
      <c r="T33" s="15">
        <v>269.70699999999999</v>
      </c>
      <c r="U33" s="15">
        <v>0.25519999999999998</v>
      </c>
      <c r="V33" s="15">
        <v>0.2225</v>
      </c>
      <c r="W33" s="13">
        <v>27</v>
      </c>
      <c r="X33" s="68" t="b">
        <f t="shared" si="1"/>
        <v>1</v>
      </c>
    </row>
    <row r="34" spans="2:24" x14ac:dyDescent="0.25">
      <c r="B34" s="69"/>
      <c r="C34" s="54"/>
      <c r="D34" s="55" t="s">
        <v>567</v>
      </c>
      <c r="E34" s="68"/>
      <c r="G34" s="69"/>
      <c r="H34" s="54"/>
      <c r="I34" s="56" t="s">
        <v>611</v>
      </c>
      <c r="J34" s="68"/>
      <c r="M34" s="94">
        <v>28</v>
      </c>
      <c r="N34" s="22">
        <v>299</v>
      </c>
      <c r="O34" s="22">
        <v>467</v>
      </c>
      <c r="P34" s="21" t="str">
        <f>IF(ISNUMBER(N34),VLOOKUP(N34,'DATA BANK'!$A$14:$B$481,2),"")</f>
        <v>METHYL ACETATE</v>
      </c>
      <c r="Q34" s="21" t="str">
        <f>IF(ISNUMBER(O34),VLOOKUP(O34,'DATA BANK'!$A$14:$B$481,2),"")</f>
        <v>WATER</v>
      </c>
      <c r="R34" s="14" t="str">
        <f t="shared" si="0"/>
        <v>METHYL ACETATE + WATER</v>
      </c>
      <c r="S34" s="15">
        <v>887.37</v>
      </c>
      <c r="T34" s="15">
        <v>1966.7</v>
      </c>
      <c r="U34" s="15">
        <v>0.25519999999999998</v>
      </c>
      <c r="V34" s="15">
        <v>0.23380000000000001</v>
      </c>
      <c r="W34" s="13">
        <v>28</v>
      </c>
      <c r="X34" s="68" t="b">
        <f t="shared" si="1"/>
        <v>1</v>
      </c>
    </row>
    <row r="35" spans="2:24" x14ac:dyDescent="0.25">
      <c r="B35" s="70">
        <f>ES62</f>
        <v>0</v>
      </c>
      <c r="C35" s="57">
        <f>ET62</f>
        <v>0</v>
      </c>
      <c r="D35" s="58">
        <f>EU62</f>
        <v>137.74933773400062</v>
      </c>
      <c r="E35" s="68"/>
      <c r="G35" s="70">
        <f>AD167</f>
        <v>0</v>
      </c>
      <c r="H35" s="57">
        <f>AE167</f>
        <v>0</v>
      </c>
      <c r="I35" s="58">
        <f>AF167</f>
        <v>0.96289463399718911</v>
      </c>
      <c r="J35" s="68"/>
      <c r="M35" s="94">
        <v>29</v>
      </c>
      <c r="N35" s="22">
        <v>355</v>
      </c>
      <c r="O35" s="22">
        <v>233</v>
      </c>
      <c r="P35" s="21" t="str">
        <f>IF(ISNUMBER(N35),VLOOKUP(N35,'DATA BANK'!$A$14:$B$481,2),"")</f>
        <v>N-HEXANE</v>
      </c>
      <c r="Q35" s="21" t="str">
        <f>IF(ISNUMBER(O35),VLOOKUP(O35,'DATA BANK'!$A$14:$B$481,2),"")</f>
        <v>ETHANOL</v>
      </c>
      <c r="R35" s="14" t="str">
        <f t="shared" si="0"/>
        <v>N-HEXANE + ETHANOL</v>
      </c>
      <c r="S35" s="15">
        <v>320.36110000000002</v>
      </c>
      <c r="T35" s="15">
        <v>2189.2896000000001</v>
      </c>
      <c r="U35" s="15">
        <v>0.26350000000000001</v>
      </c>
      <c r="V35" s="15">
        <v>0.25019999999999998</v>
      </c>
      <c r="W35" s="13">
        <v>29</v>
      </c>
      <c r="X35" s="68" t="b">
        <f t="shared" si="1"/>
        <v>1</v>
      </c>
    </row>
    <row r="36" spans="2:24" x14ac:dyDescent="0.25">
      <c r="B36" s="70">
        <f t="shared" ref="B36:D36" si="3">ES63</f>
        <v>0.1</v>
      </c>
      <c r="C36" s="57">
        <f t="shared" si="3"/>
        <v>0.36161844815907168</v>
      </c>
      <c r="D36" s="58">
        <f t="shared" si="3"/>
        <v>125.76960998942133</v>
      </c>
      <c r="E36" s="68"/>
      <c r="G36" s="70">
        <f t="shared" ref="G36:I36" si="4">AD168</f>
        <v>0.1</v>
      </c>
      <c r="H36" s="57">
        <f t="shared" si="4"/>
        <v>0.39991468737740343</v>
      </c>
      <c r="I36" s="58">
        <f t="shared" si="4"/>
        <v>1.4624056865678947</v>
      </c>
      <c r="J36" s="68"/>
      <c r="M36" s="94">
        <v>30</v>
      </c>
      <c r="N36" s="22">
        <v>439</v>
      </c>
      <c r="O36" s="22">
        <v>467</v>
      </c>
      <c r="P36" s="21" t="str">
        <f>IF(ISNUMBER(N36),VLOOKUP(N36,'DATA BANK'!$A$14:$B$481,2),"")</f>
        <v>TETRAHYDROFURAN</v>
      </c>
      <c r="Q36" s="21" t="str">
        <f>IF(ISNUMBER(O36),VLOOKUP(O36,'DATA BANK'!$A$14:$B$481,2),"")</f>
        <v>WATER</v>
      </c>
      <c r="R36" s="14" t="str">
        <f t="shared" si="0"/>
        <v>TETRAHYDROFURAN + WATER</v>
      </c>
      <c r="S36" s="15">
        <v>1475.2583</v>
      </c>
      <c r="T36" s="15">
        <v>1844.7926</v>
      </c>
      <c r="U36" s="15"/>
      <c r="V36" s="15">
        <v>0.23380000000000001</v>
      </c>
      <c r="W36" s="13">
        <v>30</v>
      </c>
      <c r="X36" s="68" t="b">
        <f t="shared" si="1"/>
        <v>1</v>
      </c>
    </row>
    <row r="37" spans="2:24" x14ac:dyDescent="0.25">
      <c r="B37" s="70">
        <f t="shared" ref="B37:D37" si="5">ES64</f>
        <v>0.2</v>
      </c>
      <c r="C37" s="57">
        <f t="shared" si="5"/>
        <v>0.52179217598283101</v>
      </c>
      <c r="D37" s="58">
        <f t="shared" si="5"/>
        <v>119.37709864039181</v>
      </c>
      <c r="E37" s="68"/>
      <c r="G37" s="70">
        <f t="shared" ref="G37:I37" si="6">AD169</f>
        <v>0.2</v>
      </c>
      <c r="H37" s="57">
        <f t="shared" si="6"/>
        <v>0.55012939878935752</v>
      </c>
      <c r="I37" s="58">
        <f t="shared" si="6"/>
        <v>1.787101774966648</v>
      </c>
      <c r="J37" s="68"/>
      <c r="M37" s="94">
        <v>31</v>
      </c>
      <c r="N37" s="22">
        <v>467</v>
      </c>
      <c r="O37" s="22">
        <v>144</v>
      </c>
      <c r="P37" s="21" t="str">
        <f>IF(ISNUMBER(N37),VLOOKUP(N37,'DATA BANK'!$A$14:$B$481,2),"")</f>
        <v>WATER</v>
      </c>
      <c r="Q37" s="21" t="str">
        <f>IF(ISNUMBER(O37),VLOOKUP(O37,'DATA BANK'!$A$14:$B$481,2),"")</f>
        <v>ACETIC ACID</v>
      </c>
      <c r="R37" s="14" t="str">
        <f t="shared" si="0"/>
        <v>WATER + ACETIC ACID</v>
      </c>
      <c r="S37" s="15">
        <v>813.1</v>
      </c>
      <c r="T37" s="15">
        <v>-180.84</v>
      </c>
      <c r="U37" s="15">
        <v>0.23380000000000001</v>
      </c>
      <c r="V37" s="15">
        <v>0.2225</v>
      </c>
      <c r="W37" s="13">
        <v>31</v>
      </c>
      <c r="X37" s="68" t="b">
        <f t="shared" si="1"/>
        <v>1</v>
      </c>
    </row>
    <row r="38" spans="2:24" x14ac:dyDescent="0.25">
      <c r="B38" s="70">
        <f t="shared" ref="B38:D38" si="7">ES65</f>
        <v>0.3</v>
      </c>
      <c r="C38" s="57">
        <f t="shared" si="7"/>
        <v>0.62139521344233417</v>
      </c>
      <c r="D38" s="58">
        <f t="shared" si="7"/>
        <v>115.07494158165463</v>
      </c>
      <c r="E38" s="68"/>
      <c r="G38" s="70">
        <f t="shared" ref="G38:I38" si="8">AD170</f>
        <v>0.3</v>
      </c>
      <c r="H38" s="57">
        <f t="shared" si="8"/>
        <v>0.64041168395340686</v>
      </c>
      <c r="I38" s="58">
        <f t="shared" si="8"/>
        <v>2.0371230682769021</v>
      </c>
      <c r="J38" s="68"/>
      <c r="M38" s="94">
        <v>32</v>
      </c>
      <c r="N38" s="22">
        <v>467</v>
      </c>
      <c r="O38" s="22">
        <v>335</v>
      </c>
      <c r="P38" s="21" t="str">
        <f>IF(ISNUMBER(N38),VLOOKUP(N38,'DATA BANK'!$A$14:$B$481,2),"")</f>
        <v>WATER</v>
      </c>
      <c r="Q38" s="21" t="str">
        <f>IF(ISNUMBER(O38),VLOOKUP(O38,'DATA BANK'!$A$14:$B$481,2),"")</f>
        <v>N-BUTANOL</v>
      </c>
      <c r="R38" s="14" t="str">
        <f t="shared" si="0"/>
        <v>WATER + N-BUTANOL</v>
      </c>
      <c r="S38" s="15">
        <v>1549.66</v>
      </c>
      <c r="T38" s="15">
        <v>2050.2568999999999</v>
      </c>
      <c r="U38" s="15">
        <v>0.23380000000000001</v>
      </c>
      <c r="V38" s="15">
        <v>0.25380000000000003</v>
      </c>
      <c r="W38" s="13">
        <v>32</v>
      </c>
      <c r="X38" s="68" t="b">
        <f t="shared" si="1"/>
        <v>1</v>
      </c>
    </row>
    <row r="39" spans="2:24" x14ac:dyDescent="0.25">
      <c r="B39" s="70">
        <f t="shared" ref="B39:D39" si="9">ES66</f>
        <v>0.4</v>
      </c>
      <c r="C39" s="57">
        <f t="shared" si="9"/>
        <v>0.69574107224836612</v>
      </c>
      <c r="D39" s="58">
        <f t="shared" si="9"/>
        <v>111.75831233514145</v>
      </c>
      <c r="E39" s="68"/>
      <c r="G39" s="70">
        <f t="shared" ref="G39:I39" si="10">AD171</f>
        <v>0.4</v>
      </c>
      <c r="H39" s="57">
        <f t="shared" si="10"/>
        <v>0.70793565722214102</v>
      </c>
      <c r="I39" s="58">
        <f t="shared" si="10"/>
        <v>2.2522407077120232</v>
      </c>
      <c r="J39" s="68"/>
      <c r="M39" s="94">
        <v>33</v>
      </c>
      <c r="N39" s="22">
        <v>467</v>
      </c>
      <c r="O39" s="22">
        <v>441</v>
      </c>
      <c r="P39" s="21" t="str">
        <f>IF(ISNUMBER(N39),VLOOKUP(N39,'DATA BANK'!$A$14:$B$481,2),"")</f>
        <v>WATER</v>
      </c>
      <c r="Q39" s="21" t="str">
        <f>IF(ISNUMBER(O39),VLOOKUP(O39,'DATA BANK'!$A$14:$B$481,2),"")</f>
        <v>TOLUENE</v>
      </c>
      <c r="R39" s="14" t="str">
        <f t="shared" si="0"/>
        <v>WATER + TOLUENE</v>
      </c>
      <c r="S39" s="15">
        <v>13433</v>
      </c>
      <c r="T39" s="15">
        <v>3708.3</v>
      </c>
      <c r="U39" s="15">
        <v>0.23380000000000001</v>
      </c>
      <c r="V39" s="15">
        <v>0.26440000000000002</v>
      </c>
      <c r="W39" s="13">
        <v>33</v>
      </c>
      <c r="X39" s="68" t="b">
        <f t="shared" si="1"/>
        <v>1</v>
      </c>
    </row>
    <row r="40" spans="2:24" x14ac:dyDescent="0.25">
      <c r="B40" s="70">
        <f t="shared" ref="B40:D40" si="11">ES67</f>
        <v>0.5</v>
      </c>
      <c r="C40" s="57">
        <f t="shared" si="11"/>
        <v>0.7574224578261135</v>
      </c>
      <c r="D40" s="58">
        <f t="shared" si="11"/>
        <v>108.98530677687256</v>
      </c>
      <c r="E40" s="68"/>
      <c r="G40" s="70">
        <f t="shared" ref="G40:I40" si="12">AD172</f>
        <v>0.5</v>
      </c>
      <c r="H40" s="57">
        <f t="shared" si="12"/>
        <v>0.76481017815791541</v>
      </c>
      <c r="I40" s="58">
        <f t="shared" si="12"/>
        <v>2.450397085206502</v>
      </c>
      <c r="J40" s="68"/>
      <c r="M40" s="94">
        <v>34</v>
      </c>
      <c r="N40" s="22">
        <v>467</v>
      </c>
      <c r="O40" s="22">
        <v>328</v>
      </c>
      <c r="P40" s="21" t="str">
        <f>IF(ISNUMBER(N40),VLOOKUP(N40,'DATA BANK'!$A$14:$B$481,2),"")</f>
        <v>WATER</v>
      </c>
      <c r="Q40" s="21" t="str">
        <f>IF(ISNUMBER(O40),VLOOKUP(O40,'DATA BANK'!$A$14:$B$481,2),"")</f>
        <v>MORPHOLINE</v>
      </c>
      <c r="R40" s="14" t="str">
        <f t="shared" si="0"/>
        <v>WATER + MORPHOLINE</v>
      </c>
      <c r="S40" s="15">
        <v>1713.5</v>
      </c>
      <c r="T40" s="15">
        <v>-1341.7</v>
      </c>
      <c r="U40" s="15"/>
      <c r="V40" s="15"/>
      <c r="W40" s="13">
        <v>34</v>
      </c>
      <c r="X40" s="68" t="b">
        <f t="shared" si="1"/>
        <v>1</v>
      </c>
    </row>
    <row r="41" spans="2:24" x14ac:dyDescent="0.25">
      <c r="B41" s="70">
        <f t="shared" ref="B41:D41" si="13">ES68</f>
        <v>0.6</v>
      </c>
      <c r="C41" s="57">
        <f t="shared" si="13"/>
        <v>0.8119724372669086</v>
      </c>
      <c r="D41" s="58">
        <f t="shared" si="13"/>
        <v>106.54982221078734</v>
      </c>
      <c r="E41" s="68"/>
      <c r="G41" s="70">
        <f t="shared" ref="G41:I41" si="14">AD173</f>
        <v>0.6</v>
      </c>
      <c r="H41" s="57">
        <f t="shared" si="14"/>
        <v>0.81608080085922508</v>
      </c>
      <c r="I41" s="58">
        <f t="shared" si="14"/>
        <v>2.6404630042270134</v>
      </c>
      <c r="J41" s="68"/>
      <c r="M41" s="94">
        <v>35</v>
      </c>
      <c r="N41" s="22">
        <v>467</v>
      </c>
      <c r="O41" s="22">
        <v>422</v>
      </c>
      <c r="P41" s="21" t="str">
        <f>IF(ISNUMBER(N41),VLOOKUP(N41,'DATA BANK'!$A$14:$B$481,2),"")</f>
        <v>WATER</v>
      </c>
      <c r="Q41" s="21" t="str">
        <f>IF(ISNUMBER(O41),VLOOKUP(O41,'DATA BANK'!$A$14:$B$481,2),"")</f>
        <v>PYRIDINE</v>
      </c>
      <c r="R41" s="14" t="str">
        <f t="shared" si="0"/>
        <v>WATER + PYRIDINE</v>
      </c>
      <c r="S41" s="15">
        <v>951.702</v>
      </c>
      <c r="T41" s="15">
        <v>1143.8499999999999</v>
      </c>
      <c r="U41" s="15">
        <v>0.23380000000000001</v>
      </c>
      <c r="V41" s="15"/>
      <c r="W41" s="13">
        <v>35</v>
      </c>
      <c r="X41" s="68" t="b">
        <f t="shared" si="1"/>
        <v>1</v>
      </c>
    </row>
    <row r="42" spans="2:24" x14ac:dyDescent="0.25">
      <c r="B42" s="70">
        <f t="shared" ref="B42:D42" si="15">ES69</f>
        <v>0.7</v>
      </c>
      <c r="C42" s="57">
        <f t="shared" si="15"/>
        <v>0.86219566852197027</v>
      </c>
      <c r="D42" s="58">
        <f t="shared" si="15"/>
        <v>104.34433064834082</v>
      </c>
      <c r="E42" s="68"/>
      <c r="G42" s="70">
        <f t="shared" ref="G42:I42" si="16">AD174</f>
        <v>0.7</v>
      </c>
      <c r="H42" s="57">
        <f t="shared" si="16"/>
        <v>0.86418634005569472</v>
      </c>
      <c r="I42" s="58">
        <f t="shared" si="16"/>
        <v>2.8271245539446954</v>
      </c>
      <c r="J42" s="68"/>
      <c r="M42" s="94">
        <v>36</v>
      </c>
      <c r="N42" s="22">
        <v>467</v>
      </c>
      <c r="O42" s="22">
        <v>314</v>
      </c>
      <c r="P42" s="21" t="str">
        <f>IF(ISNUMBER(N42),VLOOKUP(N42,'DATA BANK'!$A$14:$B$481,2),"")</f>
        <v>WATER</v>
      </c>
      <c r="Q42" s="21" t="str">
        <f>IF(ISNUMBER(O42),VLOOKUP(O42,'DATA BANK'!$A$14:$B$481,2),"")</f>
        <v>METHYL ISOBUTYL KETONE</v>
      </c>
      <c r="R42" s="14" t="str">
        <f t="shared" si="0"/>
        <v>WATER + METHYL ISOBUTYL KETONE</v>
      </c>
      <c r="S42" s="15">
        <v>2561.13</v>
      </c>
      <c r="T42" s="15">
        <v>1874.96</v>
      </c>
      <c r="U42" s="15">
        <v>0.23380000000000001</v>
      </c>
      <c r="V42" s="15"/>
      <c r="W42" s="13">
        <v>36</v>
      </c>
      <c r="X42" s="68" t="b">
        <f t="shared" si="1"/>
        <v>1</v>
      </c>
    </row>
    <row r="43" spans="2:24" x14ac:dyDescent="0.25">
      <c r="B43" s="70">
        <f t="shared" ref="B43:D43" si="17">ES70</f>
        <v>0.8</v>
      </c>
      <c r="C43" s="57">
        <f t="shared" si="17"/>
        <v>0.90967662346865585</v>
      </c>
      <c r="D43" s="58">
        <f t="shared" si="17"/>
        <v>102.30755496956209</v>
      </c>
      <c r="E43" s="68"/>
      <c r="G43" s="70">
        <f t="shared" ref="G43:I43" si="18">AD175</f>
        <v>0.8</v>
      </c>
      <c r="H43" s="57">
        <f t="shared" si="18"/>
        <v>0.91042814662605931</v>
      </c>
      <c r="I43" s="58">
        <f t="shared" si="18"/>
        <v>3.0129746325253368</v>
      </c>
      <c r="J43" s="68"/>
      <c r="M43" s="94">
        <v>37</v>
      </c>
      <c r="N43" s="22">
        <v>233</v>
      </c>
      <c r="O43" s="22">
        <v>467</v>
      </c>
      <c r="P43" s="21" t="str">
        <f>IF(ISNUMBER(N43),VLOOKUP(N43,'DATA BANK'!$A$14:$B$481,2),"")</f>
        <v>ETHANOL</v>
      </c>
      <c r="Q43" s="21" t="str">
        <f>IF(ISNUMBER(O43),VLOOKUP(O43,'DATA BANK'!$A$14:$B$481,2),"")</f>
        <v>WATER</v>
      </c>
      <c r="R43" s="14" t="str">
        <f t="shared" si="0"/>
        <v>ETHANOL + WATER</v>
      </c>
      <c r="S43" s="15"/>
      <c r="T43" s="15"/>
      <c r="U43" s="15"/>
      <c r="V43" s="15"/>
      <c r="W43" s="13">
        <v>37</v>
      </c>
      <c r="X43" s="68" t="b">
        <f t="shared" si="1"/>
        <v>1</v>
      </c>
    </row>
    <row r="44" spans="2:24" x14ac:dyDescent="0.25">
      <c r="B44" s="70">
        <f t="shared" ref="B44:D44" si="19">ES71</f>
        <v>0.9</v>
      </c>
      <c r="C44" s="57">
        <f t="shared" si="19"/>
        <v>0.955393762786796</v>
      </c>
      <c r="D44" s="58">
        <f t="shared" si="19"/>
        <v>100.40193555568146</v>
      </c>
      <c r="E44" s="68"/>
      <c r="G44" s="70">
        <f t="shared" ref="G44:I44" si="20">AD176</f>
        <v>0.9</v>
      </c>
      <c r="H44" s="57">
        <f t="shared" si="20"/>
        <v>0.95555038098710476</v>
      </c>
      <c r="I44" s="58">
        <f t="shared" si="20"/>
        <v>3.1994896788048037</v>
      </c>
      <c r="J44" s="68"/>
      <c r="M44" s="94">
        <v>38</v>
      </c>
      <c r="N44" s="22"/>
      <c r="O44" s="22"/>
      <c r="P44" s="21" t="str">
        <f>IF(ISNUMBER(N44),VLOOKUP(N44,'DATA BANK'!$A$14:$B$481,2),"")</f>
        <v/>
      </c>
      <c r="Q44" s="21" t="str">
        <f>IF(ISNUMBER(O44),VLOOKUP(O44,'DATA BANK'!$A$14:$B$481,2),"")</f>
        <v/>
      </c>
      <c r="R44" s="14" t="str">
        <f t="shared" si="0"/>
        <v xml:space="preserve"> + </v>
      </c>
      <c r="S44" s="15"/>
      <c r="T44" s="15"/>
      <c r="U44" s="15"/>
      <c r="V44" s="15"/>
      <c r="W44" s="13">
        <v>38</v>
      </c>
      <c r="X44" s="68" t="b">
        <f t="shared" si="1"/>
        <v>0</v>
      </c>
    </row>
    <row r="45" spans="2:24" ht="15.75" thickBot="1" x14ac:dyDescent="0.3">
      <c r="B45" s="71">
        <f t="shared" ref="B45:D45" si="21">ES72</f>
        <v>1</v>
      </c>
      <c r="C45" s="72">
        <f t="shared" si="21"/>
        <v>0.99999999999999878</v>
      </c>
      <c r="D45" s="73">
        <f t="shared" si="21"/>
        <v>98.602987660488395</v>
      </c>
      <c r="E45" s="74"/>
      <c r="G45" s="71">
        <f t="shared" ref="G45:I45" si="22">AD177</f>
        <v>1</v>
      </c>
      <c r="H45" s="72">
        <f t="shared" si="22"/>
        <v>1</v>
      </c>
      <c r="I45" s="73">
        <f t="shared" si="22"/>
        <v>3.3875191159302522</v>
      </c>
      <c r="J45" s="74"/>
      <c r="M45" s="94">
        <v>39</v>
      </c>
      <c r="N45" s="22"/>
      <c r="O45" s="22"/>
      <c r="P45" s="21" t="str">
        <f>IF(ISNUMBER(N45),VLOOKUP(N45,'DATA BANK'!$A$14:$B$481,2),"")</f>
        <v/>
      </c>
      <c r="Q45" s="21" t="str">
        <f>IF(ISNUMBER(O45),VLOOKUP(O45,'DATA BANK'!$A$14:$B$481,2),"")</f>
        <v/>
      </c>
      <c r="R45" s="14" t="str">
        <f t="shared" si="0"/>
        <v xml:space="preserve"> + </v>
      </c>
      <c r="S45" s="15"/>
      <c r="T45" s="15"/>
      <c r="U45" s="15"/>
      <c r="V45" s="15"/>
      <c r="W45" s="13">
        <v>39</v>
      </c>
      <c r="X45" s="68" t="b">
        <f t="shared" si="1"/>
        <v>0</v>
      </c>
    </row>
    <row r="46" spans="2:24" ht="15.75" thickBot="1" x14ac:dyDescent="0.3">
      <c r="M46" s="94">
        <v>40</v>
      </c>
      <c r="N46" s="22"/>
      <c r="O46" s="22"/>
      <c r="P46" s="21" t="str">
        <f>IF(ISNUMBER(N46),VLOOKUP(N46,'DATA BANK'!$A$14:$B$481,2),"")</f>
        <v/>
      </c>
      <c r="Q46" s="21" t="str">
        <f>IF(ISNUMBER(O46),VLOOKUP(O46,'DATA BANK'!$A$14:$B$481,2),"")</f>
        <v/>
      </c>
      <c r="R46" s="14" t="str">
        <f t="shared" si="0"/>
        <v xml:space="preserve"> + </v>
      </c>
      <c r="S46" s="15"/>
      <c r="T46" s="15"/>
      <c r="U46" s="15"/>
      <c r="V46" s="15"/>
      <c r="W46" s="13">
        <v>40</v>
      </c>
      <c r="X46" s="68" t="b">
        <f t="shared" si="1"/>
        <v>0</v>
      </c>
    </row>
    <row r="47" spans="2:24" x14ac:dyDescent="0.25">
      <c r="B47" s="104" t="s">
        <v>612</v>
      </c>
      <c r="C47" s="105"/>
      <c r="D47" s="105"/>
      <c r="E47" s="105"/>
      <c r="F47" s="105"/>
      <c r="G47" s="106"/>
      <c r="M47" s="94">
        <v>41</v>
      </c>
      <c r="N47" s="22"/>
      <c r="O47" s="22"/>
      <c r="P47" s="21" t="str">
        <f>IF(ISNUMBER(N47),VLOOKUP(N47,'DATA BANK'!$A$14:$B$481,2),"")</f>
        <v/>
      </c>
      <c r="Q47" s="21" t="str">
        <f>IF(ISNUMBER(O47),VLOOKUP(O47,'DATA BANK'!$A$14:$B$481,2),"")</f>
        <v/>
      </c>
      <c r="R47" s="14" t="str">
        <f t="shared" si="0"/>
        <v xml:space="preserve"> + </v>
      </c>
      <c r="S47" s="15"/>
      <c r="T47" s="15"/>
      <c r="U47" s="15"/>
      <c r="V47" s="15"/>
      <c r="W47" s="13">
        <v>41</v>
      </c>
      <c r="X47" s="68" t="b">
        <f t="shared" si="1"/>
        <v>0</v>
      </c>
    </row>
    <row r="48" spans="2:24" x14ac:dyDescent="0.25">
      <c r="B48" s="107" t="s">
        <v>613</v>
      </c>
      <c r="C48" s="101"/>
      <c r="D48" s="101"/>
      <c r="E48" s="101"/>
      <c r="F48" s="101"/>
      <c r="G48" s="108"/>
      <c r="M48" s="94">
        <v>42</v>
      </c>
      <c r="N48" s="22"/>
      <c r="O48" s="22"/>
      <c r="P48" s="21" t="str">
        <f>IF(ISNUMBER(N48),VLOOKUP(N48,'DATA BANK'!$A$14:$B$481,2),"")</f>
        <v/>
      </c>
      <c r="Q48" s="21" t="str">
        <f>IF(ISNUMBER(O48),VLOOKUP(O48,'DATA BANK'!$A$14:$B$481,2),"")</f>
        <v/>
      </c>
      <c r="R48" s="14" t="str">
        <f t="shared" si="0"/>
        <v xml:space="preserve"> + </v>
      </c>
      <c r="S48" s="15"/>
      <c r="T48" s="15"/>
      <c r="U48" s="15"/>
      <c r="V48" s="15"/>
      <c r="W48" s="13">
        <v>42</v>
      </c>
      <c r="X48" s="68" t="b">
        <f t="shared" si="1"/>
        <v>0</v>
      </c>
    </row>
    <row r="49" spans="2:151" x14ac:dyDescent="0.25">
      <c r="B49" s="109" t="s">
        <v>614</v>
      </c>
      <c r="C49" s="101"/>
      <c r="D49" s="102"/>
      <c r="E49" s="103"/>
      <c r="F49" s="101"/>
      <c r="G49" s="108"/>
      <c r="M49" s="94">
        <v>43</v>
      </c>
      <c r="N49" s="22"/>
      <c r="O49" s="22"/>
      <c r="P49" s="21" t="str">
        <f>IF(ISNUMBER(N49),VLOOKUP(N49,'DATA BANK'!$A$14:$B$481,2),"")</f>
        <v/>
      </c>
      <c r="Q49" s="21" t="str">
        <f>IF(ISNUMBER(O49),VLOOKUP(O49,'DATA BANK'!$A$14:$B$481,2),"")</f>
        <v/>
      </c>
      <c r="R49" s="14" t="str">
        <f t="shared" si="0"/>
        <v xml:space="preserve"> + </v>
      </c>
      <c r="S49" s="15"/>
      <c r="T49" s="15"/>
      <c r="U49" s="15"/>
      <c r="V49" s="15"/>
      <c r="W49" s="13">
        <v>43</v>
      </c>
      <c r="X49" s="68" t="b">
        <f t="shared" si="1"/>
        <v>0</v>
      </c>
    </row>
    <row r="50" spans="2:151" ht="15.75" thickBot="1" x14ac:dyDescent="0.3">
      <c r="B50" s="110"/>
      <c r="C50" s="111"/>
      <c r="D50" s="112"/>
      <c r="E50" s="113"/>
      <c r="F50" s="111"/>
      <c r="G50" s="114"/>
      <c r="M50" s="94">
        <v>44</v>
      </c>
      <c r="N50" s="22"/>
      <c r="O50" s="22"/>
      <c r="P50" s="21" t="str">
        <f>IF(ISNUMBER(N50),VLOOKUP(N50,'DATA BANK'!$A$14:$B$481,2),"")</f>
        <v/>
      </c>
      <c r="Q50" s="21" t="str">
        <f>IF(ISNUMBER(O50),VLOOKUP(O50,'DATA BANK'!$A$14:$B$481,2),"")</f>
        <v/>
      </c>
      <c r="R50" s="14" t="str">
        <f t="shared" si="0"/>
        <v xml:space="preserve"> + </v>
      </c>
      <c r="S50" s="15"/>
      <c r="T50" s="15"/>
      <c r="U50" s="15"/>
      <c r="V50" s="15"/>
      <c r="W50" s="13">
        <v>44</v>
      </c>
      <c r="X50" s="68" t="b">
        <f t="shared" si="1"/>
        <v>0</v>
      </c>
    </row>
    <row r="51" spans="2:151" x14ac:dyDescent="0.25">
      <c r="M51" s="94">
        <v>45</v>
      </c>
      <c r="N51" s="22"/>
      <c r="O51" s="22"/>
      <c r="P51" s="21" t="str">
        <f>IF(ISNUMBER(N51),VLOOKUP(N51,'DATA BANK'!$A$14:$B$481,2),"")</f>
        <v/>
      </c>
      <c r="Q51" s="21" t="str">
        <f>IF(ISNUMBER(O51),VLOOKUP(O51,'DATA BANK'!$A$14:$B$481,2),"")</f>
        <v/>
      </c>
      <c r="R51" s="14" t="str">
        <f t="shared" si="0"/>
        <v xml:space="preserve"> + </v>
      </c>
      <c r="S51" s="15"/>
      <c r="T51" s="15"/>
      <c r="U51" s="15"/>
      <c r="V51" s="15"/>
      <c r="W51" s="13">
        <v>45</v>
      </c>
      <c r="X51" s="68" t="b">
        <f t="shared" si="1"/>
        <v>0</v>
      </c>
    </row>
    <row r="52" spans="2:151" x14ac:dyDescent="0.25">
      <c r="M52" s="94">
        <v>46</v>
      </c>
      <c r="N52" s="22"/>
      <c r="O52" s="22"/>
      <c r="P52" s="21" t="str">
        <f>IF(ISNUMBER(N52),VLOOKUP(N52,'DATA BANK'!$A$14:$B$481,2),"")</f>
        <v/>
      </c>
      <c r="Q52" s="21" t="str">
        <f>IF(ISNUMBER(O52),VLOOKUP(O52,'DATA BANK'!$A$14:$B$481,2),"")</f>
        <v/>
      </c>
      <c r="R52" s="14" t="str">
        <f t="shared" si="0"/>
        <v xml:space="preserve"> + </v>
      </c>
      <c r="S52" s="15"/>
      <c r="T52" s="15"/>
      <c r="U52" s="15"/>
      <c r="V52" s="15"/>
      <c r="W52" s="13">
        <v>46</v>
      </c>
      <c r="X52" s="68" t="b">
        <f t="shared" si="1"/>
        <v>0</v>
      </c>
    </row>
    <row r="53" spans="2:151" x14ac:dyDescent="0.25">
      <c r="M53" s="94">
        <v>47</v>
      </c>
      <c r="N53" s="22"/>
      <c r="O53" s="22"/>
      <c r="P53" s="21" t="str">
        <f>IF(ISNUMBER(N53),VLOOKUP(N53,'DATA BANK'!$A$14:$B$481,2),"")</f>
        <v/>
      </c>
      <c r="Q53" s="21" t="str">
        <f>IF(ISNUMBER(O53),VLOOKUP(O53,'DATA BANK'!$A$14:$B$481,2),"")</f>
        <v/>
      </c>
      <c r="R53" s="14" t="str">
        <f t="shared" si="0"/>
        <v xml:space="preserve"> + </v>
      </c>
      <c r="S53" s="15"/>
      <c r="T53" s="15"/>
      <c r="U53" s="15"/>
      <c r="V53" s="15"/>
      <c r="W53" s="13">
        <v>47</v>
      </c>
      <c r="X53" s="68" t="b">
        <f t="shared" si="1"/>
        <v>0</v>
      </c>
    </row>
    <row r="54" spans="2:151" x14ac:dyDescent="0.25">
      <c r="M54" s="94">
        <v>48</v>
      </c>
      <c r="N54" s="22"/>
      <c r="O54" s="22"/>
      <c r="P54" s="21" t="str">
        <f>IF(ISNUMBER(N54),VLOOKUP(N54,'DATA BANK'!$A$14:$B$481,2),"")</f>
        <v/>
      </c>
      <c r="Q54" s="21" t="str">
        <f>IF(ISNUMBER(O54),VLOOKUP(O54,'DATA BANK'!$A$14:$B$481,2),"")</f>
        <v/>
      </c>
      <c r="R54" s="14" t="str">
        <f t="shared" si="0"/>
        <v xml:space="preserve"> + </v>
      </c>
      <c r="S54" s="15"/>
      <c r="T54" s="15"/>
      <c r="U54" s="15"/>
      <c r="V54" s="15"/>
      <c r="W54" s="13">
        <v>48</v>
      </c>
      <c r="X54" s="68" t="b">
        <f t="shared" si="1"/>
        <v>0</v>
      </c>
    </row>
    <row r="55" spans="2:151" x14ac:dyDescent="0.25">
      <c r="M55" s="94">
        <v>49</v>
      </c>
      <c r="N55" s="22"/>
      <c r="O55" s="22"/>
      <c r="P55" s="21" t="str">
        <f>IF(ISNUMBER(N55),VLOOKUP(N55,'DATA BANK'!$A$14:$B$481,2),"")</f>
        <v/>
      </c>
      <c r="Q55" s="21" t="str">
        <f>IF(ISNUMBER(O55),VLOOKUP(O55,'DATA BANK'!$A$14:$B$481,2),"")</f>
        <v/>
      </c>
      <c r="R55" s="14" t="str">
        <f t="shared" si="0"/>
        <v xml:space="preserve"> + </v>
      </c>
      <c r="S55" s="15"/>
      <c r="T55" s="15"/>
      <c r="U55" s="15"/>
      <c r="V55" s="15"/>
      <c r="W55" s="13">
        <v>49</v>
      </c>
      <c r="X55" s="68" t="b">
        <f t="shared" si="1"/>
        <v>0</v>
      </c>
    </row>
    <row r="56" spans="2:151" ht="15.75" thickBot="1" x14ac:dyDescent="0.3">
      <c r="M56" s="95">
        <v>50</v>
      </c>
      <c r="N56" s="96"/>
      <c r="O56" s="96"/>
      <c r="P56" s="97" t="str">
        <f>IF(ISNUMBER(N56),VLOOKUP(N56,'DATA BANK'!$A$14:$B$481,2),"")</f>
        <v/>
      </c>
      <c r="Q56" s="97" t="str">
        <f>IF(ISNUMBER(O56),VLOOKUP(O56,'DATA BANK'!$A$14:$B$481,2),"")</f>
        <v/>
      </c>
      <c r="R56" s="98" t="str">
        <f t="shared" si="0"/>
        <v xml:space="preserve"> + </v>
      </c>
      <c r="S56" s="99"/>
      <c r="T56" s="99"/>
      <c r="U56" s="99"/>
      <c r="V56" s="99"/>
      <c r="W56" s="100">
        <v>50</v>
      </c>
      <c r="X56" s="74" t="b">
        <f t="shared" si="1"/>
        <v>0</v>
      </c>
    </row>
    <row r="58" spans="2:151" x14ac:dyDescent="0.25">
      <c r="R58" s="42" t="s">
        <v>568</v>
      </c>
      <c r="S58" s="25">
        <f>E16*750.06376</f>
        <v>2542.7161464000001</v>
      </c>
      <c r="T58" t="s">
        <v>569</v>
      </c>
      <c r="U58" t="s">
        <v>570</v>
      </c>
      <c r="V58" s="33">
        <f>P65/(P64-LN(S58))-P66</f>
        <v>371.75298766048837</v>
      </c>
      <c r="W58" t="s">
        <v>7</v>
      </c>
    </row>
    <row r="59" spans="2:151" x14ac:dyDescent="0.25">
      <c r="N59" s="24" t="s">
        <v>549</v>
      </c>
      <c r="P59" s="25" t="b">
        <f>IF(P4&lt;=50,VLOOKUP(P4,M7:X56,12),FALSE)</f>
        <v>1</v>
      </c>
      <c r="Q59" s="51">
        <f>EJ163</f>
        <v>0</v>
      </c>
      <c r="S59" s="25">
        <v>1.9870000000000001</v>
      </c>
      <c r="T59" t="s">
        <v>571</v>
      </c>
      <c r="U59" t="s">
        <v>572</v>
      </c>
      <c r="V59" s="33">
        <f>Q65/(Q64-LN(S58))-Q66</f>
        <v>410.89933773400054</v>
      </c>
      <c r="W59" t="s">
        <v>7</v>
      </c>
    </row>
    <row r="60" spans="2:151" x14ac:dyDescent="0.25">
      <c r="N60" t="s">
        <v>550</v>
      </c>
      <c r="P60" s="26" t="str">
        <f>IF(P59,"","Binary Pair Data is not available")</f>
        <v/>
      </c>
      <c r="Q60" s="25" t="str">
        <f>IF(Q59&gt;0.001,"Solution Didn't Converged for Txy Diagram","Change the vertical axis manually if graph does not appear properly")</f>
        <v>Change the vertical axis manually if graph does not appear properly</v>
      </c>
      <c r="T60" s="136" t="s">
        <v>574</v>
      </c>
      <c r="U60" s="137"/>
      <c r="V60" s="137"/>
      <c r="W60" s="137"/>
      <c r="X60" s="137"/>
      <c r="Y60" s="137"/>
      <c r="Z60" s="137"/>
      <c r="AA60" s="138"/>
      <c r="AB60" s="136" t="s">
        <v>583</v>
      </c>
      <c r="AC60" s="137"/>
      <c r="AD60" s="137"/>
      <c r="AE60" s="137"/>
      <c r="AF60" s="137"/>
      <c r="AG60" s="137"/>
      <c r="AH60" s="137"/>
      <c r="AI60" s="138"/>
      <c r="AJ60" s="136" t="s">
        <v>584</v>
      </c>
      <c r="AK60" s="137"/>
      <c r="AL60" s="137"/>
      <c r="AM60" s="137"/>
      <c r="AN60" s="137"/>
      <c r="AO60" s="137"/>
      <c r="AP60" s="137"/>
      <c r="AQ60" s="138"/>
      <c r="AR60" s="136" t="s">
        <v>585</v>
      </c>
      <c r="AS60" s="137"/>
      <c r="AT60" s="137"/>
      <c r="AU60" s="137"/>
      <c r="AV60" s="137"/>
      <c r="AW60" s="137"/>
      <c r="AX60" s="137"/>
      <c r="AY60" s="138"/>
      <c r="AZ60" s="136" t="s">
        <v>586</v>
      </c>
      <c r="BA60" s="137"/>
      <c r="BB60" s="137"/>
      <c r="BC60" s="137"/>
      <c r="BD60" s="137"/>
      <c r="BE60" s="137"/>
      <c r="BF60" s="137"/>
      <c r="BG60" s="138"/>
      <c r="BH60" s="136" t="s">
        <v>587</v>
      </c>
      <c r="BI60" s="137"/>
      <c r="BJ60" s="137"/>
      <c r="BK60" s="137"/>
      <c r="BL60" s="137"/>
      <c r="BM60" s="137"/>
      <c r="BN60" s="137"/>
      <c r="BO60" s="138"/>
      <c r="BP60" s="136" t="s">
        <v>588</v>
      </c>
      <c r="BQ60" s="137"/>
      <c r="BR60" s="137"/>
      <c r="BS60" s="137"/>
      <c r="BT60" s="137"/>
      <c r="BU60" s="137"/>
      <c r="BV60" s="137"/>
      <c r="BW60" s="138"/>
      <c r="BX60" s="136" t="s">
        <v>589</v>
      </c>
      <c r="BY60" s="137"/>
      <c r="BZ60" s="137"/>
      <c r="CA60" s="137"/>
      <c r="CB60" s="137"/>
      <c r="CC60" s="137"/>
      <c r="CD60" s="137"/>
      <c r="CE60" s="138"/>
      <c r="CF60" s="136" t="s">
        <v>590</v>
      </c>
      <c r="CG60" s="137"/>
      <c r="CH60" s="137"/>
      <c r="CI60" s="137"/>
      <c r="CJ60" s="137"/>
      <c r="CK60" s="137"/>
      <c r="CL60" s="137"/>
      <c r="CM60" s="138"/>
      <c r="CN60" s="136" t="s">
        <v>591</v>
      </c>
      <c r="CO60" s="137"/>
      <c r="CP60" s="137"/>
      <c r="CQ60" s="137"/>
      <c r="CR60" s="137"/>
      <c r="CS60" s="137"/>
      <c r="CT60" s="137"/>
      <c r="CU60" s="138"/>
      <c r="CV60" s="136" t="s">
        <v>592</v>
      </c>
      <c r="CW60" s="137"/>
      <c r="CX60" s="137"/>
      <c r="CY60" s="137"/>
      <c r="CZ60" s="137"/>
      <c r="DA60" s="137"/>
      <c r="DB60" s="137"/>
      <c r="DC60" s="138"/>
      <c r="DD60" s="136" t="s">
        <v>593</v>
      </c>
      <c r="DE60" s="137"/>
      <c r="DF60" s="137"/>
      <c r="DG60" s="137"/>
      <c r="DH60" s="137"/>
      <c r="DI60" s="137"/>
      <c r="DJ60" s="137"/>
      <c r="DK60" s="138"/>
      <c r="DL60" s="136" t="s">
        <v>594</v>
      </c>
      <c r="DM60" s="137"/>
      <c r="DN60" s="137"/>
      <c r="DO60" s="137"/>
      <c r="DP60" s="137"/>
      <c r="DQ60" s="137"/>
      <c r="DR60" s="137"/>
      <c r="DS60" s="138"/>
      <c r="DT60" s="136" t="s">
        <v>595</v>
      </c>
      <c r="DU60" s="137"/>
      <c r="DV60" s="137"/>
      <c r="DW60" s="137"/>
      <c r="DX60" s="137"/>
      <c r="DY60" s="137"/>
      <c r="DZ60" s="137"/>
      <c r="EA60" s="138"/>
      <c r="EB60" s="136" t="s">
        <v>596</v>
      </c>
      <c r="EC60" s="137"/>
      <c r="ED60" s="137"/>
      <c r="EE60" s="137"/>
      <c r="EF60" s="137"/>
      <c r="EG60" s="137"/>
      <c r="EH60" s="137"/>
      <c r="EI60" s="138"/>
      <c r="EJ60" s="136" t="s">
        <v>597</v>
      </c>
      <c r="EK60" s="137"/>
      <c r="EL60" s="137"/>
      <c r="EM60" s="137"/>
      <c r="EN60" s="137"/>
      <c r="EO60" s="137"/>
      <c r="EP60" s="137"/>
      <c r="EQ60" s="138"/>
    </row>
    <row r="61" spans="2:151" x14ac:dyDescent="0.25">
      <c r="N61" t="s">
        <v>561</v>
      </c>
      <c r="P61" s="40" t="b">
        <f>IF(P59,NOT(IF(AND(ISNUMBER(P71),ISNUMBER(Q71)),TRUE,FALSE)),FALSE)</f>
        <v>0</v>
      </c>
      <c r="Q61" s="25" t="str">
        <f>IF(P61,"Data not sufficient for interaction parameter calculation, Considering Ideal Equation","")</f>
        <v/>
      </c>
      <c r="S61" t="s">
        <v>573</v>
      </c>
      <c r="T61" t="s">
        <v>575</v>
      </c>
      <c r="U61" t="s">
        <v>579</v>
      </c>
      <c r="V61" t="s">
        <v>580</v>
      </c>
      <c r="W61" t="s">
        <v>576</v>
      </c>
      <c r="X61" t="s">
        <v>577</v>
      </c>
      <c r="Y61" s="11" t="s">
        <v>617</v>
      </c>
      <c r="Z61" s="11" t="s">
        <v>618</v>
      </c>
      <c r="AA61" t="s">
        <v>578</v>
      </c>
      <c r="AB61" t="s">
        <v>582</v>
      </c>
      <c r="AC61" t="s">
        <v>579</v>
      </c>
      <c r="AD61" t="s">
        <v>580</v>
      </c>
      <c r="AE61" t="s">
        <v>576</v>
      </c>
      <c r="AF61" t="s">
        <v>577</v>
      </c>
      <c r="AG61" s="11" t="s">
        <v>617</v>
      </c>
      <c r="AH61" s="11" t="s">
        <v>618</v>
      </c>
      <c r="AI61" t="s">
        <v>578</v>
      </c>
      <c r="AJ61" t="s">
        <v>582</v>
      </c>
      <c r="AK61" t="s">
        <v>579</v>
      </c>
      <c r="AL61" t="s">
        <v>580</v>
      </c>
      <c r="AM61" t="s">
        <v>576</v>
      </c>
      <c r="AN61" t="s">
        <v>577</v>
      </c>
      <c r="AO61" s="11" t="s">
        <v>617</v>
      </c>
      <c r="AP61" s="11" t="s">
        <v>618</v>
      </c>
      <c r="AQ61" t="s">
        <v>578</v>
      </c>
      <c r="AR61" t="s">
        <v>582</v>
      </c>
      <c r="AS61" t="s">
        <v>579</v>
      </c>
      <c r="AT61" t="s">
        <v>580</v>
      </c>
      <c r="AU61" t="s">
        <v>576</v>
      </c>
      <c r="AV61" t="s">
        <v>577</v>
      </c>
      <c r="AW61" s="11" t="s">
        <v>617</v>
      </c>
      <c r="AX61" s="11" t="s">
        <v>618</v>
      </c>
      <c r="AY61" t="s">
        <v>578</v>
      </c>
      <c r="AZ61" t="s">
        <v>582</v>
      </c>
      <c r="BA61" t="s">
        <v>579</v>
      </c>
      <c r="BB61" t="s">
        <v>580</v>
      </c>
      <c r="BC61" t="s">
        <v>576</v>
      </c>
      <c r="BD61" t="s">
        <v>577</v>
      </c>
      <c r="BE61" s="11" t="s">
        <v>617</v>
      </c>
      <c r="BF61" s="11" t="s">
        <v>618</v>
      </c>
      <c r="BG61" t="s">
        <v>578</v>
      </c>
      <c r="BH61" t="s">
        <v>582</v>
      </c>
      <c r="BI61" t="s">
        <v>579</v>
      </c>
      <c r="BJ61" t="s">
        <v>580</v>
      </c>
      <c r="BK61" t="s">
        <v>576</v>
      </c>
      <c r="BL61" t="s">
        <v>577</v>
      </c>
      <c r="BM61" s="11" t="s">
        <v>617</v>
      </c>
      <c r="BN61" s="11" t="s">
        <v>618</v>
      </c>
      <c r="BO61" t="s">
        <v>578</v>
      </c>
      <c r="BP61" t="s">
        <v>582</v>
      </c>
      <c r="BQ61" t="s">
        <v>579</v>
      </c>
      <c r="BR61" t="s">
        <v>580</v>
      </c>
      <c r="BS61" t="s">
        <v>576</v>
      </c>
      <c r="BT61" t="s">
        <v>577</v>
      </c>
      <c r="BU61" s="11" t="s">
        <v>617</v>
      </c>
      <c r="BV61" s="11" t="s">
        <v>618</v>
      </c>
      <c r="BW61" t="s">
        <v>578</v>
      </c>
      <c r="BX61" t="s">
        <v>582</v>
      </c>
      <c r="BY61" t="s">
        <v>579</v>
      </c>
      <c r="BZ61" t="s">
        <v>580</v>
      </c>
      <c r="CA61" t="s">
        <v>576</v>
      </c>
      <c r="CB61" t="s">
        <v>577</v>
      </c>
      <c r="CC61" s="11" t="s">
        <v>617</v>
      </c>
      <c r="CD61" s="11" t="s">
        <v>618</v>
      </c>
      <c r="CE61" t="s">
        <v>578</v>
      </c>
      <c r="CF61" t="s">
        <v>582</v>
      </c>
      <c r="CG61" t="s">
        <v>579</v>
      </c>
      <c r="CH61" t="s">
        <v>580</v>
      </c>
      <c r="CI61" t="s">
        <v>576</v>
      </c>
      <c r="CJ61" t="s">
        <v>577</v>
      </c>
      <c r="CK61" s="11" t="s">
        <v>617</v>
      </c>
      <c r="CL61" s="11" t="s">
        <v>618</v>
      </c>
      <c r="CM61" t="s">
        <v>578</v>
      </c>
      <c r="CN61" t="s">
        <v>582</v>
      </c>
      <c r="CO61" t="s">
        <v>579</v>
      </c>
      <c r="CP61" t="s">
        <v>580</v>
      </c>
      <c r="CQ61" t="s">
        <v>576</v>
      </c>
      <c r="CR61" t="s">
        <v>577</v>
      </c>
      <c r="CS61" s="11" t="s">
        <v>617</v>
      </c>
      <c r="CT61" s="11" t="s">
        <v>618</v>
      </c>
      <c r="CU61" t="s">
        <v>578</v>
      </c>
      <c r="CV61" t="s">
        <v>582</v>
      </c>
      <c r="CW61" t="s">
        <v>579</v>
      </c>
      <c r="CX61" t="s">
        <v>580</v>
      </c>
      <c r="CY61" t="s">
        <v>576</v>
      </c>
      <c r="CZ61" t="s">
        <v>577</v>
      </c>
      <c r="DA61" s="11" t="s">
        <v>617</v>
      </c>
      <c r="DB61" s="11" t="s">
        <v>618</v>
      </c>
      <c r="DC61" t="s">
        <v>578</v>
      </c>
      <c r="DD61" t="s">
        <v>582</v>
      </c>
      <c r="DE61" t="s">
        <v>579</v>
      </c>
      <c r="DF61" t="s">
        <v>580</v>
      </c>
      <c r="DG61" t="s">
        <v>576</v>
      </c>
      <c r="DH61" t="s">
        <v>577</v>
      </c>
      <c r="DI61" s="11" t="s">
        <v>617</v>
      </c>
      <c r="DJ61" s="11" t="s">
        <v>618</v>
      </c>
      <c r="DK61" t="s">
        <v>578</v>
      </c>
      <c r="DL61" t="s">
        <v>582</v>
      </c>
      <c r="DM61" t="s">
        <v>579</v>
      </c>
      <c r="DN61" t="s">
        <v>580</v>
      </c>
      <c r="DO61" t="s">
        <v>576</v>
      </c>
      <c r="DP61" t="s">
        <v>577</v>
      </c>
      <c r="DQ61" s="11" t="s">
        <v>617</v>
      </c>
      <c r="DR61" s="11" t="s">
        <v>618</v>
      </c>
      <c r="DS61" t="s">
        <v>578</v>
      </c>
      <c r="DT61" t="s">
        <v>582</v>
      </c>
      <c r="DU61" t="s">
        <v>579</v>
      </c>
      <c r="DV61" t="s">
        <v>580</v>
      </c>
      <c r="DW61" t="s">
        <v>576</v>
      </c>
      <c r="DX61" t="s">
        <v>577</v>
      </c>
      <c r="DY61" s="11" t="s">
        <v>617</v>
      </c>
      <c r="DZ61" s="11" t="s">
        <v>618</v>
      </c>
      <c r="EA61" t="s">
        <v>578</v>
      </c>
      <c r="EB61" t="s">
        <v>582</v>
      </c>
      <c r="EC61" t="s">
        <v>579</v>
      </c>
      <c r="ED61" t="s">
        <v>580</v>
      </c>
      <c r="EE61" t="s">
        <v>576</v>
      </c>
      <c r="EF61" t="s">
        <v>577</v>
      </c>
      <c r="EG61" s="11" t="s">
        <v>617</v>
      </c>
      <c r="EH61" s="11" t="s">
        <v>618</v>
      </c>
      <c r="EI61" t="s">
        <v>578</v>
      </c>
      <c r="EJ61" t="s">
        <v>582</v>
      </c>
      <c r="EK61" t="s">
        <v>579</v>
      </c>
      <c r="EL61" t="s">
        <v>580</v>
      </c>
      <c r="EM61" t="s">
        <v>576</v>
      </c>
      <c r="EN61" t="s">
        <v>577</v>
      </c>
      <c r="EO61" s="11" t="s">
        <v>617</v>
      </c>
      <c r="EP61" s="11" t="s">
        <v>618</v>
      </c>
      <c r="EQ61" t="s">
        <v>598</v>
      </c>
      <c r="ER61" t="s">
        <v>599</v>
      </c>
      <c r="ES61" t="s">
        <v>600</v>
      </c>
      <c r="ET61" t="s">
        <v>601</v>
      </c>
      <c r="EU61" t="s">
        <v>575</v>
      </c>
    </row>
    <row r="62" spans="2:151" x14ac:dyDescent="0.25">
      <c r="O62" t="s">
        <v>556</v>
      </c>
      <c r="P62" s="12">
        <v>1</v>
      </c>
      <c r="Q62">
        <v>2</v>
      </c>
      <c r="S62" s="43">
        <v>0</v>
      </c>
      <c r="T62" s="46">
        <f>S62*$V$58+(1-S62)*$V$59</f>
        <v>410.89933773400054</v>
      </c>
      <c r="U62" s="43">
        <f>$P$72*$P$70^(1+(1-T62/$P$67)^(2/7))</f>
        <v>49.132407930160163</v>
      </c>
      <c r="V62" s="43">
        <f>$Q$72*$Q$70^(1+(1-T62/$Q$67)^(2/7))</f>
        <v>19.189840553707093</v>
      </c>
      <c r="W62" s="47">
        <f>(V62/U62)*EXP(-1*$P$71/($S$59*T62))</f>
        <v>0.35282559051120277</v>
      </c>
      <c r="X62" s="47">
        <f>(U62/V62)*EXP(-1*$Q$71/($S$59*T62))</f>
        <v>1.3531681981865868</v>
      </c>
      <c r="Y62" s="47">
        <f>IF($P$61,1,EXP(-1*LN(S62+(1-S62)*W62)+(1-S62)*(W62/(S62+(1-S62)*W62)-X62/(1-S62+S62*X62))))</f>
        <v>1.9909526122728691</v>
      </c>
      <c r="Z62" s="47">
        <f>IF($P$61,1,EXP(-1*LN(1-S62+S62*X62)-S62*(W62/(S62+(1-S62)*W62)-X62/(1-S62+S62*X62))))</f>
        <v>1</v>
      </c>
      <c r="AA62" s="43">
        <f>$S$58/(S62*Y62+(1-S62)*Z62*EXP($Q$64-$Q$65/(T62+$Q$66))/EXP($P$64-$P$65/(T62+$P$66)))</f>
        <v>7770.000732457268</v>
      </c>
      <c r="AB62" s="43">
        <f>$P$65/($P$64-LN(AA62))-$P$66</f>
        <v>410.8993377340006</v>
      </c>
      <c r="AC62" s="43">
        <f>$P$72*$P$70^(1+(1-AB62/$P$67)^(2/7))</f>
        <v>49.132407930160184</v>
      </c>
      <c r="AD62" s="43">
        <f>$Q$72*$Q$70^(1+(1-AB62/$Q$67)^(2/7))</f>
        <v>19.189840553707093</v>
      </c>
      <c r="AE62" s="47">
        <f>(AD62/AC62)*EXP(-1*$P$71/($S$59*AB62))</f>
        <v>0.35282559051120266</v>
      </c>
      <c r="AF62" s="47">
        <f>(AC62/AD62)*EXP(-1*$Q$71/($S$59*AB62))</f>
        <v>1.3531681981865875</v>
      </c>
      <c r="AG62" s="47">
        <f>IF($P$61,1,EXP(-1*LN(S62+(1-S62)*AE62)+(1-S62)*(AE62/(S62+(1-S62)*AE62)-AF62/(1-S62+S62*AF62))))</f>
        <v>1.9909526122728682</v>
      </c>
      <c r="AH62" s="47">
        <f>IF($P$61,1,EXP(-1*LN(1-S62+S62*AF62)-S62*(AE62/(S62+(1-S62)*AE62)-AF62/(1-S62+S62*AF62))))</f>
        <v>1</v>
      </c>
      <c r="AI62" s="43">
        <f>$S$58/(S62*AG62+(1-S62)*AH62*EXP($Q$64-$Q$65/(AB62+$Q$66))/EXP($P$64-$P$65/(AB62+$P$66)))</f>
        <v>7770.000732457268</v>
      </c>
      <c r="AJ62" s="43">
        <f>$P$65/($P$64-LN(AI62))-$P$66</f>
        <v>410.8993377340006</v>
      </c>
      <c r="AK62" s="43">
        <f>$P$72*$P$70^(1+(1-AJ62/$P$67)^(2/7))</f>
        <v>49.132407930160184</v>
      </c>
      <c r="AL62" s="43">
        <f>$Q$72*$Q$70^(1+(1-AJ62/$Q$67)^(2/7))</f>
        <v>19.189840553707093</v>
      </c>
      <c r="AM62" s="47">
        <f>(AL62/AK62)*EXP(-1*$P$71/($S$59*AJ62))</f>
        <v>0.35282559051120266</v>
      </c>
      <c r="AN62" s="47">
        <f>(AK62/AL62)*EXP(-1*$Q$71/($S$59*AJ62))</f>
        <v>1.3531681981865875</v>
      </c>
      <c r="AO62" s="47">
        <f>IF($P$61,1,EXP(-1*LN(S62+(1-S62)*AM62)+(1-S62)*(AM62/(S62+(1-S62)*AM62)-AN62/(1-S62+S62*AN62))))</f>
        <v>1.9909526122728682</v>
      </c>
      <c r="AP62" s="47">
        <f>IF($P$61,1,EXP(-1*LN(1-S62+S62*AN62)-S62*(AM62/(S62+(1-S62)*AM62)-AN62/(1-S62+S62*AN62))))</f>
        <v>1</v>
      </c>
      <c r="AQ62" s="43">
        <f>$S$58/(S62*AO62+(1-S62)*AP62*EXP($Q$64-$Q$65/(AJ62+$Q$66))/EXP($P$64-$P$65/(AJ62+$P$66)))</f>
        <v>7770.000732457268</v>
      </c>
      <c r="AR62" s="43">
        <f>$P$65/($P$64-LN(AQ62))-$P$66</f>
        <v>410.8993377340006</v>
      </c>
      <c r="AS62" s="43">
        <f>$P$72*$P$70^(1+(1-AR62/$P$67)^(2/7))</f>
        <v>49.132407930160184</v>
      </c>
      <c r="AT62" s="43">
        <f>$Q$72*$Q$70^(1+(1-AR62/$Q$67)^(2/7))</f>
        <v>19.189840553707093</v>
      </c>
      <c r="AU62" s="47">
        <f>(AT62/AS62)*EXP(-1*$P$71/($S$59*AR62))</f>
        <v>0.35282559051120266</v>
      </c>
      <c r="AV62" s="47">
        <f>(AS62/AT62)*EXP(-1*$Q$71/($S$59*AR62))</f>
        <v>1.3531681981865875</v>
      </c>
      <c r="AW62" s="47">
        <f>IF($P$61,1,EXP(-1*LN(S62+(1-S62)*AU62)+(1-S62)*(AU62/(S62+(1-S62)*AU62)-AV62/(1-S62+S62*AV62))))</f>
        <v>1.9909526122728682</v>
      </c>
      <c r="AX62" s="47">
        <f>IF($P$61,1,EXP(-1*LN(1-S62+S62*AV62)-S62*(AU62/(S62+(1-S62)*AU62)-AV62/(1-S62+S62*AV62))))</f>
        <v>1</v>
      </c>
      <c r="AY62" s="43">
        <f>$S$58/(S62*AW62+(1-S62)*AX62*EXP($Q$64-$Q$65/(AR62+$Q$66))/EXP($P$64-$P$65/(AR62+$P$66)))</f>
        <v>7770.000732457268</v>
      </c>
      <c r="AZ62" s="43">
        <f>$P$65/($P$64-LN(AY62))-$P$66</f>
        <v>410.8993377340006</v>
      </c>
      <c r="BA62" s="43">
        <f>$P$72*$P$70^(1+(1-AZ62/$P$67)^(2/7))</f>
        <v>49.132407930160184</v>
      </c>
      <c r="BB62" s="43">
        <f>$Q$72*$Q$70^(1+(1-AZ62/$Q$67)^(2/7))</f>
        <v>19.189840553707093</v>
      </c>
      <c r="BC62" s="47">
        <f>(BB62/BA62)*EXP(-1*$P$71/($S$59*AZ62))</f>
        <v>0.35282559051120266</v>
      </c>
      <c r="BD62" s="47">
        <f>(BA62/BB62)*EXP(-1*$Q$71/($S$59*AZ62))</f>
        <v>1.3531681981865875</v>
      </c>
      <c r="BE62" s="47">
        <f>IF($P$61,1,EXP(-1*LN(S62+(1-S62)*BC62)+(1-S62)*(BC62/(S62+(1-S62)*BC62)-BD62/(1-S62+S62*BD62))))</f>
        <v>1.9909526122728682</v>
      </c>
      <c r="BF62" s="47">
        <f>IF($P$61,1,EXP(-1*LN(1-S62+S62*BD62)-S62*(BC62/(S62+(1-S62)*BC62)-BD62/(1-S62+S62*BD62))))</f>
        <v>1</v>
      </c>
      <c r="BG62" s="43">
        <f>$S$58/(S62*BE62+(1-S62)*BF62*EXP($Q$64-$Q$65/(AZ62+$Q$66))/EXP($P$64-$P$65/(AZ62+$P$66)))</f>
        <v>7770.000732457268</v>
      </c>
      <c r="BH62" s="43">
        <f>$P$65/($P$64-LN(BG62))-$P$66</f>
        <v>410.8993377340006</v>
      </c>
      <c r="BI62" s="43">
        <f>$P$72*$P$70^(1+(1-BH62/$P$67)^(2/7))</f>
        <v>49.132407930160184</v>
      </c>
      <c r="BJ62" s="43">
        <f>$Q$72*$Q$70^(1+(1-BH62/$Q$67)^(2/7))</f>
        <v>19.189840553707093</v>
      </c>
      <c r="BK62" s="47">
        <f>(BJ62/BI62)*EXP(-1*$P$71/($S$59*BH62))</f>
        <v>0.35282559051120266</v>
      </c>
      <c r="BL62" s="47">
        <f>(BI62/BJ62)*EXP(-1*$Q$71/($S$59*BH62))</f>
        <v>1.3531681981865875</v>
      </c>
      <c r="BM62" s="47">
        <f>IF($P$61,1,EXP(-1*LN(S62+(1-S62)*BK62)+(1-S62)*(BK62/(S62+(1-S62)*BK62)-BL62/(1-S62+S62*BL62))))</f>
        <v>1.9909526122728682</v>
      </c>
      <c r="BN62" s="47">
        <f>IF($P$61,1,EXP(-1*LN(1-S62+S62*BL62)-S62*(BK62/(S62+(1-S62)*BK62)-BL62/(1-S62+S62*BL62))))</f>
        <v>1</v>
      </c>
      <c r="BO62" s="43">
        <f>$S$58/(S62*BM62+(1-S62)*BN62*EXP($Q$64-$Q$65/(BH62+$Q$66))/EXP($P$64-$P$65/(BH62+$P$66)))</f>
        <v>7770.000732457268</v>
      </c>
      <c r="BP62" s="43">
        <f>$P$65/($P$64-LN(BO62))-$P$66</f>
        <v>410.8993377340006</v>
      </c>
      <c r="BQ62" s="43">
        <f>$P$72*$P$70^(1+(1-BP62/$P$67)^(2/7))</f>
        <v>49.132407930160184</v>
      </c>
      <c r="BR62" s="43">
        <f>$Q$72*$Q$70^(1+(1-BP62/$Q$67)^(2/7))</f>
        <v>19.189840553707093</v>
      </c>
      <c r="BS62" s="47">
        <f>(BR62/BQ62)*EXP(-1*$P$71/($S$59*BP62))</f>
        <v>0.35282559051120266</v>
      </c>
      <c r="BT62" s="47">
        <f>(BQ62/BR62)*EXP(-1*$Q$71/($S$59*BP62))</f>
        <v>1.3531681981865875</v>
      </c>
      <c r="BU62" s="47">
        <f>IF($P$61,1,EXP(-1*LN(S62+(1-S62)*BS62)+(1-S62)*(BS62/(S62+(1-S62)*BS62)-BT62/(1-S62+S62*BT62))))</f>
        <v>1.9909526122728682</v>
      </c>
      <c r="BV62" s="47">
        <f>IF($P$61,1,EXP(-1*LN(1-S62+S62*BT62)-S62*(BS62/(S62+(1-S62)*BS62)-BT62/(1-S62+S62*BT62))))</f>
        <v>1</v>
      </c>
      <c r="BW62" s="43">
        <f>$S$58/(S62*BU62+(1-S62)*BV62*EXP($Q$64-$Q$65/(BP62+$Q$66))/EXP($P$64-$P$65/(BP62+$P$66)))</f>
        <v>7770.000732457268</v>
      </c>
      <c r="BX62" s="43">
        <f>$P$65/($P$64-LN(BW62))-$P$66</f>
        <v>410.8993377340006</v>
      </c>
      <c r="BY62" s="43">
        <f>$P$72*$P$70^(1+(1-BX62/$P$67)^(2/7))</f>
        <v>49.132407930160184</v>
      </c>
      <c r="BZ62" s="43">
        <f>$Q$72*$Q$70^(1+(1-BX62/$Q$67)^(2/7))</f>
        <v>19.189840553707093</v>
      </c>
      <c r="CA62" s="47">
        <f>(BZ62/BY62)*EXP(-1*$P$71/($S$59*BX62))</f>
        <v>0.35282559051120266</v>
      </c>
      <c r="CB62" s="47">
        <f>(BY62/BZ62)*EXP(-1*$Q$71/($S$59*BX62))</f>
        <v>1.3531681981865875</v>
      </c>
      <c r="CC62" s="47">
        <f>IF($P$61,1,EXP(-1*LN(S62+(1-S62)*CA62)+(1-S62)*(CA62/(S62+(1-S62)*CA62)-CB62/(1-S62+S62*CB62))))</f>
        <v>1.9909526122728682</v>
      </c>
      <c r="CD62" s="47">
        <f>IF($P$61,1,EXP(-1*LN(1-S62+S62*CB62)-S62*(CA62/(S62+(1-S62)*CA62)-CB62/(1-S62+S62*CB62))))</f>
        <v>1</v>
      </c>
      <c r="CE62" s="43">
        <f>$S$58/(S62*CC62+(1-S62)*CD62*EXP($Q$64-$Q$65/(BX62+$Q$66))/EXP($P$64-$P$65/(BX62+$P$66)))</f>
        <v>7770.000732457268</v>
      </c>
      <c r="CF62" s="43">
        <f>$P$65/($P$64-LN(CE62))-$P$66</f>
        <v>410.8993377340006</v>
      </c>
      <c r="CG62" s="43">
        <f>$P$72*$P$70^(1+(1-CF62/$P$67)^(2/7))</f>
        <v>49.132407930160184</v>
      </c>
      <c r="CH62" s="43">
        <f>$Q$72*$Q$70^(1+(1-CF62/$Q$67)^(2/7))</f>
        <v>19.189840553707093</v>
      </c>
      <c r="CI62" s="47">
        <f>(CH62/CG62)*EXP(-1*$P$71/($S$59*CF62))</f>
        <v>0.35282559051120266</v>
      </c>
      <c r="CJ62" s="47">
        <f>(CG62/CH62)*EXP(-1*$Q$71/($S$59*CF62))</f>
        <v>1.3531681981865875</v>
      </c>
      <c r="CK62" s="47">
        <f>IF($P$61,1,EXP(-1*LN(S62+(1-S62)*CI62)+(1-S62)*(CI62/(S62+(1-S62)*CI62)-CJ62/(1-S62+S62*CJ62))))</f>
        <v>1.9909526122728682</v>
      </c>
      <c r="CL62" s="47">
        <f>IF($P$61,1,EXP(-1*LN(1-S62+S62*CJ62)-S62*(CI62/(S62+(1-S62)*CI62)-CJ62/(1-S62+S62*CJ62))))</f>
        <v>1</v>
      </c>
      <c r="CM62" s="43">
        <f>$S$58/(S62*CK62+(1-S62)*CL62*EXP($Q$64-$Q$65/(CF62+$Q$66))/EXP($P$64-$P$65/(CF62+$P$66)))</f>
        <v>7770.000732457268</v>
      </c>
      <c r="CN62" s="43">
        <f>$P$65/($P$64-LN(CM62))-$P$66</f>
        <v>410.8993377340006</v>
      </c>
      <c r="CO62" s="43">
        <f>$P$72*$P$70^(1+(1-CN62/$P$67)^(2/7))</f>
        <v>49.132407930160184</v>
      </c>
      <c r="CP62" s="43">
        <f>$Q$72*$Q$70^(1+(1-CN62/$Q$67)^(2/7))</f>
        <v>19.189840553707093</v>
      </c>
      <c r="CQ62" s="47">
        <f>(CP62/CO62)*EXP(-1*$P$71/($S$59*CN62))</f>
        <v>0.35282559051120266</v>
      </c>
      <c r="CR62" s="47">
        <f>(CO62/CP62)*EXP(-1*$Q$71/($S$59*CN62))</f>
        <v>1.3531681981865875</v>
      </c>
      <c r="CS62" s="47">
        <f>IF($P$61,1,EXP(-1*LN(S62+(1-S62)*CQ62)+(1-S62)*(CQ62/(S62+(1-S62)*CQ62)-CR62/(1-S62+S62*CR62))))</f>
        <v>1.9909526122728682</v>
      </c>
      <c r="CT62" s="47">
        <f>IF($P$61,1,EXP(-1*LN(1-S62+S62*CR62)-S62*(CQ62/(S62+(1-S62)*CQ62)-CR62/(1-S62+S62*CR62))))</f>
        <v>1</v>
      </c>
      <c r="CU62" s="43">
        <f>$S$58/(S62*CS62+(1-S62)*CT62*EXP($Q$64-$Q$65/(CN62+$Q$66))/EXP($P$64-$P$65/(CN62+$P$66)))</f>
        <v>7770.000732457268</v>
      </c>
      <c r="CV62" s="43">
        <f>$P$65/($P$64-LN(CU62))-$P$66</f>
        <v>410.8993377340006</v>
      </c>
      <c r="CW62" s="43">
        <f>$P$72*$P$70^(1+(1-CV62/$P$67)^(2/7))</f>
        <v>49.132407930160184</v>
      </c>
      <c r="CX62" s="43">
        <f>$Q$72*$Q$70^(1+(1-CV62/$Q$67)^(2/7))</f>
        <v>19.189840553707093</v>
      </c>
      <c r="CY62" s="47">
        <f>(CX62/CW62)*EXP(-1*$P$71/($S$59*CV62))</f>
        <v>0.35282559051120266</v>
      </c>
      <c r="CZ62" s="47">
        <f>(CW62/CX62)*EXP(-1*$Q$71/($S$59*CV62))</f>
        <v>1.3531681981865875</v>
      </c>
      <c r="DA62" s="47">
        <f>IF($P$61,1,EXP(-1*LN(S62+(1-S62)*CY62)+(1-S62)*(CY62/(S62+(1-S62)*CY62)-CZ62/(1-S62+S62*CZ62))))</f>
        <v>1.9909526122728682</v>
      </c>
      <c r="DB62" s="47">
        <f>IF($P$61,1,EXP(-1*LN(1-S62+S62*CZ62)-S62*(CY62/(S62+(1-S62)*CY62)-CZ62/(1-S62+S62*CZ62))))</f>
        <v>1</v>
      </c>
      <c r="DC62" s="43">
        <f>$S$58/(S62*DA62+(1-S62)*DB62*EXP($Q$64-$Q$65/(CV62+$Q$66))/EXP($P$64-$P$65/(CV62+$P$66)))</f>
        <v>7770.000732457268</v>
      </c>
      <c r="DD62" s="43">
        <f>$P$65/($P$64-LN(DC62))-$P$66</f>
        <v>410.8993377340006</v>
      </c>
      <c r="DE62" s="43">
        <f>$P$72*$P$70^(1+(1-DD62/$P$67)^(2/7))</f>
        <v>49.132407930160184</v>
      </c>
      <c r="DF62" s="43">
        <f>$Q$72*$Q$70^(1+(1-DD62/$Q$67)^(2/7))</f>
        <v>19.189840553707093</v>
      </c>
      <c r="DG62" s="47">
        <f>(DF62/DE62)*EXP(-1*$P$71/($S$59*DD62))</f>
        <v>0.35282559051120266</v>
      </c>
      <c r="DH62" s="47">
        <f>(DE62/DF62)*EXP(-1*$Q$71/($S$59*DD62))</f>
        <v>1.3531681981865875</v>
      </c>
      <c r="DI62" s="47">
        <f>IF($P$61,1,EXP(-1*LN(S62+(1-S62)*DG62)+(1-S62)*(DG62/(S62+(1-S62)*DG62)-DH62/(1-S62+S62*DH62))))</f>
        <v>1.9909526122728682</v>
      </c>
      <c r="DJ62" s="47">
        <f>IF($P$61,1,EXP(-1*LN(1-S62+S62*DH62)-S62*(DG62/(S62+(1-S62)*DG62)-DH62/(1-S62+S62*DH62))))</f>
        <v>1</v>
      </c>
      <c r="DK62" s="43">
        <f>$S$58/(S62*DI62+(1-S62)*DJ62*EXP($Q$64-$Q$65/(DD62+$Q$66))/EXP($P$64-$P$65/(DD62+$P$66)))</f>
        <v>7770.000732457268</v>
      </c>
      <c r="DL62" s="43">
        <f>$P$65/($P$64-LN(DK62))-$P$66</f>
        <v>410.8993377340006</v>
      </c>
      <c r="DM62" s="43">
        <f>$P$72*$P$70^(1+(1-DL62/$P$67)^(2/7))</f>
        <v>49.132407930160184</v>
      </c>
      <c r="DN62" s="43">
        <f>$Q$72*$Q$70^(1+(1-DL62/$Q$67)^(2/7))</f>
        <v>19.189840553707093</v>
      </c>
      <c r="DO62" s="47">
        <f>(DN62/DM62)*EXP(-1*$P$71/($S$59*DL62))</f>
        <v>0.35282559051120266</v>
      </c>
      <c r="DP62" s="47">
        <f>(DM62/DN62)*EXP(-1*$Q$71/($S$59*DL62))</f>
        <v>1.3531681981865875</v>
      </c>
      <c r="DQ62" s="47">
        <f>IF($P$61,1,EXP(-1*LN(S62+(1-S62)*DO62)+(1-S62)*(DO62/(S62+(1-S62)*DO62)-DP62/(1-S62+S62*DP62))))</f>
        <v>1.9909526122728682</v>
      </c>
      <c r="DR62" s="47">
        <f>IF($P$61,1,EXP(-1*LN(1-S62+S62*DP62)-S62*(DO62/(S62+(1-S62)*DO62)-DP62/(1-S62+S62*DP62))))</f>
        <v>1</v>
      </c>
      <c r="DS62" s="43">
        <f>$S$58/(S62*DQ62+(1-S62)*DR62*EXP($Q$64-$Q$65/(DL62+$Q$66))/EXP($P$64-$P$65/(DL62+$P$66)))</f>
        <v>7770.000732457268</v>
      </c>
      <c r="DT62" s="43">
        <f>$P$65/($P$64-LN(DS62))-$P$66</f>
        <v>410.8993377340006</v>
      </c>
      <c r="DU62" s="43">
        <f>$P$72*$P$70^(1+(1-DT62/$P$67)^(2/7))</f>
        <v>49.132407930160184</v>
      </c>
      <c r="DV62" s="43">
        <f>$Q$72*$Q$70^(1+(1-DT62/$Q$67)^(2/7))</f>
        <v>19.189840553707093</v>
      </c>
      <c r="DW62" s="47">
        <f>(DV62/DU62)*EXP(-1*$P$71/($S$59*DT62))</f>
        <v>0.35282559051120266</v>
      </c>
      <c r="DX62" s="47">
        <f>(DU62/DV62)*EXP(-1*$Q$71/($S$59*DT62))</f>
        <v>1.3531681981865875</v>
      </c>
      <c r="DY62" s="47">
        <f>IF($P$61,1,EXP(-1*LN(S62+(1-S62)*DW62)+(1-S62)*(DW62/(S62+(1-S62)*DW62)-DX62/(1-S62+S62*DX62))))</f>
        <v>1.9909526122728682</v>
      </c>
      <c r="DZ62" s="47">
        <f>IF($P$61,1,EXP(-1*LN(1-S62+S62*DX62)-S62*(DW62/(S62+(1-S62)*DW62)-DX62/(1-S62+S62*DX62))))</f>
        <v>1</v>
      </c>
      <c r="EA62" s="43">
        <f>$S$58/(S62*DY62+(1-S62)*DZ62*EXP($Q$64-$Q$65/(DT62+$Q$66))/EXP($P$64-$P$65/(DT62+$P$66)))</f>
        <v>7770.000732457268</v>
      </c>
      <c r="EB62" s="43">
        <f>$P$65/($P$64-LN(EA62))-$P$66</f>
        <v>410.8993377340006</v>
      </c>
      <c r="EC62" s="43">
        <f>$P$72*$P$70^(1+(1-EB62/$P$67)^(2/7))</f>
        <v>49.132407930160184</v>
      </c>
      <c r="ED62" s="43">
        <f>$Q$72*$Q$70^(1+(1-EB62/$Q$67)^(2/7))</f>
        <v>19.189840553707093</v>
      </c>
      <c r="EE62" s="47">
        <f>(ED62/EC62)*EXP(-1*$P$71/($S$59*EB62))</f>
        <v>0.35282559051120266</v>
      </c>
      <c r="EF62" s="47">
        <f>(EC62/ED62)*EXP(-1*$Q$71/($S$59*EB62))</f>
        <v>1.3531681981865875</v>
      </c>
      <c r="EG62" s="47">
        <f>IF($P$61,1,EXP(-1*LN(S62+(1-S62)*EE62)+(1-S62)*(EE62/(S62+(1-S62)*EE62)-EF62/(1-S62+S62*EF62))))</f>
        <v>1.9909526122728682</v>
      </c>
      <c r="EH62" s="47">
        <f>IF($P$61,1,EXP(-1*LN(1-S62+S62*EF62)-S62*(EE62/(S62+(1-S62)*EE62)-EF62/(1-S62+S62*EF62))))</f>
        <v>1</v>
      </c>
      <c r="EI62" s="43">
        <f>$S$58/(S62*EG62+(1-S62)*EH62*EXP($Q$64-$Q$65/(EB62+$Q$66))/EXP($P$64-$P$65/(EB62+$P$66)))</f>
        <v>7770.000732457268</v>
      </c>
      <c r="EJ62" s="43">
        <f>$P$65/($P$64-LN(EI62))-$P$66</f>
        <v>410.8993377340006</v>
      </c>
      <c r="EK62" s="43">
        <f>$P$72*$P$70^(1+(1-EJ62/$P$67)^(2/7))</f>
        <v>49.132407930160184</v>
      </c>
      <c r="EL62" s="43">
        <f>$Q$72*$Q$70^(1+(1-EJ62/$Q$67)^(2/7))</f>
        <v>19.189840553707093</v>
      </c>
      <c r="EM62" s="47">
        <f>(EL62/EK62)*EXP(-1*$P$71/($S$59*EJ62))</f>
        <v>0.35282559051120266</v>
      </c>
      <c r="EN62" s="47">
        <f>(EK62/EL62)*EXP(-1*$Q$71/($S$59*EJ62))</f>
        <v>1.3531681981865875</v>
      </c>
      <c r="EO62" s="47">
        <f>IF($P$61,1,EXP(-1*LN(S62+(1-S62)*EM62)+(1-S62)*(EM62/(S62+(1-S62)*EM62)-EN62/(1-S62+S62*EN62))))</f>
        <v>1.9909526122728682</v>
      </c>
      <c r="EP62" s="47">
        <f>IF($P$61,1,EXP(-1*LN(1-S62+S62*EN62)-S62*(EM62/(S62+(1-S62)*EM62)-EN62/(1-S62+S62*EN62))))</f>
        <v>1</v>
      </c>
      <c r="EQ62" s="43">
        <f>S62*EO62*EXP($P$64-$P$65/(EJ62+$P$66))/$S$58</f>
        <v>0</v>
      </c>
      <c r="ER62" s="43">
        <f>EJ62-273.15</f>
        <v>137.74933773400062</v>
      </c>
      <c r="ES62" s="32">
        <f>IF(P59,S62,"")</f>
        <v>0</v>
      </c>
      <c r="ET62" s="32">
        <f>IF(P59,EQ62,"")</f>
        <v>0</v>
      </c>
      <c r="EU62" s="32">
        <f>IF(P59,ER62,"")</f>
        <v>137.74933773400062</v>
      </c>
    </row>
    <row r="63" spans="2:151" x14ac:dyDescent="0.25">
      <c r="O63" t="s">
        <v>557</v>
      </c>
      <c r="P63" s="34">
        <f>IF($P$59,VLOOKUP($P$4,$M$7:$O$56,2),"")</f>
        <v>297</v>
      </c>
      <c r="Q63" s="34">
        <f>IF($P$59,VLOOKUP($P$4,$M$7:$O$56,3),"")</f>
        <v>467</v>
      </c>
      <c r="S63" s="32">
        <v>0.01</v>
      </c>
      <c r="T63" s="38">
        <f t="shared" ref="T63:T126" si="23">S63*$V$58+(1-S63)*$V$59</f>
        <v>410.5078742332654</v>
      </c>
      <c r="U63" s="32">
        <f t="shared" ref="U63:U126" si="24">$P$72*$P$70^(1+(1-T63/$P$67)^(2/7))</f>
        <v>49.082975166865957</v>
      </c>
      <c r="V63" s="32">
        <f t="shared" ref="V63:V126" si="25">$Q$72*$Q$70^(1+(1-T63/$Q$67)^(2/7))</f>
        <v>19.179954073547179</v>
      </c>
      <c r="W63" s="2">
        <f t="shared" ref="W63:W72" si="26">(V63/U63)*EXP(-1*$P$71/($S$59*T63))</f>
        <v>0.35296476013890155</v>
      </c>
      <c r="X63" s="2">
        <f t="shared" ref="X63:X72" si="27">(U63/V63)*EXP(-1*$Q$71/($S$59*T63))</f>
        <v>1.3516813441329245</v>
      </c>
      <c r="Y63" s="2">
        <f t="shared" ref="Y63:Y126" si="28">IF($P$61,1,EXP(-1*LN(S63+(1-S63)*W63)+(1-S63)*(W63/(S63+(1-S63)*W63)-X63/(1-S63+S63*X63))))</f>
        <v>1.9385208433970895</v>
      </c>
      <c r="Z63" s="2">
        <f t="shared" ref="Z63:Z126" si="29">IF($P$61,1,EXP(-1*LN(1-S63+S63*X63)-S63*(W63/(S63+(1-S63)*W63)-X63/(1-S63+S63*X63))))</f>
        <v>1.0001388241191751</v>
      </c>
      <c r="AA63" s="32">
        <f t="shared" ref="AA63:AA126" si="30">$S$58/(S63*Y63+(1-S63)*Z63*EXP($Q$64-$Q$65/(T63+$Q$66))/EXP($P$64-$P$65/(T63+$P$66)))</f>
        <v>7412.9440622338134</v>
      </c>
      <c r="AB63" s="32">
        <f t="shared" ref="AB63:AB126" si="31">$P$65/($P$64-LN(AA63))-$P$66</f>
        <v>409.06844360568732</v>
      </c>
      <c r="AC63" s="32">
        <f t="shared" ref="AC63:AC126" si="32">$P$72*$P$70^(1+(1-AB63/$P$67)^(2/7))</f>
        <v>48.90278675427281</v>
      </c>
      <c r="AD63" s="32">
        <f t="shared" ref="AD63:AD126" si="33">$Q$72*$Q$70^(1+(1-AB63/$Q$67)^(2/7))</f>
        <v>19.143744636047686</v>
      </c>
      <c r="AE63" s="2">
        <f t="shared" ref="AE63:AE126" si="34">(AD63/AC63)*EXP(-1*$P$71/($S$59*AB63))</f>
        <v>0.3534699261565602</v>
      </c>
      <c r="AF63" s="2">
        <f t="shared" ref="AF63:AF126" si="35">(AC63/AD63)*EXP(-1*$Q$71/($S$59*AB63))</f>
        <v>1.3462393339607674</v>
      </c>
      <c r="AG63" s="2">
        <f t="shared" ref="AG63:AG126" si="36">IF($P$61,1,EXP(-1*LN(S63+(1-S63)*AE63)+(1-S63)*(AE63/(S63+(1-S63)*AE63)-AF63/(1-S63+S63*AF63))))</f>
        <v>1.946183251000881</v>
      </c>
      <c r="AH63" s="2">
        <f t="shared" ref="AH63:AH126" si="37">IF($P$61,1,EXP(-1*LN(1-S63+S63*AF63)-S63*(AE63/(S63+(1-S63)*AE63)-AF63/(1-S63+S63*AF63))))</f>
        <v>1.0001391627035712</v>
      </c>
      <c r="AI63" s="32">
        <f t="shared" ref="AI63:AI126" si="38">$S$58/(S63*AG63+(1-S63)*AH63*EXP($Q$64-$Q$65/(AB63+$Q$66))/EXP($P$64-$P$65/(AB63+$P$66)))</f>
        <v>7442.9263974852511</v>
      </c>
      <c r="AJ63" s="32">
        <f t="shared" ref="AJ63:AJ126" si="39">$P$65/($P$64-LN(AI63))-$P$66</f>
        <v>409.22484285807951</v>
      </c>
      <c r="AK63" s="32">
        <f t="shared" ref="AK63:AK126" si="40">$P$72*$P$70^(1+(1-AJ63/$P$67)^(2/7))</f>
        <v>48.922245928387376</v>
      </c>
      <c r="AL63" s="32">
        <f t="shared" ref="AL63:AL126" si="41">$Q$72*$Q$70^(1+(1-AJ63/$Q$67)^(2/7))</f>
        <v>19.14766803311635</v>
      </c>
      <c r="AM63" s="2">
        <f t="shared" ref="AM63:AM126" si="42">(AL63/AK63)*EXP(-1*$P$71/($S$59*AJ63))</f>
        <v>0.35341553386912905</v>
      </c>
      <c r="AN63" s="2">
        <f t="shared" ref="AN63:AN126" si="43">(AK63/AL63)*EXP(-1*$Q$71/($S$59*AJ63))</f>
        <v>1.3468287371302892</v>
      </c>
      <c r="AO63" s="2">
        <f t="shared" ref="AO63:AO126" si="44">IF($P$61,1,EXP(-1*LN(S63+(1-S63)*AM63)+(1-S63)*(AM63/(S63+(1-S63)*AM63)-AN63/(1-S63+S63*AN63))))</f>
        <v>1.9453500128956671</v>
      </c>
      <c r="AP63" s="2">
        <f t="shared" ref="AP63:AP126" si="45">IF($P$61,1,EXP(-1*LN(1-S63+S63*AN63)-S63*(AM63/(S63+(1-S63)*AM63)-AN63/(1-S63+S63*AN63))))</f>
        <v>1.0001391258712591</v>
      </c>
      <c r="AQ63" s="32">
        <f t="shared" ref="AQ63:AQ126" si="46">$S$58/(S63*AO63+(1-S63)*AP63*EXP($Q$64-$Q$65/(AJ63+$Q$66))/EXP($P$64-$P$65/(AJ63+$P$66)))</f>
        <v>7439.6487434676237</v>
      </c>
      <c r="AR63" s="32">
        <f t="shared" ref="AR63:AR126" si="47">$P$65/($P$64-LN(AQ63))-$P$66</f>
        <v>409.2077697266339</v>
      </c>
      <c r="AS63" s="32">
        <f t="shared" ref="AS63:AS126" si="48">$P$72*$P$70^(1+(1-AR63/$P$67)^(2/7))</f>
        <v>48.920120292982901</v>
      </c>
      <c r="AT63" s="32">
        <f t="shared" ref="AT63:AT126" si="49">$Q$72*$Q$70^(1+(1-AR63/$Q$67)^(2/7))</f>
        <v>19.147239611714337</v>
      </c>
      <c r="AU63" s="2">
        <f t="shared" ref="AU63:AU126" si="50">(AT63/AS63)*EXP(-1*$P$71/($S$59*AR63))</f>
        <v>0.35342147737456064</v>
      </c>
      <c r="AV63" s="2">
        <f t="shared" ref="AV63:AV126" si="51">(AS63/AT63)*EXP(-1*$Q$71/($S$59*AR63))</f>
        <v>1.3467643735231545</v>
      </c>
      <c r="AW63" s="2">
        <f t="shared" ref="AW63:AW126" si="52">IF($P$61,1,EXP(-1*LN(S63+(1-S63)*AU63)+(1-S63)*(AU63/(S63+(1-S63)*AU63)-AV63/(1-S63+S63*AV63))))</f>
        <v>1.9454409638605272</v>
      </c>
      <c r="AX63" s="2">
        <f t="shared" ref="AX63:AX126" si="53">IF($P$61,1,EXP(-1*LN(1-S63+S63*AV63)-S63*(AU63/(S63+(1-S63)*AU63)-AV63/(1-S63+S63*AV63))))</f>
        <v>1.0001391298914872</v>
      </c>
      <c r="AY63" s="32">
        <f t="shared" ref="AY63:AY126" si="54">$S$58/(S63*AW63+(1-S63)*AX63*EXP($Q$64-$Q$65/(AR63+$Q$66))/EXP($P$64-$P$65/(AR63+$P$66)))</f>
        <v>7440.0063065207205</v>
      </c>
      <c r="AZ63" s="32">
        <f t="shared" ref="AZ63:AZ126" si="55">$P$65/($P$64-LN(AY63))-$P$66</f>
        <v>409.20963254412641</v>
      </c>
      <c r="BA63" s="32">
        <f t="shared" ref="BA63:BA126" si="56">$P$72*$P$70^(1+(1-AZ63/$P$67)^(2/7))</f>
        <v>48.920352200418314</v>
      </c>
      <c r="BB63" s="32">
        <f t="shared" ref="BB63:BB126" si="57">$Q$72*$Q$70^(1+(1-AZ63/$Q$67)^(2/7))</f>
        <v>19.147286354441142</v>
      </c>
      <c r="BC63" s="2">
        <f t="shared" ref="BC63:BC126" si="58">(BB63/BA63)*EXP(-1*$P$71/($S$59*AZ63))</f>
        <v>0.3534208289593751</v>
      </c>
      <c r="BD63" s="2">
        <f t="shared" ref="BD63:BD126" si="59">(BA63/BB63)*EXP(-1*$Q$71/($S$59*AZ63))</f>
        <v>1.3467713958521097</v>
      </c>
      <c r="BE63" s="2">
        <f t="shared" ref="BE63:BE126" si="60">IF($P$61,1,EXP(-1*LN(S63+(1-S63)*BC63)+(1-S63)*(BC63/(S63+(1-S63)*BC63)-BD63/(1-S63+S63*BD63))))</f>
        <v>1.945431040270325</v>
      </c>
      <c r="BF63" s="2">
        <f t="shared" ref="BF63:BF126" si="61">IF($P$61,1,EXP(-1*LN(1-S63+S63*BD63)-S63*(BC63/(S63+(1-S63)*BC63)-BD63/(1-S63+S63*BD63))))</f>
        <v>1.0001391294528412</v>
      </c>
      <c r="BG63" s="32">
        <f t="shared" ref="BG63:BG126" si="62">$S$58/(S63*BE63+(1-S63)*BF63*EXP($Q$64-$Q$65/(AZ63+$Q$66))/EXP($P$64-$P$65/(AZ63+$P$66)))</f>
        <v>7439.9672906504002</v>
      </c>
      <c r="BH63" s="32">
        <f t="shared" ref="BH63:BH126" si="63">$P$65/($P$64-LN(BG63))-$P$66</f>
        <v>409.20942928427928</v>
      </c>
      <c r="BI63" s="32">
        <f t="shared" ref="BI63:BI126" si="64">$P$72*$P$70^(1+(1-BH63/$P$67)^(2/7))</f>
        <v>48.920326895824687</v>
      </c>
      <c r="BJ63" s="32">
        <f t="shared" ref="BJ63:BJ126" si="65">$Q$72*$Q$70^(1+(1-BH63/$Q$67)^(2/7))</f>
        <v>19.147281254127495</v>
      </c>
      <c r="BK63" s="2">
        <f t="shared" ref="BK63:BK126" si="66">(BJ63/BI63)*EXP(-1*$P$71/($S$59*BH63))</f>
        <v>0.35342089971151036</v>
      </c>
      <c r="BL63" s="2">
        <f t="shared" ref="BL63:BL126" si="67">(BI63/BJ63)*EXP(-1*$Q$71/($S$59*BH63))</f>
        <v>1.3467706296131348</v>
      </c>
      <c r="BM63" s="2">
        <f t="shared" ref="BM63:BM126" si="68">IF($P$61,1,EXP(-1*LN(S63+(1-S63)*BK63)+(1-S63)*(BK63/(S63+(1-S63)*BK63)-BL63/(1-S63+S63*BL63))))</f>
        <v>1.9454321230737719</v>
      </c>
      <c r="BN63" s="2">
        <f t="shared" ref="BN63:BN126" si="69">IF($P$61,1,EXP(-1*LN(1-S63+S63*BL63)-S63*(BK63/(S63+(1-S63)*BK63)-BL63/(1-S63+S63*BL63))))</f>
        <v>1.0001391295007038</v>
      </c>
      <c r="BO63" s="32">
        <f t="shared" ref="BO63:BO126" si="70">$S$58/(S63*BM63+(1-S63)*BN63*EXP($Q$64-$Q$65/(BH63+$Q$66))/EXP($P$64-$P$65/(BH63+$P$66)))</f>
        <v>7439.9715478022745</v>
      </c>
      <c r="BP63" s="32">
        <f t="shared" ref="BP63:BP126" si="71">$P$65/($P$64-LN(BO63))-$P$66</f>
        <v>409.20945146268093</v>
      </c>
      <c r="BQ63" s="32">
        <f t="shared" ref="BQ63:BQ126" si="72">$P$72*$P$70^(1+(1-BP63/$P$67)^(2/7))</f>
        <v>48.920329656896172</v>
      </c>
      <c r="BR63" s="32">
        <f t="shared" ref="BR63:BR126" si="73">$Q$72*$Q$70^(1+(1-BP63/$Q$67)^(2/7))</f>
        <v>19.147281810640546</v>
      </c>
      <c r="BS63" s="2">
        <f t="shared" ref="BS63:BS126" si="74">(BR63/BQ63)*EXP(-1*$P$71/($S$59*BP63))</f>
        <v>0.35342089199150373</v>
      </c>
      <c r="BT63" s="2">
        <f t="shared" ref="BT63:BT126" si="75">(BQ63/BR63)*EXP(-1*$Q$71/($S$59*BP63))</f>
        <v>1.3467707132201472</v>
      </c>
      <c r="BU63" s="2">
        <f t="shared" ref="BU63:BU126" si="76">IF($P$61,1,EXP(-1*LN(S63+(1-S63)*BS63)+(1-S63)*(BS63/(S63+(1-S63)*BS63)-BT63/(1-S63+S63*BT63))))</f>
        <v>1.945432004925238</v>
      </c>
      <c r="BV63" s="2">
        <f t="shared" ref="BV63:BV126" si="77">IF($P$61,1,EXP(-1*LN(1-S63+S63*BT63)-S63*(BS63/(S63+(1-S63)*BS63)-BT63/(1-S63+S63*BT63))))</f>
        <v>1.0001391294954811</v>
      </c>
      <c r="BW63" s="32">
        <f t="shared" ref="BW63:BW126" si="78">$S$58/(S63*BU63+(1-S63)*BV63*EXP($Q$64-$Q$65/(BP63+$Q$66))/EXP($P$64-$P$65/(BP63+$P$66)))</f>
        <v>7439.9710832889677</v>
      </c>
      <c r="BX63" s="32">
        <f t="shared" ref="BX63:BX126" si="79">$P$65/($P$64-LN(BW63))-$P$66</f>
        <v>409.20944904271545</v>
      </c>
      <c r="BY63" s="32">
        <f t="shared" ref="BY63:BY126" si="80">$P$72*$P$70^(1+(1-BX63/$P$67)^(2/7))</f>
        <v>48.920329355625647</v>
      </c>
      <c r="BZ63" s="32">
        <f t="shared" ref="BZ63:BZ126" si="81">$Q$72*$Q$70^(1+(1-BX63/$Q$67)^(2/7))</f>
        <v>19.147281749917401</v>
      </c>
      <c r="CA63" s="2">
        <f t="shared" ref="CA63:CA126" si="82">(BZ63/BY63)*EXP(-1*$P$71/($S$59*BX63))</f>
        <v>0.35342089283386185</v>
      </c>
      <c r="CB63" s="2">
        <f t="shared" ref="CB63:CB126" si="83">(BY63/BZ63)*EXP(-1*$Q$71/($S$59*BX63))</f>
        <v>1.346770704097483</v>
      </c>
      <c r="CC63" s="2">
        <f t="shared" ref="CC63:CC126" si="84">IF($P$61,1,EXP(-1*LN(S63+(1-S63)*CA63)+(1-S63)*(CA63/(S63+(1-S63)*CA63)-CB63/(1-S63+S63*CB63))))</f>
        <v>1.9454320178168516</v>
      </c>
      <c r="CD63" s="2">
        <f t="shared" ref="CD63:CD126" si="85">IF($P$61,1,EXP(-1*LN(1-S63+S63*CB63)-S63*(CA63/(S63+(1-S63)*CA63)-CB63/(1-S63+S63*CB63))))</f>
        <v>1.0001391294960511</v>
      </c>
      <c r="CE63" s="32">
        <f t="shared" ref="CE63:CE126" si="86">$S$58/(S63*CC63+(1-S63)*CD63*EXP($Q$64-$Q$65/(BX63+$Q$66))/EXP($P$64-$P$65/(BX63+$P$66)))</f>
        <v>7439.9711339736887</v>
      </c>
      <c r="CF63" s="32">
        <f t="shared" ref="CF63:CF126" si="87">$P$65/($P$64-LN(CE63))-$P$66</f>
        <v>409.2094493067666</v>
      </c>
      <c r="CG63" s="32">
        <f t="shared" ref="CG63:CG126" si="88">$P$72*$P$70^(1+(1-CF63/$P$67)^(2/7))</f>
        <v>48.920329388498359</v>
      </c>
      <c r="CH63" s="32">
        <f t="shared" ref="CH63:CH126" si="89">$Q$72*$Q$70^(1+(1-CF63/$Q$67)^(2/7))</f>
        <v>19.14728175654313</v>
      </c>
      <c r="CI63" s="2">
        <f t="shared" ref="CI63:CI126" si="90">(CH63/CG63)*EXP(-1*$P$71/($S$59*CF63))</f>
        <v>0.35342089274194927</v>
      </c>
      <c r="CJ63" s="2">
        <f t="shared" ref="CJ63:CJ126" si="91">(CG63/CH63)*EXP(-1*$Q$71/($S$59*CF63))</f>
        <v>1.3467707050928892</v>
      </c>
      <c r="CK63" s="2">
        <f t="shared" ref="CK63:CK126" si="92">IF($P$61,1,EXP(-1*LN(S63+(1-S63)*CI63)+(1-S63)*(CI63/(S63+(1-S63)*CI63)-CJ63/(1-S63+S63*CJ63))))</f>
        <v>1.9454320164102015</v>
      </c>
      <c r="CL63" s="2">
        <f t="shared" ref="CL63:CL126" si="93">IF($P$61,1,EXP(-1*LN(1-S63+S63*CJ63)-S63*(CI63/(S63+(1-S63)*CI63)-CJ63/(1-S63+S63*CJ63))))</f>
        <v>1.0001391294959889</v>
      </c>
      <c r="CM63" s="32">
        <f t="shared" ref="CM63:CM126" si="94">$S$58/(S63*CK63+(1-S63)*CL63*EXP($Q$64-$Q$65/(CF63+$Q$66))/EXP($P$64-$P$65/(CF63+$P$66)))</f>
        <v>7439.9711284432869</v>
      </c>
      <c r="CN63" s="32">
        <f t="shared" ref="CN63:CN126" si="95">$P$65/($P$64-LN(CM63))-$P$66</f>
        <v>409.209449277955</v>
      </c>
      <c r="CO63" s="32">
        <f t="shared" ref="CO63:CO126" si="96">$P$72*$P$70^(1+(1-CN63/$P$67)^(2/7))</f>
        <v>48.920329384911497</v>
      </c>
      <c r="CP63" s="32">
        <f t="shared" ref="CP63:CP126" si="97">$Q$72*$Q$70^(1+(1-CN63/$Q$67)^(2/7))</f>
        <v>19.14728175582016</v>
      </c>
      <c r="CQ63" s="2">
        <f t="shared" ref="CQ63:CQ126" si="98">(CP63/CO63)*EXP(-1*$P$71/($S$59*CN63))</f>
        <v>0.35342089275197791</v>
      </c>
      <c r="CR63" s="2">
        <f t="shared" ref="CR63:CR126" si="99">(CO63/CP63)*EXP(-1*$Q$71/($S$59*CN63))</f>
        <v>1.3467707049842774</v>
      </c>
      <c r="CS63" s="2">
        <f t="shared" ref="CS63:CS126" si="100">IF($P$61,1,EXP(-1*LN(S63+(1-S63)*CQ63)+(1-S63)*(CQ63/(S63+(1-S63)*CQ63)-CR63/(1-S63+S63*CR63))))</f>
        <v>1.9454320165636865</v>
      </c>
      <c r="CT63" s="2">
        <f t="shared" ref="CT63:CT126" si="101">IF($P$61,1,EXP(-1*LN(1-S63+S63*CR63)-S63*(CQ63/(S63+(1-S63)*CQ63)-CR63/(1-S63+S63*CR63))))</f>
        <v>1.0001391294959958</v>
      </c>
      <c r="CU63" s="32">
        <f t="shared" ref="CU63:CU126" si="102">$S$58/(S63*CS63+(1-S63)*CT63*EXP($Q$64-$Q$65/(CN63+$Q$66))/EXP($P$64-$P$65/(CN63+$P$66)))</f>
        <v>7439.9711290467339</v>
      </c>
      <c r="CV63" s="32">
        <f t="shared" ref="CV63:CV126" si="103">$P$65/($P$64-LN(CU63))-$P$66</f>
        <v>409.20944928109873</v>
      </c>
      <c r="CW63" s="48">
        <f t="shared" ref="CW63:CW126" si="104">$P$72*$P$70^(1+(1-CV63/$P$67)^(2/7))</f>
        <v>48.920329385302871</v>
      </c>
      <c r="CX63" s="48">
        <f t="shared" ref="CX63:CX126" si="105">$Q$72*$Q$70^(1+(1-CV63/$Q$67)^(2/7))</f>
        <v>19.147281755899055</v>
      </c>
      <c r="CY63" s="49">
        <f t="shared" ref="CY63:CY126" si="106">(CX63/CW63)*EXP(-1*$P$71/($S$59*CV63))</f>
        <v>0.35342089275088384</v>
      </c>
      <c r="CZ63" s="49">
        <f t="shared" ref="CZ63:CZ126" si="107">(CW63/CX63)*EXP(-1*$Q$71/($S$59*CV63))</f>
        <v>1.3467707049961277</v>
      </c>
      <c r="DA63" s="49">
        <f t="shared" ref="DA63:DA126" si="108">IF($P$61,1,EXP(-1*LN(S63+(1-S63)*CY63)+(1-S63)*(CY63/(S63+(1-S63)*CY63)-CZ63/(1-S63+S63*CZ63))))</f>
        <v>1.9454320165469399</v>
      </c>
      <c r="DB63" s="49">
        <f t="shared" ref="DB63:DB126" si="109">IF($P$61,1,EXP(-1*LN(1-S63+S63*CZ63)-S63*(CY63/(S63+(1-S63)*CY63)-CZ63/(1-S63+S63*CZ63))))</f>
        <v>1.0001391294959949</v>
      </c>
      <c r="DC63" s="48">
        <f t="shared" ref="DC63:DC126" si="110">$S$58/(S63*DA63+(1-S63)*DB63*EXP($Q$64-$Q$65/(CV63+$Q$66))/EXP($P$64-$P$65/(CV63+$P$66)))</f>
        <v>7439.9711289808911</v>
      </c>
      <c r="DD63" s="32">
        <f t="shared" ref="DD63:DD126" si="111">$P$65/($P$64-LN(DC63))-$P$66</f>
        <v>409.20944928075573</v>
      </c>
      <c r="DE63" s="48">
        <f t="shared" ref="DE63:DE126" si="112">$P$72*$P$70^(1+(1-DD63/$P$67)^(2/7))</f>
        <v>48.92032938526016</v>
      </c>
      <c r="DF63" s="48">
        <f t="shared" ref="DF63:DF126" si="113">$Q$72*$Q$70^(1+(1-DD63/$Q$67)^(2/7))</f>
        <v>19.14728175589044</v>
      </c>
      <c r="DG63" s="49">
        <f t="shared" ref="DG63:DG126" si="114">(DF63/DE63)*EXP(-1*$P$71/($S$59*DD63))</f>
        <v>0.35342089275100319</v>
      </c>
      <c r="DH63" s="49">
        <f t="shared" ref="DH63:DH126" si="115">(DE63/DF63)*EXP(-1*$Q$71/($S$59*DD63))</f>
        <v>1.3467707049948352</v>
      </c>
      <c r="DI63" s="49">
        <f t="shared" ref="DI63:DI126" si="116">IF($P$61,1,EXP(-1*LN(S63+(1-S63)*DG63)+(1-S63)*(DG63/(S63+(1-S63)*DG63)-DH63/(1-S63+S63*DH63))))</f>
        <v>1.945432016548766</v>
      </c>
      <c r="DJ63" s="49">
        <f t="shared" ref="DJ63:DJ126" si="117">IF($P$61,1,EXP(-1*LN(1-S63+S63*DH63)-S63*(DG63/(S63+(1-S63)*DG63)-DH63/(1-S63+S63*DH63))))</f>
        <v>1.0001391294959951</v>
      </c>
      <c r="DK63" s="48">
        <f t="shared" ref="DK63:DK126" si="118">$S$58/(S63*DI63+(1-S63)*DJ63*EXP($Q$64-$Q$65/(DD63+$Q$66))/EXP($P$64-$P$65/(DD63+$P$66)))</f>
        <v>7439.9711289880679</v>
      </c>
      <c r="DL63" s="32">
        <f t="shared" ref="DL63:DL126" si="119">$P$65/($P$64-LN(DK63))-$P$66</f>
        <v>409.20944928079314</v>
      </c>
      <c r="DM63" s="48">
        <f t="shared" ref="DM63:DM126" si="120">$P$72*$P$70^(1+(1-DL63/$P$67)^(2/7))</f>
        <v>48.920329385264807</v>
      </c>
      <c r="DN63" s="48">
        <f t="shared" ref="DN63:DN126" si="121">$Q$72*$Q$70^(1+(1-DL63/$Q$67)^(2/7))</f>
        <v>19.147281755891381</v>
      </c>
      <c r="DO63" s="49">
        <f t="shared" ref="DO63:DO126" si="122">(DN63/DM63)*EXP(-1*$P$71/($S$59*DL63))</f>
        <v>0.35342089275099026</v>
      </c>
      <c r="DP63" s="49">
        <f t="shared" ref="DP63:DP126" si="123">(DM63/DN63)*EXP(-1*$Q$71/($S$59*DL63))</f>
        <v>1.3467707049949758</v>
      </c>
      <c r="DQ63" s="49">
        <f t="shared" ref="DQ63:DQ126" si="124">IF($P$61,1,EXP(-1*LN(S63+(1-S63)*DO63)+(1-S63)*(DO63/(S63+(1-S63)*DO63)-DP63/(1-S63+S63*DP63))))</f>
        <v>1.9454320165485677</v>
      </c>
      <c r="DR63" s="49">
        <f t="shared" ref="DR63:DR126" si="125">IF($P$61,1,EXP(-1*LN(1-S63+S63*DP63)-S63*(DO63/(S63+(1-S63)*DO63)-DP63/(1-S63+S63*DP63))))</f>
        <v>1.0001391294959949</v>
      </c>
      <c r="DS63" s="48">
        <f t="shared" ref="DS63:DS126" si="126">$S$58/(S63*DQ63+(1-S63)*DR63*EXP($Q$64-$Q$65/(DL63+$Q$66))/EXP($P$64-$P$65/(DL63+$P$66)))</f>
        <v>7439.9711289872912</v>
      </c>
      <c r="DT63" s="32">
        <f t="shared" ref="DT63:DT126" si="127">$P$65/($P$64-LN(DS63))-$P$66</f>
        <v>409.20944928078904</v>
      </c>
      <c r="DU63" s="48">
        <f t="shared" ref="DU63:DU126" si="128">$P$72*$P$70^(1+(1-DT63/$P$67)^(2/7))</f>
        <v>48.92032938526431</v>
      </c>
      <c r="DV63" s="48">
        <f t="shared" ref="DV63:DV126" si="129">$Q$72*$Q$70^(1+(1-DT63/$Q$67)^(2/7))</f>
        <v>19.147281755891282</v>
      </c>
      <c r="DW63" s="49">
        <f t="shared" ref="DW63:DW126" si="130">(DV63/DU63)*EXP(-1*$P$71/($S$59*DT63))</f>
        <v>0.35342089275099164</v>
      </c>
      <c r="DX63" s="49">
        <f t="shared" ref="DX63:DX126" si="131">(DU63/DV63)*EXP(-1*$Q$71/($S$59*DT63))</f>
        <v>1.3467707049949602</v>
      </c>
      <c r="DY63" s="49">
        <f t="shared" ref="DY63:DY126" si="132">IF($P$61,1,EXP(-1*LN(S63+(1-S63)*DW63)+(1-S63)*(DW63/(S63+(1-S63)*DW63)-DX63/(1-S63+S63*DX63))))</f>
        <v>1.9454320165485899</v>
      </c>
      <c r="DZ63" s="49">
        <f t="shared" ref="DZ63:DZ126" si="133">IF($P$61,1,EXP(-1*LN(1-S63+S63*DX63)-S63*(DW63/(S63+(1-S63)*DW63)-DX63/(1-S63+S63*DX63))))</f>
        <v>1.0001391294959951</v>
      </c>
      <c r="EA63" s="48">
        <f t="shared" ref="EA63:EA126" si="134">$S$58/(S63*DY63+(1-S63)*DZ63*EXP($Q$64-$Q$65/(DT63+$Q$66))/EXP($P$64-$P$65/(DT63+$P$66)))</f>
        <v>7439.9711289873712</v>
      </c>
      <c r="EB63" s="32">
        <f t="shared" ref="EB63:EB126" si="135">$P$65/($P$64-LN(EA63))-$P$66</f>
        <v>409.20944928078944</v>
      </c>
      <c r="EC63" s="48">
        <f t="shared" ref="EC63:EC126" si="136">$P$72*$P$70^(1+(1-EB63/$P$67)^(2/7))</f>
        <v>48.920329385264381</v>
      </c>
      <c r="ED63" s="48">
        <f t="shared" ref="ED63:ED126" si="137">$Q$72*$Q$70^(1+(1-EB63/$Q$67)^(2/7))</f>
        <v>19.147281755891299</v>
      </c>
      <c r="EE63" s="49">
        <f t="shared" ref="EE63:EE126" si="138">(ED63/EC63)*EXP(-1*$P$71/($S$59*EB63))</f>
        <v>0.35342089275099148</v>
      </c>
      <c r="EF63" s="49">
        <f t="shared" ref="EF63:EF126" si="139">(EC63/ED63)*EXP(-1*$Q$71/($S$59*EB63))</f>
        <v>1.346770704994962</v>
      </c>
      <c r="EG63" s="49">
        <f t="shared" ref="EG63:EG126" si="140">IF($P$61,1,EXP(-1*LN(S63+(1-S63)*EE63)+(1-S63)*(EE63/(S63+(1-S63)*EE63)-EF63/(1-S63+S63*EF63))))</f>
        <v>1.945432016548587</v>
      </c>
      <c r="EH63" s="49">
        <f t="shared" ref="EH63:EH126" si="141">IF($P$61,1,EXP(-1*LN(1-S63+S63*EF63)-S63*(EE63/(S63+(1-S63)*EE63)-EF63/(1-S63+S63*EF63))))</f>
        <v>1.0001391294959951</v>
      </c>
      <c r="EI63" s="48">
        <f t="shared" ref="EI63:EI126" si="142">$S$58/(S63*EG63+(1-S63)*EH63*EXP($Q$64-$Q$65/(EB63+$Q$66))/EXP($P$64-$P$65/(EB63+$P$66)))</f>
        <v>7439.9711289873712</v>
      </c>
      <c r="EJ63" s="32">
        <f t="shared" ref="EJ63:EJ126" si="143">$P$65/($P$64-LN(EI63))-$P$66</f>
        <v>409.20944928078944</v>
      </c>
      <c r="EK63" s="48">
        <f t="shared" ref="EK63:EK126" si="144">$P$72*$P$70^(1+(1-EJ63/$P$67)^(2/7))</f>
        <v>48.920329385264381</v>
      </c>
      <c r="EL63" s="48">
        <f t="shared" ref="EL63:EL126" si="145">$Q$72*$Q$70^(1+(1-EJ63/$Q$67)^(2/7))</f>
        <v>19.147281755891299</v>
      </c>
      <c r="EM63" s="49">
        <f t="shared" ref="EM63:EM126" si="146">(EL63/EK63)*EXP(-1*$P$71/($S$59*EJ63))</f>
        <v>0.35342089275099148</v>
      </c>
      <c r="EN63" s="49">
        <f t="shared" ref="EN63:EN126" si="147">(EK63/EL63)*EXP(-1*$Q$71/($S$59*EJ63))</f>
        <v>1.346770704994962</v>
      </c>
      <c r="EO63" s="49">
        <f t="shared" ref="EO63:EO126" si="148">IF($P$61,1,EXP(-1*LN(S63+(1-S63)*EM63)+(1-S63)*(EM63/(S63+(1-S63)*EM63)-EN63/(1-S63+S63*EN63))))</f>
        <v>1.945432016548587</v>
      </c>
      <c r="EP63" s="49">
        <f t="shared" ref="EP63:EP126" si="149">IF($P$61,1,EXP(-1*LN(1-S63+S63*EN63)-S63*(EM63/(S63+(1-S63)*EM63)-EN63/(1-S63+S63*EN63))))</f>
        <v>1.0001391294959951</v>
      </c>
      <c r="EQ63" s="32">
        <f t="shared" ref="EQ63:EQ126" si="150">S63*EO63*EXP($P$64-$P$65/(EJ63+$P$66))/$S$58</f>
        <v>5.692321597525353E-2</v>
      </c>
      <c r="ER63" s="32">
        <f t="shared" ref="ER63:ER126" si="151">EJ63-273.15</f>
        <v>136.05944928078947</v>
      </c>
      <c r="ES63" s="32">
        <f>IF(P59,S72,"")</f>
        <v>0.1</v>
      </c>
      <c r="ET63" s="32">
        <f>IF(P59,EQ72,"")</f>
        <v>0.36161844815907168</v>
      </c>
      <c r="EU63" s="32">
        <f>IF(P59,ER72,"")</f>
        <v>125.76960998942133</v>
      </c>
    </row>
    <row r="64" spans="2:151" x14ac:dyDescent="0.25">
      <c r="O64" t="s">
        <v>3</v>
      </c>
      <c r="P64" s="33">
        <f>IF(P59,VLOOKUP($P$63,'DATA BANK'!$A$14:$AE$481,22),"")</f>
        <v>18.587499999999999</v>
      </c>
      <c r="Q64" s="33">
        <f>IF(P59,VLOOKUP($Q$63,'DATA BANK'!$A$14:$AE$481,22),"")</f>
        <v>18.303599999999999</v>
      </c>
      <c r="S64" s="32">
        <v>0.02</v>
      </c>
      <c r="T64" s="38">
        <f t="shared" si="23"/>
        <v>410.11641073253031</v>
      </c>
      <c r="U64" s="32">
        <f t="shared" si="24"/>
        <v>49.033727139701185</v>
      </c>
      <c r="V64" s="32">
        <f t="shared" si="25"/>
        <v>19.170084345425749</v>
      </c>
      <c r="W64" s="2">
        <f t="shared" si="26"/>
        <v>0.35310316189163349</v>
      </c>
      <c r="X64" s="2">
        <f t="shared" si="27"/>
        <v>1.3501974526548297</v>
      </c>
      <c r="Y64" s="2">
        <f t="shared" si="28"/>
        <v>1.8896291734190485</v>
      </c>
      <c r="Z64" s="2">
        <f t="shared" si="29"/>
        <v>1.0005436543387274</v>
      </c>
      <c r="AA64" s="32">
        <f t="shared" si="30"/>
        <v>7104.81384806187</v>
      </c>
      <c r="AB64" s="32">
        <f t="shared" si="31"/>
        <v>407.43130962804122</v>
      </c>
      <c r="AC64" s="32">
        <f t="shared" si="32"/>
        <v>48.70080268567564</v>
      </c>
      <c r="AD64" s="32">
        <f t="shared" si="33"/>
        <v>19.102833835759775</v>
      </c>
      <c r="AE64" s="2">
        <f t="shared" si="34"/>
        <v>0.3540321432435875</v>
      </c>
      <c r="AF64" s="2">
        <f t="shared" si="35"/>
        <v>1.3400965359824519</v>
      </c>
      <c r="AG64" s="2">
        <f t="shared" si="36"/>
        <v>1.9033213874143491</v>
      </c>
      <c r="AH64" s="2">
        <f t="shared" si="37"/>
        <v>1.0005462498886815</v>
      </c>
      <c r="AI64" s="32">
        <f t="shared" si="38"/>
        <v>7153.3832184752036</v>
      </c>
      <c r="AJ64" s="32">
        <f t="shared" si="39"/>
        <v>407.69305985736111</v>
      </c>
      <c r="AK64" s="32">
        <f t="shared" si="40"/>
        <v>48.732889083896396</v>
      </c>
      <c r="AL64" s="32">
        <f t="shared" si="41"/>
        <v>19.109355496183991</v>
      </c>
      <c r="AM64" s="2">
        <f t="shared" si="42"/>
        <v>0.3539431232317683</v>
      </c>
      <c r="AN64" s="2">
        <f t="shared" si="43"/>
        <v>1.3410754187138241</v>
      </c>
      <c r="AO64" s="2">
        <f t="shared" si="44"/>
        <v>1.9019845227216647</v>
      </c>
      <c r="AP64" s="2">
        <f t="shared" si="45"/>
        <v>1.0005459964232328</v>
      </c>
      <c r="AQ64" s="32">
        <f t="shared" si="46"/>
        <v>7148.5958942984707</v>
      </c>
      <c r="AR64" s="32">
        <f t="shared" si="47"/>
        <v>407.6673228024132</v>
      </c>
      <c r="AS64" s="32">
        <f t="shared" si="48"/>
        <v>48.729730661161817</v>
      </c>
      <c r="AT64" s="32">
        <f t="shared" si="49"/>
        <v>19.108713918136189</v>
      </c>
      <c r="AU64" s="2">
        <f t="shared" si="50"/>
        <v>0.35395189084310691</v>
      </c>
      <c r="AV64" s="2">
        <f t="shared" si="51"/>
        <v>1.3409791142642449</v>
      </c>
      <c r="AW64" s="2">
        <f t="shared" si="52"/>
        <v>1.9021159508783521</v>
      </c>
      <c r="AX64" s="2">
        <f t="shared" si="53"/>
        <v>1.0005460213412976</v>
      </c>
      <c r="AY64" s="32">
        <f t="shared" si="54"/>
        <v>7149.0661073930478</v>
      </c>
      <c r="AZ64" s="32">
        <f t="shared" si="55"/>
        <v>407.66985131334303</v>
      </c>
      <c r="BA64" s="32">
        <f t="shared" si="56"/>
        <v>48.730040923629254</v>
      </c>
      <c r="BB64" s="32">
        <f t="shared" si="57"/>
        <v>19.108776946188108</v>
      </c>
      <c r="BC64" s="2">
        <f t="shared" si="58"/>
        <v>0.35395102961883868</v>
      </c>
      <c r="BD64" s="2">
        <f t="shared" si="59"/>
        <v>1.3409885750739263</v>
      </c>
      <c r="BE64" s="2">
        <f t="shared" si="60"/>
        <v>1.9021030386460924</v>
      </c>
      <c r="BF64" s="2">
        <f t="shared" si="61"/>
        <v>1.0005460188932052</v>
      </c>
      <c r="BG64" s="32">
        <f t="shared" si="62"/>
        <v>7149.0199068699676</v>
      </c>
      <c r="BH64" s="32">
        <f t="shared" si="63"/>
        <v>407.66960288177455</v>
      </c>
      <c r="BI64" s="32">
        <f t="shared" si="64"/>
        <v>48.730010439358885</v>
      </c>
      <c r="BJ64" s="32">
        <f t="shared" si="65"/>
        <v>19.108770753517899</v>
      </c>
      <c r="BK64" s="2">
        <f t="shared" si="66"/>
        <v>0.35395111423731096</v>
      </c>
      <c r="BL64" s="2">
        <f t="shared" si="67"/>
        <v>1.3409876455242327</v>
      </c>
      <c r="BM64" s="2">
        <f t="shared" si="68"/>
        <v>1.9021043072983417</v>
      </c>
      <c r="BN64" s="2">
        <f t="shared" si="69"/>
        <v>1.0005460191337352</v>
      </c>
      <c r="BO64" s="32">
        <f t="shared" si="70"/>
        <v>7149.0244461220391</v>
      </c>
      <c r="BP64" s="32">
        <f t="shared" si="71"/>
        <v>407.66962729050516</v>
      </c>
      <c r="BQ64" s="32">
        <f t="shared" si="72"/>
        <v>48.730013434475687</v>
      </c>
      <c r="BR64" s="32">
        <f t="shared" si="73"/>
        <v>19.108771361955661</v>
      </c>
      <c r="BS64" s="2">
        <f t="shared" si="74"/>
        <v>0.35395110592344725</v>
      </c>
      <c r="BT64" s="2">
        <f t="shared" si="75"/>
        <v>1.3409877368536718</v>
      </c>
      <c r="BU64" s="2">
        <f t="shared" si="76"/>
        <v>1.9021041826515594</v>
      </c>
      <c r="BV64" s="2">
        <f t="shared" si="77"/>
        <v>1.0005460191101028</v>
      </c>
      <c r="BW64" s="32">
        <f t="shared" si="78"/>
        <v>7149.024000134059</v>
      </c>
      <c r="BX64" s="32">
        <f t="shared" si="79"/>
        <v>407.66962489231321</v>
      </c>
      <c r="BY64" s="32">
        <f t="shared" si="80"/>
        <v>48.730013140201244</v>
      </c>
      <c r="BZ64" s="32">
        <f t="shared" si="81"/>
        <v>19.108771302175793</v>
      </c>
      <c r="CA64" s="2">
        <f t="shared" si="82"/>
        <v>0.35395110674029606</v>
      </c>
      <c r="CB64" s="2">
        <f t="shared" si="83"/>
        <v>1.3409877278804265</v>
      </c>
      <c r="CC64" s="2">
        <f t="shared" si="84"/>
        <v>1.90210419489828</v>
      </c>
      <c r="CD64" s="2">
        <f t="shared" si="85"/>
        <v>1.0005460191124247</v>
      </c>
      <c r="CE64" s="32">
        <f t="shared" si="86"/>
        <v>7149.0240439529925</v>
      </c>
      <c r="CF64" s="32">
        <f t="shared" si="87"/>
        <v>407.66962512793884</v>
      </c>
      <c r="CG64" s="32">
        <f t="shared" si="88"/>
        <v>48.730013169114109</v>
      </c>
      <c r="CH64" s="32">
        <f t="shared" si="89"/>
        <v>19.108771308049249</v>
      </c>
      <c r="CI64" s="2">
        <f t="shared" si="90"/>
        <v>0.35395110666003959</v>
      </c>
      <c r="CJ64" s="2">
        <f t="shared" si="91"/>
        <v>1.3409877287620597</v>
      </c>
      <c r="CK64" s="2">
        <f t="shared" si="92"/>
        <v>1.9021041936950231</v>
      </c>
      <c r="CL64" s="2">
        <f t="shared" si="93"/>
        <v>1.0005460191121966</v>
      </c>
      <c r="CM64" s="32">
        <f t="shared" si="94"/>
        <v>7149.024039647722</v>
      </c>
      <c r="CN64" s="32">
        <f t="shared" si="95"/>
        <v>407.66962510478834</v>
      </c>
      <c r="CO64" s="32">
        <f t="shared" si="96"/>
        <v>48.73001316627338</v>
      </c>
      <c r="CP64" s="32">
        <f t="shared" si="97"/>
        <v>19.108771307472171</v>
      </c>
      <c r="CQ64" s="2">
        <f t="shared" si="98"/>
        <v>0.35395110666792484</v>
      </c>
      <c r="CR64" s="2">
        <f t="shared" si="99"/>
        <v>1.3409877286754386</v>
      </c>
      <c r="CS64" s="2">
        <f t="shared" si="100"/>
        <v>1.9021041938132441</v>
      </c>
      <c r="CT64" s="2">
        <f t="shared" si="101"/>
        <v>1.0005460191122191</v>
      </c>
      <c r="CU64" s="32">
        <f t="shared" si="102"/>
        <v>7149.0240400707135</v>
      </c>
      <c r="CV64" s="32">
        <f t="shared" si="103"/>
        <v>407.66962510706281</v>
      </c>
      <c r="CW64" s="48">
        <f t="shared" si="104"/>
        <v>48.73001316655246</v>
      </c>
      <c r="CX64" s="48">
        <f t="shared" si="105"/>
        <v>19.10877130752888</v>
      </c>
      <c r="CY64" s="49">
        <f t="shared" si="106"/>
        <v>0.35395110666715041</v>
      </c>
      <c r="CZ64" s="49">
        <f t="shared" si="107"/>
        <v>1.3409877286839476</v>
      </c>
      <c r="DA64" s="49">
        <f t="shared" si="108"/>
        <v>1.9021041938016308</v>
      </c>
      <c r="DB64" s="49">
        <f t="shared" si="109"/>
        <v>1.0005460191122166</v>
      </c>
      <c r="DC64" s="48">
        <f t="shared" si="110"/>
        <v>7149.0240400291605</v>
      </c>
      <c r="DD64" s="32">
        <f t="shared" si="111"/>
        <v>407.66962510683942</v>
      </c>
      <c r="DE64" s="48">
        <f t="shared" si="112"/>
        <v>48.730013166525062</v>
      </c>
      <c r="DF64" s="48">
        <f t="shared" si="113"/>
        <v>19.108771307523305</v>
      </c>
      <c r="DG64" s="49">
        <f t="shared" si="114"/>
        <v>0.35395110666722635</v>
      </c>
      <c r="DH64" s="49">
        <f t="shared" si="115"/>
        <v>1.3409877286831124</v>
      </c>
      <c r="DI64" s="49">
        <f t="shared" si="116"/>
        <v>1.9021041938027705</v>
      </c>
      <c r="DJ64" s="49">
        <f t="shared" si="117"/>
        <v>1.0005460191122171</v>
      </c>
      <c r="DK64" s="48">
        <f t="shared" si="118"/>
        <v>7149.0240400332368</v>
      </c>
      <c r="DL64" s="32">
        <f t="shared" si="119"/>
        <v>407.6696251068613</v>
      </c>
      <c r="DM64" s="48">
        <f t="shared" si="120"/>
        <v>48.730013166527748</v>
      </c>
      <c r="DN64" s="48">
        <f t="shared" si="121"/>
        <v>19.108771307523845</v>
      </c>
      <c r="DO64" s="49">
        <f t="shared" si="122"/>
        <v>0.3539511066672188</v>
      </c>
      <c r="DP64" s="49">
        <f t="shared" si="123"/>
        <v>1.3409877286831948</v>
      </c>
      <c r="DQ64" s="49">
        <f t="shared" si="124"/>
        <v>1.9021041938026584</v>
      </c>
      <c r="DR64" s="49">
        <f t="shared" si="125"/>
        <v>1.0005460191122171</v>
      </c>
      <c r="DS64" s="48">
        <f t="shared" si="126"/>
        <v>7149.0240400328494</v>
      </c>
      <c r="DT64" s="32">
        <f t="shared" si="127"/>
        <v>407.6696251068592</v>
      </c>
      <c r="DU64" s="48">
        <f t="shared" si="128"/>
        <v>48.730013166527485</v>
      </c>
      <c r="DV64" s="48">
        <f t="shared" si="129"/>
        <v>19.108771307523796</v>
      </c>
      <c r="DW64" s="49">
        <f t="shared" si="130"/>
        <v>0.35395110666721957</v>
      </c>
      <c r="DX64" s="49">
        <f t="shared" si="131"/>
        <v>1.3409877286831864</v>
      </c>
      <c r="DY64" s="49">
        <f t="shared" si="132"/>
        <v>1.9021041938026697</v>
      </c>
      <c r="DZ64" s="49">
        <f t="shared" si="133"/>
        <v>1.0005460191122171</v>
      </c>
      <c r="EA64" s="48">
        <f t="shared" si="134"/>
        <v>7149.0240400328794</v>
      </c>
      <c r="EB64" s="32">
        <f t="shared" si="135"/>
        <v>407.66962510685943</v>
      </c>
      <c r="EC64" s="48">
        <f t="shared" si="136"/>
        <v>48.730013166527506</v>
      </c>
      <c r="ED64" s="48">
        <f t="shared" si="137"/>
        <v>19.108771307523796</v>
      </c>
      <c r="EE64" s="49">
        <f t="shared" si="138"/>
        <v>0.35395110666721946</v>
      </c>
      <c r="EF64" s="49">
        <f t="shared" si="139"/>
        <v>1.3409877286831877</v>
      </c>
      <c r="EG64" s="49">
        <f t="shared" si="140"/>
        <v>1.9021041938026677</v>
      </c>
      <c r="EH64" s="49">
        <f t="shared" si="141"/>
        <v>1.0005460191122171</v>
      </c>
      <c r="EI64" s="48">
        <f t="shared" si="142"/>
        <v>7149.0240400328712</v>
      </c>
      <c r="EJ64" s="32">
        <f t="shared" si="143"/>
        <v>407.66962510685937</v>
      </c>
      <c r="EK64" s="48">
        <f t="shared" si="144"/>
        <v>48.730013166527506</v>
      </c>
      <c r="EL64" s="48">
        <f t="shared" si="145"/>
        <v>19.108771307523796</v>
      </c>
      <c r="EM64" s="49">
        <f t="shared" si="146"/>
        <v>0.35395110666721946</v>
      </c>
      <c r="EN64" s="49">
        <f t="shared" si="147"/>
        <v>1.3409877286831875</v>
      </c>
      <c r="EO64" s="49">
        <f t="shared" si="148"/>
        <v>1.9021041938026682</v>
      </c>
      <c r="EP64" s="49">
        <f t="shared" si="149"/>
        <v>1.0005460191122171</v>
      </c>
      <c r="EQ64" s="32">
        <f t="shared" si="150"/>
        <v>0.10695797584323405</v>
      </c>
      <c r="ER64" s="32">
        <f t="shared" si="151"/>
        <v>134.51962510685939</v>
      </c>
      <c r="ES64" s="32">
        <f>IF(P59,S82,"")</f>
        <v>0.2</v>
      </c>
      <c r="ET64" s="32">
        <f>IF(P59,EQ82,"")</f>
        <v>0.52179217598283101</v>
      </c>
      <c r="EU64" s="32">
        <f>IF(P59,ER82,"")</f>
        <v>119.37709864039181</v>
      </c>
    </row>
    <row r="65" spans="15:151" x14ac:dyDescent="0.25">
      <c r="O65" t="s">
        <v>4</v>
      </c>
      <c r="P65" s="33">
        <f>IF(P59,VLOOKUP($P$63,'DATA BANK'!$A$14:$AE$481,23),"")</f>
        <v>3626.55</v>
      </c>
      <c r="Q65" s="33">
        <f>IF(P59,VLOOKUP($Q$63,'DATA BANK'!$A$14:$AE$481,23),"")</f>
        <v>3816.44</v>
      </c>
      <c r="S65" s="32">
        <v>0.03</v>
      </c>
      <c r="T65" s="38">
        <f t="shared" si="23"/>
        <v>409.72494723179517</v>
      </c>
      <c r="U65" s="32">
        <f t="shared" si="24"/>
        <v>48.984662510333095</v>
      </c>
      <c r="V65" s="32">
        <f t="shared" si="25"/>
        <v>19.160231315770524</v>
      </c>
      <c r="W65" s="2">
        <f t="shared" si="26"/>
        <v>0.35324080038818173</v>
      </c>
      <c r="X65" s="2">
        <f t="shared" si="27"/>
        <v>1.3487164911298211</v>
      </c>
      <c r="Y65" s="2">
        <f t="shared" si="28"/>
        <v>1.8439621565672597</v>
      </c>
      <c r="Z65" s="2">
        <f t="shared" si="29"/>
        <v>1.0011981922869164</v>
      </c>
      <c r="AA65" s="32">
        <f t="shared" si="30"/>
        <v>6835.9049557023782</v>
      </c>
      <c r="AB65" s="32">
        <f t="shared" si="31"/>
        <v>405.95582003446236</v>
      </c>
      <c r="AC65" s="32">
        <f t="shared" si="32"/>
        <v>48.521380896256318</v>
      </c>
      <c r="AD65" s="32">
        <f t="shared" si="33"/>
        <v>19.066207342165551</v>
      </c>
      <c r="AE65" s="2">
        <f t="shared" si="34"/>
        <v>0.35452785733695114</v>
      </c>
      <c r="AF65" s="2">
        <f t="shared" si="35"/>
        <v>1.3346010132027721</v>
      </c>
      <c r="AG65" s="2">
        <f t="shared" si="36"/>
        <v>1.8623775043904356</v>
      </c>
      <c r="AH65" s="2">
        <f t="shared" si="37"/>
        <v>1.0012065887802144</v>
      </c>
      <c r="AI65" s="32">
        <f t="shared" si="38"/>
        <v>6895.5694678913605</v>
      </c>
      <c r="AJ65" s="32">
        <f t="shared" si="39"/>
        <v>406.28712671256022</v>
      </c>
      <c r="AK65" s="32">
        <f t="shared" si="40"/>
        <v>48.561455707803276</v>
      </c>
      <c r="AL65" s="32">
        <f t="shared" si="41"/>
        <v>19.074411395748765</v>
      </c>
      <c r="AM65" s="2">
        <f t="shared" si="42"/>
        <v>0.35441744445914281</v>
      </c>
      <c r="AN65" s="2">
        <f t="shared" si="43"/>
        <v>1.3358317022975548</v>
      </c>
      <c r="AO65" s="2">
        <f t="shared" si="44"/>
        <v>1.8607551238999536</v>
      </c>
      <c r="AP65" s="2">
        <f t="shared" si="45"/>
        <v>1.0012058493197158</v>
      </c>
      <c r="AQ65" s="32">
        <f t="shared" si="46"/>
        <v>6890.2449304014553</v>
      </c>
      <c r="AR65" s="32">
        <f t="shared" si="47"/>
        <v>406.2576532900427</v>
      </c>
      <c r="AS65" s="32">
        <f t="shared" si="48"/>
        <v>48.55788565254668</v>
      </c>
      <c r="AT65" s="32">
        <f t="shared" si="49"/>
        <v>19.073681084315243</v>
      </c>
      <c r="AU65" s="2">
        <f t="shared" si="50"/>
        <v>0.3544272877950132</v>
      </c>
      <c r="AV65" s="2">
        <f t="shared" si="51"/>
        <v>1.3357221427424855</v>
      </c>
      <c r="AW65" s="2">
        <f t="shared" si="52"/>
        <v>1.8608994217496684</v>
      </c>
      <c r="AX65" s="2">
        <f t="shared" si="53"/>
        <v>1.0012059150913779</v>
      </c>
      <c r="AY65" s="32">
        <f t="shared" si="54"/>
        <v>6890.7179749938641</v>
      </c>
      <c r="AZ65" s="32">
        <f t="shared" si="55"/>
        <v>406.26027251169637</v>
      </c>
      <c r="BA65" s="32">
        <f t="shared" si="56"/>
        <v>48.558202874256729</v>
      </c>
      <c r="BB65" s="32">
        <f t="shared" si="57"/>
        <v>19.073745981360812</v>
      </c>
      <c r="BC65" s="2">
        <f t="shared" si="58"/>
        <v>0.35442641321027146</v>
      </c>
      <c r="BD65" s="2">
        <f t="shared" si="59"/>
        <v>1.335731878394594</v>
      </c>
      <c r="BE65" s="2">
        <f t="shared" si="60"/>
        <v>1.8608865981549463</v>
      </c>
      <c r="BF65" s="2">
        <f t="shared" si="61"/>
        <v>1.0012059092463406</v>
      </c>
      <c r="BG65" s="32">
        <f t="shared" si="62"/>
        <v>6890.6759318327531</v>
      </c>
      <c r="BH65" s="32">
        <f t="shared" si="63"/>
        <v>406.26003972683372</v>
      </c>
      <c r="BI65" s="32">
        <f t="shared" si="64"/>
        <v>48.558174680681091</v>
      </c>
      <c r="BJ65" s="32">
        <f t="shared" si="65"/>
        <v>19.073740213568442</v>
      </c>
      <c r="BK65" s="2">
        <f t="shared" si="66"/>
        <v>0.35442649094080952</v>
      </c>
      <c r="BL65" s="2">
        <f t="shared" si="67"/>
        <v>1.3357310131280344</v>
      </c>
      <c r="BM65" s="2">
        <f t="shared" si="68"/>
        <v>1.8608877378575353</v>
      </c>
      <c r="BN65" s="2">
        <f t="shared" si="69"/>
        <v>1.001205909765821</v>
      </c>
      <c r="BO65" s="32">
        <f t="shared" si="70"/>
        <v>6890.6796684039373</v>
      </c>
      <c r="BP65" s="32">
        <f t="shared" si="71"/>
        <v>406.2600604155524</v>
      </c>
      <c r="BQ65" s="32">
        <f t="shared" si="72"/>
        <v>48.558177186378316</v>
      </c>
      <c r="BR65" s="32">
        <f t="shared" si="73"/>
        <v>19.073740726179871</v>
      </c>
      <c r="BS65" s="2">
        <f t="shared" si="74"/>
        <v>0.35442648403253046</v>
      </c>
      <c r="BT65" s="2">
        <f t="shared" si="75"/>
        <v>1.335731090028428</v>
      </c>
      <c r="BU65" s="2">
        <f t="shared" si="76"/>
        <v>1.8608876365666276</v>
      </c>
      <c r="BV65" s="2">
        <f t="shared" si="77"/>
        <v>1.0012059097196524</v>
      </c>
      <c r="BW65" s="32">
        <f t="shared" si="78"/>
        <v>6890.6793363164343</v>
      </c>
      <c r="BX65" s="32">
        <f t="shared" si="79"/>
        <v>406.2600585768443</v>
      </c>
      <c r="BY65" s="32">
        <f t="shared" si="80"/>
        <v>48.558176963684673</v>
      </c>
      <c r="BZ65" s="32">
        <f t="shared" si="81"/>
        <v>19.073740680621572</v>
      </c>
      <c r="CA65" s="2">
        <f t="shared" si="82"/>
        <v>0.35442648464650323</v>
      </c>
      <c r="CB65" s="2">
        <f t="shared" si="83"/>
        <v>1.335731083193912</v>
      </c>
      <c r="CC65" s="2">
        <f t="shared" si="84"/>
        <v>1.8608876455688483</v>
      </c>
      <c r="CD65" s="2">
        <f t="shared" si="85"/>
        <v>1.0012059097237556</v>
      </c>
      <c r="CE65" s="32">
        <f t="shared" si="86"/>
        <v>6890.6793658306815</v>
      </c>
      <c r="CF65" s="32">
        <f t="shared" si="87"/>
        <v>406.26005874025935</v>
      </c>
      <c r="CG65" s="32">
        <f t="shared" si="88"/>
        <v>48.558176983476557</v>
      </c>
      <c r="CH65" s="32">
        <f t="shared" si="89"/>
        <v>19.073740684670561</v>
      </c>
      <c r="CI65" s="2">
        <f t="shared" si="90"/>
        <v>0.35442648459193637</v>
      </c>
      <c r="CJ65" s="2">
        <f t="shared" si="91"/>
        <v>1.3357310838013292</v>
      </c>
      <c r="CK65" s="2">
        <f t="shared" si="92"/>
        <v>1.860887644768777</v>
      </c>
      <c r="CL65" s="2">
        <f t="shared" si="93"/>
        <v>1.0012059097233907</v>
      </c>
      <c r="CM65" s="32">
        <f t="shared" si="94"/>
        <v>6890.6793632076124</v>
      </c>
      <c r="CN65" s="32">
        <f t="shared" si="95"/>
        <v>406.26005872573586</v>
      </c>
      <c r="CO65" s="32">
        <f t="shared" si="96"/>
        <v>48.558176981717551</v>
      </c>
      <c r="CP65" s="32">
        <f t="shared" si="97"/>
        <v>19.073740684310703</v>
      </c>
      <c r="CQ65" s="2">
        <f t="shared" si="98"/>
        <v>0.35442648459678594</v>
      </c>
      <c r="CR65" s="2">
        <f t="shared" si="99"/>
        <v>1.3357310837473455</v>
      </c>
      <c r="CS65" s="2">
        <f t="shared" si="100"/>
        <v>1.8608876448398834</v>
      </c>
      <c r="CT65" s="2">
        <f t="shared" si="101"/>
        <v>1.0012059097234234</v>
      </c>
      <c r="CU65" s="32">
        <f t="shared" si="102"/>
        <v>6890.6793634407313</v>
      </c>
      <c r="CV65" s="32">
        <f t="shared" si="103"/>
        <v>406.2600587270266</v>
      </c>
      <c r="CW65" s="48">
        <f t="shared" si="104"/>
        <v>48.558176981873864</v>
      </c>
      <c r="CX65" s="48">
        <f t="shared" si="105"/>
        <v>19.073740684342685</v>
      </c>
      <c r="CY65" s="49">
        <f t="shared" si="106"/>
        <v>0.35442648459635501</v>
      </c>
      <c r="CZ65" s="49">
        <f t="shared" si="107"/>
        <v>1.3357310837521428</v>
      </c>
      <c r="DA65" s="49">
        <f t="shared" si="108"/>
        <v>1.8608876448335641</v>
      </c>
      <c r="DB65" s="49">
        <f t="shared" si="109"/>
        <v>1.0012059097234205</v>
      </c>
      <c r="DC65" s="48">
        <f t="shared" si="110"/>
        <v>6890.6793634200103</v>
      </c>
      <c r="DD65" s="32">
        <f t="shared" si="111"/>
        <v>406.26005872691189</v>
      </c>
      <c r="DE65" s="48">
        <f t="shared" si="112"/>
        <v>48.55817698185998</v>
      </c>
      <c r="DF65" s="48">
        <f t="shared" si="113"/>
        <v>19.073740684339839</v>
      </c>
      <c r="DG65" s="49">
        <f t="shared" si="114"/>
        <v>0.35442648459639325</v>
      </c>
      <c r="DH65" s="49">
        <f t="shared" si="115"/>
        <v>1.3357310837517169</v>
      </c>
      <c r="DI65" s="49">
        <f t="shared" si="116"/>
        <v>1.8608876448341245</v>
      </c>
      <c r="DJ65" s="49">
        <f t="shared" si="117"/>
        <v>1.0012059097234207</v>
      </c>
      <c r="DK65" s="48">
        <f t="shared" si="118"/>
        <v>6890.6793634218566</v>
      </c>
      <c r="DL65" s="32">
        <f t="shared" si="119"/>
        <v>406.26005872692207</v>
      </c>
      <c r="DM65" s="48">
        <f t="shared" si="120"/>
        <v>48.558176981861209</v>
      </c>
      <c r="DN65" s="48">
        <f t="shared" si="121"/>
        <v>19.073740684340102</v>
      </c>
      <c r="DO65" s="49">
        <f t="shared" si="122"/>
        <v>0.35442648459639003</v>
      </c>
      <c r="DP65" s="49">
        <f t="shared" si="123"/>
        <v>1.3357310837517538</v>
      </c>
      <c r="DQ65" s="49">
        <f t="shared" si="124"/>
        <v>1.8608876448340765</v>
      </c>
      <c r="DR65" s="49">
        <f t="shared" si="125"/>
        <v>1.0012059097234205</v>
      </c>
      <c r="DS65" s="48">
        <f t="shared" si="126"/>
        <v>6890.6793634216974</v>
      </c>
      <c r="DT65" s="32">
        <f t="shared" si="127"/>
        <v>406.26005872692122</v>
      </c>
      <c r="DU65" s="48">
        <f t="shared" si="128"/>
        <v>48.558176981861102</v>
      </c>
      <c r="DV65" s="48">
        <f t="shared" si="129"/>
        <v>19.073740684340077</v>
      </c>
      <c r="DW65" s="49">
        <f t="shared" si="130"/>
        <v>0.35442648459639031</v>
      </c>
      <c r="DX65" s="49">
        <f t="shared" si="131"/>
        <v>1.3357310837517509</v>
      </c>
      <c r="DY65" s="49">
        <f t="shared" si="132"/>
        <v>1.8608876448340794</v>
      </c>
      <c r="DZ65" s="49">
        <f t="shared" si="133"/>
        <v>1.0012059097234207</v>
      </c>
      <c r="EA65" s="48">
        <f t="shared" si="134"/>
        <v>6890.6793634217038</v>
      </c>
      <c r="EB65" s="32">
        <f t="shared" si="135"/>
        <v>406.26005872692127</v>
      </c>
      <c r="EC65" s="48">
        <f t="shared" si="136"/>
        <v>48.558176981861102</v>
      </c>
      <c r="ED65" s="48">
        <f t="shared" si="137"/>
        <v>19.073740684340077</v>
      </c>
      <c r="EE65" s="49">
        <f t="shared" si="138"/>
        <v>0.35442648459639031</v>
      </c>
      <c r="EF65" s="49">
        <f t="shared" si="139"/>
        <v>1.3357310837517509</v>
      </c>
      <c r="EG65" s="49">
        <f t="shared" si="140"/>
        <v>1.8608876448340794</v>
      </c>
      <c r="EH65" s="49">
        <f t="shared" si="141"/>
        <v>1.0012059097234207</v>
      </c>
      <c r="EI65" s="48">
        <f t="shared" si="142"/>
        <v>6890.6793634217065</v>
      </c>
      <c r="EJ65" s="32">
        <f t="shared" si="143"/>
        <v>406.26005872692127</v>
      </c>
      <c r="EK65" s="48">
        <f t="shared" si="144"/>
        <v>48.558176981861102</v>
      </c>
      <c r="EL65" s="48">
        <f t="shared" si="145"/>
        <v>19.073740684340077</v>
      </c>
      <c r="EM65" s="49">
        <f t="shared" si="146"/>
        <v>0.35442648459639031</v>
      </c>
      <c r="EN65" s="49">
        <f t="shared" si="147"/>
        <v>1.3357310837517509</v>
      </c>
      <c r="EO65" s="49">
        <f t="shared" si="148"/>
        <v>1.8608876448340794</v>
      </c>
      <c r="EP65" s="49">
        <f t="shared" si="149"/>
        <v>1.0012059097234207</v>
      </c>
      <c r="EQ65" s="32">
        <f t="shared" si="150"/>
        <v>0.15128837849312299</v>
      </c>
      <c r="ER65" s="32">
        <f t="shared" si="151"/>
        <v>133.1100587269213</v>
      </c>
      <c r="ES65" s="32">
        <f>IF(P59,S92,"")</f>
        <v>0.3</v>
      </c>
      <c r="ET65" s="32">
        <f>IF(P59,EQ92,"")</f>
        <v>0.62139521344233417</v>
      </c>
      <c r="EU65" s="32">
        <f>IF(P59,ER92,"")</f>
        <v>115.07494158165463</v>
      </c>
    </row>
    <row r="66" spans="15:151" x14ac:dyDescent="0.25">
      <c r="O66" t="s">
        <v>5</v>
      </c>
      <c r="P66" s="33">
        <f>IF(P59,VLOOKUP($P$63,'DATA BANK'!$A$14:$AE$481,24),"")</f>
        <v>-34.29</v>
      </c>
      <c r="Q66" s="33">
        <f>IF(P59,VLOOKUP($Q$63,'DATA BANK'!$A$14:$AE$481,24),"")</f>
        <v>-46.13</v>
      </c>
      <c r="S66" s="32">
        <v>0.04</v>
      </c>
      <c r="T66" s="38">
        <f t="shared" si="23"/>
        <v>409.33348373106003</v>
      </c>
      <c r="U66" s="32">
        <f t="shared" si="24"/>
        <v>48.935779955015398</v>
      </c>
      <c r="V66" s="32">
        <f t="shared" si="25"/>
        <v>19.150394931265236</v>
      </c>
      <c r="W66" s="2">
        <f t="shared" si="26"/>
        <v>0.35337768019733673</v>
      </c>
      <c r="X66" s="2">
        <f t="shared" si="27"/>
        <v>1.3472384272895426</v>
      </c>
      <c r="Y66" s="2">
        <f t="shared" si="28"/>
        <v>1.8012392266557566</v>
      </c>
      <c r="Z66" s="2">
        <f t="shared" si="29"/>
        <v>1.0020875626878083</v>
      </c>
      <c r="AA66" s="32">
        <f t="shared" si="30"/>
        <v>6598.908291664794</v>
      </c>
      <c r="AB66" s="32">
        <f t="shared" si="31"/>
        <v>404.61666890403171</v>
      </c>
      <c r="AC66" s="32">
        <f t="shared" si="32"/>
        <v>48.360631031555805</v>
      </c>
      <c r="AD66" s="32">
        <f t="shared" si="33"/>
        <v>19.03316384075243</v>
      </c>
      <c r="AE66" s="2">
        <f t="shared" si="34"/>
        <v>0.35496894063209167</v>
      </c>
      <c r="AF66" s="2">
        <f t="shared" si="35"/>
        <v>1.3296453593553039</v>
      </c>
      <c r="AG66" s="2">
        <f t="shared" si="36"/>
        <v>1.8233247260043324</v>
      </c>
      <c r="AH66" s="2">
        <f t="shared" si="37"/>
        <v>1.0021066473443176</v>
      </c>
      <c r="AI66" s="32">
        <f t="shared" si="38"/>
        <v>6664.7011861564843</v>
      </c>
      <c r="AJ66" s="32">
        <f t="shared" si="39"/>
        <v>404.99221852567439</v>
      </c>
      <c r="AK66" s="32">
        <f t="shared" si="40"/>
        <v>48.405513445754139</v>
      </c>
      <c r="AL66" s="32">
        <f t="shared" si="41"/>
        <v>19.04241156746307</v>
      </c>
      <c r="AM66" s="2">
        <f t="shared" si="42"/>
        <v>0.3548460812209463</v>
      </c>
      <c r="AN66" s="2">
        <f t="shared" si="43"/>
        <v>1.3310321073937759</v>
      </c>
      <c r="AO66" s="2">
        <f t="shared" si="44"/>
        <v>1.821561224210887</v>
      </c>
      <c r="AP66" s="2">
        <f t="shared" si="45"/>
        <v>1.0021051251226563</v>
      </c>
      <c r="AQ66" s="32">
        <f t="shared" si="46"/>
        <v>6659.3646212751646</v>
      </c>
      <c r="AR66" s="32">
        <f t="shared" si="47"/>
        <v>404.96186730340116</v>
      </c>
      <c r="AS66" s="32">
        <f t="shared" si="48"/>
        <v>48.401880432193458</v>
      </c>
      <c r="AT66" s="32">
        <f t="shared" si="49"/>
        <v>19.041663636327858</v>
      </c>
      <c r="AU66" s="2">
        <f t="shared" si="50"/>
        <v>0.35485603461739162</v>
      </c>
      <c r="AV66" s="2">
        <f t="shared" si="51"/>
        <v>1.3309199467152901</v>
      </c>
      <c r="AW66" s="2">
        <f t="shared" si="52"/>
        <v>1.8217037113156032</v>
      </c>
      <c r="AX66" s="2">
        <f t="shared" si="53"/>
        <v>1.0021052481266195</v>
      </c>
      <c r="AY66" s="32">
        <f t="shared" si="54"/>
        <v>6659.7952733555567</v>
      </c>
      <c r="AZ66" s="32">
        <f t="shared" si="55"/>
        <v>404.96431731514127</v>
      </c>
      <c r="BA66" s="32">
        <f t="shared" si="56"/>
        <v>48.402173659091495</v>
      </c>
      <c r="BB66" s="32">
        <f t="shared" si="57"/>
        <v>19.041724007261656</v>
      </c>
      <c r="BC66" s="2">
        <f t="shared" si="58"/>
        <v>0.35485523131688124</v>
      </c>
      <c r="BD66" s="2">
        <f t="shared" si="59"/>
        <v>1.3309289999861758</v>
      </c>
      <c r="BE66" s="2">
        <f t="shared" si="60"/>
        <v>1.8216922092376493</v>
      </c>
      <c r="BF66" s="2">
        <f t="shared" si="61"/>
        <v>1.0021052381973681</v>
      </c>
      <c r="BG66" s="32">
        <f t="shared" si="62"/>
        <v>6659.7605060870719</v>
      </c>
      <c r="BH66" s="32">
        <f t="shared" si="63"/>
        <v>404.96411952624015</v>
      </c>
      <c r="BI66" s="32">
        <f t="shared" si="64"/>
        <v>48.402149986706632</v>
      </c>
      <c r="BJ66" s="32">
        <f t="shared" si="65"/>
        <v>19.041719133506369</v>
      </c>
      <c r="BK66" s="2">
        <f t="shared" si="66"/>
        <v>0.35485529616817968</v>
      </c>
      <c r="BL66" s="2">
        <f t="shared" si="67"/>
        <v>1.3309282691139575</v>
      </c>
      <c r="BM66" s="2">
        <f t="shared" si="68"/>
        <v>1.8216931377963228</v>
      </c>
      <c r="BN66" s="2">
        <f t="shared" si="69"/>
        <v>1.0021052389989535</v>
      </c>
      <c r="BO66" s="32">
        <f t="shared" si="70"/>
        <v>6659.7633128137504</v>
      </c>
      <c r="BP66" s="32">
        <f t="shared" si="71"/>
        <v>404.96413549357004</v>
      </c>
      <c r="BQ66" s="32">
        <f t="shared" si="72"/>
        <v>48.402151897756568</v>
      </c>
      <c r="BR66" s="32">
        <f t="shared" si="73"/>
        <v>19.041719526960339</v>
      </c>
      <c r="BS66" s="2">
        <f t="shared" si="74"/>
        <v>0.35485529093279611</v>
      </c>
      <c r="BT66" s="2">
        <f t="shared" si="75"/>
        <v>1.3309283281166266</v>
      </c>
      <c r="BU66" s="2">
        <f t="shared" si="76"/>
        <v>1.8216930628345607</v>
      </c>
      <c r="BV66" s="2">
        <f t="shared" si="77"/>
        <v>1.0021052389342422</v>
      </c>
      <c r="BW66" s="32">
        <f t="shared" si="78"/>
        <v>6659.7630862289088</v>
      </c>
      <c r="BX66" s="32">
        <f t="shared" si="79"/>
        <v>404.96413420454024</v>
      </c>
      <c r="BY66" s="32">
        <f t="shared" si="80"/>
        <v>48.40215174347901</v>
      </c>
      <c r="BZ66" s="32">
        <f t="shared" si="81"/>
        <v>19.04171949519711</v>
      </c>
      <c r="CA66" s="2">
        <f t="shared" si="82"/>
        <v>0.35485529135544452</v>
      </c>
      <c r="CB66" s="2">
        <f t="shared" si="83"/>
        <v>1.330928323353388</v>
      </c>
      <c r="CC66" s="2">
        <f t="shared" si="84"/>
        <v>1.8216930688861634</v>
      </c>
      <c r="CD66" s="2">
        <f t="shared" si="85"/>
        <v>1.0021052389394662</v>
      </c>
      <c r="CE66" s="32">
        <f t="shared" si="86"/>
        <v>6659.7631045209337</v>
      </c>
      <c r="CF66" s="32">
        <f t="shared" si="87"/>
        <v>404.96413430860264</v>
      </c>
      <c r="CG66" s="32">
        <f t="shared" si="88"/>
        <v>48.402151755933694</v>
      </c>
      <c r="CH66" s="32">
        <f t="shared" si="89"/>
        <v>19.041719497761331</v>
      </c>
      <c r="CI66" s="2">
        <f t="shared" si="90"/>
        <v>0.3548552913213246</v>
      </c>
      <c r="CJ66" s="2">
        <f t="shared" si="91"/>
        <v>1.3309283237379201</v>
      </c>
      <c r="CK66" s="2">
        <f t="shared" si="92"/>
        <v>1.821693068397622</v>
      </c>
      <c r="CL66" s="2">
        <f t="shared" si="93"/>
        <v>1.0021052389390446</v>
      </c>
      <c r="CM66" s="32">
        <f t="shared" si="94"/>
        <v>6659.7631030442244</v>
      </c>
      <c r="CN66" s="32">
        <f t="shared" si="95"/>
        <v>404.96413430020175</v>
      </c>
      <c r="CO66" s="32">
        <f t="shared" si="96"/>
        <v>48.402151754928255</v>
      </c>
      <c r="CP66" s="32">
        <f t="shared" si="97"/>
        <v>19.041719497554318</v>
      </c>
      <c r="CQ66" s="2">
        <f t="shared" si="98"/>
        <v>0.35485529132407884</v>
      </c>
      <c r="CR66" s="2">
        <f t="shared" si="99"/>
        <v>1.3309283237068776</v>
      </c>
      <c r="CS66" s="2">
        <f t="shared" si="100"/>
        <v>1.8216930684370618</v>
      </c>
      <c r="CT66" s="2">
        <f t="shared" si="101"/>
        <v>1.0021052389390785</v>
      </c>
      <c r="CU66" s="32">
        <f t="shared" si="102"/>
        <v>6659.7631031634382</v>
      </c>
      <c r="CV66" s="32">
        <f t="shared" si="103"/>
        <v>404.96413430087995</v>
      </c>
      <c r="CW66" s="48">
        <f t="shared" si="104"/>
        <v>48.402151755009434</v>
      </c>
      <c r="CX66" s="48">
        <f t="shared" si="105"/>
        <v>19.041719497571034</v>
      </c>
      <c r="CY66" s="49">
        <f t="shared" si="106"/>
        <v>0.35485529132385646</v>
      </c>
      <c r="CZ66" s="49">
        <f t="shared" si="107"/>
        <v>1.3309283237093839</v>
      </c>
      <c r="DA66" s="49">
        <f t="shared" si="108"/>
        <v>1.8216930684338781</v>
      </c>
      <c r="DB66" s="49">
        <f t="shared" si="109"/>
        <v>1.0021052389390757</v>
      </c>
      <c r="DC66" s="48">
        <f t="shared" si="110"/>
        <v>6659.7631031538158</v>
      </c>
      <c r="DD66" s="32">
        <f t="shared" si="111"/>
        <v>404.96413430082521</v>
      </c>
      <c r="DE66" s="48">
        <f t="shared" si="112"/>
        <v>48.402151755002862</v>
      </c>
      <c r="DF66" s="48">
        <f t="shared" si="113"/>
        <v>19.041719497569691</v>
      </c>
      <c r="DG66" s="49">
        <f t="shared" si="114"/>
        <v>0.35485529132387472</v>
      </c>
      <c r="DH66" s="49">
        <f t="shared" si="115"/>
        <v>1.3309283237091807</v>
      </c>
      <c r="DI66" s="49">
        <f t="shared" si="116"/>
        <v>1.8216930684341348</v>
      </c>
      <c r="DJ66" s="49">
        <f t="shared" si="117"/>
        <v>1.0021052389390761</v>
      </c>
      <c r="DK66" s="48">
        <f t="shared" si="118"/>
        <v>6659.7631031545907</v>
      </c>
      <c r="DL66" s="32">
        <f t="shared" si="119"/>
        <v>404.96413430082958</v>
      </c>
      <c r="DM66" s="48">
        <f t="shared" si="120"/>
        <v>48.402151755003402</v>
      </c>
      <c r="DN66" s="48">
        <f t="shared" si="121"/>
        <v>19.04171949756979</v>
      </c>
      <c r="DO66" s="49">
        <f t="shared" si="122"/>
        <v>0.354855291323873</v>
      </c>
      <c r="DP66" s="49">
        <f t="shared" si="123"/>
        <v>1.3309283237091978</v>
      </c>
      <c r="DQ66" s="49">
        <f t="shared" si="124"/>
        <v>1.8216930684341142</v>
      </c>
      <c r="DR66" s="49">
        <f t="shared" si="125"/>
        <v>1.0021052389390761</v>
      </c>
      <c r="DS66" s="48">
        <f t="shared" si="126"/>
        <v>6659.7631031545288</v>
      </c>
      <c r="DT66" s="32">
        <f t="shared" si="127"/>
        <v>404.96413430082924</v>
      </c>
      <c r="DU66" s="48">
        <f t="shared" si="128"/>
        <v>48.402151755003359</v>
      </c>
      <c r="DV66" s="48">
        <f t="shared" si="129"/>
        <v>19.041719497569783</v>
      </c>
      <c r="DW66" s="49">
        <f t="shared" si="130"/>
        <v>0.35485529132387311</v>
      </c>
      <c r="DX66" s="49">
        <f t="shared" si="131"/>
        <v>1.3309283237091962</v>
      </c>
      <c r="DY66" s="49">
        <f t="shared" si="132"/>
        <v>1.8216930684341166</v>
      </c>
      <c r="DZ66" s="49">
        <f t="shared" si="133"/>
        <v>1.0021052389390759</v>
      </c>
      <c r="EA66" s="48">
        <f t="shared" si="134"/>
        <v>6659.7631031545388</v>
      </c>
      <c r="EB66" s="32">
        <f t="shared" si="135"/>
        <v>404.9641343008293</v>
      </c>
      <c r="EC66" s="48">
        <f t="shared" si="136"/>
        <v>48.402151755003359</v>
      </c>
      <c r="ED66" s="48">
        <f t="shared" si="137"/>
        <v>19.041719497569783</v>
      </c>
      <c r="EE66" s="49">
        <f t="shared" si="138"/>
        <v>0.35485529132387311</v>
      </c>
      <c r="EF66" s="49">
        <f t="shared" si="139"/>
        <v>1.3309283237091962</v>
      </c>
      <c r="EG66" s="49">
        <f t="shared" si="140"/>
        <v>1.8216930684341166</v>
      </c>
      <c r="EH66" s="49">
        <f t="shared" si="141"/>
        <v>1.0021052389390759</v>
      </c>
      <c r="EI66" s="48">
        <f t="shared" si="142"/>
        <v>6659.7631031545388</v>
      </c>
      <c r="EJ66" s="32">
        <f t="shared" si="143"/>
        <v>404.9641343008293</v>
      </c>
      <c r="EK66" s="48">
        <f t="shared" si="144"/>
        <v>48.402151755003359</v>
      </c>
      <c r="EL66" s="48">
        <f t="shared" si="145"/>
        <v>19.041719497569783</v>
      </c>
      <c r="EM66" s="49">
        <f t="shared" si="146"/>
        <v>0.35485529132387311</v>
      </c>
      <c r="EN66" s="49">
        <f t="shared" si="147"/>
        <v>1.3309283237091962</v>
      </c>
      <c r="EO66" s="49">
        <f t="shared" si="148"/>
        <v>1.8216930684341166</v>
      </c>
      <c r="EP66" s="49">
        <f t="shared" si="149"/>
        <v>1.0021052389390759</v>
      </c>
      <c r="EQ66" s="32">
        <f t="shared" si="150"/>
        <v>0.19085172837096379</v>
      </c>
      <c r="ER66" s="32">
        <f t="shared" si="151"/>
        <v>131.81413430082932</v>
      </c>
      <c r="ES66" s="32">
        <f>IF(P59,S102,"")</f>
        <v>0.4</v>
      </c>
      <c r="ET66" s="32">
        <f>IF(P59,EQ102,"")</f>
        <v>0.69574107224836612</v>
      </c>
      <c r="EU66" s="32">
        <f>IF(P59,ER102,"")</f>
        <v>111.75831233514145</v>
      </c>
    </row>
    <row r="67" spans="15:151" x14ac:dyDescent="0.25">
      <c r="O67" t="s">
        <v>558</v>
      </c>
      <c r="P67" s="33">
        <f>IF(P59,VLOOKUP($P$63,'DATA BANK'!$A$14:$AE$481,6),"")</f>
        <v>512.6</v>
      </c>
      <c r="Q67" s="33">
        <f>IF(P59,VLOOKUP($Q$63,'DATA BANK'!$A$14:$AE$481,6),"")</f>
        <v>647.29999999999995</v>
      </c>
      <c r="S67" s="32">
        <v>0.05</v>
      </c>
      <c r="T67" s="38">
        <f t="shared" si="23"/>
        <v>408.94202023032494</v>
      </c>
      <c r="U67" s="32">
        <f t="shared" si="24"/>
        <v>48.887078164375779</v>
      </c>
      <c r="V67" s="32">
        <f t="shared" si="25"/>
        <v>19.140575138847975</v>
      </c>
      <c r="W67" s="2">
        <f t="shared" si="26"/>
        <v>0.35351380583856512</v>
      </c>
      <c r="X67" s="2">
        <f t="shared" si="27"/>
        <v>1.3457632292144048</v>
      </c>
      <c r="Y67" s="2">
        <f t="shared" si="28"/>
        <v>1.7612101512137961</v>
      </c>
      <c r="Z67" s="2">
        <f t="shared" si="29"/>
        <v>1.0031981674396433</v>
      </c>
      <c r="AA67" s="32">
        <f t="shared" si="30"/>
        <v>6388.2158525045024</v>
      </c>
      <c r="AB67" s="32">
        <f t="shared" si="31"/>
        <v>403.39362039080271</v>
      </c>
      <c r="AC67" s="32">
        <f t="shared" si="32"/>
        <v>48.215516954859488</v>
      </c>
      <c r="AD67" s="32">
        <f t="shared" si="33"/>
        <v>19.003148527337565</v>
      </c>
      <c r="AE67" s="2">
        <f t="shared" si="34"/>
        <v>0.35536458673432192</v>
      </c>
      <c r="AF67" s="2">
        <f t="shared" si="35"/>
        <v>1.3251450149814616</v>
      </c>
      <c r="AG67" s="2">
        <f t="shared" si="36"/>
        <v>1.7861125656910941</v>
      </c>
      <c r="AH67" s="2">
        <f t="shared" si="37"/>
        <v>1.0032339270050805</v>
      </c>
      <c r="AI67" s="32">
        <f t="shared" si="38"/>
        <v>6456.8323700821975</v>
      </c>
      <c r="AJ67" s="32">
        <f t="shared" si="39"/>
        <v>403.79541351603984</v>
      </c>
      <c r="AK67" s="32">
        <f t="shared" si="40"/>
        <v>48.263012859053291</v>
      </c>
      <c r="AL67" s="32">
        <f t="shared" si="41"/>
        <v>19.012991987202575</v>
      </c>
      <c r="AM67" s="2">
        <f t="shared" si="42"/>
        <v>0.35523535989732041</v>
      </c>
      <c r="AN67" s="2">
        <f t="shared" si="43"/>
        <v>1.3266208109750728</v>
      </c>
      <c r="AO67" s="2">
        <f t="shared" si="44"/>
        <v>1.7843030329804646</v>
      </c>
      <c r="AP67" s="2">
        <f t="shared" si="45"/>
        <v>1.0032313335710279</v>
      </c>
      <c r="AQ67" s="32">
        <f t="shared" si="46"/>
        <v>6451.7554456829102</v>
      </c>
      <c r="AR67" s="32">
        <f t="shared" si="47"/>
        <v>403.76580169493832</v>
      </c>
      <c r="AS67" s="32">
        <f t="shared" si="48"/>
        <v>48.259506579679609</v>
      </c>
      <c r="AT67" s="32">
        <f t="shared" si="49"/>
        <v>19.012265962415597</v>
      </c>
      <c r="AU67" s="2">
        <f t="shared" si="50"/>
        <v>0.35524490875436104</v>
      </c>
      <c r="AV67" s="2">
        <f t="shared" si="51"/>
        <v>1.3265119583391995</v>
      </c>
      <c r="AW67" s="2">
        <f t="shared" si="52"/>
        <v>1.7844363571730542</v>
      </c>
      <c r="AX67" s="2">
        <f t="shared" si="53"/>
        <v>1.0032315246807715</v>
      </c>
      <c r="AY67" s="32">
        <f t="shared" si="54"/>
        <v>6452.1290275555311</v>
      </c>
      <c r="AZ67" s="32">
        <f t="shared" si="55"/>
        <v>403.76798129201626</v>
      </c>
      <c r="BA67" s="32">
        <f t="shared" si="56"/>
        <v>48.259764629702659</v>
      </c>
      <c r="BB67" s="32">
        <f t="shared" si="57"/>
        <v>19.012319398840447</v>
      </c>
      <c r="BC67" s="2">
        <f t="shared" si="58"/>
        <v>0.35524420604019386</v>
      </c>
      <c r="BD67" s="2">
        <f t="shared" si="59"/>
        <v>1.3265199700298116</v>
      </c>
      <c r="BE67" s="2">
        <f t="shared" si="60"/>
        <v>1.7844265435618158</v>
      </c>
      <c r="BF67" s="2">
        <f t="shared" si="61"/>
        <v>1.0032315106138863</v>
      </c>
      <c r="BG67" s="32">
        <f t="shared" si="62"/>
        <v>6452.1015266610639</v>
      </c>
      <c r="BH67" s="32">
        <f t="shared" si="63"/>
        <v>403.76782084635869</v>
      </c>
      <c r="BI67" s="32">
        <f t="shared" si="64"/>
        <v>48.259745633814426</v>
      </c>
      <c r="BJ67" s="32">
        <f t="shared" si="65"/>
        <v>19.01231546523319</v>
      </c>
      <c r="BK67" s="2">
        <f t="shared" si="66"/>
        <v>0.35524425776949664</v>
      </c>
      <c r="BL67" s="2">
        <f t="shared" si="67"/>
        <v>1.3265193802664019</v>
      </c>
      <c r="BM67" s="2">
        <f t="shared" si="68"/>
        <v>1.7844272659655009</v>
      </c>
      <c r="BN67" s="2">
        <f t="shared" si="69"/>
        <v>1.0032315116493848</v>
      </c>
      <c r="BO67" s="32">
        <f t="shared" si="70"/>
        <v>6452.1035510543825</v>
      </c>
      <c r="BP67" s="32">
        <f t="shared" si="71"/>
        <v>403.76783265708826</v>
      </c>
      <c r="BQ67" s="32">
        <f t="shared" si="72"/>
        <v>48.259747032139252</v>
      </c>
      <c r="BR67" s="32">
        <f t="shared" si="73"/>
        <v>19.012315754793889</v>
      </c>
      <c r="BS67" s="2">
        <f t="shared" si="74"/>
        <v>0.35524425396160203</v>
      </c>
      <c r="BT67" s="2">
        <f t="shared" si="75"/>
        <v>1.3265194236800661</v>
      </c>
      <c r="BU67" s="2">
        <f t="shared" si="76"/>
        <v>1.7844272127878977</v>
      </c>
      <c r="BV67" s="2">
        <f t="shared" si="77"/>
        <v>1.0032315115731594</v>
      </c>
      <c r="BW67" s="32">
        <f t="shared" si="78"/>
        <v>6452.1034020346069</v>
      </c>
      <c r="BX67" s="32">
        <f t="shared" si="79"/>
        <v>403.76783178767619</v>
      </c>
      <c r="BY67" s="32">
        <f t="shared" si="80"/>
        <v>48.25974692920569</v>
      </c>
      <c r="BZ67" s="32">
        <f t="shared" si="81"/>
        <v>19.012315733478733</v>
      </c>
      <c r="CA67" s="2">
        <f t="shared" si="82"/>
        <v>0.35524425424190897</v>
      </c>
      <c r="CB67" s="2">
        <f t="shared" si="83"/>
        <v>1.3265194204842967</v>
      </c>
      <c r="CC67" s="2">
        <f t="shared" si="84"/>
        <v>1.7844272167024104</v>
      </c>
      <c r="CD67" s="2">
        <f t="shared" si="85"/>
        <v>1.0032315115787707</v>
      </c>
      <c r="CE67" s="32">
        <f t="shared" si="86"/>
        <v>6452.1034130042508</v>
      </c>
      <c r="CF67" s="32">
        <f t="shared" si="87"/>
        <v>403.7678318516754</v>
      </c>
      <c r="CG67" s="32">
        <f t="shared" si="88"/>
        <v>48.259746936782825</v>
      </c>
      <c r="CH67" s="32">
        <f t="shared" si="89"/>
        <v>19.012315735047775</v>
      </c>
      <c r="CI67" s="2">
        <f t="shared" si="90"/>
        <v>0.35524425422127492</v>
      </c>
      <c r="CJ67" s="2">
        <f t="shared" si="91"/>
        <v>1.3265194207195443</v>
      </c>
      <c r="CK67" s="2">
        <f t="shared" si="92"/>
        <v>1.7844272164142552</v>
      </c>
      <c r="CL67" s="2">
        <f t="shared" si="93"/>
        <v>1.0032315115783577</v>
      </c>
      <c r="CM67" s="32">
        <f t="shared" si="94"/>
        <v>6452.1034121967496</v>
      </c>
      <c r="CN67" s="32">
        <f t="shared" si="95"/>
        <v>403.76783184696427</v>
      </c>
      <c r="CO67" s="32">
        <f t="shared" si="96"/>
        <v>48.259746936225064</v>
      </c>
      <c r="CP67" s="32">
        <f t="shared" si="97"/>
        <v>19.012315734932272</v>
      </c>
      <c r="CQ67" s="2">
        <f t="shared" si="98"/>
        <v>0.35524425422279376</v>
      </c>
      <c r="CR67" s="2">
        <f t="shared" si="99"/>
        <v>1.3265194207022277</v>
      </c>
      <c r="CS67" s="2">
        <f t="shared" si="100"/>
        <v>1.7844272164354662</v>
      </c>
      <c r="CT67" s="2">
        <f t="shared" si="101"/>
        <v>1.0032315115783881</v>
      </c>
      <c r="CU67" s="32">
        <f t="shared" si="102"/>
        <v>6452.1034122561941</v>
      </c>
      <c r="CV67" s="32">
        <f t="shared" si="103"/>
        <v>403.76783184731102</v>
      </c>
      <c r="CW67" s="48">
        <f t="shared" si="104"/>
        <v>48.259746936266126</v>
      </c>
      <c r="CX67" s="48">
        <f t="shared" si="105"/>
        <v>19.012315734940778</v>
      </c>
      <c r="CY67" s="49">
        <f t="shared" si="106"/>
        <v>0.35524425422268197</v>
      </c>
      <c r="CZ67" s="49">
        <f t="shared" si="107"/>
        <v>1.326519420703502</v>
      </c>
      <c r="DA67" s="49">
        <f t="shared" si="108"/>
        <v>1.7844272164339054</v>
      </c>
      <c r="DB67" s="49">
        <f t="shared" si="109"/>
        <v>1.0032315115783856</v>
      </c>
      <c r="DC67" s="48">
        <f t="shared" si="110"/>
        <v>6452.1034122518267</v>
      </c>
      <c r="DD67" s="32">
        <f t="shared" si="111"/>
        <v>403.76783184728555</v>
      </c>
      <c r="DE67" s="48">
        <f t="shared" si="112"/>
        <v>48.259746936263106</v>
      </c>
      <c r="DF67" s="48">
        <f t="shared" si="113"/>
        <v>19.012315734940152</v>
      </c>
      <c r="DG67" s="49">
        <f t="shared" si="114"/>
        <v>0.35524425422269018</v>
      </c>
      <c r="DH67" s="49">
        <f t="shared" si="115"/>
        <v>1.3265194207034081</v>
      </c>
      <c r="DI67" s="49">
        <f t="shared" si="116"/>
        <v>1.7844272164340211</v>
      </c>
      <c r="DJ67" s="49">
        <f t="shared" si="117"/>
        <v>1.0032315115783859</v>
      </c>
      <c r="DK67" s="48">
        <f t="shared" si="118"/>
        <v>6452.1034122521396</v>
      </c>
      <c r="DL67" s="32">
        <f t="shared" si="119"/>
        <v>403.76783184728737</v>
      </c>
      <c r="DM67" s="48">
        <f t="shared" si="120"/>
        <v>48.259746936263326</v>
      </c>
      <c r="DN67" s="48">
        <f t="shared" si="121"/>
        <v>19.012315734940202</v>
      </c>
      <c r="DO67" s="49">
        <f t="shared" si="122"/>
        <v>0.35524425422268963</v>
      </c>
      <c r="DP67" s="49">
        <f t="shared" si="123"/>
        <v>1.3265194207034148</v>
      </c>
      <c r="DQ67" s="49">
        <f t="shared" si="124"/>
        <v>1.7844272164340123</v>
      </c>
      <c r="DR67" s="49">
        <f t="shared" si="125"/>
        <v>1.0032315115783859</v>
      </c>
      <c r="DS67" s="48">
        <f t="shared" si="126"/>
        <v>6452.1034122521205</v>
      </c>
      <c r="DT67" s="32">
        <f t="shared" si="127"/>
        <v>403.76783184728731</v>
      </c>
      <c r="DU67" s="48">
        <f t="shared" si="128"/>
        <v>48.259746936263326</v>
      </c>
      <c r="DV67" s="48">
        <f t="shared" si="129"/>
        <v>19.012315734940202</v>
      </c>
      <c r="DW67" s="49">
        <f t="shared" si="130"/>
        <v>0.35524425422268963</v>
      </c>
      <c r="DX67" s="49">
        <f t="shared" si="131"/>
        <v>1.3265194207034148</v>
      </c>
      <c r="DY67" s="49">
        <f t="shared" si="132"/>
        <v>1.7844272164340123</v>
      </c>
      <c r="DZ67" s="49">
        <f t="shared" si="133"/>
        <v>1.0032315115783859</v>
      </c>
      <c r="EA67" s="48">
        <f t="shared" si="134"/>
        <v>6452.1034122521205</v>
      </c>
      <c r="EB67" s="32">
        <f t="shared" si="135"/>
        <v>403.76783184728731</v>
      </c>
      <c r="EC67" s="48">
        <f t="shared" si="136"/>
        <v>48.259746936263326</v>
      </c>
      <c r="ED67" s="48">
        <f t="shared" si="137"/>
        <v>19.012315734940202</v>
      </c>
      <c r="EE67" s="49">
        <f t="shared" si="138"/>
        <v>0.35524425422268963</v>
      </c>
      <c r="EF67" s="49">
        <f t="shared" si="139"/>
        <v>1.3265194207034148</v>
      </c>
      <c r="EG67" s="49">
        <f t="shared" si="140"/>
        <v>1.7844272164340123</v>
      </c>
      <c r="EH67" s="49">
        <f t="shared" si="141"/>
        <v>1.0032315115783859</v>
      </c>
      <c r="EI67" s="48">
        <f t="shared" si="142"/>
        <v>6452.1034122521205</v>
      </c>
      <c r="EJ67" s="32">
        <f t="shared" si="143"/>
        <v>403.76783184728731</v>
      </c>
      <c r="EK67" s="48">
        <f t="shared" si="144"/>
        <v>48.259746936263326</v>
      </c>
      <c r="EL67" s="48">
        <f t="shared" si="145"/>
        <v>19.012315734940202</v>
      </c>
      <c r="EM67" s="49">
        <f t="shared" si="146"/>
        <v>0.35524425422268963</v>
      </c>
      <c r="EN67" s="49">
        <f t="shared" si="147"/>
        <v>1.3265194207034148</v>
      </c>
      <c r="EO67" s="49">
        <f t="shared" si="148"/>
        <v>1.7844272164340123</v>
      </c>
      <c r="EP67" s="49">
        <f t="shared" si="149"/>
        <v>1.0032315115783859</v>
      </c>
      <c r="EQ67" s="32">
        <f t="shared" si="150"/>
        <v>0.22639784130780968</v>
      </c>
      <c r="ER67" s="32">
        <f t="shared" si="151"/>
        <v>130.61783184728733</v>
      </c>
      <c r="ES67" s="32">
        <f>IF(P59,S112,"")</f>
        <v>0.5</v>
      </c>
      <c r="ET67" s="32">
        <f>IF(P59,EQ112,"")</f>
        <v>0.7574224578261135</v>
      </c>
      <c r="EU67" s="32">
        <f>IF(P59,ER112,"")</f>
        <v>108.98530677687256</v>
      </c>
    </row>
    <row r="68" spans="15:151" x14ac:dyDescent="0.25">
      <c r="O68" t="s">
        <v>559</v>
      </c>
      <c r="P68" s="33">
        <f>IF(P59,VLOOKUP($P$63,'DATA BANK'!$A$14:$AE$481,7)*1.01325,"")</f>
        <v>80.958674999999999</v>
      </c>
      <c r="Q68" s="33">
        <f>IF(P59,VLOOKUP($Q$63,'DATA BANK'!$A$14:$AE$481,7)*1.01325,"")</f>
        <v>220.48319999999998</v>
      </c>
      <c r="S68" s="32">
        <v>0.06</v>
      </c>
      <c r="T68" s="38">
        <f t="shared" si="23"/>
        <v>408.5505567295898</v>
      </c>
      <c r="U68" s="32">
        <f t="shared" si="24"/>
        <v>48.838555843206926</v>
      </c>
      <c r="V68" s="32">
        <f t="shared" si="25"/>
        <v>19.130771885709564</v>
      </c>
      <c r="W68" s="2">
        <f t="shared" si="26"/>
        <v>0.35364918178267113</v>
      </c>
      <c r="X68" s="2">
        <f t="shared" si="27"/>
        <v>1.344290865328317</v>
      </c>
      <c r="Y68" s="2">
        <f t="shared" si="28"/>
        <v>1.7236511621661352</v>
      </c>
      <c r="Z68" s="2">
        <f t="shared" si="29"/>
        <v>1.0045175572348117</v>
      </c>
      <c r="AA68" s="32">
        <f t="shared" si="30"/>
        <v>6199.4542626155089</v>
      </c>
      <c r="AB68" s="32">
        <f t="shared" si="31"/>
        <v>402.27028352600848</v>
      </c>
      <c r="AC68" s="32">
        <f t="shared" si="32"/>
        <v>48.083632181868779</v>
      </c>
      <c r="AD68" s="32">
        <f t="shared" si="33"/>
        <v>18.975716340100806</v>
      </c>
      <c r="AE68" s="2">
        <f t="shared" si="34"/>
        <v>0.35572202955355114</v>
      </c>
      <c r="AF68" s="2">
        <f t="shared" si="35"/>
        <v>1.3210324106301174</v>
      </c>
      <c r="AG68" s="2">
        <f t="shared" si="36"/>
        <v>1.7506760772268684</v>
      </c>
      <c r="AH68" s="2">
        <f t="shared" si="37"/>
        <v>1.0045768688884771</v>
      </c>
      <c r="AI68" s="32">
        <f t="shared" si="38"/>
        <v>6268.6993488862063</v>
      </c>
      <c r="AJ68" s="32">
        <f t="shared" si="39"/>
        <v>402.68549224515613</v>
      </c>
      <c r="AK68" s="32">
        <f t="shared" si="40"/>
        <v>48.132225275584126</v>
      </c>
      <c r="AL68" s="32">
        <f t="shared" si="41"/>
        <v>18.985840748015164</v>
      </c>
      <c r="AM68" s="2">
        <f t="shared" si="42"/>
        <v>0.35559056865634553</v>
      </c>
      <c r="AN68" s="2">
        <f t="shared" si="43"/>
        <v>1.3225502327995444</v>
      </c>
      <c r="AO68" s="2">
        <f t="shared" si="44"/>
        <v>1.7488823416137345</v>
      </c>
      <c r="AP68" s="2">
        <f t="shared" si="45"/>
        <v>1.004572943298814</v>
      </c>
      <c r="AQ68" s="32">
        <f t="shared" si="46"/>
        <v>6264.009869684749</v>
      </c>
      <c r="AR68" s="32">
        <f t="shared" si="47"/>
        <v>402.6574887913759</v>
      </c>
      <c r="AS68" s="32">
        <f t="shared" si="48"/>
        <v>48.128942284309574</v>
      </c>
      <c r="AT68" s="32">
        <f t="shared" si="49"/>
        <v>18.985157358804493</v>
      </c>
      <c r="AU68" s="2">
        <f t="shared" si="50"/>
        <v>0.35559945910341328</v>
      </c>
      <c r="AV68" s="2">
        <f t="shared" si="51"/>
        <v>1.3224477808030974</v>
      </c>
      <c r="AW68" s="2">
        <f t="shared" si="52"/>
        <v>1.749003283438467</v>
      </c>
      <c r="AX68" s="2">
        <f t="shared" si="53"/>
        <v>1.0045732080320868</v>
      </c>
      <c r="AY68" s="32">
        <f t="shared" si="54"/>
        <v>6264.3256454629482</v>
      </c>
      <c r="AZ68" s="32">
        <f t="shared" si="55"/>
        <v>402.65937498631598</v>
      </c>
      <c r="BA68" s="32">
        <f t="shared" si="56"/>
        <v>48.129163387007573</v>
      </c>
      <c r="BB68" s="32">
        <f t="shared" si="57"/>
        <v>18.985203386501578</v>
      </c>
      <c r="BC68" s="2">
        <f t="shared" si="58"/>
        <v>0.3555988603902368</v>
      </c>
      <c r="BD68" s="2">
        <f t="shared" si="59"/>
        <v>1.3224546811578528</v>
      </c>
      <c r="BE68" s="2">
        <f t="shared" si="60"/>
        <v>1.7489951371459411</v>
      </c>
      <c r="BF68" s="2">
        <f t="shared" si="61"/>
        <v>1.0045731902006532</v>
      </c>
      <c r="BG68" s="32">
        <f t="shared" si="62"/>
        <v>6264.3043738516008</v>
      </c>
      <c r="BH68" s="32">
        <f t="shared" si="63"/>
        <v>402.65924792890081</v>
      </c>
      <c r="BI68" s="32">
        <f t="shared" si="64"/>
        <v>48.129148493023166</v>
      </c>
      <c r="BJ68" s="32">
        <f t="shared" si="65"/>
        <v>18.985200285983325</v>
      </c>
      <c r="BK68" s="2">
        <f t="shared" si="66"/>
        <v>0.3555989007211105</v>
      </c>
      <c r="BL68" s="2">
        <f t="shared" si="67"/>
        <v>1.3224542163360671</v>
      </c>
      <c r="BM68" s="2">
        <f t="shared" si="68"/>
        <v>1.7489956858938374</v>
      </c>
      <c r="BN68" s="2">
        <f t="shared" si="69"/>
        <v>1.0045731914018095</v>
      </c>
      <c r="BO68" s="32">
        <f t="shared" si="70"/>
        <v>6264.3058067344691</v>
      </c>
      <c r="BP68" s="32">
        <f t="shared" si="71"/>
        <v>402.6592564876612</v>
      </c>
      <c r="BQ68" s="32">
        <f t="shared" si="72"/>
        <v>48.1291494963017</v>
      </c>
      <c r="BR68" s="32">
        <f t="shared" si="73"/>
        <v>18.985200494838406</v>
      </c>
      <c r="BS68" s="2">
        <f t="shared" si="74"/>
        <v>0.35559889800437022</v>
      </c>
      <c r="BT68" s="2">
        <f t="shared" si="75"/>
        <v>1.3224542476470873</v>
      </c>
      <c r="BU68" s="2">
        <f t="shared" si="76"/>
        <v>1.7489956489294287</v>
      </c>
      <c r="BV68" s="2">
        <f t="shared" si="77"/>
        <v>1.004573191320898</v>
      </c>
      <c r="BW68" s="32">
        <f t="shared" si="78"/>
        <v>6264.3057102134808</v>
      </c>
      <c r="BX68" s="32">
        <f t="shared" si="79"/>
        <v>402.6592559111312</v>
      </c>
      <c r="BY68" s="32">
        <f t="shared" si="80"/>
        <v>48.129149428719451</v>
      </c>
      <c r="BZ68" s="32">
        <f t="shared" si="81"/>
        <v>18.985200480769635</v>
      </c>
      <c r="CA68" s="2">
        <f t="shared" si="82"/>
        <v>0.35559889818737367</v>
      </c>
      <c r="CB68" s="2">
        <f t="shared" si="83"/>
        <v>1.3224542455379336</v>
      </c>
      <c r="CC68" s="2">
        <f t="shared" si="84"/>
        <v>1.7489956514194027</v>
      </c>
      <c r="CD68" s="2">
        <f t="shared" si="85"/>
        <v>1.0045731913263483</v>
      </c>
      <c r="CE68" s="32">
        <f t="shared" si="86"/>
        <v>6264.3057167152656</v>
      </c>
      <c r="CF68" s="32">
        <f t="shared" si="87"/>
        <v>402.65925594996702</v>
      </c>
      <c r="CG68" s="32">
        <f t="shared" si="88"/>
        <v>48.129149433271891</v>
      </c>
      <c r="CH68" s="32">
        <f t="shared" si="89"/>
        <v>18.985200481717317</v>
      </c>
      <c r="CI68" s="2">
        <f t="shared" si="90"/>
        <v>0.35559889817504609</v>
      </c>
      <c r="CJ68" s="2">
        <f t="shared" si="91"/>
        <v>1.3224542456800097</v>
      </c>
      <c r="CK68" s="2">
        <f t="shared" si="92"/>
        <v>1.7489956512516744</v>
      </c>
      <c r="CL68" s="2">
        <f t="shared" si="93"/>
        <v>1.0045731913259812</v>
      </c>
      <c r="CM68" s="32">
        <f t="shared" si="94"/>
        <v>6264.3057162772948</v>
      </c>
      <c r="CN68" s="32">
        <f t="shared" si="95"/>
        <v>402.65925594735097</v>
      </c>
      <c r="CO68" s="32">
        <f t="shared" si="96"/>
        <v>48.129149432965242</v>
      </c>
      <c r="CP68" s="32">
        <f t="shared" si="97"/>
        <v>18.985200481653479</v>
      </c>
      <c r="CQ68" s="2">
        <f t="shared" si="98"/>
        <v>0.35559889817587642</v>
      </c>
      <c r="CR68" s="2">
        <f t="shared" si="99"/>
        <v>1.3224542456704393</v>
      </c>
      <c r="CS68" s="2">
        <f t="shared" si="100"/>
        <v>1.748995651262973</v>
      </c>
      <c r="CT68" s="2">
        <f t="shared" si="101"/>
        <v>1.0045731913260059</v>
      </c>
      <c r="CU68" s="32">
        <f t="shared" si="102"/>
        <v>6264.3057163068015</v>
      </c>
      <c r="CV68" s="32">
        <f t="shared" si="103"/>
        <v>402.65925594752724</v>
      </c>
      <c r="CW68" s="48">
        <f t="shared" si="104"/>
        <v>48.129149432985891</v>
      </c>
      <c r="CX68" s="48">
        <f t="shared" si="105"/>
        <v>18.985200481657778</v>
      </c>
      <c r="CY68" s="49">
        <f t="shared" si="106"/>
        <v>0.35559889817582052</v>
      </c>
      <c r="CZ68" s="49">
        <f t="shared" si="107"/>
        <v>1.3224542456710839</v>
      </c>
      <c r="DA68" s="49">
        <f t="shared" si="108"/>
        <v>1.7489956512622122</v>
      </c>
      <c r="DB68" s="49">
        <f t="shared" si="109"/>
        <v>1.0045731913260043</v>
      </c>
      <c r="DC68" s="48">
        <f t="shared" si="110"/>
        <v>6264.3057163048134</v>
      </c>
      <c r="DD68" s="32">
        <f t="shared" si="111"/>
        <v>402.65925594751531</v>
      </c>
      <c r="DE68" s="48">
        <f t="shared" si="112"/>
        <v>48.129149432984477</v>
      </c>
      <c r="DF68" s="48">
        <f t="shared" si="113"/>
        <v>18.98520048165749</v>
      </c>
      <c r="DG68" s="49">
        <f t="shared" si="114"/>
        <v>0.35559889817582446</v>
      </c>
      <c r="DH68" s="49">
        <f t="shared" si="115"/>
        <v>1.3224542456710398</v>
      </c>
      <c r="DI68" s="49">
        <f t="shared" si="116"/>
        <v>1.7489956512622642</v>
      </c>
      <c r="DJ68" s="49">
        <f t="shared" si="117"/>
        <v>1.0045731913260041</v>
      </c>
      <c r="DK68" s="48">
        <f t="shared" si="118"/>
        <v>6264.3057163049489</v>
      </c>
      <c r="DL68" s="32">
        <f t="shared" si="119"/>
        <v>402.65925594751621</v>
      </c>
      <c r="DM68" s="48">
        <f t="shared" si="120"/>
        <v>48.12914943298459</v>
      </c>
      <c r="DN68" s="48">
        <f t="shared" si="121"/>
        <v>18.985200481657508</v>
      </c>
      <c r="DO68" s="49">
        <f t="shared" si="122"/>
        <v>0.35559889817582407</v>
      </c>
      <c r="DP68" s="49">
        <f t="shared" si="123"/>
        <v>1.3224542456710435</v>
      </c>
      <c r="DQ68" s="49">
        <f t="shared" si="124"/>
        <v>1.7489956512622589</v>
      </c>
      <c r="DR68" s="49">
        <f t="shared" si="125"/>
        <v>1.0045731913260043</v>
      </c>
      <c r="DS68" s="48">
        <f t="shared" si="126"/>
        <v>6264.3057163049361</v>
      </c>
      <c r="DT68" s="32">
        <f t="shared" si="127"/>
        <v>402.65925594751616</v>
      </c>
      <c r="DU68" s="48">
        <f t="shared" si="128"/>
        <v>48.12914943298459</v>
      </c>
      <c r="DV68" s="48">
        <f t="shared" si="129"/>
        <v>18.985200481657508</v>
      </c>
      <c r="DW68" s="49">
        <f t="shared" si="130"/>
        <v>0.35559889817582407</v>
      </c>
      <c r="DX68" s="49">
        <f t="shared" si="131"/>
        <v>1.3224542456710433</v>
      </c>
      <c r="DY68" s="49">
        <f t="shared" si="132"/>
        <v>1.7489956512622591</v>
      </c>
      <c r="DZ68" s="49">
        <f t="shared" si="133"/>
        <v>1.0045731913260043</v>
      </c>
      <c r="EA68" s="48">
        <f t="shared" si="134"/>
        <v>6264.3057163049352</v>
      </c>
      <c r="EB68" s="32">
        <f t="shared" si="135"/>
        <v>402.65925594751604</v>
      </c>
      <c r="EC68" s="48">
        <f t="shared" si="136"/>
        <v>48.12914943298459</v>
      </c>
      <c r="ED68" s="48">
        <f t="shared" si="137"/>
        <v>18.985200481657508</v>
      </c>
      <c r="EE68" s="49">
        <f t="shared" si="138"/>
        <v>0.35559889817582407</v>
      </c>
      <c r="EF68" s="49">
        <f t="shared" si="139"/>
        <v>1.3224542456710433</v>
      </c>
      <c r="EG68" s="49">
        <f t="shared" si="140"/>
        <v>1.7489956512622591</v>
      </c>
      <c r="EH68" s="49">
        <f t="shared" si="141"/>
        <v>1.0045731913260043</v>
      </c>
      <c r="EI68" s="48">
        <f t="shared" si="142"/>
        <v>6264.3057163049434</v>
      </c>
      <c r="EJ68" s="32">
        <f t="shared" si="143"/>
        <v>402.65925594751616</v>
      </c>
      <c r="EK68" s="48">
        <f t="shared" si="144"/>
        <v>48.12914943298459</v>
      </c>
      <c r="EL68" s="48">
        <f t="shared" si="145"/>
        <v>18.985200481657508</v>
      </c>
      <c r="EM68" s="49">
        <f t="shared" si="146"/>
        <v>0.35559889817582407</v>
      </c>
      <c r="EN68" s="49">
        <f t="shared" si="147"/>
        <v>1.3224542456710433</v>
      </c>
      <c r="EO68" s="49">
        <f t="shared" si="148"/>
        <v>1.7489956512622591</v>
      </c>
      <c r="EP68" s="49">
        <f t="shared" si="149"/>
        <v>1.0045731913260043</v>
      </c>
      <c r="EQ68" s="32">
        <f t="shared" si="150"/>
        <v>0.25853243913615603</v>
      </c>
      <c r="ER68" s="32">
        <f t="shared" si="151"/>
        <v>129.50925594751618</v>
      </c>
      <c r="ES68" s="32">
        <f>IF(P59,S122,"")</f>
        <v>0.6</v>
      </c>
      <c r="ET68" s="32">
        <f>IF(P59,EQ122,"")</f>
        <v>0.8119724372669086</v>
      </c>
      <c r="EU68" s="32">
        <f>IF(P59,ER122,"")</f>
        <v>106.54982221078734</v>
      </c>
    </row>
    <row r="69" spans="15:151" x14ac:dyDescent="0.25">
      <c r="O69" s="11" t="s">
        <v>6</v>
      </c>
      <c r="P69" s="33">
        <f>IF(P59,VLOOKUP($P$63,'DATA BANK'!$A$14:$AE$481,10),"")</f>
        <v>0.55900000000000005</v>
      </c>
      <c r="Q69" s="33">
        <f>IF(P59,VLOOKUP($Q$63,'DATA BANK'!$A$14:$AE$481,10),"")</f>
        <v>0.34399999999999997</v>
      </c>
      <c r="S69" s="32">
        <v>7.0000000000000007E-2</v>
      </c>
      <c r="T69" s="38">
        <f t="shared" si="23"/>
        <v>408.15909322885466</v>
      </c>
      <c r="U69" s="32">
        <f t="shared" si="24"/>
        <v>48.790211710261744</v>
      </c>
      <c r="V69" s="32">
        <f t="shared" si="25"/>
        <v>19.120985119291955</v>
      </c>
      <c r="W69" s="2">
        <f t="shared" si="26"/>
        <v>0.35378381245244328</v>
      </c>
      <c r="X69" s="2">
        <f t="shared" si="27"/>
        <v>1.3428213043935242</v>
      </c>
      <c r="Y69" s="2">
        <f t="shared" si="28"/>
        <v>1.688361650598168</v>
      </c>
      <c r="Z69" s="2">
        <f t="shared" si="29"/>
        <v>1.0060343183232929</v>
      </c>
      <c r="AA69" s="32">
        <f t="shared" si="30"/>
        <v>6029.1637195750618</v>
      </c>
      <c r="AB69" s="32">
        <f t="shared" si="31"/>
        <v>401.23323045084038</v>
      </c>
      <c r="AC69" s="32">
        <f t="shared" si="32"/>
        <v>47.963043260253819</v>
      </c>
      <c r="AD69" s="32">
        <f t="shared" si="33"/>
        <v>18.95050584986588</v>
      </c>
      <c r="AE69" s="2">
        <f t="shared" si="34"/>
        <v>0.35604704124727071</v>
      </c>
      <c r="AF69" s="2">
        <f t="shared" si="35"/>
        <v>1.3172528475748737</v>
      </c>
      <c r="AG69" s="2">
        <f t="shared" si="36"/>
        <v>1.7169420045786414</v>
      </c>
      <c r="AH69" s="2">
        <f t="shared" si="37"/>
        <v>1.0061247707319283</v>
      </c>
      <c r="AI69" s="32">
        <f t="shared" si="38"/>
        <v>6097.591897223976</v>
      </c>
      <c r="AJ69" s="32">
        <f t="shared" si="39"/>
        <v>401.65272396532447</v>
      </c>
      <c r="AK69" s="32">
        <f t="shared" si="40"/>
        <v>48.011688673107948</v>
      </c>
      <c r="AL69" s="32">
        <f t="shared" si="41"/>
        <v>18.960690434853785</v>
      </c>
      <c r="AM69" s="2">
        <f t="shared" si="42"/>
        <v>0.35591614300100094</v>
      </c>
      <c r="AN69" s="2">
        <f t="shared" si="43"/>
        <v>1.3187797507152588</v>
      </c>
      <c r="AO69" s="2">
        <f t="shared" si="44"/>
        <v>1.7152033251327641</v>
      </c>
      <c r="AP69" s="2">
        <f t="shared" si="45"/>
        <v>1.0061192885504493</v>
      </c>
      <c r="AQ69" s="32">
        <f t="shared" si="46"/>
        <v>6093.3366807176544</v>
      </c>
      <c r="AR69" s="32">
        <f t="shared" si="47"/>
        <v>401.62674746253276</v>
      </c>
      <c r="AS69" s="32">
        <f t="shared" si="48"/>
        <v>48.008671132961645</v>
      </c>
      <c r="AT69" s="32">
        <f t="shared" si="49"/>
        <v>18.960059250101189</v>
      </c>
      <c r="AU69" s="2">
        <f t="shared" si="50"/>
        <v>0.35592427113031333</v>
      </c>
      <c r="AV69" s="2">
        <f t="shared" si="51"/>
        <v>1.3186851230596934</v>
      </c>
      <c r="AW69" s="2">
        <f t="shared" si="52"/>
        <v>1.7153109577662216</v>
      </c>
      <c r="AX69" s="2">
        <f t="shared" si="53"/>
        <v>1.0061196280038327</v>
      </c>
      <c r="AY69" s="32">
        <f t="shared" si="54"/>
        <v>6093.5997594569981</v>
      </c>
      <c r="AZ69" s="32">
        <f t="shared" si="55"/>
        <v>401.62835387913503</v>
      </c>
      <c r="BA69" s="32">
        <f t="shared" si="56"/>
        <v>48.008857720953131</v>
      </c>
      <c r="BB69" s="32">
        <f t="shared" si="57"/>
        <v>18.96009828129483</v>
      </c>
      <c r="BC69" s="2">
        <f t="shared" si="58"/>
        <v>0.35592376856365876</v>
      </c>
      <c r="BD69" s="2">
        <f t="shared" si="59"/>
        <v>1.3186909746479736</v>
      </c>
      <c r="BE69" s="2">
        <f t="shared" si="60"/>
        <v>1.7153043015178053</v>
      </c>
      <c r="BF69" s="2">
        <f t="shared" si="61"/>
        <v>1.0061196070115639</v>
      </c>
      <c r="BG69" s="32">
        <f t="shared" si="62"/>
        <v>6093.5834887633391</v>
      </c>
      <c r="BH69" s="32">
        <f t="shared" si="63"/>
        <v>401.62825452830805</v>
      </c>
      <c r="BI69" s="32">
        <f t="shared" si="64"/>
        <v>48.008846181110385</v>
      </c>
      <c r="BJ69" s="32">
        <f t="shared" si="65"/>
        <v>18.960095867354642</v>
      </c>
      <c r="BK69" s="2">
        <f t="shared" si="66"/>
        <v>0.35592379964584647</v>
      </c>
      <c r="BL69" s="2">
        <f t="shared" si="67"/>
        <v>1.3186906127481146</v>
      </c>
      <c r="BM69" s="2">
        <f t="shared" si="68"/>
        <v>1.7153047131812711</v>
      </c>
      <c r="BN69" s="2">
        <f t="shared" si="69"/>
        <v>1.0061196083098565</v>
      </c>
      <c r="BO69" s="32">
        <f t="shared" si="70"/>
        <v>6093.5844950384308</v>
      </c>
      <c r="BP69" s="32">
        <f t="shared" si="71"/>
        <v>401.62826067275182</v>
      </c>
      <c r="BQ69" s="32">
        <f t="shared" si="72"/>
        <v>48.008846894802318</v>
      </c>
      <c r="BR69" s="32">
        <f t="shared" si="73"/>
        <v>18.960096016646968</v>
      </c>
      <c r="BS69" s="2">
        <f t="shared" si="74"/>
        <v>0.35592379772354105</v>
      </c>
      <c r="BT69" s="2">
        <f t="shared" si="75"/>
        <v>1.318690635130142</v>
      </c>
      <c r="BU69" s="2">
        <f t="shared" si="76"/>
        <v>1.7153046877215614</v>
      </c>
      <c r="BV69" s="2">
        <f t="shared" si="77"/>
        <v>1.0061196082295623</v>
      </c>
      <c r="BW69" s="32">
        <f t="shared" si="78"/>
        <v>6093.5844328043941</v>
      </c>
      <c r="BX69" s="32">
        <f t="shared" si="79"/>
        <v>401.62826029274288</v>
      </c>
      <c r="BY69" s="32">
        <f t="shared" si="80"/>
        <v>48.008846850663389</v>
      </c>
      <c r="BZ69" s="32">
        <f t="shared" si="81"/>
        <v>18.960096007413846</v>
      </c>
      <c r="CA69" s="2">
        <f t="shared" si="82"/>
        <v>0.35592379784242767</v>
      </c>
      <c r="CB69" s="2">
        <f t="shared" si="83"/>
        <v>1.318690633745905</v>
      </c>
      <c r="CC69" s="2">
        <f t="shared" si="84"/>
        <v>1.7153046892961406</v>
      </c>
      <c r="CD69" s="2">
        <f t="shared" si="85"/>
        <v>1.0061196082345283</v>
      </c>
      <c r="CE69" s="32">
        <f t="shared" si="86"/>
        <v>6093.5844366533129</v>
      </c>
      <c r="CF69" s="32">
        <f t="shared" si="87"/>
        <v>401.6282603162449</v>
      </c>
      <c r="CG69" s="32">
        <f t="shared" si="88"/>
        <v>48.008846853393209</v>
      </c>
      <c r="CH69" s="32">
        <f t="shared" si="89"/>
        <v>18.96009600798488</v>
      </c>
      <c r="CI69" s="2">
        <f t="shared" si="90"/>
        <v>0.35592379783507505</v>
      </c>
      <c r="CJ69" s="2">
        <f t="shared" si="91"/>
        <v>1.3186906338315145</v>
      </c>
      <c r="CK69" s="2">
        <f t="shared" si="92"/>
        <v>1.7153046891987593</v>
      </c>
      <c r="CL69" s="2">
        <f t="shared" si="93"/>
        <v>1.0061196082342212</v>
      </c>
      <c r="CM69" s="32">
        <f t="shared" si="94"/>
        <v>6093.5844364152726</v>
      </c>
      <c r="CN69" s="32">
        <f t="shared" si="95"/>
        <v>401.62826031479136</v>
      </c>
      <c r="CO69" s="32">
        <f t="shared" si="96"/>
        <v>48.00884685322437</v>
      </c>
      <c r="CP69" s="32">
        <f t="shared" si="97"/>
        <v>18.960096007949556</v>
      </c>
      <c r="CQ69" s="2">
        <f t="shared" si="98"/>
        <v>0.35592379783552974</v>
      </c>
      <c r="CR69" s="2">
        <f t="shared" si="99"/>
        <v>1.3186906338262199</v>
      </c>
      <c r="CS69" s="2">
        <f t="shared" si="100"/>
        <v>1.7153046892047823</v>
      </c>
      <c r="CT69" s="2">
        <f t="shared" si="101"/>
        <v>1.0061196082342401</v>
      </c>
      <c r="CU69" s="32">
        <f t="shared" si="102"/>
        <v>6093.5844364300056</v>
      </c>
      <c r="CV69" s="32">
        <f t="shared" si="103"/>
        <v>401.62826031488135</v>
      </c>
      <c r="CW69" s="48">
        <f t="shared" si="104"/>
        <v>48.008846853234822</v>
      </c>
      <c r="CX69" s="48">
        <f t="shared" si="105"/>
        <v>18.960096007951748</v>
      </c>
      <c r="CY69" s="49">
        <f t="shared" si="106"/>
        <v>0.35592379783550165</v>
      </c>
      <c r="CZ69" s="49">
        <f t="shared" si="107"/>
        <v>1.3186906338265469</v>
      </c>
      <c r="DA69" s="49">
        <f t="shared" si="108"/>
        <v>1.7153046892044097</v>
      </c>
      <c r="DB69" s="49">
        <f t="shared" si="109"/>
        <v>1.006119608234239</v>
      </c>
      <c r="DC69" s="48">
        <f t="shared" si="110"/>
        <v>6093.5844364290879</v>
      </c>
      <c r="DD69" s="32">
        <f t="shared" si="111"/>
        <v>401.62826031487572</v>
      </c>
      <c r="DE69" s="48">
        <f t="shared" si="112"/>
        <v>48.008846853234161</v>
      </c>
      <c r="DF69" s="48">
        <f t="shared" si="113"/>
        <v>18.960096007951613</v>
      </c>
      <c r="DG69" s="49">
        <f t="shared" si="114"/>
        <v>0.35592379783550349</v>
      </c>
      <c r="DH69" s="49">
        <f t="shared" si="115"/>
        <v>1.3186906338265265</v>
      </c>
      <c r="DI69" s="49">
        <f t="shared" si="116"/>
        <v>1.7153046892044335</v>
      </c>
      <c r="DJ69" s="49">
        <f t="shared" si="117"/>
        <v>1.006119608234239</v>
      </c>
      <c r="DK69" s="48">
        <f t="shared" si="118"/>
        <v>6093.5844364291415</v>
      </c>
      <c r="DL69" s="32">
        <f t="shared" si="119"/>
        <v>401.62826031487606</v>
      </c>
      <c r="DM69" s="48">
        <f t="shared" si="120"/>
        <v>48.008846853234196</v>
      </c>
      <c r="DN69" s="48">
        <f t="shared" si="121"/>
        <v>18.96009600795162</v>
      </c>
      <c r="DO69" s="49">
        <f t="shared" si="122"/>
        <v>0.35592379783550343</v>
      </c>
      <c r="DP69" s="49">
        <f t="shared" si="123"/>
        <v>1.3186906338265276</v>
      </c>
      <c r="DQ69" s="49">
        <f t="shared" si="124"/>
        <v>1.7153046892044319</v>
      </c>
      <c r="DR69" s="49">
        <f t="shared" si="125"/>
        <v>1.006119608234239</v>
      </c>
      <c r="DS69" s="48">
        <f t="shared" si="126"/>
        <v>6093.5844364291415</v>
      </c>
      <c r="DT69" s="32">
        <f t="shared" si="127"/>
        <v>401.62826031487606</v>
      </c>
      <c r="DU69" s="48">
        <f t="shared" si="128"/>
        <v>48.008846853234196</v>
      </c>
      <c r="DV69" s="48">
        <f t="shared" si="129"/>
        <v>18.96009600795162</v>
      </c>
      <c r="DW69" s="49">
        <f t="shared" si="130"/>
        <v>0.35592379783550343</v>
      </c>
      <c r="DX69" s="49">
        <f t="shared" si="131"/>
        <v>1.3186906338265276</v>
      </c>
      <c r="DY69" s="49">
        <f t="shared" si="132"/>
        <v>1.7153046892044319</v>
      </c>
      <c r="DZ69" s="49">
        <f t="shared" si="133"/>
        <v>1.006119608234239</v>
      </c>
      <c r="EA69" s="48">
        <f t="shared" si="134"/>
        <v>6093.5844364291415</v>
      </c>
      <c r="EB69" s="32">
        <f t="shared" si="135"/>
        <v>401.62826031487606</v>
      </c>
      <c r="EC69" s="48">
        <f t="shared" si="136"/>
        <v>48.008846853234196</v>
      </c>
      <c r="ED69" s="48">
        <f t="shared" si="137"/>
        <v>18.96009600795162</v>
      </c>
      <c r="EE69" s="49">
        <f t="shared" si="138"/>
        <v>0.35592379783550343</v>
      </c>
      <c r="EF69" s="49">
        <f t="shared" si="139"/>
        <v>1.3186906338265276</v>
      </c>
      <c r="EG69" s="49">
        <f t="shared" si="140"/>
        <v>1.7153046892044319</v>
      </c>
      <c r="EH69" s="49">
        <f t="shared" si="141"/>
        <v>1.006119608234239</v>
      </c>
      <c r="EI69" s="48">
        <f t="shared" si="142"/>
        <v>6093.5844364291415</v>
      </c>
      <c r="EJ69" s="32">
        <f t="shared" si="143"/>
        <v>401.62826031487606</v>
      </c>
      <c r="EK69" s="48">
        <f t="shared" si="144"/>
        <v>48.008846853234196</v>
      </c>
      <c r="EL69" s="48">
        <f t="shared" si="145"/>
        <v>18.96009600795162</v>
      </c>
      <c r="EM69" s="49">
        <f t="shared" si="146"/>
        <v>0.35592379783550343</v>
      </c>
      <c r="EN69" s="49">
        <f t="shared" si="147"/>
        <v>1.3186906338265276</v>
      </c>
      <c r="EO69" s="49">
        <f t="shared" si="148"/>
        <v>1.7153046892044319</v>
      </c>
      <c r="EP69" s="49">
        <f t="shared" si="149"/>
        <v>1.006119608234239</v>
      </c>
      <c r="EQ69" s="32">
        <f t="shared" si="150"/>
        <v>0.28774929442549119</v>
      </c>
      <c r="ER69" s="32">
        <f t="shared" si="151"/>
        <v>128.47826031487608</v>
      </c>
      <c r="ES69" s="32">
        <f>IF(P59,S132,"")</f>
        <v>0.7</v>
      </c>
      <c r="ET69" s="32">
        <f>IF(P59,EQ132,"")</f>
        <v>0.86219566852197027</v>
      </c>
      <c r="EU69" s="32">
        <f>IF(P59,ER132,"")</f>
        <v>104.34433064834082</v>
      </c>
    </row>
    <row r="70" spans="15:151" ht="18" x14ac:dyDescent="0.35">
      <c r="O70" s="11" t="s">
        <v>560</v>
      </c>
      <c r="P70" s="35">
        <f>IF(P59,IF(ISNUMBER(VLOOKUP(P4,M7:V56,9)),VLOOKUP(P4,M7:V56,9),0.29056-0.08775*P69),"")</f>
        <v>0.2334</v>
      </c>
      <c r="Q70" s="35">
        <f>IF(P59,IF(ISNUMBER(VLOOKUP(P4,M7:V56,10)),VLOOKUP(P4,M7:V56,10),0.29056-0.08775*Q69),"")</f>
        <v>0.23380000000000001</v>
      </c>
      <c r="S70" s="32">
        <v>0.08</v>
      </c>
      <c r="T70" s="38">
        <f t="shared" si="23"/>
        <v>407.76762972811957</v>
      </c>
      <c r="U70" s="32">
        <f t="shared" si="24"/>
        <v>48.742044498052067</v>
      </c>
      <c r="V70" s="32">
        <f t="shared" si="25"/>
        <v>19.111214787286649</v>
      </c>
      <c r="W70" s="2">
        <f t="shared" si="26"/>
        <v>0.35391770222329194</v>
      </c>
      <c r="X70" s="2">
        <f t="shared" si="27"/>
        <v>1.3413545155055342</v>
      </c>
      <c r="Y70" s="2">
        <f t="shared" si="28"/>
        <v>1.6551613336885036</v>
      </c>
      <c r="Z70" s="2">
        <f t="shared" si="29"/>
        <v>1.0077379723873414</v>
      </c>
      <c r="AA70" s="32">
        <f t="shared" si="30"/>
        <v>5874.5720853654611</v>
      </c>
      <c r="AB70" s="32">
        <f t="shared" si="31"/>
        <v>400.27134958279169</v>
      </c>
      <c r="AC70" s="32">
        <f t="shared" si="32"/>
        <v>47.852178089342665</v>
      </c>
      <c r="AD70" s="32">
        <f t="shared" si="33"/>
        <v>18.927220339615495</v>
      </c>
      <c r="AE70" s="2">
        <f t="shared" si="34"/>
        <v>0.35634428492700787</v>
      </c>
      <c r="AF70" s="2">
        <f t="shared" si="35"/>
        <v>1.3137615367436408</v>
      </c>
      <c r="AG70" s="2">
        <f t="shared" si="36"/>
        <v>1.6848329345972712</v>
      </c>
      <c r="AH70" s="2">
        <f t="shared" si="37"/>
        <v>1.0078677126292215</v>
      </c>
      <c r="AI70" s="32">
        <f t="shared" si="38"/>
        <v>5941.2487257052526</v>
      </c>
      <c r="AJ70" s="32">
        <f t="shared" si="39"/>
        <v>400.6886641880397</v>
      </c>
      <c r="AK70" s="32">
        <f t="shared" si="40"/>
        <v>47.900162137350101</v>
      </c>
      <c r="AL70" s="32">
        <f t="shared" si="41"/>
        <v>18.937311337489582</v>
      </c>
      <c r="AM70" s="2">
        <f t="shared" si="42"/>
        <v>0.35621581884837417</v>
      </c>
      <c r="AN70" s="2">
        <f t="shared" si="43"/>
        <v>1.3152745884176509</v>
      </c>
      <c r="AO70" s="2">
        <f t="shared" si="44"/>
        <v>1.6831732156836197</v>
      </c>
      <c r="AP70" s="2">
        <f t="shared" si="45"/>
        <v>1.0078604887575371</v>
      </c>
      <c r="AQ70" s="32">
        <f t="shared" si="46"/>
        <v>5937.4299717960821</v>
      </c>
      <c r="AR70" s="32">
        <f t="shared" si="47"/>
        <v>400.66486460050618</v>
      </c>
      <c r="AS70" s="32">
        <f t="shared" si="48"/>
        <v>47.897420863172719</v>
      </c>
      <c r="AT70" s="32">
        <f t="shared" si="49"/>
        <v>18.936735372059456</v>
      </c>
      <c r="AU70" s="2">
        <f t="shared" si="50"/>
        <v>0.35622316561182821</v>
      </c>
      <c r="AV70" s="2">
        <f t="shared" si="51"/>
        <v>1.3151882304314655</v>
      </c>
      <c r="AW70" s="2">
        <f t="shared" si="52"/>
        <v>1.683267841089763</v>
      </c>
      <c r="AX70" s="2">
        <f t="shared" si="53"/>
        <v>1.0078609007208896</v>
      </c>
      <c r="AY70" s="32">
        <f t="shared" si="54"/>
        <v>5937.6474141276631</v>
      </c>
      <c r="AZ70" s="32">
        <f t="shared" si="55"/>
        <v>400.66622009239336</v>
      </c>
      <c r="BA70" s="32">
        <f t="shared" si="56"/>
        <v>47.89757697548076</v>
      </c>
      <c r="BB70" s="32">
        <f t="shared" si="57"/>
        <v>18.936768174304298</v>
      </c>
      <c r="BC70" s="2">
        <f t="shared" si="58"/>
        <v>0.35622274724718511</v>
      </c>
      <c r="BD70" s="2">
        <f t="shared" si="59"/>
        <v>1.3151931486789015</v>
      </c>
      <c r="BE70" s="2">
        <f t="shared" si="60"/>
        <v>1.6832624516606955</v>
      </c>
      <c r="BF70" s="2">
        <f t="shared" si="61"/>
        <v>1.0078608772577013</v>
      </c>
      <c r="BG70" s="32">
        <f t="shared" si="62"/>
        <v>5937.6350287123887</v>
      </c>
      <c r="BH70" s="32">
        <f t="shared" si="63"/>
        <v>400.66614288526227</v>
      </c>
      <c r="BI70" s="32">
        <f t="shared" si="64"/>
        <v>47.897568083468023</v>
      </c>
      <c r="BJ70" s="32">
        <f t="shared" si="65"/>
        <v>18.936766305924259</v>
      </c>
      <c r="BK70" s="2">
        <f t="shared" si="66"/>
        <v>0.35622277107692879</v>
      </c>
      <c r="BL70" s="2">
        <f t="shared" si="67"/>
        <v>1.3151928685409278</v>
      </c>
      <c r="BM70" s="2">
        <f t="shared" si="68"/>
        <v>1.6832627586355651</v>
      </c>
      <c r="BN70" s="2">
        <f t="shared" si="69"/>
        <v>1.0078608785941352</v>
      </c>
      <c r="BO70" s="32">
        <f t="shared" si="70"/>
        <v>5937.6357341666244</v>
      </c>
      <c r="BP70" s="32">
        <f t="shared" si="71"/>
        <v>400.66614728286538</v>
      </c>
      <c r="BQ70" s="32">
        <f t="shared" si="72"/>
        <v>47.897568589943667</v>
      </c>
      <c r="BR70" s="32">
        <f t="shared" si="73"/>
        <v>18.936766412344387</v>
      </c>
      <c r="BS70" s="2">
        <f t="shared" si="74"/>
        <v>0.35622276971962274</v>
      </c>
      <c r="BT70" s="2">
        <f t="shared" si="75"/>
        <v>1.3151928844971665</v>
      </c>
      <c r="BU70" s="2">
        <f t="shared" si="76"/>
        <v>1.6832627411507342</v>
      </c>
      <c r="BV70" s="2">
        <f t="shared" si="77"/>
        <v>1.0078608785180139</v>
      </c>
      <c r="BW70" s="32">
        <f t="shared" si="78"/>
        <v>5937.6356939849884</v>
      </c>
      <c r="BX70" s="32">
        <f t="shared" si="79"/>
        <v>400.66614703238434</v>
      </c>
      <c r="BY70" s="32">
        <f t="shared" si="80"/>
        <v>47.897568561095554</v>
      </c>
      <c r="BZ70" s="32">
        <f t="shared" si="81"/>
        <v>18.936766406282857</v>
      </c>
      <c r="CA70" s="2">
        <f t="shared" si="82"/>
        <v>0.35622276979693296</v>
      </c>
      <c r="CB70" s="2">
        <f t="shared" si="83"/>
        <v>1.3151928835883224</v>
      </c>
      <c r="CC70" s="2">
        <f t="shared" si="84"/>
        <v>1.6832627421466446</v>
      </c>
      <c r="CD70" s="2">
        <f t="shared" si="85"/>
        <v>1.0078608785223497</v>
      </c>
      <c r="CE70" s="32">
        <f t="shared" si="86"/>
        <v>5937.6356962736763</v>
      </c>
      <c r="CF70" s="32">
        <f t="shared" si="87"/>
        <v>400.66614704665142</v>
      </c>
      <c r="CG70" s="32">
        <f t="shared" si="88"/>
        <v>47.897568562738705</v>
      </c>
      <c r="CH70" s="32">
        <f t="shared" si="89"/>
        <v>18.936766406628116</v>
      </c>
      <c r="CI70" s="2">
        <f t="shared" si="90"/>
        <v>0.35622276979252954</v>
      </c>
      <c r="CJ70" s="2">
        <f t="shared" si="91"/>
        <v>1.3151928836400888</v>
      </c>
      <c r="CK70" s="2">
        <f t="shared" si="92"/>
        <v>1.6832627420899189</v>
      </c>
      <c r="CL70" s="2">
        <f t="shared" si="93"/>
        <v>1.0078608785221028</v>
      </c>
      <c r="CM70" s="32">
        <f t="shared" si="94"/>
        <v>5937.6356961433121</v>
      </c>
      <c r="CN70" s="32">
        <f t="shared" si="95"/>
        <v>400.66614704583873</v>
      </c>
      <c r="CO70" s="32">
        <f t="shared" si="96"/>
        <v>47.89756856264512</v>
      </c>
      <c r="CP70" s="32">
        <f t="shared" si="97"/>
        <v>18.936766406608452</v>
      </c>
      <c r="CQ70" s="2">
        <f t="shared" si="98"/>
        <v>0.35622276979278039</v>
      </c>
      <c r="CR70" s="2">
        <f t="shared" si="99"/>
        <v>1.31519288363714</v>
      </c>
      <c r="CS70" s="2">
        <f t="shared" si="100"/>
        <v>1.6832627420931496</v>
      </c>
      <c r="CT70" s="2">
        <f t="shared" si="101"/>
        <v>1.0078608785221168</v>
      </c>
      <c r="CU70" s="32">
        <f t="shared" si="102"/>
        <v>5937.6356961507427</v>
      </c>
      <c r="CV70" s="32">
        <f t="shared" si="103"/>
        <v>400.66614704588511</v>
      </c>
      <c r="CW70" s="48">
        <f t="shared" si="104"/>
        <v>47.897568562650449</v>
      </c>
      <c r="CX70" s="48">
        <f t="shared" si="105"/>
        <v>18.936766406609582</v>
      </c>
      <c r="CY70" s="49">
        <f t="shared" si="106"/>
        <v>0.35622276979276629</v>
      </c>
      <c r="CZ70" s="49">
        <f t="shared" si="107"/>
        <v>1.3151928836373077</v>
      </c>
      <c r="DA70" s="49">
        <f t="shared" si="108"/>
        <v>1.6832627420929658</v>
      </c>
      <c r="DB70" s="49">
        <f t="shared" si="109"/>
        <v>1.0078608785221159</v>
      </c>
      <c r="DC70" s="48">
        <f t="shared" si="110"/>
        <v>5937.6356961503134</v>
      </c>
      <c r="DD70" s="32">
        <f t="shared" si="111"/>
        <v>400.66614704588238</v>
      </c>
      <c r="DE70" s="48">
        <f t="shared" si="112"/>
        <v>47.897568562650157</v>
      </c>
      <c r="DF70" s="48">
        <f t="shared" si="113"/>
        <v>18.936766406609504</v>
      </c>
      <c r="DG70" s="49">
        <f t="shared" si="114"/>
        <v>0.35622276979276674</v>
      </c>
      <c r="DH70" s="49">
        <f t="shared" si="115"/>
        <v>1.3151928836372992</v>
      </c>
      <c r="DI70" s="49">
        <f t="shared" si="116"/>
        <v>1.683262742092976</v>
      </c>
      <c r="DJ70" s="49">
        <f t="shared" si="117"/>
        <v>1.0078608785221159</v>
      </c>
      <c r="DK70" s="48">
        <f t="shared" si="118"/>
        <v>5937.6356961503461</v>
      </c>
      <c r="DL70" s="32">
        <f t="shared" si="119"/>
        <v>400.66614704588261</v>
      </c>
      <c r="DM70" s="48">
        <f t="shared" si="120"/>
        <v>47.897568562650179</v>
      </c>
      <c r="DN70" s="48">
        <f t="shared" si="121"/>
        <v>18.936766406609514</v>
      </c>
      <c r="DO70" s="49">
        <f t="shared" si="122"/>
        <v>0.35622276979276674</v>
      </c>
      <c r="DP70" s="49">
        <f t="shared" si="123"/>
        <v>1.3151928836372995</v>
      </c>
      <c r="DQ70" s="49">
        <f t="shared" si="124"/>
        <v>1.6832627420929756</v>
      </c>
      <c r="DR70" s="49">
        <f t="shared" si="125"/>
        <v>1.0078608785221161</v>
      </c>
      <c r="DS70" s="48">
        <f t="shared" si="126"/>
        <v>5937.6356961503398</v>
      </c>
      <c r="DT70" s="32">
        <f t="shared" si="127"/>
        <v>400.6661470458825</v>
      </c>
      <c r="DU70" s="48">
        <f t="shared" si="128"/>
        <v>47.897568562650157</v>
      </c>
      <c r="DV70" s="48">
        <f t="shared" si="129"/>
        <v>18.936766406609514</v>
      </c>
      <c r="DW70" s="49">
        <f t="shared" si="130"/>
        <v>0.3562227697927669</v>
      </c>
      <c r="DX70" s="49">
        <f t="shared" si="131"/>
        <v>1.3151928836372988</v>
      </c>
      <c r="DY70" s="49">
        <f t="shared" si="132"/>
        <v>1.683262742092976</v>
      </c>
      <c r="DZ70" s="49">
        <f t="shared" si="133"/>
        <v>1.0078608785221159</v>
      </c>
      <c r="EA70" s="48">
        <f t="shared" si="134"/>
        <v>5937.6356961503461</v>
      </c>
      <c r="EB70" s="32">
        <f t="shared" si="135"/>
        <v>400.66614704588261</v>
      </c>
      <c r="EC70" s="48">
        <f t="shared" si="136"/>
        <v>47.897568562650179</v>
      </c>
      <c r="ED70" s="48">
        <f t="shared" si="137"/>
        <v>18.936766406609514</v>
      </c>
      <c r="EE70" s="49">
        <f t="shared" si="138"/>
        <v>0.35622276979276674</v>
      </c>
      <c r="EF70" s="49">
        <f t="shared" si="139"/>
        <v>1.3151928836372995</v>
      </c>
      <c r="EG70" s="49">
        <f t="shared" si="140"/>
        <v>1.6832627420929756</v>
      </c>
      <c r="EH70" s="49">
        <f t="shared" si="141"/>
        <v>1.0078608785221161</v>
      </c>
      <c r="EI70" s="48">
        <f t="shared" si="142"/>
        <v>5937.6356961503398</v>
      </c>
      <c r="EJ70" s="32">
        <f t="shared" si="143"/>
        <v>400.6661470458825</v>
      </c>
      <c r="EK70" s="48">
        <f t="shared" si="144"/>
        <v>47.897568562650157</v>
      </c>
      <c r="EL70" s="48">
        <f t="shared" si="145"/>
        <v>18.936766406609514</v>
      </c>
      <c r="EM70" s="49">
        <f t="shared" si="146"/>
        <v>0.3562227697927669</v>
      </c>
      <c r="EN70" s="49">
        <f t="shared" si="147"/>
        <v>1.3151928836372988</v>
      </c>
      <c r="EO70" s="49">
        <f t="shared" si="148"/>
        <v>1.683262742092976</v>
      </c>
      <c r="EP70" s="49">
        <f t="shared" si="149"/>
        <v>1.0078608785221159</v>
      </c>
      <c r="EQ70" s="32">
        <f t="shared" si="150"/>
        <v>0.31445431949143338</v>
      </c>
      <c r="ER70" s="32">
        <f t="shared" si="151"/>
        <v>127.51614704588252</v>
      </c>
      <c r="ES70" s="32">
        <f>IF(P59,S142,"")</f>
        <v>0.8</v>
      </c>
      <c r="ET70" s="32">
        <f>IF(P59,EQ142,"")</f>
        <v>0.90967662346865585</v>
      </c>
      <c r="EU70" s="32">
        <f>IF(P59,ER142,"")</f>
        <v>102.30755496956209</v>
      </c>
    </row>
    <row r="71" spans="15:151" x14ac:dyDescent="0.25">
      <c r="O71" s="60" t="s">
        <v>624</v>
      </c>
      <c r="P71" s="33">
        <f>IF(P59,IF(ISNUMBER(VLOOKUP($P$4,$M$7:$V$56,7)),VLOOKUP($P$4,$M$7:$V$56,7),""),"")</f>
        <v>82.9876</v>
      </c>
      <c r="Q71" s="33">
        <f>IF(P59,IF(ISNUMBER(VLOOKUP($P$4,$M$7:$V$56,8)),VLOOKUP($P$4,$M$7:$V$56,8),""),"")</f>
        <v>520.64580000000001</v>
      </c>
      <c r="S71" s="32">
        <v>0.09</v>
      </c>
      <c r="T71" s="38">
        <f t="shared" si="23"/>
        <v>407.37616622738449</v>
      </c>
      <c r="U71" s="32">
        <f t="shared" si="24"/>
        <v>48.694052952650985</v>
      </c>
      <c r="V71" s="32">
        <f t="shared" si="25"/>
        <v>19.101460837633109</v>
      </c>
      <c r="W71" s="2">
        <f t="shared" si="26"/>
        <v>0.35405085542387554</v>
      </c>
      <c r="X71" s="2">
        <f t="shared" si="27"/>
        <v>1.3398904680881367</v>
      </c>
      <c r="Y71" s="2">
        <f t="shared" si="28"/>
        <v>1.623887818363871</v>
      </c>
      <c r="Z71" s="2">
        <f t="shared" si="29"/>
        <v>1.0096188877997505</v>
      </c>
      <c r="AA71" s="32">
        <f t="shared" si="30"/>
        <v>5733.4327823117237</v>
      </c>
      <c r="AB71" s="32">
        <f t="shared" si="31"/>
        <v>399.37536302962496</v>
      </c>
      <c r="AC71" s="32">
        <f t="shared" si="32"/>
        <v>47.749744714877266</v>
      </c>
      <c r="AD71" s="32">
        <f t="shared" si="33"/>
        <v>18.905613845761792</v>
      </c>
      <c r="AE71" s="2">
        <f t="shared" si="34"/>
        <v>0.35661756947264883</v>
      </c>
      <c r="AF71" s="2">
        <f t="shared" si="35"/>
        <v>1.3105214290056764</v>
      </c>
      <c r="AG71" s="2">
        <f t="shared" si="36"/>
        <v>1.6542700999574378</v>
      </c>
      <c r="AH71" s="2">
        <f t="shared" si="37"/>
        <v>1.0097964903283825</v>
      </c>
      <c r="AI71" s="32">
        <f t="shared" si="38"/>
        <v>5797.7735644776658</v>
      </c>
      <c r="AJ71" s="32">
        <f t="shared" si="39"/>
        <v>399.78597295534775</v>
      </c>
      <c r="AK71" s="32">
        <f t="shared" si="40"/>
        <v>47.796588180365781</v>
      </c>
      <c r="AL71" s="32">
        <f t="shared" si="41"/>
        <v>18.91550560416891</v>
      </c>
      <c r="AM71" s="2">
        <f t="shared" si="42"/>
        <v>0.35649275723559803</v>
      </c>
      <c r="AN71" s="2">
        <f t="shared" si="43"/>
        <v>1.312004875350425</v>
      </c>
      <c r="AO71" s="2">
        <f t="shared" si="44"/>
        <v>1.6527028064463314</v>
      </c>
      <c r="AP71" s="2">
        <f t="shared" si="45"/>
        <v>1.0097873782199724</v>
      </c>
      <c r="AQ71" s="32">
        <f t="shared" si="46"/>
        <v>5794.3699728069678</v>
      </c>
      <c r="AR71" s="32">
        <f t="shared" si="47"/>
        <v>399.76434330338435</v>
      </c>
      <c r="AS71" s="32">
        <f t="shared" si="48"/>
        <v>47.794116429045026</v>
      </c>
      <c r="AT71" s="32">
        <f t="shared" si="49"/>
        <v>18.914984115626559</v>
      </c>
      <c r="AU71" s="2">
        <f t="shared" si="50"/>
        <v>0.35649934997193522</v>
      </c>
      <c r="AV71" s="2">
        <f t="shared" si="51"/>
        <v>1.3119266723592435</v>
      </c>
      <c r="AW71" s="2">
        <f t="shared" si="52"/>
        <v>1.6527853413899891</v>
      </c>
      <c r="AX71" s="2">
        <f t="shared" si="53"/>
        <v>1.0097878582091273</v>
      </c>
      <c r="AY71" s="32">
        <f t="shared" si="54"/>
        <v>5794.5489868987597</v>
      </c>
      <c r="AZ71" s="32">
        <f t="shared" si="55"/>
        <v>399.76548118154153</v>
      </c>
      <c r="BA71" s="32">
        <f t="shared" si="56"/>
        <v>47.79424644965367</v>
      </c>
      <c r="BB71" s="32">
        <f t="shared" si="57"/>
        <v>18.915011548575041</v>
      </c>
      <c r="BC71" s="2">
        <f t="shared" si="58"/>
        <v>0.35649900319572203</v>
      </c>
      <c r="BD71" s="2">
        <f t="shared" si="59"/>
        <v>1.311930786243555</v>
      </c>
      <c r="BE71" s="2">
        <f t="shared" si="60"/>
        <v>1.6527809993779341</v>
      </c>
      <c r="BF71" s="2">
        <f t="shared" si="61"/>
        <v>1.0097878329581602</v>
      </c>
      <c r="BG71" s="32">
        <f t="shared" si="62"/>
        <v>5794.5395686800566</v>
      </c>
      <c r="BH71" s="32">
        <f t="shared" si="63"/>
        <v>399.76542131664479</v>
      </c>
      <c r="BI71" s="32">
        <f t="shared" si="64"/>
        <v>47.794239609108516</v>
      </c>
      <c r="BJ71" s="32">
        <f t="shared" si="65"/>
        <v>18.915010105297224</v>
      </c>
      <c r="BK71" s="2">
        <f t="shared" si="66"/>
        <v>0.35649902144010065</v>
      </c>
      <c r="BL71" s="2">
        <f t="shared" si="67"/>
        <v>1.3119305698075667</v>
      </c>
      <c r="BM71" s="2">
        <f t="shared" si="68"/>
        <v>1.6527812278152971</v>
      </c>
      <c r="BN71" s="2">
        <f t="shared" si="69"/>
        <v>1.0097878342866387</v>
      </c>
      <c r="BO71" s="32">
        <f t="shared" si="70"/>
        <v>5794.5400641797514</v>
      </c>
      <c r="BP71" s="32">
        <f t="shared" si="71"/>
        <v>399.7654244661847</v>
      </c>
      <c r="BQ71" s="32">
        <f t="shared" si="72"/>
        <v>47.794239968994951</v>
      </c>
      <c r="BR71" s="32">
        <f t="shared" si="73"/>
        <v>18.915010181229214</v>
      </c>
      <c r="BS71" s="2">
        <f t="shared" si="74"/>
        <v>0.35649902048024984</v>
      </c>
      <c r="BT71" s="2">
        <f t="shared" si="75"/>
        <v>1.3119305811944351</v>
      </c>
      <c r="BU71" s="2">
        <f t="shared" si="76"/>
        <v>1.6527812157970254</v>
      </c>
      <c r="BV71" s="2">
        <f t="shared" si="77"/>
        <v>1.0097878342167463</v>
      </c>
      <c r="BW71" s="32">
        <f t="shared" si="78"/>
        <v>5794.5400381111112</v>
      </c>
      <c r="BX71" s="32">
        <f t="shared" si="79"/>
        <v>399.76542430048488</v>
      </c>
      <c r="BY71" s="32">
        <f t="shared" si="80"/>
        <v>47.794239950061055</v>
      </c>
      <c r="BZ71" s="32">
        <f t="shared" si="81"/>
        <v>18.915010177234361</v>
      </c>
      <c r="CA71" s="2">
        <f t="shared" si="82"/>
        <v>0.35649902053074806</v>
      </c>
      <c r="CB71" s="2">
        <f t="shared" si="83"/>
        <v>1.3119305805953643</v>
      </c>
      <c r="CC71" s="2">
        <f t="shared" si="84"/>
        <v>1.6527812164293145</v>
      </c>
      <c r="CD71" s="2">
        <f t="shared" si="85"/>
        <v>1.0097878342204236</v>
      </c>
      <c r="CE71" s="32">
        <f t="shared" si="86"/>
        <v>5794.5400394826056</v>
      </c>
      <c r="CF71" s="32">
        <f t="shared" si="87"/>
        <v>399.7654243092025</v>
      </c>
      <c r="CG71" s="32">
        <f t="shared" si="88"/>
        <v>47.794239951057186</v>
      </c>
      <c r="CH71" s="32">
        <f t="shared" si="89"/>
        <v>18.915010177444536</v>
      </c>
      <c r="CI71" s="2">
        <f t="shared" si="90"/>
        <v>0.35649902052809129</v>
      </c>
      <c r="CJ71" s="2">
        <f t="shared" si="91"/>
        <v>1.3119305806268817</v>
      </c>
      <c r="CK71" s="2">
        <f t="shared" si="92"/>
        <v>1.6527812163960498</v>
      </c>
      <c r="CL71" s="2">
        <f t="shared" si="93"/>
        <v>1.00978783422023</v>
      </c>
      <c r="CM71" s="32">
        <f t="shared" si="94"/>
        <v>5794.5400394104445</v>
      </c>
      <c r="CN71" s="32">
        <f t="shared" si="95"/>
        <v>399.76542430874383</v>
      </c>
      <c r="CO71" s="32">
        <f t="shared" si="96"/>
        <v>47.794239951004762</v>
      </c>
      <c r="CP71" s="32">
        <f t="shared" si="97"/>
        <v>18.915010177433473</v>
      </c>
      <c r="CQ71" s="2">
        <f t="shared" si="98"/>
        <v>0.35649902052823107</v>
      </c>
      <c r="CR71" s="2">
        <f t="shared" si="99"/>
        <v>1.3119305806252233</v>
      </c>
      <c r="CS71" s="2">
        <f t="shared" si="100"/>
        <v>1.6527812163978004</v>
      </c>
      <c r="CT71" s="2">
        <f t="shared" si="101"/>
        <v>1.0097878342202402</v>
      </c>
      <c r="CU71" s="32">
        <f t="shared" si="102"/>
        <v>5794.5400394142453</v>
      </c>
      <c r="CV71" s="32">
        <f t="shared" si="103"/>
        <v>399.76542430876799</v>
      </c>
      <c r="CW71" s="48">
        <f t="shared" si="104"/>
        <v>47.79423995100754</v>
      </c>
      <c r="CX71" s="48">
        <f t="shared" si="105"/>
        <v>18.915010177434063</v>
      </c>
      <c r="CY71" s="49">
        <f t="shared" si="106"/>
        <v>0.35649902052822374</v>
      </c>
      <c r="CZ71" s="49">
        <f t="shared" si="107"/>
        <v>1.3119305806253105</v>
      </c>
      <c r="DA71" s="49">
        <f t="shared" si="108"/>
        <v>1.652781216397708</v>
      </c>
      <c r="DB71" s="49">
        <f t="shared" si="109"/>
        <v>1.0097878342202398</v>
      </c>
      <c r="DC71" s="48">
        <f t="shared" si="110"/>
        <v>5794.5400394140433</v>
      </c>
      <c r="DD71" s="32">
        <f t="shared" si="111"/>
        <v>399.76542430876674</v>
      </c>
      <c r="DE71" s="48">
        <f t="shared" si="112"/>
        <v>47.79423995100737</v>
      </c>
      <c r="DF71" s="48">
        <f t="shared" si="113"/>
        <v>18.915010177434031</v>
      </c>
      <c r="DG71" s="49">
        <f t="shared" si="114"/>
        <v>0.3564990205282243</v>
      </c>
      <c r="DH71" s="49">
        <f t="shared" si="115"/>
        <v>1.3119305806253054</v>
      </c>
      <c r="DI71" s="49">
        <f t="shared" si="116"/>
        <v>1.6527812163977136</v>
      </c>
      <c r="DJ71" s="49">
        <f t="shared" si="117"/>
        <v>1.0097878342202398</v>
      </c>
      <c r="DK71" s="48">
        <f t="shared" si="118"/>
        <v>5794.540039414057</v>
      </c>
      <c r="DL71" s="32">
        <f t="shared" si="119"/>
        <v>399.7654243087668</v>
      </c>
      <c r="DM71" s="48">
        <f t="shared" si="120"/>
        <v>47.794239951007391</v>
      </c>
      <c r="DN71" s="48">
        <f t="shared" si="121"/>
        <v>18.915010177434038</v>
      </c>
      <c r="DO71" s="49">
        <f t="shared" si="122"/>
        <v>0.3564990205282243</v>
      </c>
      <c r="DP71" s="49">
        <f t="shared" si="123"/>
        <v>1.3119305806253054</v>
      </c>
      <c r="DQ71" s="49">
        <f t="shared" si="124"/>
        <v>1.6527812163977136</v>
      </c>
      <c r="DR71" s="49">
        <f t="shared" si="125"/>
        <v>1.0097878342202398</v>
      </c>
      <c r="DS71" s="48">
        <f t="shared" si="126"/>
        <v>5794.540039414057</v>
      </c>
      <c r="DT71" s="32">
        <f t="shared" si="127"/>
        <v>399.7654243087668</v>
      </c>
      <c r="DU71" s="48">
        <f t="shared" si="128"/>
        <v>47.794239951007391</v>
      </c>
      <c r="DV71" s="48">
        <f t="shared" si="129"/>
        <v>18.915010177434038</v>
      </c>
      <c r="DW71" s="49">
        <f t="shared" si="130"/>
        <v>0.3564990205282243</v>
      </c>
      <c r="DX71" s="49">
        <f t="shared" si="131"/>
        <v>1.3119305806253054</v>
      </c>
      <c r="DY71" s="49">
        <f t="shared" si="132"/>
        <v>1.6527812163977136</v>
      </c>
      <c r="DZ71" s="49">
        <f t="shared" si="133"/>
        <v>1.0097878342202398</v>
      </c>
      <c r="EA71" s="48">
        <f t="shared" si="134"/>
        <v>5794.540039414057</v>
      </c>
      <c r="EB71" s="32">
        <f t="shared" si="135"/>
        <v>399.7654243087668</v>
      </c>
      <c r="EC71" s="48">
        <f t="shared" si="136"/>
        <v>47.794239951007391</v>
      </c>
      <c r="ED71" s="48">
        <f t="shared" si="137"/>
        <v>18.915010177434038</v>
      </c>
      <c r="EE71" s="49">
        <f t="shared" si="138"/>
        <v>0.3564990205282243</v>
      </c>
      <c r="EF71" s="49">
        <f t="shared" si="139"/>
        <v>1.3119305806253054</v>
      </c>
      <c r="EG71" s="49">
        <f t="shared" si="140"/>
        <v>1.6527812163977136</v>
      </c>
      <c r="EH71" s="49">
        <f t="shared" si="141"/>
        <v>1.0097878342202398</v>
      </c>
      <c r="EI71" s="48">
        <f t="shared" si="142"/>
        <v>5794.540039414057</v>
      </c>
      <c r="EJ71" s="32">
        <f t="shared" si="143"/>
        <v>399.7654243087668</v>
      </c>
      <c r="EK71" s="48">
        <f t="shared" si="144"/>
        <v>47.794239951007391</v>
      </c>
      <c r="EL71" s="48">
        <f t="shared" si="145"/>
        <v>18.915010177434038</v>
      </c>
      <c r="EM71" s="49">
        <f t="shared" si="146"/>
        <v>0.3564990205282243</v>
      </c>
      <c r="EN71" s="49">
        <f t="shared" si="147"/>
        <v>1.3119305806253054</v>
      </c>
      <c r="EO71" s="49">
        <f t="shared" si="148"/>
        <v>1.6527812163977136</v>
      </c>
      <c r="EP71" s="49">
        <f t="shared" si="149"/>
        <v>1.0097878342202398</v>
      </c>
      <c r="EQ71" s="32">
        <f t="shared" si="150"/>
        <v>0.33898381671625583</v>
      </c>
      <c r="ER71" s="32">
        <f t="shared" si="151"/>
        <v>126.61542430876682</v>
      </c>
      <c r="ES71" s="32">
        <f>IF(P59,S152,"")</f>
        <v>0.9</v>
      </c>
      <c r="ET71" s="32">
        <f>IF(P59,EQ152,"")</f>
        <v>0.955393762786796</v>
      </c>
      <c r="EU71" s="32">
        <f>IF(P59,ER152,"")</f>
        <v>100.40193555568146</v>
      </c>
    </row>
    <row r="72" spans="15:151" x14ac:dyDescent="0.25">
      <c r="O72" s="11" t="s">
        <v>581</v>
      </c>
      <c r="P72" s="44">
        <f>83.14*P67/P68</f>
        <v>526.41133269535362</v>
      </c>
      <c r="Q72" s="44">
        <f>83.14*Q67/Q68</f>
        <v>244.08445632138867</v>
      </c>
      <c r="S72" s="43">
        <v>0.1</v>
      </c>
      <c r="T72" s="46">
        <f t="shared" si="23"/>
        <v>406.98470272664935</v>
      </c>
      <c r="U72" s="43">
        <f t="shared" si="24"/>
        <v>48.646235833498864</v>
      </c>
      <c r="V72" s="43">
        <f t="shared" si="25"/>
        <v>19.091723218517153</v>
      </c>
      <c r="W72" s="47">
        <f t="shared" si="26"/>
        <v>0.35418327633671426</v>
      </c>
      <c r="X72" s="47">
        <f t="shared" si="27"/>
        <v>1.3384291318885218</v>
      </c>
      <c r="Y72" s="47">
        <f t="shared" si="28"/>
        <v>1.5943944994968984</v>
      </c>
      <c r="Z72" s="47">
        <f t="shared" si="29"/>
        <v>1.0116682007923565</v>
      </c>
      <c r="AA72" s="43">
        <f t="shared" si="30"/>
        <v>5603.9064204638844</v>
      </c>
      <c r="AB72" s="43">
        <f t="shared" si="31"/>
        <v>398.53746107376838</v>
      </c>
      <c r="AC72" s="43">
        <f t="shared" si="32"/>
        <v>47.65467125041426</v>
      </c>
      <c r="AD72" s="43">
        <f t="shared" si="33"/>
        <v>18.885480694229575</v>
      </c>
      <c r="AE72" s="47">
        <f t="shared" si="34"/>
        <v>0.35687003688471303</v>
      </c>
      <c r="AF72" s="47">
        <f t="shared" si="35"/>
        <v>1.3075015980751326</v>
      </c>
      <c r="AG72" s="47">
        <f t="shared" si="36"/>
        <v>1.6251752586753878</v>
      </c>
      <c r="AH72" s="47">
        <f t="shared" si="37"/>
        <v>1.0119025551124454</v>
      </c>
      <c r="AI72" s="43">
        <f t="shared" si="38"/>
        <v>5665.5680247015262</v>
      </c>
      <c r="AJ72" s="43">
        <f t="shared" si="39"/>
        <v>398.9382562546038</v>
      </c>
      <c r="AK72" s="43">
        <f t="shared" si="40"/>
        <v>47.700061812171882</v>
      </c>
      <c r="AL72" s="43">
        <f t="shared" si="41"/>
        <v>18.895102291880111</v>
      </c>
      <c r="AM72" s="47">
        <f t="shared" si="42"/>
        <v>0.3567496453652429</v>
      </c>
      <c r="AN72" s="47">
        <f t="shared" si="43"/>
        <v>1.3089448617598003</v>
      </c>
      <c r="AO72" s="47">
        <f t="shared" si="44"/>
        <v>1.6237067910681795</v>
      </c>
      <c r="AP72" s="47">
        <f t="shared" si="45"/>
        <v>1.0118914439798741</v>
      </c>
      <c r="AQ72" s="43">
        <f t="shared" si="46"/>
        <v>5662.5470271824015</v>
      </c>
      <c r="AR72" s="43">
        <f t="shared" si="47"/>
        <v>398.91870142456077</v>
      </c>
      <c r="AS72" s="43">
        <f t="shared" si="48"/>
        <v>47.697843548210074</v>
      </c>
      <c r="AT72" s="43">
        <f t="shared" si="49"/>
        <v>18.894632482291598</v>
      </c>
      <c r="AU72" s="47">
        <f t="shared" si="50"/>
        <v>0.35675553506187424</v>
      </c>
      <c r="AV72" s="47">
        <f t="shared" si="51"/>
        <v>1.3088743932205498</v>
      </c>
      <c r="AW72" s="47">
        <f t="shared" si="52"/>
        <v>1.6237784160783963</v>
      </c>
      <c r="AX72" s="47">
        <f t="shared" si="53"/>
        <v>1.011891986093588</v>
      </c>
      <c r="AY72" s="43">
        <f t="shared" si="54"/>
        <v>5662.6942000575491</v>
      </c>
      <c r="AZ72" s="43">
        <f t="shared" si="55"/>
        <v>398.9196542634532</v>
      </c>
      <c r="BA72" s="43">
        <f t="shared" si="56"/>
        <v>47.697951627794204</v>
      </c>
      <c r="BB72" s="43">
        <f t="shared" si="57"/>
        <v>18.894655373596681</v>
      </c>
      <c r="BC72" s="47">
        <f t="shared" si="58"/>
        <v>0.35675524811502279</v>
      </c>
      <c r="BD72" s="47">
        <f t="shared" si="59"/>
        <v>1.3088778267844092</v>
      </c>
      <c r="BE72" s="47">
        <f t="shared" si="60"/>
        <v>1.6237749259895065</v>
      </c>
      <c r="BF72" s="47">
        <f t="shared" si="61"/>
        <v>1.0118919596782747</v>
      </c>
      <c r="BG72" s="43">
        <f t="shared" si="62"/>
        <v>5662.6870283076705</v>
      </c>
      <c r="BH72" s="43">
        <f t="shared" si="63"/>
        <v>398.91960783197101</v>
      </c>
      <c r="BI72" s="43">
        <f t="shared" si="64"/>
        <v>47.697946361095902</v>
      </c>
      <c r="BJ72" s="43">
        <f t="shared" si="65"/>
        <v>18.894654258109867</v>
      </c>
      <c r="BK72" s="47">
        <f t="shared" si="66"/>
        <v>0.35675526209792457</v>
      </c>
      <c r="BL72" s="47">
        <f t="shared" si="67"/>
        <v>1.3088776594678369</v>
      </c>
      <c r="BM72" s="47">
        <f t="shared" si="68"/>
        <v>1.6237750960601089</v>
      </c>
      <c r="BN72" s="47">
        <f t="shared" si="69"/>
        <v>1.0118919609654833</v>
      </c>
      <c r="BO72" s="43">
        <f t="shared" si="70"/>
        <v>5662.687377783107</v>
      </c>
      <c r="BP72" s="43">
        <f t="shared" si="71"/>
        <v>398.91961009455275</v>
      </c>
      <c r="BQ72" s="43">
        <f t="shared" si="72"/>
        <v>47.697946617739277</v>
      </c>
      <c r="BR72" s="43">
        <f t="shared" si="73"/>
        <v>18.894654312466944</v>
      </c>
      <c r="BS72" s="47">
        <f t="shared" si="74"/>
        <v>0.35675526141654534</v>
      </c>
      <c r="BT72" s="47">
        <f t="shared" si="75"/>
        <v>1.3088776676210849</v>
      </c>
      <c r="BU72" s="47">
        <f t="shared" si="76"/>
        <v>1.6237750877726571</v>
      </c>
      <c r="BV72" s="47">
        <f t="shared" si="77"/>
        <v>1.0118919609027581</v>
      </c>
      <c r="BW72" s="43">
        <f t="shared" si="78"/>
        <v>5662.6873607533462</v>
      </c>
      <c r="BX72" s="43">
        <f t="shared" si="79"/>
        <v>398.91960998429829</v>
      </c>
      <c r="BY72" s="43">
        <f t="shared" si="80"/>
        <v>47.697946605233199</v>
      </c>
      <c r="BZ72" s="43">
        <f t="shared" si="81"/>
        <v>18.894654309818147</v>
      </c>
      <c r="CA72" s="47">
        <f t="shared" si="82"/>
        <v>0.3567552614497484</v>
      </c>
      <c r="CB72" s="47">
        <f t="shared" si="83"/>
        <v>1.3088776672237821</v>
      </c>
      <c r="CC72" s="47">
        <f t="shared" si="84"/>
        <v>1.6237750881764996</v>
      </c>
      <c r="CD72" s="47">
        <f t="shared" si="85"/>
        <v>1.0118919609058148</v>
      </c>
      <c r="CE72" s="43">
        <f t="shared" si="86"/>
        <v>5662.6873615832019</v>
      </c>
      <c r="CF72" s="43">
        <f t="shared" si="87"/>
        <v>398.91960998967096</v>
      </c>
      <c r="CG72" s="43">
        <f t="shared" si="88"/>
        <v>47.69794660584261</v>
      </c>
      <c r="CH72" s="43">
        <f t="shared" si="89"/>
        <v>18.894654309947221</v>
      </c>
      <c r="CI72" s="47">
        <f t="shared" si="90"/>
        <v>0.35675526144813041</v>
      </c>
      <c r="CJ72" s="47">
        <f t="shared" si="91"/>
        <v>1.3088776672431421</v>
      </c>
      <c r="CK72" s="47">
        <f t="shared" si="92"/>
        <v>1.6237750881568207</v>
      </c>
      <c r="CL72" s="47">
        <f t="shared" si="93"/>
        <v>1.0118919609056658</v>
      </c>
      <c r="CM72" s="43">
        <f t="shared" si="94"/>
        <v>5662.687361542763</v>
      </c>
      <c r="CN72" s="43">
        <f t="shared" si="95"/>
        <v>398.91960998940914</v>
      </c>
      <c r="CO72" s="43">
        <f t="shared" si="96"/>
        <v>47.697946605812909</v>
      </c>
      <c r="CP72" s="43">
        <f t="shared" si="97"/>
        <v>18.894654309940933</v>
      </c>
      <c r="CQ72" s="47">
        <f t="shared" si="98"/>
        <v>0.35675526144820935</v>
      </c>
      <c r="CR72" s="47">
        <f t="shared" si="99"/>
        <v>1.3088776672421987</v>
      </c>
      <c r="CS72" s="47">
        <f t="shared" si="100"/>
        <v>1.6237750881577804</v>
      </c>
      <c r="CT72" s="47">
        <f t="shared" si="101"/>
        <v>1.0118919609056729</v>
      </c>
      <c r="CU72" s="43">
        <f t="shared" si="102"/>
        <v>5662.6873615447312</v>
      </c>
      <c r="CV72" s="43">
        <f t="shared" si="103"/>
        <v>398.91960998942193</v>
      </c>
      <c r="CW72" s="43">
        <f t="shared" si="104"/>
        <v>47.697946605814373</v>
      </c>
      <c r="CX72" s="43">
        <f t="shared" si="105"/>
        <v>18.894654309941245</v>
      </c>
      <c r="CY72" s="47">
        <f t="shared" si="106"/>
        <v>0.35675526144820546</v>
      </c>
      <c r="CZ72" s="47">
        <f t="shared" si="107"/>
        <v>1.3088776672422446</v>
      </c>
      <c r="DA72" s="47">
        <f t="shared" si="108"/>
        <v>1.6237750881577333</v>
      </c>
      <c r="DB72" s="47">
        <f t="shared" si="109"/>
        <v>1.0118919609056727</v>
      </c>
      <c r="DC72" s="43">
        <f t="shared" si="110"/>
        <v>5662.6873615446375</v>
      </c>
      <c r="DD72" s="43">
        <f t="shared" si="111"/>
        <v>398.9196099894213</v>
      </c>
      <c r="DE72" s="43">
        <f t="shared" si="112"/>
        <v>47.697946605814309</v>
      </c>
      <c r="DF72" s="43">
        <f t="shared" si="113"/>
        <v>18.894654309941227</v>
      </c>
      <c r="DG72" s="47">
        <f t="shared" si="114"/>
        <v>0.35675526144820557</v>
      </c>
      <c r="DH72" s="47">
        <f t="shared" si="115"/>
        <v>1.3088776672422429</v>
      </c>
      <c r="DI72" s="47">
        <f t="shared" si="116"/>
        <v>1.6237750881577353</v>
      </c>
      <c r="DJ72" s="47">
        <f t="shared" si="117"/>
        <v>1.0118919609056727</v>
      </c>
      <c r="DK72" s="43">
        <f t="shared" si="118"/>
        <v>5662.6873615446348</v>
      </c>
      <c r="DL72" s="43">
        <f t="shared" si="119"/>
        <v>398.9196099894213</v>
      </c>
      <c r="DM72" s="43">
        <f t="shared" si="120"/>
        <v>47.697946605814309</v>
      </c>
      <c r="DN72" s="43">
        <f t="shared" si="121"/>
        <v>18.894654309941227</v>
      </c>
      <c r="DO72" s="47">
        <f t="shared" si="122"/>
        <v>0.35675526144820557</v>
      </c>
      <c r="DP72" s="47">
        <f t="shared" si="123"/>
        <v>1.3088776672422429</v>
      </c>
      <c r="DQ72" s="47">
        <f t="shared" si="124"/>
        <v>1.6237750881577353</v>
      </c>
      <c r="DR72" s="47">
        <f t="shared" si="125"/>
        <v>1.0118919609056727</v>
      </c>
      <c r="DS72" s="43">
        <f t="shared" si="126"/>
        <v>5662.6873615446348</v>
      </c>
      <c r="DT72" s="43">
        <f t="shared" si="127"/>
        <v>398.9196099894213</v>
      </c>
      <c r="DU72" s="43">
        <f t="shared" si="128"/>
        <v>47.697946605814309</v>
      </c>
      <c r="DV72" s="43">
        <f t="shared" si="129"/>
        <v>18.894654309941227</v>
      </c>
      <c r="DW72" s="47">
        <f t="shared" si="130"/>
        <v>0.35675526144820557</v>
      </c>
      <c r="DX72" s="47">
        <f t="shared" si="131"/>
        <v>1.3088776672422429</v>
      </c>
      <c r="DY72" s="47">
        <f t="shared" si="132"/>
        <v>1.6237750881577353</v>
      </c>
      <c r="DZ72" s="47">
        <f t="shared" si="133"/>
        <v>1.0118919609056727</v>
      </c>
      <c r="EA72" s="43">
        <f t="shared" si="134"/>
        <v>5662.6873615446348</v>
      </c>
      <c r="EB72" s="43">
        <f t="shared" si="135"/>
        <v>398.9196099894213</v>
      </c>
      <c r="EC72" s="43">
        <f t="shared" si="136"/>
        <v>47.697946605814309</v>
      </c>
      <c r="ED72" s="43">
        <f t="shared" si="137"/>
        <v>18.894654309941227</v>
      </c>
      <c r="EE72" s="47">
        <f t="shared" si="138"/>
        <v>0.35675526144820557</v>
      </c>
      <c r="EF72" s="47">
        <f t="shared" si="139"/>
        <v>1.3088776672422429</v>
      </c>
      <c r="EG72" s="47">
        <f t="shared" si="140"/>
        <v>1.6237750881577353</v>
      </c>
      <c r="EH72" s="47">
        <f t="shared" si="141"/>
        <v>1.0118919609056727</v>
      </c>
      <c r="EI72" s="43">
        <f t="shared" si="142"/>
        <v>5662.6873615446348</v>
      </c>
      <c r="EJ72" s="43">
        <f t="shared" si="143"/>
        <v>398.9196099894213</v>
      </c>
      <c r="EK72" s="43">
        <f t="shared" si="144"/>
        <v>47.697946605814309</v>
      </c>
      <c r="EL72" s="43">
        <f t="shared" si="145"/>
        <v>18.894654309941227</v>
      </c>
      <c r="EM72" s="47">
        <f t="shared" si="146"/>
        <v>0.35675526144820557</v>
      </c>
      <c r="EN72" s="47">
        <f t="shared" si="147"/>
        <v>1.3088776672422429</v>
      </c>
      <c r="EO72" s="47">
        <f t="shared" si="148"/>
        <v>1.6237750881577353</v>
      </c>
      <c r="EP72" s="47">
        <f t="shared" si="149"/>
        <v>1.0118919609056727</v>
      </c>
      <c r="EQ72" s="43">
        <f t="shared" si="150"/>
        <v>0.36161844815907168</v>
      </c>
      <c r="ER72" s="43">
        <f t="shared" si="151"/>
        <v>125.76960998942133</v>
      </c>
      <c r="ES72" s="32">
        <f>IF(P59,S162,"")</f>
        <v>1</v>
      </c>
      <c r="ET72" s="32">
        <f>IF(P59,EQ162,"")</f>
        <v>0.99999999999999878</v>
      </c>
      <c r="EU72" s="32">
        <f>IF(P59,ER162,"")</f>
        <v>98.602987660488395</v>
      </c>
    </row>
    <row r="73" spans="15:151" x14ac:dyDescent="0.25">
      <c r="S73" s="32">
        <v>0.11</v>
      </c>
      <c r="T73" s="38">
        <f t="shared" si="23"/>
        <v>406.5932392259142</v>
      </c>
      <c r="U73" s="32">
        <f t="shared" si="24"/>
        <v>48.598591913212772</v>
      </c>
      <c r="V73" s="32">
        <f t="shared" si="25"/>
        <v>19.082001878369457</v>
      </c>
      <c r="W73" s="2">
        <f t="shared" ref="W73:W136" si="152">(V73/U73)*EXP(-1*$P$71/($S$59*T73))</f>
        <v>0.35431496919879574</v>
      </c>
      <c r="X73" s="2">
        <f t="shared" ref="X73:X136" si="153">(U73/V73)*EXP(-1*$Q$71/($S$59*T73))</f>
        <v>1.3369704769724748</v>
      </c>
      <c r="Y73" s="2">
        <f t="shared" si="28"/>
        <v>1.5665487411979166</v>
      </c>
      <c r="Z73" s="2">
        <f t="shared" si="29"/>
        <v>1.0138777452745753</v>
      </c>
      <c r="AA73" s="32">
        <f t="shared" si="30"/>
        <v>5484.472989618037</v>
      </c>
      <c r="AB73" s="32">
        <f t="shared" si="31"/>
        <v>397.75102155571773</v>
      </c>
      <c r="AC73" s="32">
        <f t="shared" si="32"/>
        <v>47.566060735014084</v>
      </c>
      <c r="AD73" s="32">
        <f t="shared" si="33"/>
        <v>18.866647543268027</v>
      </c>
      <c r="AE73" s="2">
        <f t="shared" si="34"/>
        <v>0.35710430221638056</v>
      </c>
      <c r="AF73" s="2">
        <f t="shared" si="35"/>
        <v>1.3046760168671061</v>
      </c>
      <c r="AG73" s="2">
        <f t="shared" si="36"/>
        <v>1.597471935996587</v>
      </c>
      <c r="AH73" s="2">
        <f t="shared" si="37"/>
        <v>1.0141779594858309</v>
      </c>
      <c r="AI73" s="32">
        <f t="shared" si="38"/>
        <v>5543.2778852652764</v>
      </c>
      <c r="AJ73" s="32">
        <f t="shared" si="39"/>
        <v>398.13992977165992</v>
      </c>
      <c r="AK73" s="32">
        <f t="shared" si="40"/>
        <v>47.609805232128799</v>
      </c>
      <c r="AL73" s="32">
        <f t="shared" si="41"/>
        <v>18.875953213268915</v>
      </c>
      <c r="AM73" s="2">
        <f t="shared" si="42"/>
        <v>0.35698877837638993</v>
      </c>
      <c r="AN73" s="2">
        <f t="shared" si="43"/>
        <v>1.3060722670605469</v>
      </c>
      <c r="AO73" s="2">
        <f t="shared" si="44"/>
        <v>1.5961039615688801</v>
      </c>
      <c r="AP73" s="2">
        <f t="shared" si="45"/>
        <v>1.0141647705091479</v>
      </c>
      <c r="AQ73" s="32">
        <f t="shared" si="46"/>
        <v>5540.6026564180193</v>
      </c>
      <c r="AR73" s="32">
        <f t="shared" si="47"/>
        <v>398.12230883480993</v>
      </c>
      <c r="AS73" s="32">
        <f t="shared" si="48"/>
        <v>47.607820059509848</v>
      </c>
      <c r="AT73" s="32">
        <f t="shared" si="49"/>
        <v>18.875531261582978</v>
      </c>
      <c r="AU73" s="2">
        <f t="shared" si="50"/>
        <v>0.3569940263215956</v>
      </c>
      <c r="AV73" s="2">
        <f t="shared" si="51"/>
        <v>1.3060089605034604</v>
      </c>
      <c r="AW73" s="2">
        <f t="shared" si="52"/>
        <v>1.5961659243469599</v>
      </c>
      <c r="AX73" s="2">
        <f t="shared" si="53"/>
        <v>1.0141653680945011</v>
      </c>
      <c r="AY73" s="32">
        <f t="shared" si="54"/>
        <v>5540.7236901692531</v>
      </c>
      <c r="AZ73" s="32">
        <f t="shared" si="55"/>
        <v>398.12310619500471</v>
      </c>
      <c r="BA73" s="32">
        <f t="shared" si="56"/>
        <v>47.607909883510189</v>
      </c>
      <c r="BB73" s="32">
        <f t="shared" si="57"/>
        <v>18.875550354539172</v>
      </c>
      <c r="BC73" s="2">
        <f t="shared" si="58"/>
        <v>0.35699378887641253</v>
      </c>
      <c r="BD73" s="2">
        <f t="shared" si="59"/>
        <v>1.3060118250801349</v>
      </c>
      <c r="BE73" s="2">
        <f t="shared" si="60"/>
        <v>1.596163120448737</v>
      </c>
      <c r="BF73" s="2">
        <f t="shared" si="61"/>
        <v>1.0141653410533511</v>
      </c>
      <c r="BG73" s="32">
        <f t="shared" si="62"/>
        <v>5540.7182129402763</v>
      </c>
      <c r="BH73" s="32">
        <f t="shared" si="63"/>
        <v>398.12307011178069</v>
      </c>
      <c r="BI73" s="32">
        <f t="shared" si="64"/>
        <v>47.607905818659496</v>
      </c>
      <c r="BJ73" s="32">
        <f t="shared" si="65"/>
        <v>18.875549490517486</v>
      </c>
      <c r="BK73" s="2">
        <f t="shared" si="66"/>
        <v>0.35699379962166133</v>
      </c>
      <c r="BL73" s="2">
        <f t="shared" si="67"/>
        <v>1.3060116954482435</v>
      </c>
      <c r="BM73" s="2">
        <f t="shared" si="68"/>
        <v>1.596163247334462</v>
      </c>
      <c r="BN73" s="2">
        <f t="shared" si="69"/>
        <v>1.0141653422770538</v>
      </c>
      <c r="BO73" s="32">
        <f t="shared" si="70"/>
        <v>5540.7184608025227</v>
      </c>
      <c r="BP73" s="32">
        <f t="shared" si="71"/>
        <v>398.12307174466338</v>
      </c>
      <c r="BQ73" s="32">
        <f t="shared" si="72"/>
        <v>47.607906002607123</v>
      </c>
      <c r="BR73" s="32">
        <f t="shared" si="73"/>
        <v>18.875549529617263</v>
      </c>
      <c r="BS73" s="2">
        <f t="shared" si="74"/>
        <v>0.35699379913540413</v>
      </c>
      <c r="BT73" s="2">
        <f t="shared" si="75"/>
        <v>1.3060117013145058</v>
      </c>
      <c r="BU73" s="2">
        <f t="shared" si="76"/>
        <v>1.596163241592472</v>
      </c>
      <c r="BV73" s="2">
        <f t="shared" si="77"/>
        <v>1.0141653422216774</v>
      </c>
      <c r="BW73" s="32">
        <f t="shared" si="78"/>
        <v>5540.7184495859474</v>
      </c>
      <c r="BX73" s="32">
        <f t="shared" si="79"/>
        <v>398.12307167077012</v>
      </c>
      <c r="BY73" s="32">
        <f t="shared" si="80"/>
        <v>47.607905994282895</v>
      </c>
      <c r="BZ73" s="32">
        <f t="shared" si="81"/>
        <v>18.875549527847873</v>
      </c>
      <c r="CA73" s="2">
        <f t="shared" si="82"/>
        <v>0.35699379915740898</v>
      </c>
      <c r="CB73" s="2">
        <f t="shared" si="83"/>
        <v>1.306011701049038</v>
      </c>
      <c r="CC73" s="2">
        <f t="shared" si="84"/>
        <v>1.5961632418523155</v>
      </c>
      <c r="CD73" s="2">
        <f t="shared" si="85"/>
        <v>1.0141653422241834</v>
      </c>
      <c r="CE73" s="32">
        <f t="shared" si="86"/>
        <v>5540.7184500935391</v>
      </c>
      <c r="CF73" s="32">
        <f t="shared" si="87"/>
        <v>398.1230716741141</v>
      </c>
      <c r="CG73" s="32">
        <f t="shared" si="88"/>
        <v>47.607905994659596</v>
      </c>
      <c r="CH73" s="32">
        <f t="shared" si="89"/>
        <v>18.875549527927941</v>
      </c>
      <c r="CI73" s="2">
        <f t="shared" si="90"/>
        <v>0.35699379915641305</v>
      </c>
      <c r="CJ73" s="2">
        <f t="shared" si="91"/>
        <v>1.3060117010610519</v>
      </c>
      <c r="CK73" s="2">
        <f t="shared" si="92"/>
        <v>1.5961632418405565</v>
      </c>
      <c r="CL73" s="2">
        <f t="shared" si="93"/>
        <v>1.01416534222407</v>
      </c>
      <c r="CM73" s="32">
        <f t="shared" si="94"/>
        <v>5540.7184500705625</v>
      </c>
      <c r="CN73" s="32">
        <f t="shared" si="95"/>
        <v>398.12307167396267</v>
      </c>
      <c r="CO73" s="32">
        <f t="shared" si="96"/>
        <v>47.607905994642536</v>
      </c>
      <c r="CP73" s="32">
        <f t="shared" si="97"/>
        <v>18.87554952792431</v>
      </c>
      <c r="CQ73" s="2">
        <f t="shared" si="98"/>
        <v>0.35699379915645812</v>
      </c>
      <c r="CR73" s="2">
        <f t="shared" si="99"/>
        <v>1.3060117010605079</v>
      </c>
      <c r="CS73" s="2">
        <f t="shared" si="100"/>
        <v>1.5961632418410894</v>
      </c>
      <c r="CT73" s="2">
        <f t="shared" si="101"/>
        <v>1.0141653422240751</v>
      </c>
      <c r="CU73" s="32">
        <f t="shared" si="102"/>
        <v>5540.7184500716057</v>
      </c>
      <c r="CV73" s="32">
        <f t="shared" si="103"/>
        <v>398.12307167396955</v>
      </c>
      <c r="CW73" s="48">
        <f t="shared" si="104"/>
        <v>47.607905994643296</v>
      </c>
      <c r="CX73" s="48">
        <f t="shared" si="105"/>
        <v>18.87554952792448</v>
      </c>
      <c r="CY73" s="49">
        <f t="shared" si="106"/>
        <v>0.35699379915645629</v>
      </c>
      <c r="CZ73" s="49">
        <f t="shared" si="107"/>
        <v>1.3060117010605317</v>
      </c>
      <c r="DA73" s="49">
        <f t="shared" si="108"/>
        <v>1.5961632418410654</v>
      </c>
      <c r="DB73" s="49">
        <f t="shared" si="109"/>
        <v>1.0141653422240751</v>
      </c>
      <c r="DC73" s="48">
        <f t="shared" si="110"/>
        <v>5540.7184500715593</v>
      </c>
      <c r="DD73" s="32">
        <f t="shared" si="111"/>
        <v>398.12307167396926</v>
      </c>
      <c r="DE73" s="48">
        <f t="shared" si="112"/>
        <v>47.607905994643275</v>
      </c>
      <c r="DF73" s="48">
        <f t="shared" si="113"/>
        <v>18.87554952792447</v>
      </c>
      <c r="DG73" s="49">
        <f t="shared" si="114"/>
        <v>0.35699379915645618</v>
      </c>
      <c r="DH73" s="49">
        <f t="shared" si="115"/>
        <v>1.3060117010605314</v>
      </c>
      <c r="DI73" s="49">
        <f t="shared" si="116"/>
        <v>1.5961632418410658</v>
      </c>
      <c r="DJ73" s="49">
        <f t="shared" si="117"/>
        <v>1.0141653422240751</v>
      </c>
      <c r="DK73" s="48">
        <f t="shared" si="118"/>
        <v>5540.7184500715584</v>
      </c>
      <c r="DL73" s="32">
        <f t="shared" si="119"/>
        <v>398.12307167396926</v>
      </c>
      <c r="DM73" s="48">
        <f t="shared" si="120"/>
        <v>47.607905994643275</v>
      </c>
      <c r="DN73" s="48">
        <f t="shared" si="121"/>
        <v>18.87554952792447</v>
      </c>
      <c r="DO73" s="49">
        <f t="shared" si="122"/>
        <v>0.35699379915645618</v>
      </c>
      <c r="DP73" s="49">
        <f t="shared" si="123"/>
        <v>1.3060117010605314</v>
      </c>
      <c r="DQ73" s="49">
        <f t="shared" si="124"/>
        <v>1.5961632418410658</v>
      </c>
      <c r="DR73" s="49">
        <f t="shared" si="125"/>
        <v>1.0141653422240751</v>
      </c>
      <c r="DS73" s="48">
        <f t="shared" si="126"/>
        <v>5540.7184500715584</v>
      </c>
      <c r="DT73" s="32">
        <f t="shared" si="127"/>
        <v>398.12307167396926</v>
      </c>
      <c r="DU73" s="48">
        <f t="shared" si="128"/>
        <v>47.607905994643275</v>
      </c>
      <c r="DV73" s="48">
        <f t="shared" si="129"/>
        <v>18.87554952792447</v>
      </c>
      <c r="DW73" s="49">
        <f t="shared" si="130"/>
        <v>0.35699379915645618</v>
      </c>
      <c r="DX73" s="49">
        <f t="shared" si="131"/>
        <v>1.3060117010605314</v>
      </c>
      <c r="DY73" s="49">
        <f t="shared" si="132"/>
        <v>1.5961632418410658</v>
      </c>
      <c r="DZ73" s="49">
        <f t="shared" si="133"/>
        <v>1.0141653422240751</v>
      </c>
      <c r="EA73" s="48">
        <f t="shared" si="134"/>
        <v>5540.7184500715584</v>
      </c>
      <c r="EB73" s="32">
        <f t="shared" si="135"/>
        <v>398.12307167396926</v>
      </c>
      <c r="EC73" s="48">
        <f t="shared" si="136"/>
        <v>47.607905994643275</v>
      </c>
      <c r="ED73" s="48">
        <f t="shared" si="137"/>
        <v>18.87554952792447</v>
      </c>
      <c r="EE73" s="49">
        <f t="shared" si="138"/>
        <v>0.35699379915645618</v>
      </c>
      <c r="EF73" s="49">
        <f t="shared" si="139"/>
        <v>1.3060117010605314</v>
      </c>
      <c r="EG73" s="49">
        <f t="shared" si="140"/>
        <v>1.5961632418410658</v>
      </c>
      <c r="EH73" s="49">
        <f t="shared" si="141"/>
        <v>1.0141653422240751</v>
      </c>
      <c r="EI73" s="48">
        <f t="shared" si="142"/>
        <v>5540.7184500715584</v>
      </c>
      <c r="EJ73" s="32">
        <f t="shared" si="143"/>
        <v>398.12307167396926</v>
      </c>
      <c r="EK73" s="48">
        <f t="shared" si="144"/>
        <v>47.607905994643275</v>
      </c>
      <c r="EL73" s="48">
        <f t="shared" si="145"/>
        <v>18.87554952792447</v>
      </c>
      <c r="EM73" s="49">
        <f t="shared" si="146"/>
        <v>0.35699379915645618</v>
      </c>
      <c r="EN73" s="49">
        <f t="shared" si="147"/>
        <v>1.3060117010605314</v>
      </c>
      <c r="EO73" s="49">
        <f t="shared" si="148"/>
        <v>1.5961632418410658</v>
      </c>
      <c r="EP73" s="49">
        <f t="shared" si="149"/>
        <v>1.0141653422240751</v>
      </c>
      <c r="EQ73" s="32">
        <f t="shared" si="150"/>
        <v>0.38259403235031508</v>
      </c>
      <c r="ER73" s="32">
        <f t="shared" si="151"/>
        <v>124.97307167396929</v>
      </c>
    </row>
    <row r="74" spans="15:151" x14ac:dyDescent="0.25">
      <c r="S74" s="32">
        <v>0.12</v>
      </c>
      <c r="T74" s="38">
        <f t="shared" si="23"/>
        <v>406.20177572517912</v>
      </c>
      <c r="U74" s="32">
        <f t="shared" si="24"/>
        <v>48.551119977399139</v>
      </c>
      <c r="V74" s="32">
        <f t="shared" si="25"/>
        <v>19.072296765863985</v>
      </c>
      <c r="W74" s="2">
        <f t="shared" si="152"/>
        <v>0.3544459382021703</v>
      </c>
      <c r="X74" s="2">
        <f t="shared" si="153"/>
        <v>1.3355144737196656</v>
      </c>
      <c r="Y74" s="2">
        <f t="shared" si="28"/>
        <v>1.5402302984687535</v>
      </c>
      <c r="Z74" s="2">
        <f t="shared" si="29"/>
        <v>1.0162399902209587</v>
      </c>
      <c r="AA74" s="32">
        <f t="shared" si="30"/>
        <v>5373.8657926026744</v>
      </c>
      <c r="AB74" s="32">
        <f t="shared" si="31"/>
        <v>397.01039179079476</v>
      </c>
      <c r="AC74" s="32">
        <f t="shared" si="32"/>
        <v>47.48315673814114</v>
      </c>
      <c r="AD74" s="32">
        <f t="shared" si="33"/>
        <v>18.848967253888546</v>
      </c>
      <c r="AE74" s="2">
        <f t="shared" si="34"/>
        <v>0.35732255957613729</v>
      </c>
      <c r="AF74" s="2">
        <f t="shared" si="35"/>
        <v>1.3020226188858195</v>
      </c>
      <c r="AG74" s="2">
        <f t="shared" si="36"/>
        <v>1.5710862231448961</v>
      </c>
      <c r="AH74" s="2">
        <f t="shared" si="37"/>
        <v>1.0166153080181579</v>
      </c>
      <c r="AI74" s="32">
        <f t="shared" si="38"/>
        <v>5429.7500302487224</v>
      </c>
      <c r="AJ74" s="32">
        <f t="shared" si="39"/>
        <v>397.38610283166003</v>
      </c>
      <c r="AK74" s="32">
        <f t="shared" si="40"/>
        <v>47.525147120530001</v>
      </c>
      <c r="AL74" s="32">
        <f t="shared" si="41"/>
        <v>18.857929466659897</v>
      </c>
      <c r="AM74" s="2">
        <f t="shared" si="42"/>
        <v>0.35721212559675697</v>
      </c>
      <c r="AN74" s="2">
        <f t="shared" si="43"/>
        <v>1.303367739948877</v>
      </c>
      <c r="AO74" s="2">
        <f t="shared" si="44"/>
        <v>1.5698172921419675</v>
      </c>
      <c r="AP74" s="2">
        <f t="shared" si="45"/>
        <v>1.0165999901771863</v>
      </c>
      <c r="AQ74" s="32">
        <f t="shared" si="46"/>
        <v>5427.3834118292525</v>
      </c>
      <c r="AR74" s="32">
        <f t="shared" si="47"/>
        <v>397.37025486251935</v>
      </c>
      <c r="AS74" s="32">
        <f t="shared" si="48"/>
        <v>47.523373187878121</v>
      </c>
      <c r="AT74" s="32">
        <f t="shared" si="49"/>
        <v>18.857551148682941</v>
      </c>
      <c r="AU74" s="2">
        <f t="shared" si="50"/>
        <v>0.35721679567370657</v>
      </c>
      <c r="AV74" s="2">
        <f t="shared" si="51"/>
        <v>1.3033109633065953</v>
      </c>
      <c r="AW74" s="2">
        <f t="shared" si="52"/>
        <v>1.5698708017284697</v>
      </c>
      <c r="AX74" s="2">
        <f t="shared" si="53"/>
        <v>1.0166006363210236</v>
      </c>
      <c r="AY74" s="32">
        <f t="shared" si="54"/>
        <v>5427.4830968997994</v>
      </c>
      <c r="AZ74" s="32">
        <f t="shared" si="55"/>
        <v>397.37092251124068</v>
      </c>
      <c r="BA74" s="32">
        <f t="shared" si="56"/>
        <v>47.523447915873774</v>
      </c>
      <c r="BB74" s="32">
        <f t="shared" si="57"/>
        <v>18.857567086094569</v>
      </c>
      <c r="BC74" s="2">
        <f t="shared" si="58"/>
        <v>0.35721659895214974</v>
      </c>
      <c r="BD74" s="2">
        <f t="shared" si="59"/>
        <v>1.3033133551453238</v>
      </c>
      <c r="BE74" s="2">
        <f t="shared" si="60"/>
        <v>1.5698685474306737</v>
      </c>
      <c r="BF74" s="2">
        <f t="shared" si="61"/>
        <v>1.0166006091000859</v>
      </c>
      <c r="BG74" s="32">
        <f t="shared" si="62"/>
        <v>5427.4788970805394</v>
      </c>
      <c r="BH74" s="32">
        <f t="shared" si="63"/>
        <v>397.37089438281362</v>
      </c>
      <c r="BI74" s="32">
        <f t="shared" si="64"/>
        <v>47.523444767531444</v>
      </c>
      <c r="BJ74" s="32">
        <f t="shared" si="65"/>
        <v>18.857566414641305</v>
      </c>
      <c r="BK74" s="2">
        <f t="shared" si="66"/>
        <v>0.35721660724018017</v>
      </c>
      <c r="BL74" s="2">
        <f t="shared" si="67"/>
        <v>1.3033132543756545</v>
      </c>
      <c r="BM74" s="2">
        <f t="shared" si="68"/>
        <v>1.5698686424054957</v>
      </c>
      <c r="BN74" s="2">
        <f t="shared" si="69"/>
        <v>1.0166006102469196</v>
      </c>
      <c r="BO74" s="32">
        <f t="shared" si="70"/>
        <v>5427.4790740209091</v>
      </c>
      <c r="BP74" s="32">
        <f t="shared" si="71"/>
        <v>397.37089556787788</v>
      </c>
      <c r="BQ74" s="32">
        <f t="shared" si="72"/>
        <v>47.523444900172606</v>
      </c>
      <c r="BR74" s="32">
        <f t="shared" si="73"/>
        <v>18.857566442929951</v>
      </c>
      <c r="BS74" s="2">
        <f t="shared" si="74"/>
        <v>0.35721660689100149</v>
      </c>
      <c r="BT74" s="2">
        <f t="shared" si="75"/>
        <v>1.3033132586211287</v>
      </c>
      <c r="BU74" s="2">
        <f t="shared" si="76"/>
        <v>1.5698686384041607</v>
      </c>
      <c r="BV74" s="2">
        <f t="shared" si="77"/>
        <v>1.0166006101986029</v>
      </c>
      <c r="BW74" s="32">
        <f t="shared" si="78"/>
        <v>5427.4790665663286</v>
      </c>
      <c r="BX74" s="32">
        <f t="shared" si="79"/>
        <v>397.3708955179506</v>
      </c>
      <c r="BY74" s="32">
        <f t="shared" si="80"/>
        <v>47.523444894584365</v>
      </c>
      <c r="BZ74" s="32">
        <f t="shared" si="81"/>
        <v>18.85756644173814</v>
      </c>
      <c r="CA74" s="2">
        <f t="shared" si="82"/>
        <v>0.35721660690571266</v>
      </c>
      <c r="CB74" s="2">
        <f t="shared" si="83"/>
        <v>1.3033132584422649</v>
      </c>
      <c r="CC74" s="2">
        <f t="shared" si="84"/>
        <v>1.569868638572739</v>
      </c>
      <c r="CD74" s="2">
        <f t="shared" si="85"/>
        <v>1.0166006102006386</v>
      </c>
      <c r="CE74" s="32">
        <f t="shared" si="86"/>
        <v>5427.4790668803871</v>
      </c>
      <c r="CF74" s="32">
        <f t="shared" si="87"/>
        <v>397.37089552005403</v>
      </c>
      <c r="CG74" s="32">
        <f t="shared" si="88"/>
        <v>47.523444894819832</v>
      </c>
      <c r="CH74" s="32">
        <f t="shared" si="89"/>
        <v>18.857566441788343</v>
      </c>
      <c r="CI74" s="2">
        <f t="shared" si="90"/>
        <v>0.35721660690509249</v>
      </c>
      <c r="CJ74" s="2">
        <f t="shared" si="91"/>
        <v>1.3033132584498017</v>
      </c>
      <c r="CK74" s="2">
        <f t="shared" si="92"/>
        <v>1.569868638565636</v>
      </c>
      <c r="CL74" s="2">
        <f t="shared" si="93"/>
        <v>1.0166006102005529</v>
      </c>
      <c r="CM74" s="32">
        <f t="shared" si="94"/>
        <v>5427.4790668671612</v>
      </c>
      <c r="CN74" s="32">
        <f t="shared" si="95"/>
        <v>397.37089551996542</v>
      </c>
      <c r="CO74" s="32">
        <f t="shared" si="96"/>
        <v>47.523444894809913</v>
      </c>
      <c r="CP74" s="32">
        <f t="shared" si="97"/>
        <v>18.857566441786233</v>
      </c>
      <c r="CQ74" s="2">
        <f t="shared" si="98"/>
        <v>0.35721660690511875</v>
      </c>
      <c r="CR74" s="2">
        <f t="shared" si="99"/>
        <v>1.303313258449484</v>
      </c>
      <c r="CS74" s="2">
        <f t="shared" si="100"/>
        <v>1.5698686385659348</v>
      </c>
      <c r="CT74" s="2">
        <f t="shared" si="101"/>
        <v>1.0166006102005567</v>
      </c>
      <c r="CU74" s="32">
        <f t="shared" si="102"/>
        <v>5427.4790668677197</v>
      </c>
      <c r="CV74" s="32">
        <f t="shared" si="103"/>
        <v>397.37089551996917</v>
      </c>
      <c r="CW74" s="48">
        <f t="shared" si="104"/>
        <v>47.523444894810311</v>
      </c>
      <c r="CX74" s="48">
        <f t="shared" si="105"/>
        <v>18.857566441786318</v>
      </c>
      <c r="CY74" s="49">
        <f t="shared" si="106"/>
        <v>0.3572166069051177</v>
      </c>
      <c r="CZ74" s="49">
        <f t="shared" si="107"/>
        <v>1.3033132584494973</v>
      </c>
      <c r="DA74" s="49">
        <f t="shared" si="108"/>
        <v>1.5698686385659222</v>
      </c>
      <c r="DB74" s="49">
        <f t="shared" si="109"/>
        <v>1.0166006102005565</v>
      </c>
      <c r="DC74" s="48">
        <f t="shared" si="110"/>
        <v>5427.4790668676924</v>
      </c>
      <c r="DD74" s="32">
        <f t="shared" si="111"/>
        <v>397.370895519969</v>
      </c>
      <c r="DE74" s="48">
        <f t="shared" si="112"/>
        <v>47.523444894810311</v>
      </c>
      <c r="DF74" s="48">
        <f t="shared" si="113"/>
        <v>18.857566441786318</v>
      </c>
      <c r="DG74" s="49">
        <f t="shared" si="114"/>
        <v>0.35721660690511764</v>
      </c>
      <c r="DH74" s="49">
        <f t="shared" si="115"/>
        <v>1.3033132584494969</v>
      </c>
      <c r="DI74" s="49">
        <f t="shared" si="116"/>
        <v>1.5698686385659231</v>
      </c>
      <c r="DJ74" s="49">
        <f t="shared" si="117"/>
        <v>1.0166006102005565</v>
      </c>
      <c r="DK74" s="48">
        <f t="shared" si="118"/>
        <v>5427.4790668676897</v>
      </c>
      <c r="DL74" s="32">
        <f t="shared" si="119"/>
        <v>397.370895519969</v>
      </c>
      <c r="DM74" s="48">
        <f t="shared" si="120"/>
        <v>47.523444894810311</v>
      </c>
      <c r="DN74" s="48">
        <f t="shared" si="121"/>
        <v>18.857566441786318</v>
      </c>
      <c r="DO74" s="49">
        <f t="shared" si="122"/>
        <v>0.35721660690511764</v>
      </c>
      <c r="DP74" s="49">
        <f t="shared" si="123"/>
        <v>1.3033132584494969</v>
      </c>
      <c r="DQ74" s="49">
        <f t="shared" si="124"/>
        <v>1.5698686385659231</v>
      </c>
      <c r="DR74" s="49">
        <f t="shared" si="125"/>
        <v>1.0166006102005565</v>
      </c>
      <c r="DS74" s="48">
        <f t="shared" si="126"/>
        <v>5427.4790668676897</v>
      </c>
      <c r="DT74" s="32">
        <f t="shared" si="127"/>
        <v>397.370895519969</v>
      </c>
      <c r="DU74" s="48">
        <f t="shared" si="128"/>
        <v>47.523444894810311</v>
      </c>
      <c r="DV74" s="48">
        <f t="shared" si="129"/>
        <v>18.857566441786318</v>
      </c>
      <c r="DW74" s="49">
        <f t="shared" si="130"/>
        <v>0.35721660690511764</v>
      </c>
      <c r="DX74" s="49">
        <f t="shared" si="131"/>
        <v>1.3033132584494969</v>
      </c>
      <c r="DY74" s="49">
        <f t="shared" si="132"/>
        <v>1.5698686385659231</v>
      </c>
      <c r="DZ74" s="49">
        <f t="shared" si="133"/>
        <v>1.0166006102005565</v>
      </c>
      <c r="EA74" s="48">
        <f t="shared" si="134"/>
        <v>5427.4790668676897</v>
      </c>
      <c r="EB74" s="32">
        <f t="shared" si="135"/>
        <v>397.370895519969</v>
      </c>
      <c r="EC74" s="48">
        <f t="shared" si="136"/>
        <v>47.523444894810311</v>
      </c>
      <c r="ED74" s="48">
        <f t="shared" si="137"/>
        <v>18.857566441786318</v>
      </c>
      <c r="EE74" s="49">
        <f t="shared" si="138"/>
        <v>0.35721660690511764</v>
      </c>
      <c r="EF74" s="49">
        <f t="shared" si="139"/>
        <v>1.3033132584494969</v>
      </c>
      <c r="EG74" s="49">
        <f t="shared" si="140"/>
        <v>1.5698686385659231</v>
      </c>
      <c r="EH74" s="49">
        <f t="shared" si="141"/>
        <v>1.0166006102005565</v>
      </c>
      <c r="EI74" s="48">
        <f t="shared" si="142"/>
        <v>5427.4790668676897</v>
      </c>
      <c r="EJ74" s="32">
        <f t="shared" si="143"/>
        <v>397.370895519969</v>
      </c>
      <c r="EK74" s="48">
        <f t="shared" si="144"/>
        <v>47.523444894810311</v>
      </c>
      <c r="EL74" s="48">
        <f t="shared" si="145"/>
        <v>18.857566441786318</v>
      </c>
      <c r="EM74" s="49">
        <f t="shared" si="146"/>
        <v>0.35721660690511764</v>
      </c>
      <c r="EN74" s="49">
        <f t="shared" si="147"/>
        <v>1.3033132584494969</v>
      </c>
      <c r="EO74" s="49">
        <f t="shared" si="148"/>
        <v>1.5698686385659231</v>
      </c>
      <c r="EP74" s="49">
        <f t="shared" si="149"/>
        <v>1.0166006102005565</v>
      </c>
      <c r="EQ74" s="32">
        <f t="shared" si="150"/>
        <v>0.4021099650755085</v>
      </c>
      <c r="ER74" s="32">
        <f t="shared" si="151"/>
        <v>124.22089551996902</v>
      </c>
    </row>
    <row r="75" spans="15:151" x14ac:dyDescent="0.25">
      <c r="S75" s="32">
        <v>0.13</v>
      </c>
      <c r="T75" s="38">
        <f t="shared" si="23"/>
        <v>405.81031222444398</v>
      </c>
      <c r="U75" s="32">
        <f t="shared" si="24"/>
        <v>48.503818824470102</v>
      </c>
      <c r="V75" s="32">
        <f t="shared" si="25"/>
        <v>19.062607829916434</v>
      </c>
      <c r="W75" s="2">
        <f t="shared" si="152"/>
        <v>0.35457618749453307</v>
      </c>
      <c r="X75" s="2">
        <f t="shared" si="153"/>
        <v>1.3340610928190242</v>
      </c>
      <c r="Y75" s="2">
        <f t="shared" si="28"/>
        <v>1.5153299435966052</v>
      </c>
      <c r="Z75" s="2">
        <f t="shared" si="29"/>
        <v>1.0187479836978808</v>
      </c>
      <c r="AA75" s="32">
        <f t="shared" si="30"/>
        <v>5271.0210918459861</v>
      </c>
      <c r="AB75" s="32">
        <f t="shared" si="31"/>
        <v>396.31071719793448</v>
      </c>
      <c r="AC75" s="32">
        <f t="shared" si="32"/>
        <v>47.405316821180158</v>
      </c>
      <c r="AD75" s="32">
        <f t="shared" si="33"/>
        <v>18.832314112625987</v>
      </c>
      <c r="AE75" s="2">
        <f t="shared" si="34"/>
        <v>0.35752666346196449</v>
      </c>
      <c r="AF75" s="2">
        <f t="shared" si="35"/>
        <v>1.2995225693503518</v>
      </c>
      <c r="AG75" s="2">
        <f t="shared" si="36"/>
        <v>1.5459472669832799</v>
      </c>
      <c r="AH75" s="2">
        <f t="shared" si="37"/>
        <v>1.0192077127907724</v>
      </c>
      <c r="AI75" s="32">
        <f t="shared" si="38"/>
        <v>5323.9978087480813</v>
      </c>
      <c r="AJ75" s="32">
        <f t="shared" si="39"/>
        <v>396.67247996543404</v>
      </c>
      <c r="AK75" s="32">
        <f t="shared" si="40"/>
        <v>47.445505665212444</v>
      </c>
      <c r="AL75" s="32">
        <f t="shared" si="41"/>
        <v>18.840918540659093</v>
      </c>
      <c r="AM75" s="2">
        <f t="shared" si="42"/>
        <v>0.35742138436439058</v>
      </c>
      <c r="AN75" s="2">
        <f t="shared" si="43"/>
        <v>1.3008144109681417</v>
      </c>
      <c r="AO75" s="2">
        <f t="shared" si="44"/>
        <v>1.5447739349365037</v>
      </c>
      <c r="AP75" s="2">
        <f t="shared" si="45"/>
        <v>1.0191902386971616</v>
      </c>
      <c r="AQ75" s="32">
        <f t="shared" si="46"/>
        <v>5321.9044094009469</v>
      </c>
      <c r="AR75" s="32">
        <f t="shared" si="47"/>
        <v>396.65823953022937</v>
      </c>
      <c r="AS75" s="32">
        <f t="shared" si="48"/>
        <v>47.443921333796112</v>
      </c>
      <c r="AT75" s="32">
        <f t="shared" si="49"/>
        <v>18.840579593790686</v>
      </c>
      <c r="AU75" s="2">
        <f t="shared" si="50"/>
        <v>0.35742553874480104</v>
      </c>
      <c r="AV75" s="2">
        <f t="shared" si="51"/>
        <v>1.3007635268303239</v>
      </c>
      <c r="AW75" s="2">
        <f t="shared" si="52"/>
        <v>1.5448201089469422</v>
      </c>
      <c r="AX75" s="2">
        <f t="shared" si="53"/>
        <v>1.0191909265726184</v>
      </c>
      <c r="AY75" s="32">
        <f t="shared" si="54"/>
        <v>5321.9867004013749</v>
      </c>
      <c r="AZ75" s="32">
        <f t="shared" si="55"/>
        <v>396.65879940277102</v>
      </c>
      <c r="BA75" s="32">
        <f t="shared" si="56"/>
        <v>47.443983619255469</v>
      </c>
      <c r="BB75" s="32">
        <f t="shared" si="57"/>
        <v>18.840592919345898</v>
      </c>
      <c r="BC75" s="2">
        <f t="shared" si="58"/>
        <v>0.35742537542823455</v>
      </c>
      <c r="BD75" s="2">
        <f t="shared" si="59"/>
        <v>1.3007655273255374</v>
      </c>
      <c r="BE75" s="2">
        <f t="shared" si="60"/>
        <v>1.5448182935637613</v>
      </c>
      <c r="BF75" s="2">
        <f t="shared" si="61"/>
        <v>1.0191908995283598</v>
      </c>
      <c r="BG75" s="32">
        <f t="shared" si="62"/>
        <v>5321.9834648980532</v>
      </c>
      <c r="BH75" s="32">
        <f t="shared" si="63"/>
        <v>396.65877738993009</v>
      </c>
      <c r="BI75" s="32">
        <f t="shared" si="64"/>
        <v>47.443981170335505</v>
      </c>
      <c r="BJ75" s="32">
        <f t="shared" si="65"/>
        <v>18.84059239541655</v>
      </c>
      <c r="BK75" s="2">
        <f t="shared" si="66"/>
        <v>0.35742538184947314</v>
      </c>
      <c r="BL75" s="2">
        <f t="shared" si="67"/>
        <v>1.3007654486708033</v>
      </c>
      <c r="BM75" s="2">
        <f t="shared" si="68"/>
        <v>1.5448183649402274</v>
      </c>
      <c r="BN75" s="2">
        <f t="shared" si="69"/>
        <v>1.0191909005916751</v>
      </c>
      <c r="BO75" s="32">
        <f t="shared" si="70"/>
        <v>5321.9835921099857</v>
      </c>
      <c r="BP75" s="32">
        <f t="shared" si="71"/>
        <v>396.65877825542037</v>
      </c>
      <c r="BQ75" s="32">
        <f t="shared" si="72"/>
        <v>47.443981266620966</v>
      </c>
      <c r="BR75" s="32">
        <f t="shared" si="73"/>
        <v>18.840592416016161</v>
      </c>
      <c r="BS75" s="2">
        <f t="shared" si="74"/>
        <v>0.3574253815970061</v>
      </c>
      <c r="BT75" s="2">
        <f t="shared" si="75"/>
        <v>1.300765451763312</v>
      </c>
      <c r="BU75" s="2">
        <f t="shared" si="76"/>
        <v>1.5448183621338822</v>
      </c>
      <c r="BV75" s="2">
        <f t="shared" si="77"/>
        <v>1.0191909005498683</v>
      </c>
      <c r="BW75" s="32">
        <f t="shared" si="78"/>
        <v>5321.9835871083296</v>
      </c>
      <c r="BX75" s="32">
        <f t="shared" si="79"/>
        <v>396.65877822139146</v>
      </c>
      <c r="BY75" s="32">
        <f t="shared" si="80"/>
        <v>47.443981262835266</v>
      </c>
      <c r="BZ75" s="32">
        <f t="shared" si="81"/>
        <v>18.840592415206238</v>
      </c>
      <c r="CA75" s="2">
        <f t="shared" si="82"/>
        <v>0.35742538160693249</v>
      </c>
      <c r="CB75" s="2">
        <f t="shared" si="83"/>
        <v>1.3007654516417222</v>
      </c>
      <c r="CC75" s="2">
        <f t="shared" si="84"/>
        <v>1.5448183622442202</v>
      </c>
      <c r="CD75" s="2">
        <f t="shared" si="85"/>
        <v>1.0191909005515121</v>
      </c>
      <c r="CE75" s="32">
        <f t="shared" si="86"/>
        <v>5321.9835873049806</v>
      </c>
      <c r="CF75" s="32">
        <f t="shared" si="87"/>
        <v>396.65877822272944</v>
      </c>
      <c r="CG75" s="32">
        <f t="shared" si="88"/>
        <v>47.443981262984096</v>
      </c>
      <c r="CH75" s="32">
        <f t="shared" si="89"/>
        <v>18.840592415238081</v>
      </c>
      <c r="CI75" s="2">
        <f t="shared" si="90"/>
        <v>0.3574253816065423</v>
      </c>
      <c r="CJ75" s="2">
        <f t="shared" si="91"/>
        <v>1.3007654516465026</v>
      </c>
      <c r="CK75" s="2">
        <f t="shared" si="92"/>
        <v>1.5448183622398823</v>
      </c>
      <c r="CL75" s="2">
        <f t="shared" si="93"/>
        <v>1.0191909005514472</v>
      </c>
      <c r="CM75" s="32">
        <f t="shared" si="94"/>
        <v>5321.9835872972499</v>
      </c>
      <c r="CN75" s="32">
        <f t="shared" si="95"/>
        <v>396.6587782226768</v>
      </c>
      <c r="CO75" s="32">
        <f t="shared" si="96"/>
        <v>47.443981262978241</v>
      </c>
      <c r="CP75" s="32">
        <f t="shared" si="97"/>
        <v>18.840592415236824</v>
      </c>
      <c r="CQ75" s="2">
        <f t="shared" si="98"/>
        <v>0.35742538160655757</v>
      </c>
      <c r="CR75" s="2">
        <f t="shared" si="99"/>
        <v>1.3007654516463147</v>
      </c>
      <c r="CS75" s="2">
        <f t="shared" si="100"/>
        <v>1.5448183622400529</v>
      </c>
      <c r="CT75" s="2">
        <f t="shared" si="101"/>
        <v>1.0191909005514499</v>
      </c>
      <c r="CU75" s="32">
        <f t="shared" si="102"/>
        <v>5321.9835872975536</v>
      </c>
      <c r="CV75" s="32">
        <f t="shared" si="103"/>
        <v>396.65877822267885</v>
      </c>
      <c r="CW75" s="48">
        <f t="shared" si="104"/>
        <v>47.443981262978475</v>
      </c>
      <c r="CX75" s="48">
        <f t="shared" si="105"/>
        <v>18.840592415236877</v>
      </c>
      <c r="CY75" s="49">
        <f t="shared" si="106"/>
        <v>0.35742538160655696</v>
      </c>
      <c r="CZ75" s="49">
        <f t="shared" si="107"/>
        <v>1.3007654516463221</v>
      </c>
      <c r="DA75" s="49">
        <f t="shared" si="108"/>
        <v>1.5448183622400462</v>
      </c>
      <c r="DB75" s="49">
        <f t="shared" si="109"/>
        <v>1.0191909005514499</v>
      </c>
      <c r="DC75" s="48">
        <f t="shared" si="110"/>
        <v>5321.9835872975418</v>
      </c>
      <c r="DD75" s="32">
        <f t="shared" si="111"/>
        <v>396.65877822267879</v>
      </c>
      <c r="DE75" s="48">
        <f t="shared" si="112"/>
        <v>47.443981262978475</v>
      </c>
      <c r="DF75" s="48">
        <f t="shared" si="113"/>
        <v>18.840592415236877</v>
      </c>
      <c r="DG75" s="49">
        <f t="shared" si="114"/>
        <v>0.35742538160655696</v>
      </c>
      <c r="DH75" s="49">
        <f t="shared" si="115"/>
        <v>1.3007654516463221</v>
      </c>
      <c r="DI75" s="49">
        <f t="shared" si="116"/>
        <v>1.5448183622400462</v>
      </c>
      <c r="DJ75" s="49">
        <f t="shared" si="117"/>
        <v>1.0191909005514499</v>
      </c>
      <c r="DK75" s="48">
        <f t="shared" si="118"/>
        <v>5321.9835872975418</v>
      </c>
      <c r="DL75" s="32">
        <f t="shared" si="119"/>
        <v>396.65877822267879</v>
      </c>
      <c r="DM75" s="48">
        <f t="shared" si="120"/>
        <v>47.443981262978475</v>
      </c>
      <c r="DN75" s="48">
        <f t="shared" si="121"/>
        <v>18.840592415236877</v>
      </c>
      <c r="DO75" s="49">
        <f t="shared" si="122"/>
        <v>0.35742538160655696</v>
      </c>
      <c r="DP75" s="49">
        <f t="shared" si="123"/>
        <v>1.3007654516463221</v>
      </c>
      <c r="DQ75" s="49">
        <f t="shared" si="124"/>
        <v>1.5448183622400462</v>
      </c>
      <c r="DR75" s="49">
        <f t="shared" si="125"/>
        <v>1.0191909005514499</v>
      </c>
      <c r="DS75" s="48">
        <f t="shared" si="126"/>
        <v>5321.9835872975418</v>
      </c>
      <c r="DT75" s="32">
        <f t="shared" si="127"/>
        <v>396.65877822267879</v>
      </c>
      <c r="DU75" s="48">
        <f t="shared" si="128"/>
        <v>47.443981262978475</v>
      </c>
      <c r="DV75" s="48">
        <f t="shared" si="129"/>
        <v>18.840592415236877</v>
      </c>
      <c r="DW75" s="49">
        <f t="shared" si="130"/>
        <v>0.35742538160655696</v>
      </c>
      <c r="DX75" s="49">
        <f t="shared" si="131"/>
        <v>1.3007654516463221</v>
      </c>
      <c r="DY75" s="49">
        <f t="shared" si="132"/>
        <v>1.5448183622400462</v>
      </c>
      <c r="DZ75" s="49">
        <f t="shared" si="133"/>
        <v>1.0191909005514499</v>
      </c>
      <c r="EA75" s="48">
        <f t="shared" si="134"/>
        <v>5321.9835872975418</v>
      </c>
      <c r="EB75" s="32">
        <f t="shared" si="135"/>
        <v>396.65877822267879</v>
      </c>
      <c r="EC75" s="48">
        <f t="shared" si="136"/>
        <v>47.443981262978475</v>
      </c>
      <c r="ED75" s="48">
        <f t="shared" si="137"/>
        <v>18.840592415236877</v>
      </c>
      <c r="EE75" s="49">
        <f t="shared" si="138"/>
        <v>0.35742538160655696</v>
      </c>
      <c r="EF75" s="49">
        <f t="shared" si="139"/>
        <v>1.3007654516463221</v>
      </c>
      <c r="EG75" s="49">
        <f t="shared" si="140"/>
        <v>1.5448183622400462</v>
      </c>
      <c r="EH75" s="49">
        <f t="shared" si="141"/>
        <v>1.0191909005514499</v>
      </c>
      <c r="EI75" s="48">
        <f t="shared" si="142"/>
        <v>5321.9835872975418</v>
      </c>
      <c r="EJ75" s="32">
        <f t="shared" si="143"/>
        <v>396.65877822267879</v>
      </c>
      <c r="EK75" s="48">
        <f t="shared" si="144"/>
        <v>47.443981262978475</v>
      </c>
      <c r="EL75" s="48">
        <f t="shared" si="145"/>
        <v>18.840592415236877</v>
      </c>
      <c r="EM75" s="49">
        <f t="shared" si="146"/>
        <v>0.35742538160655696</v>
      </c>
      <c r="EN75" s="49">
        <f t="shared" si="147"/>
        <v>1.3007654516463221</v>
      </c>
      <c r="EO75" s="49">
        <f t="shared" si="148"/>
        <v>1.5448183622400462</v>
      </c>
      <c r="EP75" s="49">
        <f t="shared" si="149"/>
        <v>1.0191909005514499</v>
      </c>
      <c r="EQ75" s="32">
        <f t="shared" si="150"/>
        <v>0.42033584342824531</v>
      </c>
      <c r="ER75" s="32">
        <f t="shared" si="151"/>
        <v>123.50877822267881</v>
      </c>
    </row>
    <row r="76" spans="15:151" x14ac:dyDescent="0.25">
      <c r="S76" s="32">
        <v>0.14000000000000001</v>
      </c>
      <c r="T76" s="38">
        <f t="shared" si="23"/>
        <v>405.41884872370883</v>
      </c>
      <c r="U76" s="32">
        <f t="shared" si="24"/>
        <v>48.456687265462762</v>
      </c>
      <c r="V76" s="32">
        <f t="shared" si="25"/>
        <v>19.052935019682735</v>
      </c>
      <c r="W76" s="2">
        <f t="shared" si="152"/>
        <v>0.35470572117980004</v>
      </c>
      <c r="X76" s="2">
        <f t="shared" si="153"/>
        <v>1.3326103052641949</v>
      </c>
      <c r="Y76" s="2">
        <f t="shared" si="28"/>
        <v>1.4917482674884306</v>
      </c>
      <c r="Z76" s="2">
        <f t="shared" si="29"/>
        <v>1.0213953027273239</v>
      </c>
      <c r="AA76" s="32">
        <f t="shared" si="30"/>
        <v>5175.0392782758126</v>
      </c>
      <c r="AB76" s="32">
        <f t="shared" si="31"/>
        <v>395.64780527084719</v>
      </c>
      <c r="AC76" s="32">
        <f t="shared" si="32"/>
        <v>47.33199182553723</v>
      </c>
      <c r="AD76" s="32">
        <f t="shared" si="33"/>
        <v>18.816580068439638</v>
      </c>
      <c r="AE76" s="2">
        <f t="shared" si="34"/>
        <v>0.3577181918979675</v>
      </c>
      <c r="AF76" s="2">
        <f t="shared" si="35"/>
        <v>1.2971596928490212</v>
      </c>
      <c r="AG76" s="2">
        <f t="shared" si="36"/>
        <v>1.5219875439605344</v>
      </c>
      <c r="AH76" s="2">
        <f t="shared" si="37"/>
        <v>1.0219487529633877</v>
      </c>
      <c r="AI76" s="32">
        <f t="shared" si="38"/>
        <v>5225.1730545761629</v>
      </c>
      <c r="AJ76" s="32">
        <f t="shared" si="39"/>
        <v>395.99527757023304</v>
      </c>
      <c r="AK76" s="32">
        <f t="shared" si="40"/>
        <v>47.370374610474343</v>
      </c>
      <c r="AL76" s="32">
        <f t="shared" si="41"/>
        <v>18.824821897016569</v>
      </c>
      <c r="AM76" s="2">
        <f t="shared" si="42"/>
        <v>0.35761802390671754</v>
      </c>
      <c r="AN76" s="2">
        <f t="shared" si="43"/>
        <v>1.2983975210628209</v>
      </c>
      <c r="AO76" s="2">
        <f t="shared" si="44"/>
        <v>1.5209051503700046</v>
      </c>
      <c r="AP76" s="2">
        <f t="shared" si="45"/>
        <v>1.0219291149104248</v>
      </c>
      <c r="AQ76" s="32">
        <f t="shared" si="46"/>
        <v>5223.3202751516546</v>
      </c>
      <c r="AR76" s="32">
        <f t="shared" si="47"/>
        <v>395.98248373629372</v>
      </c>
      <c r="AS76" s="32">
        <f t="shared" si="48"/>
        <v>47.368959366982573</v>
      </c>
      <c r="AT76" s="32">
        <f t="shared" si="49"/>
        <v>18.824518226847744</v>
      </c>
      <c r="AU76" s="2">
        <f t="shared" si="50"/>
        <v>0.35762172078968169</v>
      </c>
      <c r="AV76" s="2">
        <f t="shared" si="51"/>
        <v>1.2983519173711846</v>
      </c>
      <c r="AW76" s="2">
        <f t="shared" si="52"/>
        <v>1.5209449928740191</v>
      </c>
      <c r="AX76" s="2">
        <f t="shared" si="53"/>
        <v>1.0219298380088373</v>
      </c>
      <c r="AY76" s="32">
        <f t="shared" si="54"/>
        <v>5223.3884028080174</v>
      </c>
      <c r="AZ76" s="32">
        <f t="shared" si="55"/>
        <v>395.98295423650626</v>
      </c>
      <c r="BA76" s="32">
        <f t="shared" si="56"/>
        <v>47.369011410619784</v>
      </c>
      <c r="BB76" s="32">
        <f t="shared" si="57"/>
        <v>18.824529394201292</v>
      </c>
      <c r="BC76" s="2">
        <f t="shared" si="58"/>
        <v>0.35762158484662887</v>
      </c>
      <c r="BD76" s="2">
        <f t="shared" si="59"/>
        <v>1.2983535944348348</v>
      </c>
      <c r="BE76" s="2">
        <f t="shared" si="60"/>
        <v>1.5209435276295111</v>
      </c>
      <c r="BF76" s="2">
        <f t="shared" si="61"/>
        <v>1.0219298114165423</v>
      </c>
      <c r="BG76" s="32">
        <f t="shared" si="62"/>
        <v>5223.3858972528806</v>
      </c>
      <c r="BH76" s="32">
        <f t="shared" si="63"/>
        <v>395.9829369328391</v>
      </c>
      <c r="BI76" s="32">
        <f t="shared" si="64"/>
        <v>47.369009496598309</v>
      </c>
      <c r="BJ76" s="32">
        <f t="shared" si="65"/>
        <v>18.824528983497228</v>
      </c>
      <c r="BK76" s="2">
        <f t="shared" si="66"/>
        <v>0.35762158984624592</v>
      </c>
      <c r="BL76" s="2">
        <f t="shared" si="67"/>
        <v>1.2983535327571263</v>
      </c>
      <c r="BM76" s="2">
        <f t="shared" si="68"/>
        <v>1.5209435815170407</v>
      </c>
      <c r="BN76" s="2">
        <f t="shared" si="69"/>
        <v>1.0219298123945317</v>
      </c>
      <c r="BO76" s="32">
        <f t="shared" si="70"/>
        <v>5223.3859893999406</v>
      </c>
      <c r="BP76" s="32">
        <f t="shared" si="71"/>
        <v>395.98293756921794</v>
      </c>
      <c r="BQ76" s="32">
        <f t="shared" si="72"/>
        <v>47.369009566990478</v>
      </c>
      <c r="BR76" s="32">
        <f t="shared" si="73"/>
        <v>18.824528998601728</v>
      </c>
      <c r="BS76" s="2">
        <f t="shared" si="74"/>
        <v>0.3576215896623744</v>
      </c>
      <c r="BT76" s="2">
        <f t="shared" si="75"/>
        <v>1.2983535350254543</v>
      </c>
      <c r="BU76" s="2">
        <f t="shared" si="76"/>
        <v>1.5209435795352129</v>
      </c>
      <c r="BV76" s="2">
        <f t="shared" si="77"/>
        <v>1.0219298123585641</v>
      </c>
      <c r="BW76" s="32">
        <f t="shared" si="78"/>
        <v>5223.3859860110379</v>
      </c>
      <c r="BX76" s="32">
        <f t="shared" si="79"/>
        <v>395.98293754581374</v>
      </c>
      <c r="BY76" s="32">
        <f t="shared" si="80"/>
        <v>47.369009564401651</v>
      </c>
      <c r="BZ76" s="32">
        <f t="shared" si="81"/>
        <v>18.82452899804623</v>
      </c>
      <c r="CA76" s="2">
        <f t="shared" si="82"/>
        <v>0.35762158966913671</v>
      </c>
      <c r="CB76" s="2">
        <f t="shared" si="83"/>
        <v>1.2983535349420317</v>
      </c>
      <c r="CC76" s="2">
        <f t="shared" si="84"/>
        <v>1.5209435796080986</v>
      </c>
      <c r="CD76" s="2">
        <f t="shared" si="85"/>
        <v>1.0219298123598868</v>
      </c>
      <c r="CE76" s="32">
        <f t="shared" si="86"/>
        <v>5223.3859861356714</v>
      </c>
      <c r="CF76" s="32">
        <f t="shared" si="87"/>
        <v>395.98293754667446</v>
      </c>
      <c r="CG76" s="32">
        <f t="shared" si="88"/>
        <v>47.369009564496864</v>
      </c>
      <c r="CH76" s="32">
        <f t="shared" si="89"/>
        <v>18.824528998066661</v>
      </c>
      <c r="CI76" s="2">
        <f t="shared" si="90"/>
        <v>0.35762158966888802</v>
      </c>
      <c r="CJ76" s="2">
        <f t="shared" si="91"/>
        <v>1.2983535349450994</v>
      </c>
      <c r="CK76" s="2">
        <f t="shared" si="92"/>
        <v>1.5209435796054185</v>
      </c>
      <c r="CL76" s="2">
        <f t="shared" si="93"/>
        <v>1.0219298123598382</v>
      </c>
      <c r="CM76" s="32">
        <f t="shared" si="94"/>
        <v>5223.3859861310884</v>
      </c>
      <c r="CN76" s="32">
        <f t="shared" si="95"/>
        <v>395.9829375466428</v>
      </c>
      <c r="CO76" s="32">
        <f t="shared" si="96"/>
        <v>47.369009564493346</v>
      </c>
      <c r="CP76" s="32">
        <f t="shared" si="97"/>
        <v>18.824528998065919</v>
      </c>
      <c r="CQ76" s="2">
        <f t="shared" si="98"/>
        <v>0.35762158966889745</v>
      </c>
      <c r="CR76" s="2">
        <f t="shared" si="99"/>
        <v>1.2983535349449855</v>
      </c>
      <c r="CS76" s="2">
        <f t="shared" si="100"/>
        <v>1.5209435796055173</v>
      </c>
      <c r="CT76" s="2">
        <f t="shared" si="101"/>
        <v>1.0219298123598402</v>
      </c>
      <c r="CU76" s="32">
        <f t="shared" si="102"/>
        <v>5223.3859861312576</v>
      </c>
      <c r="CV76" s="32">
        <f t="shared" si="103"/>
        <v>395.982937546644</v>
      </c>
      <c r="CW76" s="48">
        <f t="shared" si="104"/>
        <v>47.369009564493496</v>
      </c>
      <c r="CX76" s="48">
        <f t="shared" si="105"/>
        <v>18.824528998065944</v>
      </c>
      <c r="CY76" s="49">
        <f t="shared" si="106"/>
        <v>0.3576215896688969</v>
      </c>
      <c r="CZ76" s="49">
        <f t="shared" si="107"/>
        <v>1.2983535349449906</v>
      </c>
      <c r="DA76" s="49">
        <f t="shared" si="108"/>
        <v>1.5209435796055135</v>
      </c>
      <c r="DB76" s="49">
        <f t="shared" si="109"/>
        <v>1.0219298123598399</v>
      </c>
      <c r="DC76" s="48">
        <f t="shared" si="110"/>
        <v>5223.385986131253</v>
      </c>
      <c r="DD76" s="32">
        <f t="shared" si="111"/>
        <v>395.98293754664394</v>
      </c>
      <c r="DE76" s="48">
        <f t="shared" si="112"/>
        <v>47.369009564493496</v>
      </c>
      <c r="DF76" s="48">
        <f t="shared" si="113"/>
        <v>18.824528998065944</v>
      </c>
      <c r="DG76" s="49">
        <f t="shared" si="114"/>
        <v>0.3576215896688969</v>
      </c>
      <c r="DH76" s="49">
        <f t="shared" si="115"/>
        <v>1.2983535349449906</v>
      </c>
      <c r="DI76" s="49">
        <f t="shared" si="116"/>
        <v>1.5209435796055135</v>
      </c>
      <c r="DJ76" s="49">
        <f t="shared" si="117"/>
        <v>1.0219298123598399</v>
      </c>
      <c r="DK76" s="48">
        <f t="shared" si="118"/>
        <v>5223.385986131253</v>
      </c>
      <c r="DL76" s="32">
        <f t="shared" si="119"/>
        <v>395.98293754664394</v>
      </c>
      <c r="DM76" s="48">
        <f t="shared" si="120"/>
        <v>47.369009564493496</v>
      </c>
      <c r="DN76" s="48">
        <f t="shared" si="121"/>
        <v>18.824528998065944</v>
      </c>
      <c r="DO76" s="49">
        <f t="shared" si="122"/>
        <v>0.3576215896688969</v>
      </c>
      <c r="DP76" s="49">
        <f t="shared" si="123"/>
        <v>1.2983535349449906</v>
      </c>
      <c r="DQ76" s="49">
        <f t="shared" si="124"/>
        <v>1.5209435796055135</v>
      </c>
      <c r="DR76" s="49">
        <f t="shared" si="125"/>
        <v>1.0219298123598399</v>
      </c>
      <c r="DS76" s="48">
        <f t="shared" si="126"/>
        <v>5223.385986131253</v>
      </c>
      <c r="DT76" s="32">
        <f t="shared" si="127"/>
        <v>395.98293754664394</v>
      </c>
      <c r="DU76" s="48">
        <f t="shared" si="128"/>
        <v>47.369009564493496</v>
      </c>
      <c r="DV76" s="48">
        <f t="shared" si="129"/>
        <v>18.824528998065944</v>
      </c>
      <c r="DW76" s="49">
        <f t="shared" si="130"/>
        <v>0.3576215896688969</v>
      </c>
      <c r="DX76" s="49">
        <f t="shared" si="131"/>
        <v>1.2983535349449906</v>
      </c>
      <c r="DY76" s="49">
        <f t="shared" si="132"/>
        <v>1.5209435796055135</v>
      </c>
      <c r="DZ76" s="49">
        <f t="shared" si="133"/>
        <v>1.0219298123598399</v>
      </c>
      <c r="EA76" s="48">
        <f t="shared" si="134"/>
        <v>5223.385986131253</v>
      </c>
      <c r="EB76" s="32">
        <f t="shared" si="135"/>
        <v>395.98293754664394</v>
      </c>
      <c r="EC76" s="48">
        <f t="shared" si="136"/>
        <v>47.369009564493496</v>
      </c>
      <c r="ED76" s="48">
        <f t="shared" si="137"/>
        <v>18.824528998065944</v>
      </c>
      <c r="EE76" s="49">
        <f t="shared" si="138"/>
        <v>0.3576215896688969</v>
      </c>
      <c r="EF76" s="49">
        <f t="shared" si="139"/>
        <v>1.2983535349449906</v>
      </c>
      <c r="EG76" s="49">
        <f t="shared" si="140"/>
        <v>1.5209435796055135</v>
      </c>
      <c r="EH76" s="49">
        <f t="shared" si="141"/>
        <v>1.0219298123598399</v>
      </c>
      <c r="EI76" s="48">
        <f t="shared" si="142"/>
        <v>5223.385986131253</v>
      </c>
      <c r="EJ76" s="32">
        <f t="shared" si="143"/>
        <v>395.98293754664394</v>
      </c>
      <c r="EK76" s="48">
        <f t="shared" si="144"/>
        <v>47.369009564493496</v>
      </c>
      <c r="EL76" s="48">
        <f t="shared" si="145"/>
        <v>18.824528998065944</v>
      </c>
      <c r="EM76" s="49">
        <f t="shared" si="146"/>
        <v>0.3576215896688969</v>
      </c>
      <c r="EN76" s="49">
        <f t="shared" si="147"/>
        <v>1.2983535349449906</v>
      </c>
      <c r="EO76" s="49">
        <f t="shared" si="148"/>
        <v>1.5209435796055135</v>
      </c>
      <c r="EP76" s="49">
        <f t="shared" si="149"/>
        <v>1.0219298123598399</v>
      </c>
      <c r="EQ76" s="32">
        <f t="shared" si="150"/>
        <v>0.43741671861083825</v>
      </c>
      <c r="ER76" s="32">
        <f t="shared" si="151"/>
        <v>122.83293754664396</v>
      </c>
    </row>
    <row r="77" spans="15:151" x14ac:dyDescent="0.25">
      <c r="S77" s="32">
        <v>0.15</v>
      </c>
      <c r="T77" s="38">
        <f t="shared" si="23"/>
        <v>405.02738522297375</v>
      </c>
      <c r="U77" s="32">
        <f t="shared" si="24"/>
        <v>48.409724123861935</v>
      </c>
      <c r="V77" s="32">
        <f t="shared" si="25"/>
        <v>19.043278284557569</v>
      </c>
      <c r="W77" s="2">
        <f t="shared" si="152"/>
        <v>0.35483454331867181</v>
      </c>
      <c r="X77" s="2">
        <f t="shared" si="153"/>
        <v>1.3311620823490762</v>
      </c>
      <c r="Y77" s="2">
        <f t="shared" si="28"/>
        <v>1.4693946309323087</v>
      </c>
      <c r="Z77" s="2">
        <f t="shared" si="29"/>
        <v>1.0241760082942033</v>
      </c>
      <c r="AA77" s="32">
        <f t="shared" si="30"/>
        <v>5085.1546019514262</v>
      </c>
      <c r="AB77" s="32">
        <f t="shared" si="31"/>
        <v>395.01801660293643</v>
      </c>
      <c r="AC77" s="32">
        <f t="shared" si="32"/>
        <v>47.262709538688704</v>
      </c>
      <c r="AD77" s="32">
        <f t="shared" si="33"/>
        <v>18.801671739500353</v>
      </c>
      <c r="AE77" s="2">
        <f t="shared" si="34"/>
        <v>0.35789849596819534</v>
      </c>
      <c r="AF77" s="2">
        <f t="shared" si="35"/>
        <v>1.2949200193221917</v>
      </c>
      <c r="AG77" s="2">
        <f t="shared" si="36"/>
        <v>1.4991429839499781</v>
      </c>
      <c r="AH77" s="2">
        <f t="shared" si="37"/>
        <v>1.0248324380366796</v>
      </c>
      <c r="AI77" s="32">
        <f t="shared" si="38"/>
        <v>5132.5433821979077</v>
      </c>
      <c r="AJ77" s="32">
        <f t="shared" si="39"/>
        <v>395.35115335548869</v>
      </c>
      <c r="AK77" s="32">
        <f t="shared" si="40"/>
        <v>47.299311750377683</v>
      </c>
      <c r="AL77" s="32">
        <f t="shared" si="41"/>
        <v>18.809552949443834</v>
      </c>
      <c r="AM77" s="2">
        <f t="shared" si="42"/>
        <v>0.35780332125954517</v>
      </c>
      <c r="AN77" s="2">
        <f t="shared" si="43"/>
        <v>1.2961041124190078</v>
      </c>
      <c r="AO77" s="2">
        <f t="shared" si="44"/>
        <v>1.4981461904878697</v>
      </c>
      <c r="AP77" s="2">
        <f t="shared" si="45"/>
        <v>1.0248106443843148</v>
      </c>
      <c r="AQ77" s="32">
        <f t="shared" si="46"/>
        <v>5130.9018164132676</v>
      </c>
      <c r="AR77" s="32">
        <f t="shared" si="47"/>
        <v>395.33965464465598</v>
      </c>
      <c r="AS77" s="32">
        <f t="shared" si="48"/>
        <v>47.298046660990728</v>
      </c>
      <c r="AT77" s="32">
        <f t="shared" si="49"/>
        <v>18.809280738701176</v>
      </c>
      <c r="AU77" s="2">
        <f t="shared" si="50"/>
        <v>0.35780661383129453</v>
      </c>
      <c r="AV77" s="2">
        <f t="shared" si="51"/>
        <v>1.2960632186292826</v>
      </c>
      <c r="AW77" s="2">
        <f t="shared" si="52"/>
        <v>1.4981805871625307</v>
      </c>
      <c r="AX77" s="2">
        <f t="shared" si="53"/>
        <v>1.0248113966597476</v>
      </c>
      <c r="AY77" s="32">
        <f t="shared" si="54"/>
        <v>5130.9584040960544</v>
      </c>
      <c r="AZ77" s="32">
        <f t="shared" si="55"/>
        <v>395.34005107463219</v>
      </c>
      <c r="BA77" s="32">
        <f t="shared" si="56"/>
        <v>47.29809027422079</v>
      </c>
      <c r="BB77" s="32">
        <f t="shared" si="57"/>
        <v>18.809290123235463</v>
      </c>
      <c r="BC77" s="2">
        <f t="shared" si="58"/>
        <v>0.35780650032537797</v>
      </c>
      <c r="BD77" s="2">
        <f t="shared" si="59"/>
        <v>1.2960646284575537</v>
      </c>
      <c r="BE77" s="2">
        <f t="shared" si="60"/>
        <v>1.4981794012906988</v>
      </c>
      <c r="BF77" s="2">
        <f t="shared" si="61"/>
        <v>1.0248113707243152</v>
      </c>
      <c r="BG77" s="32">
        <f t="shared" si="62"/>
        <v>5130.9564530896587</v>
      </c>
      <c r="BH77" s="32">
        <f t="shared" si="63"/>
        <v>395.34003740674399</v>
      </c>
      <c r="BI77" s="32">
        <f t="shared" si="64"/>
        <v>47.298088770546137</v>
      </c>
      <c r="BJ77" s="32">
        <f t="shared" si="65"/>
        <v>18.809289799680549</v>
      </c>
      <c r="BK77" s="2">
        <f t="shared" si="66"/>
        <v>0.35780650423878113</v>
      </c>
      <c r="BL77" s="2">
        <f t="shared" si="67"/>
        <v>1.296064579850261</v>
      </c>
      <c r="BM77" s="2">
        <f t="shared" si="68"/>
        <v>1.4981794421765033</v>
      </c>
      <c r="BN77" s="2">
        <f t="shared" si="69"/>
        <v>1.0248113716185021</v>
      </c>
      <c r="BO77" s="32">
        <f t="shared" si="70"/>
        <v>5130.9565203552484</v>
      </c>
      <c r="BP77" s="32">
        <f t="shared" si="71"/>
        <v>395.34003787797707</v>
      </c>
      <c r="BQ77" s="32">
        <f t="shared" si="72"/>
        <v>47.298088822388884</v>
      </c>
      <c r="BR77" s="32">
        <f t="shared" si="73"/>
        <v>18.809289810835875</v>
      </c>
      <c r="BS77" s="2">
        <f t="shared" si="74"/>
        <v>0.35780650410385734</v>
      </c>
      <c r="BT77" s="2">
        <f t="shared" si="75"/>
        <v>1.2960645815261129</v>
      </c>
      <c r="BU77" s="2">
        <f t="shared" si="76"/>
        <v>1.4981794407668674</v>
      </c>
      <c r="BV77" s="2">
        <f t="shared" si="77"/>
        <v>1.024811371587673</v>
      </c>
      <c r="BW77" s="32">
        <f t="shared" si="78"/>
        <v>5130.9565180361042</v>
      </c>
      <c r="BX77" s="32">
        <f t="shared" si="79"/>
        <v>395.3400378617302</v>
      </c>
      <c r="BY77" s="32">
        <f t="shared" si="80"/>
        <v>47.2980888206015</v>
      </c>
      <c r="BZ77" s="32">
        <f t="shared" si="81"/>
        <v>18.809289810451279</v>
      </c>
      <c r="CA77" s="2">
        <f t="shared" si="82"/>
        <v>0.35780650410850928</v>
      </c>
      <c r="CB77" s="2">
        <f t="shared" si="83"/>
        <v>1.2960645814683336</v>
      </c>
      <c r="CC77" s="2">
        <f t="shared" si="84"/>
        <v>1.4981794408154681</v>
      </c>
      <c r="CD77" s="2">
        <f t="shared" si="85"/>
        <v>1.0248113715887359</v>
      </c>
      <c r="CE77" s="32">
        <f t="shared" si="86"/>
        <v>5130.9565181160633</v>
      </c>
      <c r="CF77" s="32">
        <f t="shared" si="87"/>
        <v>395.34003786229033</v>
      </c>
      <c r="CG77" s="32">
        <f t="shared" si="88"/>
        <v>47.298088820663125</v>
      </c>
      <c r="CH77" s="32">
        <f t="shared" si="89"/>
        <v>18.809289810464534</v>
      </c>
      <c r="CI77" s="2">
        <f t="shared" si="90"/>
        <v>0.35780650410834874</v>
      </c>
      <c r="CJ77" s="2">
        <f t="shared" si="91"/>
        <v>1.296064581470326</v>
      </c>
      <c r="CK77" s="2">
        <f t="shared" si="92"/>
        <v>1.498179440813793</v>
      </c>
      <c r="CL77" s="2">
        <f t="shared" si="93"/>
        <v>1.0248113715886993</v>
      </c>
      <c r="CM77" s="32">
        <f t="shared" si="94"/>
        <v>5130.9565181133057</v>
      </c>
      <c r="CN77" s="32">
        <f t="shared" si="95"/>
        <v>395.340037862271</v>
      </c>
      <c r="CO77" s="32">
        <f t="shared" si="96"/>
        <v>47.298088820660986</v>
      </c>
      <c r="CP77" s="32">
        <f t="shared" si="97"/>
        <v>18.809289810464072</v>
      </c>
      <c r="CQ77" s="2">
        <f t="shared" si="98"/>
        <v>0.3578065041083543</v>
      </c>
      <c r="CR77" s="2">
        <f t="shared" si="99"/>
        <v>1.2960645814702572</v>
      </c>
      <c r="CS77" s="2">
        <f t="shared" si="100"/>
        <v>1.4981794408138507</v>
      </c>
      <c r="CT77" s="2">
        <f t="shared" si="101"/>
        <v>1.0248113715887004</v>
      </c>
      <c r="CU77" s="32">
        <f t="shared" si="102"/>
        <v>5130.956518113403</v>
      </c>
      <c r="CV77" s="32">
        <f t="shared" si="103"/>
        <v>395.34003786227169</v>
      </c>
      <c r="CW77" s="48">
        <f t="shared" si="104"/>
        <v>47.298088820661064</v>
      </c>
      <c r="CX77" s="48">
        <f t="shared" si="105"/>
        <v>18.80928981046409</v>
      </c>
      <c r="CY77" s="49">
        <f t="shared" si="106"/>
        <v>0.35780650410835407</v>
      </c>
      <c r="CZ77" s="49">
        <f t="shared" si="107"/>
        <v>1.2960645814702598</v>
      </c>
      <c r="DA77" s="49">
        <f t="shared" si="108"/>
        <v>1.4981794408138487</v>
      </c>
      <c r="DB77" s="49">
        <f t="shared" si="109"/>
        <v>1.0248113715887004</v>
      </c>
      <c r="DC77" s="48">
        <f t="shared" si="110"/>
        <v>5130.9565181134003</v>
      </c>
      <c r="DD77" s="32">
        <f t="shared" si="111"/>
        <v>395.34003786227169</v>
      </c>
      <c r="DE77" s="48">
        <f t="shared" si="112"/>
        <v>47.298088820661064</v>
      </c>
      <c r="DF77" s="48">
        <f t="shared" si="113"/>
        <v>18.80928981046409</v>
      </c>
      <c r="DG77" s="49">
        <f t="shared" si="114"/>
        <v>0.35780650410835407</v>
      </c>
      <c r="DH77" s="49">
        <f t="shared" si="115"/>
        <v>1.2960645814702598</v>
      </c>
      <c r="DI77" s="49">
        <f t="shared" si="116"/>
        <v>1.4981794408138487</v>
      </c>
      <c r="DJ77" s="49">
        <f t="shared" si="117"/>
        <v>1.0248113715887004</v>
      </c>
      <c r="DK77" s="48">
        <f t="shared" si="118"/>
        <v>5130.9565181134003</v>
      </c>
      <c r="DL77" s="32">
        <f t="shared" si="119"/>
        <v>395.34003786227169</v>
      </c>
      <c r="DM77" s="48">
        <f t="shared" si="120"/>
        <v>47.298088820661064</v>
      </c>
      <c r="DN77" s="48">
        <f t="shared" si="121"/>
        <v>18.80928981046409</v>
      </c>
      <c r="DO77" s="49">
        <f t="shared" si="122"/>
        <v>0.35780650410835407</v>
      </c>
      <c r="DP77" s="49">
        <f t="shared" si="123"/>
        <v>1.2960645814702598</v>
      </c>
      <c r="DQ77" s="49">
        <f t="shared" si="124"/>
        <v>1.4981794408138487</v>
      </c>
      <c r="DR77" s="49">
        <f t="shared" si="125"/>
        <v>1.0248113715887004</v>
      </c>
      <c r="DS77" s="48">
        <f t="shared" si="126"/>
        <v>5130.9565181134003</v>
      </c>
      <c r="DT77" s="32">
        <f t="shared" si="127"/>
        <v>395.34003786227169</v>
      </c>
      <c r="DU77" s="48">
        <f t="shared" si="128"/>
        <v>47.298088820661064</v>
      </c>
      <c r="DV77" s="48">
        <f t="shared" si="129"/>
        <v>18.80928981046409</v>
      </c>
      <c r="DW77" s="49">
        <f t="shared" si="130"/>
        <v>0.35780650410835407</v>
      </c>
      <c r="DX77" s="49">
        <f t="shared" si="131"/>
        <v>1.2960645814702598</v>
      </c>
      <c r="DY77" s="49">
        <f t="shared" si="132"/>
        <v>1.4981794408138487</v>
      </c>
      <c r="DZ77" s="49">
        <f t="shared" si="133"/>
        <v>1.0248113715887004</v>
      </c>
      <c r="EA77" s="48">
        <f t="shared" si="134"/>
        <v>5130.9565181134003</v>
      </c>
      <c r="EB77" s="32">
        <f t="shared" si="135"/>
        <v>395.34003786227169</v>
      </c>
      <c r="EC77" s="48">
        <f t="shared" si="136"/>
        <v>47.298088820661064</v>
      </c>
      <c r="ED77" s="48">
        <f t="shared" si="137"/>
        <v>18.80928981046409</v>
      </c>
      <c r="EE77" s="49">
        <f t="shared" si="138"/>
        <v>0.35780650410835407</v>
      </c>
      <c r="EF77" s="49">
        <f t="shared" si="139"/>
        <v>1.2960645814702598</v>
      </c>
      <c r="EG77" s="49">
        <f t="shared" si="140"/>
        <v>1.4981794408138487</v>
      </c>
      <c r="EH77" s="49">
        <f t="shared" si="141"/>
        <v>1.0248113715887004</v>
      </c>
      <c r="EI77" s="48">
        <f t="shared" si="142"/>
        <v>5130.9565181134003</v>
      </c>
      <c r="EJ77" s="32">
        <f t="shared" si="143"/>
        <v>395.34003786227169</v>
      </c>
      <c r="EK77" s="48">
        <f t="shared" si="144"/>
        <v>47.298088820661064</v>
      </c>
      <c r="EL77" s="48">
        <f t="shared" si="145"/>
        <v>18.80928981046409</v>
      </c>
      <c r="EM77" s="49">
        <f t="shared" si="146"/>
        <v>0.35780650410835407</v>
      </c>
      <c r="EN77" s="49">
        <f t="shared" si="147"/>
        <v>1.2960645814702598</v>
      </c>
      <c r="EO77" s="49">
        <f t="shared" si="148"/>
        <v>1.4981794408138487</v>
      </c>
      <c r="EP77" s="49">
        <f t="shared" si="149"/>
        <v>1.0248113715887004</v>
      </c>
      <c r="EQ77" s="32">
        <f t="shared" si="150"/>
        <v>0.45347729305318435</v>
      </c>
      <c r="ER77" s="32">
        <f t="shared" si="151"/>
        <v>122.19003786227171</v>
      </c>
    </row>
    <row r="78" spans="15:151" x14ac:dyDescent="0.25">
      <c r="S78" s="32">
        <v>0.16</v>
      </c>
      <c r="T78" s="38">
        <f t="shared" si="23"/>
        <v>404.63592172223855</v>
      </c>
      <c r="U78" s="32">
        <f t="shared" si="24"/>
        <v>48.36292823542567</v>
      </c>
      <c r="V78" s="32">
        <f t="shared" si="25"/>
        <v>19.033637574172822</v>
      </c>
      <c r="W78" s="2">
        <f t="shared" si="152"/>
        <v>0.35496265792918963</v>
      </c>
      <c r="X78" s="2">
        <f t="shared" si="153"/>
        <v>1.3297163956634346</v>
      </c>
      <c r="Y78" s="2">
        <f t="shared" si="28"/>
        <v>1.4481862447207423</v>
      </c>
      <c r="Z78" s="2">
        <f t="shared" si="29"/>
        <v>1.027084604895981</v>
      </c>
      <c r="AA78" s="32">
        <f t="shared" si="30"/>
        <v>5000.7113422285338</v>
      </c>
      <c r="AB78" s="32">
        <f t="shared" si="31"/>
        <v>394.41817684368004</v>
      </c>
      <c r="AC78" s="32">
        <f t="shared" si="32"/>
        <v>47.197061689248002</v>
      </c>
      <c r="AD78" s="32">
        <f t="shared" si="33"/>
        <v>18.787508011021028</v>
      </c>
      <c r="AE78" s="2">
        <f t="shared" si="34"/>
        <v>0.35806873905851455</v>
      </c>
      <c r="AF78" s="2">
        <f t="shared" si="35"/>
        <v>1.2927914205507387</v>
      </c>
      <c r="AG78" s="2">
        <f t="shared" si="36"/>
        <v>1.4773529903907292</v>
      </c>
      <c r="AH78" s="2">
        <f t="shared" si="37"/>
        <v>1.0278531744356667</v>
      </c>
      <c r="AI78" s="32">
        <f t="shared" si="38"/>
        <v>5045.4736757519195</v>
      </c>
      <c r="AJ78" s="32">
        <f t="shared" si="39"/>
        <v>394.73714655181118</v>
      </c>
      <c r="AK78" s="32">
        <f t="shared" si="40"/>
        <v>47.231929401601846</v>
      </c>
      <c r="AL78" s="32">
        <f t="shared" si="41"/>
        <v>18.795035369517123</v>
      </c>
      <c r="AM78" s="2">
        <f t="shared" si="42"/>
        <v>0.35797839079824645</v>
      </c>
      <c r="AN78" s="2">
        <f t="shared" si="43"/>
        <v>1.2939227703437475</v>
      </c>
      <c r="AO78" s="2">
        <f t="shared" si="44"/>
        <v>1.4764361500849108</v>
      </c>
      <c r="AP78" s="2">
        <f t="shared" si="45"/>
        <v>1.0278292463847758</v>
      </c>
      <c r="AQ78" s="32">
        <f t="shared" si="46"/>
        <v>5044.0171563652548</v>
      </c>
      <c r="AR78" s="32">
        <f t="shared" si="47"/>
        <v>394.72680337211631</v>
      </c>
      <c r="AS78" s="32">
        <f t="shared" si="48"/>
        <v>47.230797290804929</v>
      </c>
      <c r="AT78" s="32">
        <f t="shared" si="49"/>
        <v>18.79479112724762</v>
      </c>
      <c r="AU78" s="2">
        <f t="shared" si="50"/>
        <v>0.35798132690896733</v>
      </c>
      <c r="AV78" s="2">
        <f t="shared" si="51"/>
        <v>1.2938860647024764</v>
      </c>
      <c r="AW78" s="2">
        <f t="shared" si="52"/>
        <v>1.4764658726883741</v>
      </c>
      <c r="AX78" s="2">
        <f t="shared" si="53"/>
        <v>1.0278300223339112</v>
      </c>
      <c r="AY78" s="32">
        <f t="shared" si="54"/>
        <v>5044.0643273601481</v>
      </c>
      <c r="AZ78" s="32">
        <f t="shared" si="55"/>
        <v>394.72713838494911</v>
      </c>
      <c r="BA78" s="32">
        <f t="shared" si="56"/>
        <v>47.230833958034651</v>
      </c>
      <c r="BB78" s="32">
        <f t="shared" si="57"/>
        <v>18.794799038027922</v>
      </c>
      <c r="BC78" s="2">
        <f t="shared" si="58"/>
        <v>0.35798123181585695</v>
      </c>
      <c r="BD78" s="2">
        <f t="shared" si="59"/>
        <v>1.2938872535678227</v>
      </c>
      <c r="BE78" s="2">
        <f t="shared" si="60"/>
        <v>1.4764649099731961</v>
      </c>
      <c r="BF78" s="2">
        <f t="shared" si="61"/>
        <v>1.0278299972011662</v>
      </c>
      <c r="BG78" s="32">
        <f t="shared" si="62"/>
        <v>5044.0627994418719</v>
      </c>
      <c r="BH78" s="32">
        <f t="shared" si="63"/>
        <v>394.72712753356944</v>
      </c>
      <c r="BI78" s="32">
        <f t="shared" si="64"/>
        <v>47.230832770347099</v>
      </c>
      <c r="BJ78" s="32">
        <f t="shared" si="65"/>
        <v>18.794798781790163</v>
      </c>
      <c r="BK78" s="2">
        <f t="shared" si="66"/>
        <v>0.35798123489601902</v>
      </c>
      <c r="BL78" s="2">
        <f t="shared" si="67"/>
        <v>1.2938872150593379</v>
      </c>
      <c r="BM78" s="2">
        <f t="shared" si="68"/>
        <v>1.476464941156435</v>
      </c>
      <c r="BN78" s="2">
        <f t="shared" si="69"/>
        <v>1.0278299980152394</v>
      </c>
      <c r="BO78" s="32">
        <f t="shared" si="70"/>
        <v>5044.0628489325172</v>
      </c>
      <c r="BP78" s="32">
        <f t="shared" si="71"/>
        <v>394.72712788505544</v>
      </c>
      <c r="BQ78" s="32">
        <f t="shared" si="72"/>
        <v>47.230832808817368</v>
      </c>
      <c r="BR78" s="32">
        <f t="shared" si="73"/>
        <v>18.794798790089942</v>
      </c>
      <c r="BS78" s="2">
        <f t="shared" si="74"/>
        <v>0.35798123479624994</v>
      </c>
      <c r="BT78" s="2">
        <f t="shared" si="75"/>
        <v>1.2938872163066621</v>
      </c>
      <c r="BU78" s="2">
        <f t="shared" si="76"/>
        <v>1.4764649401463819</v>
      </c>
      <c r="BV78" s="2">
        <f t="shared" si="77"/>
        <v>1.0278299979888708</v>
      </c>
      <c r="BW78" s="32">
        <f t="shared" si="78"/>
        <v>5044.0628473294664</v>
      </c>
      <c r="BX78" s="32">
        <f t="shared" si="79"/>
        <v>394.72712787367044</v>
      </c>
      <c r="BY78" s="32">
        <f t="shared" si="80"/>
        <v>47.230832807571282</v>
      </c>
      <c r="BZ78" s="32">
        <f t="shared" si="81"/>
        <v>18.794798789821098</v>
      </c>
      <c r="CA78" s="2">
        <f t="shared" si="82"/>
        <v>0.35798123479948141</v>
      </c>
      <c r="CB78" s="2">
        <f t="shared" si="83"/>
        <v>1.2938872162662605</v>
      </c>
      <c r="CC78" s="2">
        <f t="shared" si="84"/>
        <v>1.4764649401790979</v>
      </c>
      <c r="CD78" s="2">
        <f t="shared" si="85"/>
        <v>1.0278299979897252</v>
      </c>
      <c r="CE78" s="32">
        <f t="shared" si="86"/>
        <v>5044.0628473813922</v>
      </c>
      <c r="CF78" s="32">
        <f t="shared" si="87"/>
        <v>394.72712787403924</v>
      </c>
      <c r="CG78" s="32">
        <f t="shared" si="88"/>
        <v>47.23083280761162</v>
      </c>
      <c r="CH78" s="32">
        <f t="shared" si="89"/>
        <v>18.794798789829809</v>
      </c>
      <c r="CI78" s="2">
        <f t="shared" si="90"/>
        <v>0.35798123479937699</v>
      </c>
      <c r="CJ78" s="2">
        <f t="shared" si="91"/>
        <v>1.2938872162675683</v>
      </c>
      <c r="CK78" s="2">
        <f t="shared" si="92"/>
        <v>1.4764649401780388</v>
      </c>
      <c r="CL78" s="2">
        <f t="shared" si="93"/>
        <v>1.0278299979896972</v>
      </c>
      <c r="CM78" s="32">
        <f t="shared" si="94"/>
        <v>5044.0628473797087</v>
      </c>
      <c r="CN78" s="32">
        <f t="shared" si="95"/>
        <v>394.7271278740273</v>
      </c>
      <c r="CO78" s="32">
        <f t="shared" si="96"/>
        <v>47.230832807610341</v>
      </c>
      <c r="CP78" s="32">
        <f t="shared" si="97"/>
        <v>18.794798789829528</v>
      </c>
      <c r="CQ78" s="2">
        <f t="shared" si="98"/>
        <v>0.35798123479938015</v>
      </c>
      <c r="CR78" s="2">
        <f t="shared" si="99"/>
        <v>1.2938872162675266</v>
      </c>
      <c r="CS78" s="2">
        <f t="shared" si="100"/>
        <v>1.4764649401780729</v>
      </c>
      <c r="CT78" s="2">
        <f t="shared" si="101"/>
        <v>1.0278299979896981</v>
      </c>
      <c r="CU78" s="32">
        <f t="shared" si="102"/>
        <v>5044.0628473797615</v>
      </c>
      <c r="CV78" s="32">
        <f t="shared" si="103"/>
        <v>394.7271278740277</v>
      </c>
      <c r="CW78" s="48">
        <f t="shared" si="104"/>
        <v>47.230832807610362</v>
      </c>
      <c r="CX78" s="48">
        <f t="shared" si="105"/>
        <v>18.794798789829535</v>
      </c>
      <c r="CY78" s="49">
        <f t="shared" si="106"/>
        <v>0.35798123479938015</v>
      </c>
      <c r="CZ78" s="49">
        <f t="shared" si="107"/>
        <v>1.2938872162675277</v>
      </c>
      <c r="DA78" s="49">
        <f t="shared" si="108"/>
        <v>1.4764649401780716</v>
      </c>
      <c r="DB78" s="49">
        <f t="shared" si="109"/>
        <v>1.0278299979896983</v>
      </c>
      <c r="DC78" s="48">
        <f t="shared" si="110"/>
        <v>5044.0628473797588</v>
      </c>
      <c r="DD78" s="32">
        <f t="shared" si="111"/>
        <v>394.72712787402764</v>
      </c>
      <c r="DE78" s="48">
        <f t="shared" si="112"/>
        <v>47.230832807610362</v>
      </c>
      <c r="DF78" s="48">
        <f t="shared" si="113"/>
        <v>18.794798789829528</v>
      </c>
      <c r="DG78" s="49">
        <f t="shared" si="114"/>
        <v>0.3579812347993801</v>
      </c>
      <c r="DH78" s="49">
        <f t="shared" si="115"/>
        <v>1.2938872162675279</v>
      </c>
      <c r="DI78" s="49">
        <f t="shared" si="116"/>
        <v>1.4764649401780716</v>
      </c>
      <c r="DJ78" s="49">
        <f t="shared" si="117"/>
        <v>1.0278299979896983</v>
      </c>
      <c r="DK78" s="48">
        <f t="shared" si="118"/>
        <v>5044.0628473797588</v>
      </c>
      <c r="DL78" s="32">
        <f t="shared" si="119"/>
        <v>394.72712787402764</v>
      </c>
      <c r="DM78" s="48">
        <f t="shared" si="120"/>
        <v>47.230832807610362</v>
      </c>
      <c r="DN78" s="48">
        <f t="shared" si="121"/>
        <v>18.794798789829528</v>
      </c>
      <c r="DO78" s="49">
        <f t="shared" si="122"/>
        <v>0.3579812347993801</v>
      </c>
      <c r="DP78" s="49">
        <f t="shared" si="123"/>
        <v>1.2938872162675279</v>
      </c>
      <c r="DQ78" s="49">
        <f t="shared" si="124"/>
        <v>1.4764649401780716</v>
      </c>
      <c r="DR78" s="49">
        <f t="shared" si="125"/>
        <v>1.0278299979896983</v>
      </c>
      <c r="DS78" s="48">
        <f t="shared" si="126"/>
        <v>5044.0628473797588</v>
      </c>
      <c r="DT78" s="32">
        <f t="shared" si="127"/>
        <v>394.72712787402764</v>
      </c>
      <c r="DU78" s="48">
        <f t="shared" si="128"/>
        <v>47.230832807610362</v>
      </c>
      <c r="DV78" s="48">
        <f t="shared" si="129"/>
        <v>18.794798789829528</v>
      </c>
      <c r="DW78" s="49">
        <f t="shared" si="130"/>
        <v>0.3579812347993801</v>
      </c>
      <c r="DX78" s="49">
        <f t="shared" si="131"/>
        <v>1.2938872162675279</v>
      </c>
      <c r="DY78" s="49">
        <f t="shared" si="132"/>
        <v>1.4764649401780716</v>
      </c>
      <c r="DZ78" s="49">
        <f t="shared" si="133"/>
        <v>1.0278299979896983</v>
      </c>
      <c r="EA78" s="48">
        <f t="shared" si="134"/>
        <v>5044.0628473797588</v>
      </c>
      <c r="EB78" s="32">
        <f t="shared" si="135"/>
        <v>394.72712787402764</v>
      </c>
      <c r="EC78" s="48">
        <f t="shared" si="136"/>
        <v>47.230832807610362</v>
      </c>
      <c r="ED78" s="48">
        <f t="shared" si="137"/>
        <v>18.794798789829528</v>
      </c>
      <c r="EE78" s="49">
        <f t="shared" si="138"/>
        <v>0.3579812347993801</v>
      </c>
      <c r="EF78" s="49">
        <f t="shared" si="139"/>
        <v>1.2938872162675279</v>
      </c>
      <c r="EG78" s="49">
        <f t="shared" si="140"/>
        <v>1.4764649401780716</v>
      </c>
      <c r="EH78" s="49">
        <f t="shared" si="141"/>
        <v>1.0278299979896983</v>
      </c>
      <c r="EI78" s="48">
        <f t="shared" si="142"/>
        <v>5044.0628473797588</v>
      </c>
      <c r="EJ78" s="32">
        <f t="shared" si="143"/>
        <v>394.72712787402764</v>
      </c>
      <c r="EK78" s="48">
        <f t="shared" si="144"/>
        <v>47.230832807610362</v>
      </c>
      <c r="EL78" s="48">
        <f t="shared" si="145"/>
        <v>18.794798789829528</v>
      </c>
      <c r="EM78" s="49">
        <f t="shared" si="146"/>
        <v>0.3579812347993801</v>
      </c>
      <c r="EN78" s="49">
        <f t="shared" si="147"/>
        <v>1.2938872162675279</v>
      </c>
      <c r="EO78" s="49">
        <f t="shared" si="148"/>
        <v>1.4764649401780716</v>
      </c>
      <c r="EP78" s="49">
        <f t="shared" si="149"/>
        <v>1.0278299979896983</v>
      </c>
      <c r="EQ78" s="32">
        <f t="shared" si="150"/>
        <v>0.46862529807773029</v>
      </c>
      <c r="ER78" s="32">
        <f t="shared" si="151"/>
        <v>121.57712787402767</v>
      </c>
    </row>
    <row r="79" spans="15:151" x14ac:dyDescent="0.25">
      <c r="S79" s="32">
        <v>0.17</v>
      </c>
      <c r="T79" s="38">
        <f t="shared" si="23"/>
        <v>404.24445822150346</v>
      </c>
      <c r="U79" s="32">
        <f t="shared" si="24"/>
        <v>48.316298448014152</v>
      </c>
      <c r="V79" s="32">
        <f t="shared" si="25"/>
        <v>19.024012838396114</v>
      </c>
      <c r="W79" s="2">
        <f t="shared" si="152"/>
        <v>0.35509006898728024</v>
      </c>
      <c r="X79" s="2">
        <f t="shared" si="153"/>
        <v>1.3282732170886049</v>
      </c>
      <c r="Y79" s="2">
        <f t="shared" si="28"/>
        <v>1.4280473608400184</v>
      </c>
      <c r="Z79" s="2">
        <f t="shared" si="29"/>
        <v>1.030116004112074</v>
      </c>
      <c r="AA79" s="32">
        <f t="shared" si="30"/>
        <v>4921.1448757052949</v>
      </c>
      <c r="AB79" s="32">
        <f t="shared" si="31"/>
        <v>393.84550500954145</v>
      </c>
      <c r="AC79" s="32">
        <f t="shared" si="32"/>
        <v>47.134693501338695</v>
      </c>
      <c r="AD79" s="32">
        <f t="shared" si="33"/>
        <v>18.774018091526305</v>
      </c>
      <c r="AE79" s="2">
        <f t="shared" si="34"/>
        <v>0.35822992822456262</v>
      </c>
      <c r="AF79" s="2">
        <f t="shared" si="35"/>
        <v>1.2907633166172403</v>
      </c>
      <c r="AG79" s="2">
        <f t="shared" si="36"/>
        <v>1.4565603897284813</v>
      </c>
      <c r="AH79" s="2">
        <f t="shared" si="37"/>
        <v>1.0310057350807098</v>
      </c>
      <c r="AI79" s="32">
        <f t="shared" si="38"/>
        <v>4963.4109232475676</v>
      </c>
      <c r="AJ79" s="32">
        <f t="shared" si="39"/>
        <v>394.15062715383539</v>
      </c>
      <c r="AK79" s="32">
        <f t="shared" si="40"/>
        <v>47.167886483320395</v>
      </c>
      <c r="AL79" s="32">
        <f t="shared" si="41"/>
        <v>18.781201662714174</v>
      </c>
      <c r="AM79" s="2">
        <f t="shared" si="42"/>
        <v>0.35814420862611612</v>
      </c>
      <c r="AN79" s="2">
        <f t="shared" si="43"/>
        <v>1.2918434070167137</v>
      </c>
      <c r="AO79" s="2">
        <f t="shared" si="44"/>
        <v>1.4557177970168196</v>
      </c>
      <c r="AP79" s="2">
        <f t="shared" si="45"/>
        <v>1.0309797038512363</v>
      </c>
      <c r="AQ79" s="32">
        <f t="shared" si="46"/>
        <v>4962.1163758935618</v>
      </c>
      <c r="AR79" s="32">
        <f t="shared" si="47"/>
        <v>394.14131268475194</v>
      </c>
      <c r="AS79" s="32">
        <f t="shared" si="48"/>
        <v>47.166871951252404</v>
      </c>
      <c r="AT79" s="32">
        <f t="shared" si="49"/>
        <v>18.780982237534033</v>
      </c>
      <c r="AU79" s="2">
        <f t="shared" si="50"/>
        <v>0.35814683087538673</v>
      </c>
      <c r="AV79" s="2">
        <f t="shared" si="51"/>
        <v>1.2918104184994916</v>
      </c>
      <c r="AW79" s="2">
        <f t="shared" si="52"/>
        <v>1.455743512485479</v>
      </c>
      <c r="AX79" s="2">
        <f t="shared" si="53"/>
        <v>1.0309804985468003</v>
      </c>
      <c r="AY79" s="32">
        <f t="shared" si="54"/>
        <v>4962.1558464116724</v>
      </c>
      <c r="AZ79" s="32">
        <f t="shared" si="55"/>
        <v>394.1415967100408</v>
      </c>
      <c r="BA79" s="32">
        <f t="shared" si="56"/>
        <v>47.166902886124944</v>
      </c>
      <c r="BB79" s="32">
        <f t="shared" si="57"/>
        <v>18.780988928323673</v>
      </c>
      <c r="BC79" s="2">
        <f t="shared" si="58"/>
        <v>0.35814675092048254</v>
      </c>
      <c r="BD79" s="2">
        <f t="shared" si="59"/>
        <v>1.2918114243999756</v>
      </c>
      <c r="BE79" s="2">
        <f t="shared" si="60"/>
        <v>1.4557427283400428</v>
      </c>
      <c r="BF79" s="2">
        <f t="shared" si="61"/>
        <v>1.0309804743142559</v>
      </c>
      <c r="BG79" s="32">
        <f t="shared" si="62"/>
        <v>4962.1546427957919</v>
      </c>
      <c r="BH79" s="32">
        <f t="shared" si="63"/>
        <v>394.1415880489867</v>
      </c>
      <c r="BI79" s="32">
        <f t="shared" si="64"/>
        <v>47.166901942797296</v>
      </c>
      <c r="BJ79" s="32">
        <f t="shared" si="65"/>
        <v>18.780988724294925</v>
      </c>
      <c r="BK79" s="2">
        <f t="shared" si="66"/>
        <v>0.35814675335862833</v>
      </c>
      <c r="BL79" s="2">
        <f t="shared" si="67"/>
        <v>1.2918113937260784</v>
      </c>
      <c r="BM79" s="2">
        <f t="shared" si="68"/>
        <v>1.4557427522517319</v>
      </c>
      <c r="BN79" s="2">
        <f t="shared" si="69"/>
        <v>1.0309804750532021</v>
      </c>
      <c r="BO79" s="32">
        <f t="shared" si="70"/>
        <v>4962.1546794987544</v>
      </c>
      <c r="BP79" s="32">
        <f t="shared" si="71"/>
        <v>394.14158831309624</v>
      </c>
      <c r="BQ79" s="32">
        <f t="shared" si="72"/>
        <v>47.166901971563057</v>
      </c>
      <c r="BR79" s="32">
        <f t="shared" si="73"/>
        <v>18.780988730516572</v>
      </c>
      <c r="BS79" s="2">
        <f t="shared" si="74"/>
        <v>0.35814675328427986</v>
      </c>
      <c r="BT79" s="2">
        <f t="shared" si="75"/>
        <v>1.2918113946614456</v>
      </c>
      <c r="BU79" s="2">
        <f t="shared" si="76"/>
        <v>1.4557427515225709</v>
      </c>
      <c r="BV79" s="2">
        <f t="shared" si="77"/>
        <v>1.0309804750306686</v>
      </c>
      <c r="BW79" s="32">
        <f t="shared" si="78"/>
        <v>4962.1546783795384</v>
      </c>
      <c r="BX79" s="32">
        <f t="shared" si="79"/>
        <v>394.14158830504255</v>
      </c>
      <c r="BY79" s="32">
        <f t="shared" si="80"/>
        <v>47.166901970685863</v>
      </c>
      <c r="BZ79" s="32">
        <f t="shared" si="81"/>
        <v>18.780988730326833</v>
      </c>
      <c r="CA79" s="2">
        <f t="shared" si="82"/>
        <v>0.35814675328654683</v>
      </c>
      <c r="CB79" s="2">
        <f t="shared" si="83"/>
        <v>1.2918113946329233</v>
      </c>
      <c r="CC79" s="2">
        <f t="shared" si="84"/>
        <v>1.4557427515448051</v>
      </c>
      <c r="CD79" s="2">
        <f t="shared" si="85"/>
        <v>1.030980475031356</v>
      </c>
      <c r="CE79" s="32">
        <f t="shared" si="86"/>
        <v>4962.1546784136681</v>
      </c>
      <c r="CF79" s="32">
        <f t="shared" si="87"/>
        <v>394.14158830528811</v>
      </c>
      <c r="CG79" s="32">
        <f t="shared" si="88"/>
        <v>47.166901970712615</v>
      </c>
      <c r="CH79" s="32">
        <f t="shared" si="89"/>
        <v>18.780988730332624</v>
      </c>
      <c r="CI79" s="2">
        <f t="shared" si="90"/>
        <v>0.35814675328647771</v>
      </c>
      <c r="CJ79" s="2">
        <f t="shared" si="91"/>
        <v>1.2918113946337928</v>
      </c>
      <c r="CK79" s="2">
        <f t="shared" si="92"/>
        <v>1.4557427515441275</v>
      </c>
      <c r="CL79" s="2">
        <f t="shared" si="93"/>
        <v>1.0309804750313349</v>
      </c>
      <c r="CM79" s="32">
        <f t="shared" si="94"/>
        <v>4962.1546784126294</v>
      </c>
      <c r="CN79" s="32">
        <f t="shared" si="95"/>
        <v>394.14158830528061</v>
      </c>
      <c r="CO79" s="32">
        <f t="shared" si="96"/>
        <v>47.166901970711798</v>
      </c>
      <c r="CP79" s="32">
        <f t="shared" si="97"/>
        <v>18.780988730332449</v>
      </c>
      <c r="CQ79" s="2">
        <f t="shared" si="98"/>
        <v>0.35814675328647994</v>
      </c>
      <c r="CR79" s="2">
        <f t="shared" si="99"/>
        <v>1.2918113946337664</v>
      </c>
      <c r="CS79" s="2">
        <f t="shared" si="100"/>
        <v>1.4557427515441477</v>
      </c>
      <c r="CT79" s="2">
        <f t="shared" si="101"/>
        <v>1.0309804750313356</v>
      </c>
      <c r="CU79" s="32">
        <f t="shared" si="102"/>
        <v>4962.1546784126622</v>
      </c>
      <c r="CV79" s="32">
        <f t="shared" si="103"/>
        <v>394.14158830528089</v>
      </c>
      <c r="CW79" s="48">
        <f t="shared" si="104"/>
        <v>47.166901970711841</v>
      </c>
      <c r="CX79" s="48">
        <f t="shared" si="105"/>
        <v>18.780988730332457</v>
      </c>
      <c r="CY79" s="49">
        <f t="shared" si="106"/>
        <v>0.35814675328647977</v>
      </c>
      <c r="CZ79" s="49">
        <f t="shared" si="107"/>
        <v>1.2918113946337677</v>
      </c>
      <c r="DA79" s="49">
        <f t="shared" si="108"/>
        <v>1.455742751544147</v>
      </c>
      <c r="DB79" s="49">
        <f t="shared" si="109"/>
        <v>1.0309804750313354</v>
      </c>
      <c r="DC79" s="48">
        <f t="shared" si="110"/>
        <v>4962.1546784126604</v>
      </c>
      <c r="DD79" s="32">
        <f t="shared" si="111"/>
        <v>394.14158830528083</v>
      </c>
      <c r="DE79" s="48">
        <f t="shared" si="112"/>
        <v>47.166901970711841</v>
      </c>
      <c r="DF79" s="48">
        <f t="shared" si="113"/>
        <v>18.780988730332457</v>
      </c>
      <c r="DG79" s="49">
        <f t="shared" si="114"/>
        <v>0.35814675328647977</v>
      </c>
      <c r="DH79" s="49">
        <f t="shared" si="115"/>
        <v>1.2918113946337673</v>
      </c>
      <c r="DI79" s="49">
        <f t="shared" si="116"/>
        <v>1.4557427515441477</v>
      </c>
      <c r="DJ79" s="49">
        <f t="shared" si="117"/>
        <v>1.0309804750313354</v>
      </c>
      <c r="DK79" s="48">
        <f t="shared" si="118"/>
        <v>4962.1546784126595</v>
      </c>
      <c r="DL79" s="32">
        <f t="shared" si="119"/>
        <v>394.14158830528083</v>
      </c>
      <c r="DM79" s="48">
        <f t="shared" si="120"/>
        <v>47.166901970711841</v>
      </c>
      <c r="DN79" s="48">
        <f t="shared" si="121"/>
        <v>18.780988730332457</v>
      </c>
      <c r="DO79" s="49">
        <f t="shared" si="122"/>
        <v>0.35814675328647977</v>
      </c>
      <c r="DP79" s="49">
        <f t="shared" si="123"/>
        <v>1.2918113946337673</v>
      </c>
      <c r="DQ79" s="49">
        <f t="shared" si="124"/>
        <v>1.4557427515441477</v>
      </c>
      <c r="DR79" s="49">
        <f t="shared" si="125"/>
        <v>1.0309804750313354</v>
      </c>
      <c r="DS79" s="48">
        <f t="shared" si="126"/>
        <v>4962.1546784126595</v>
      </c>
      <c r="DT79" s="32">
        <f t="shared" si="127"/>
        <v>394.14158830528083</v>
      </c>
      <c r="DU79" s="48">
        <f t="shared" si="128"/>
        <v>47.166901970711841</v>
      </c>
      <c r="DV79" s="48">
        <f t="shared" si="129"/>
        <v>18.780988730332457</v>
      </c>
      <c r="DW79" s="49">
        <f t="shared" si="130"/>
        <v>0.35814675328647977</v>
      </c>
      <c r="DX79" s="49">
        <f t="shared" si="131"/>
        <v>1.2918113946337673</v>
      </c>
      <c r="DY79" s="49">
        <f t="shared" si="132"/>
        <v>1.4557427515441477</v>
      </c>
      <c r="DZ79" s="49">
        <f t="shared" si="133"/>
        <v>1.0309804750313354</v>
      </c>
      <c r="EA79" s="48">
        <f t="shared" si="134"/>
        <v>4962.1546784126595</v>
      </c>
      <c r="EB79" s="32">
        <f t="shared" si="135"/>
        <v>394.14158830528083</v>
      </c>
      <c r="EC79" s="48">
        <f t="shared" si="136"/>
        <v>47.166901970711841</v>
      </c>
      <c r="ED79" s="48">
        <f t="shared" si="137"/>
        <v>18.780988730332457</v>
      </c>
      <c r="EE79" s="49">
        <f t="shared" si="138"/>
        <v>0.35814675328647977</v>
      </c>
      <c r="EF79" s="49">
        <f t="shared" si="139"/>
        <v>1.2918113946337673</v>
      </c>
      <c r="EG79" s="49">
        <f t="shared" si="140"/>
        <v>1.4557427515441477</v>
      </c>
      <c r="EH79" s="49">
        <f t="shared" si="141"/>
        <v>1.0309804750313354</v>
      </c>
      <c r="EI79" s="48">
        <f t="shared" si="142"/>
        <v>4962.1546784126595</v>
      </c>
      <c r="EJ79" s="32">
        <f t="shared" si="143"/>
        <v>394.14158830528083</v>
      </c>
      <c r="EK79" s="48">
        <f t="shared" si="144"/>
        <v>47.166901970711841</v>
      </c>
      <c r="EL79" s="48">
        <f t="shared" si="145"/>
        <v>18.780988730332457</v>
      </c>
      <c r="EM79" s="49">
        <f t="shared" si="146"/>
        <v>0.35814675328647977</v>
      </c>
      <c r="EN79" s="49">
        <f t="shared" si="147"/>
        <v>1.2918113946337673</v>
      </c>
      <c r="EO79" s="49">
        <f t="shared" si="148"/>
        <v>1.4557427515441477</v>
      </c>
      <c r="EP79" s="49">
        <f t="shared" si="149"/>
        <v>1.0309804750313354</v>
      </c>
      <c r="EQ79" s="32">
        <f t="shared" si="150"/>
        <v>0.48295423050364999</v>
      </c>
      <c r="ER79" s="32">
        <f t="shared" si="151"/>
        <v>120.99158830528086</v>
      </c>
    </row>
    <row r="80" spans="15:151" x14ac:dyDescent="0.25">
      <c r="S80" s="32">
        <v>0.18</v>
      </c>
      <c r="T80" s="38">
        <f t="shared" si="23"/>
        <v>403.85299472076838</v>
      </c>
      <c r="U80" s="32">
        <f t="shared" si="24"/>
        <v>48.269833621421483</v>
      </c>
      <c r="V80" s="32">
        <f t="shared" si="25"/>
        <v>19.014404027329363</v>
      </c>
      <c r="W80" s="2">
        <f t="shared" si="152"/>
        <v>0.35521678042729321</v>
      </c>
      <c r="X80" s="2">
        <f t="shared" si="153"/>
        <v>1.3268325187932595</v>
      </c>
      <c r="Y80" s="2">
        <f t="shared" si="28"/>
        <v>1.408908559645637</v>
      </c>
      <c r="Z80" s="2">
        <f t="shared" si="29"/>
        <v>1.0332654917379345</v>
      </c>
      <c r="AA80" s="32">
        <f t="shared" si="30"/>
        <v>4845.9665079574434</v>
      </c>
      <c r="AB80" s="32">
        <f t="shared" si="31"/>
        <v>393.29755468961349</v>
      </c>
      <c r="AC80" s="32">
        <f t="shared" si="32"/>
        <v>47.075295236485438</v>
      </c>
      <c r="AD80" s="32">
        <f t="shared" si="33"/>
        <v>18.761139928098927</v>
      </c>
      <c r="AE80" s="2">
        <f t="shared" si="34"/>
        <v>0.35838293947373551</v>
      </c>
      <c r="AF80" s="2">
        <f t="shared" si="35"/>
        <v>1.2888264370024789</v>
      </c>
      <c r="AG80" s="2">
        <f t="shared" si="36"/>
        <v>1.4367113336909885</v>
      </c>
      <c r="AH80" s="2">
        <f t="shared" si="37"/>
        <v>1.0342852316494797</v>
      </c>
      <c r="AI80" s="32">
        <f t="shared" si="38"/>
        <v>4885.8717310016182</v>
      </c>
      <c r="AJ80" s="32">
        <f t="shared" si="39"/>
        <v>393.58925273757973</v>
      </c>
      <c r="AK80" s="32">
        <f t="shared" si="40"/>
        <v>47.106881905794637</v>
      </c>
      <c r="AL80" s="32">
        <f t="shared" si="41"/>
        <v>18.767991967788785</v>
      </c>
      <c r="AM80" s="2">
        <f t="shared" si="42"/>
        <v>0.3583016328064681</v>
      </c>
      <c r="AN80" s="2">
        <f t="shared" si="43"/>
        <v>1.2898570796685569</v>
      </c>
      <c r="AO80" s="2">
        <f t="shared" si="44"/>
        <v>1.4359373904121664</v>
      </c>
      <c r="AP80" s="2">
        <f t="shared" si="45"/>
        <v>1.0342571360533024</v>
      </c>
      <c r="AQ80" s="32">
        <f t="shared" si="46"/>
        <v>4884.7189324088258</v>
      </c>
      <c r="AR80" s="32">
        <f t="shared" si="47"/>
        <v>393.58085288969244</v>
      </c>
      <c r="AS80" s="32">
        <f t="shared" si="48"/>
        <v>47.105971254660112</v>
      </c>
      <c r="AT80" s="32">
        <f t="shared" si="49"/>
        <v>18.767794540178844</v>
      </c>
      <c r="AU80" s="2">
        <f t="shared" si="50"/>
        <v>0.35830397884901999</v>
      </c>
      <c r="AV80" s="2">
        <f t="shared" si="51"/>
        <v>1.2898273868081627</v>
      </c>
      <c r="AW80" s="2">
        <f t="shared" si="52"/>
        <v>1.435959671849018</v>
      </c>
      <c r="AX80" s="2">
        <f t="shared" si="53"/>
        <v>1.0342579451451246</v>
      </c>
      <c r="AY80" s="32">
        <f t="shared" si="54"/>
        <v>4884.7520895773632</v>
      </c>
      <c r="AZ80" s="32">
        <f t="shared" si="55"/>
        <v>393.58109451105412</v>
      </c>
      <c r="BA80" s="32">
        <f t="shared" si="56"/>
        <v>47.105997448624336</v>
      </c>
      <c r="BB80" s="32">
        <f t="shared" si="57"/>
        <v>18.767800219083639</v>
      </c>
      <c r="BC80" s="2">
        <f t="shared" si="58"/>
        <v>0.35830391136908113</v>
      </c>
      <c r="BD80" s="2">
        <f t="shared" si="59"/>
        <v>1.2898282409106652</v>
      </c>
      <c r="BE80" s="2">
        <f t="shared" si="60"/>
        <v>1.4359590309197896</v>
      </c>
      <c r="BF80" s="2">
        <f t="shared" si="61"/>
        <v>1.0342579218716574</v>
      </c>
      <c r="BG80" s="32">
        <f t="shared" si="62"/>
        <v>4884.7511357799203</v>
      </c>
      <c r="BH80" s="32">
        <f t="shared" si="63"/>
        <v>393.58108756060454</v>
      </c>
      <c r="BI80" s="32">
        <f t="shared" si="64"/>
        <v>47.105996695131338</v>
      </c>
      <c r="BJ80" s="32">
        <f t="shared" si="65"/>
        <v>18.767800055724912</v>
      </c>
      <c r="BK80" s="2">
        <f t="shared" si="66"/>
        <v>0.35830391331020389</v>
      </c>
      <c r="BL80" s="2">
        <f t="shared" si="67"/>
        <v>1.2898282163416501</v>
      </c>
      <c r="BM80" s="2">
        <f t="shared" si="68"/>
        <v>1.4359590493566754</v>
      </c>
      <c r="BN80" s="2">
        <f t="shared" si="69"/>
        <v>1.0342579225411392</v>
      </c>
      <c r="BO80" s="32">
        <f t="shared" si="70"/>
        <v>4884.7511632167098</v>
      </c>
      <c r="BP80" s="32">
        <f t="shared" si="71"/>
        <v>393.58108776054013</v>
      </c>
      <c r="BQ80" s="32">
        <f t="shared" si="72"/>
        <v>47.105996716806182</v>
      </c>
      <c r="BR80" s="32">
        <f t="shared" si="73"/>
        <v>18.767800060424065</v>
      </c>
      <c r="BS80" s="2">
        <f t="shared" si="74"/>
        <v>0.35830391325436606</v>
      </c>
      <c r="BT80" s="2">
        <f t="shared" si="75"/>
        <v>1.2898282170483983</v>
      </c>
      <c r="BU80" s="2">
        <f t="shared" si="76"/>
        <v>1.4359590488263225</v>
      </c>
      <c r="BV80" s="2">
        <f t="shared" si="77"/>
        <v>1.0342579225218811</v>
      </c>
      <c r="BW80" s="32">
        <f t="shared" si="78"/>
        <v>4884.7511624274657</v>
      </c>
      <c r="BX80" s="32">
        <f t="shared" si="79"/>
        <v>393.58108775478877</v>
      </c>
      <c r="BY80" s="32">
        <f t="shared" si="80"/>
        <v>47.105996716182688</v>
      </c>
      <c r="BZ80" s="32">
        <f t="shared" si="81"/>
        <v>18.767800060288888</v>
      </c>
      <c r="CA80" s="2">
        <f t="shared" si="82"/>
        <v>0.35830391325597222</v>
      </c>
      <c r="CB80" s="2">
        <f t="shared" si="83"/>
        <v>1.2898282170280679</v>
      </c>
      <c r="CC80" s="2">
        <f t="shared" si="84"/>
        <v>1.4359590488415788</v>
      </c>
      <c r="CD80" s="2">
        <f t="shared" si="85"/>
        <v>1.0342579225224351</v>
      </c>
      <c r="CE80" s="32">
        <f t="shared" si="86"/>
        <v>4884.7511624501676</v>
      </c>
      <c r="CF80" s="32">
        <f t="shared" si="87"/>
        <v>393.58108775495418</v>
      </c>
      <c r="CG80" s="32">
        <f t="shared" si="88"/>
        <v>47.105996716200636</v>
      </c>
      <c r="CH80" s="32">
        <f t="shared" si="89"/>
        <v>18.767800060292767</v>
      </c>
      <c r="CI80" s="2">
        <f t="shared" si="90"/>
        <v>0.35830391325592575</v>
      </c>
      <c r="CJ80" s="2">
        <f t="shared" si="91"/>
        <v>1.2898282170286537</v>
      </c>
      <c r="CK80" s="2">
        <f t="shared" si="92"/>
        <v>1.4359590488411398</v>
      </c>
      <c r="CL80" s="2">
        <f t="shared" si="93"/>
        <v>1.0342579225224191</v>
      </c>
      <c r="CM80" s="32">
        <f t="shared" si="94"/>
        <v>4884.7511624495173</v>
      </c>
      <c r="CN80" s="32">
        <f t="shared" si="95"/>
        <v>393.58108775494941</v>
      </c>
      <c r="CO80" s="32">
        <f t="shared" si="96"/>
        <v>47.10599671620011</v>
      </c>
      <c r="CP80" s="32">
        <f t="shared" si="97"/>
        <v>18.767800060292661</v>
      </c>
      <c r="CQ80" s="2">
        <f t="shared" si="98"/>
        <v>0.35830391325592731</v>
      </c>
      <c r="CR80" s="2">
        <f t="shared" si="99"/>
        <v>1.2898282170286361</v>
      </c>
      <c r="CS80" s="2">
        <f t="shared" si="100"/>
        <v>1.4359590488411529</v>
      </c>
      <c r="CT80" s="2">
        <f t="shared" si="101"/>
        <v>1.0342579225224195</v>
      </c>
      <c r="CU80" s="32">
        <f t="shared" si="102"/>
        <v>4884.7511624495382</v>
      </c>
      <c r="CV80" s="32">
        <f t="shared" si="103"/>
        <v>393.58108775494958</v>
      </c>
      <c r="CW80" s="48">
        <f t="shared" si="104"/>
        <v>47.105996716200131</v>
      </c>
      <c r="CX80" s="48">
        <f t="shared" si="105"/>
        <v>18.767800060292661</v>
      </c>
      <c r="CY80" s="49">
        <f t="shared" si="106"/>
        <v>0.35830391325592709</v>
      </c>
      <c r="CZ80" s="49">
        <f t="shared" si="107"/>
        <v>1.2898282170286373</v>
      </c>
      <c r="DA80" s="49">
        <f t="shared" si="108"/>
        <v>1.435959048841152</v>
      </c>
      <c r="DB80" s="49">
        <f t="shared" si="109"/>
        <v>1.0342579225224195</v>
      </c>
      <c r="DC80" s="48">
        <f t="shared" si="110"/>
        <v>4884.7511624495355</v>
      </c>
      <c r="DD80" s="32">
        <f t="shared" si="111"/>
        <v>393.58108775494958</v>
      </c>
      <c r="DE80" s="48">
        <f t="shared" si="112"/>
        <v>47.105996716200131</v>
      </c>
      <c r="DF80" s="48">
        <f t="shared" si="113"/>
        <v>18.767800060292661</v>
      </c>
      <c r="DG80" s="49">
        <f t="shared" si="114"/>
        <v>0.35830391325592709</v>
      </c>
      <c r="DH80" s="49">
        <f t="shared" si="115"/>
        <v>1.2898282170286373</v>
      </c>
      <c r="DI80" s="49">
        <f t="shared" si="116"/>
        <v>1.435959048841152</v>
      </c>
      <c r="DJ80" s="49">
        <f t="shared" si="117"/>
        <v>1.0342579225224195</v>
      </c>
      <c r="DK80" s="48">
        <f t="shared" si="118"/>
        <v>4884.7511624495355</v>
      </c>
      <c r="DL80" s="32">
        <f t="shared" si="119"/>
        <v>393.58108775494958</v>
      </c>
      <c r="DM80" s="48">
        <f t="shared" si="120"/>
        <v>47.105996716200131</v>
      </c>
      <c r="DN80" s="48">
        <f t="shared" si="121"/>
        <v>18.767800060292661</v>
      </c>
      <c r="DO80" s="49">
        <f t="shared" si="122"/>
        <v>0.35830391325592709</v>
      </c>
      <c r="DP80" s="49">
        <f t="shared" si="123"/>
        <v>1.2898282170286373</v>
      </c>
      <c r="DQ80" s="49">
        <f t="shared" si="124"/>
        <v>1.435959048841152</v>
      </c>
      <c r="DR80" s="49">
        <f t="shared" si="125"/>
        <v>1.0342579225224195</v>
      </c>
      <c r="DS80" s="48">
        <f t="shared" si="126"/>
        <v>4884.7511624495355</v>
      </c>
      <c r="DT80" s="32">
        <f t="shared" si="127"/>
        <v>393.58108775494958</v>
      </c>
      <c r="DU80" s="48">
        <f t="shared" si="128"/>
        <v>47.105996716200131</v>
      </c>
      <c r="DV80" s="48">
        <f t="shared" si="129"/>
        <v>18.767800060292661</v>
      </c>
      <c r="DW80" s="49">
        <f t="shared" si="130"/>
        <v>0.35830391325592709</v>
      </c>
      <c r="DX80" s="49">
        <f t="shared" si="131"/>
        <v>1.2898282170286373</v>
      </c>
      <c r="DY80" s="49">
        <f t="shared" si="132"/>
        <v>1.435959048841152</v>
      </c>
      <c r="DZ80" s="49">
        <f t="shared" si="133"/>
        <v>1.0342579225224195</v>
      </c>
      <c r="EA80" s="48">
        <f t="shared" si="134"/>
        <v>4884.7511624495355</v>
      </c>
      <c r="EB80" s="32">
        <f t="shared" si="135"/>
        <v>393.58108775494958</v>
      </c>
      <c r="EC80" s="48">
        <f t="shared" si="136"/>
        <v>47.105996716200131</v>
      </c>
      <c r="ED80" s="48">
        <f t="shared" si="137"/>
        <v>18.767800060292661</v>
      </c>
      <c r="EE80" s="49">
        <f t="shared" si="138"/>
        <v>0.35830391325592709</v>
      </c>
      <c r="EF80" s="49">
        <f t="shared" si="139"/>
        <v>1.2898282170286373</v>
      </c>
      <c r="EG80" s="49">
        <f t="shared" si="140"/>
        <v>1.435959048841152</v>
      </c>
      <c r="EH80" s="49">
        <f t="shared" si="141"/>
        <v>1.0342579225224195</v>
      </c>
      <c r="EI80" s="48">
        <f t="shared" si="142"/>
        <v>4884.7511624495355</v>
      </c>
      <c r="EJ80" s="32">
        <f t="shared" si="143"/>
        <v>393.58108775494958</v>
      </c>
      <c r="EK80" s="48">
        <f t="shared" si="144"/>
        <v>47.105996716200131</v>
      </c>
      <c r="EL80" s="48">
        <f t="shared" si="145"/>
        <v>18.767800060292661</v>
      </c>
      <c r="EM80" s="49">
        <f t="shared" si="146"/>
        <v>0.35830391325592709</v>
      </c>
      <c r="EN80" s="49">
        <f t="shared" si="147"/>
        <v>1.2898282170286373</v>
      </c>
      <c r="EO80" s="49">
        <f t="shared" si="148"/>
        <v>1.435959048841152</v>
      </c>
      <c r="EP80" s="49">
        <f t="shared" si="149"/>
        <v>1.0342579225224195</v>
      </c>
      <c r="EQ80" s="32">
        <f t="shared" si="150"/>
        <v>0.49654558403531573</v>
      </c>
      <c r="ER80" s="32">
        <f t="shared" si="151"/>
        <v>120.4310877549496</v>
      </c>
    </row>
    <row r="81" spans="19:148" x14ac:dyDescent="0.25">
      <c r="S81" s="32">
        <v>0.19</v>
      </c>
      <c r="T81" s="38">
        <f t="shared" si="23"/>
        <v>403.46153122003329</v>
      </c>
      <c r="U81" s="32">
        <f t="shared" si="24"/>
        <v>48.223532627210211</v>
      </c>
      <c r="V81" s="32">
        <f t="shared" si="25"/>
        <v>19.0048110913073</v>
      </c>
      <c r="W81" s="2">
        <f t="shared" si="152"/>
        <v>0.35534279614253</v>
      </c>
      <c r="X81" s="2">
        <f t="shared" si="153"/>
        <v>1.3253942732292507</v>
      </c>
      <c r="Y81" s="2">
        <f t="shared" si="28"/>
        <v>1.3907061202075222</v>
      </c>
      <c r="Z81" s="2">
        <f t="shared" si="29"/>
        <v>1.0365286980864719</v>
      </c>
      <c r="AA81" s="32">
        <f t="shared" si="30"/>
        <v>4774.7512254001367</v>
      </c>
      <c r="AB81" s="32">
        <f t="shared" si="31"/>
        <v>392.77216550372981</v>
      </c>
      <c r="AC81" s="32">
        <f t="shared" si="32"/>
        <v>47.018595293431844</v>
      </c>
      <c r="AD81" s="32">
        <f t="shared" si="33"/>
        <v>18.748818905197815</v>
      </c>
      <c r="AE81" s="2">
        <f t="shared" si="34"/>
        <v>0.35852853829846382</v>
      </c>
      <c r="AF81" s="2">
        <f t="shared" si="35"/>
        <v>1.2869726247323656</v>
      </c>
      <c r="AG81" s="2">
        <f t="shared" si="36"/>
        <v>1.4177551712058833</v>
      </c>
      <c r="AH81" s="2">
        <f t="shared" si="37"/>
        <v>1.0376870892652845</v>
      </c>
      <c r="AI81" s="32">
        <f t="shared" si="38"/>
        <v>4812.4319953519562</v>
      </c>
      <c r="AJ81" s="32">
        <f t="shared" si="39"/>
        <v>393.0509316305405</v>
      </c>
      <c r="AK81" s="32">
        <f t="shared" si="40"/>
        <v>47.048649028581053</v>
      </c>
      <c r="AL81" s="32">
        <f t="shared" si="41"/>
        <v>18.755353041148879</v>
      </c>
      <c r="AM81" s="2">
        <f t="shared" si="42"/>
        <v>0.35845142022189774</v>
      </c>
      <c r="AN81" s="2">
        <f t="shared" si="43"/>
        <v>1.2879558371433051</v>
      </c>
      <c r="AO81" s="2">
        <f t="shared" si="44"/>
        <v>1.4170444933119677</v>
      </c>
      <c r="AP81" s="2">
        <f t="shared" si="45"/>
        <v>1.0376569736509629</v>
      </c>
      <c r="AQ81" s="32">
        <f t="shared" si="46"/>
        <v>4811.4032928660754</v>
      </c>
      <c r="AR81" s="32">
        <f t="shared" si="47"/>
        <v>393.04334447412981</v>
      </c>
      <c r="AS81" s="32">
        <f t="shared" si="48"/>
        <v>47.047830141612899</v>
      </c>
      <c r="AT81" s="32">
        <f t="shared" si="49"/>
        <v>18.755175104189533</v>
      </c>
      <c r="AU81" s="2">
        <f t="shared" si="50"/>
        <v>0.35845352317967988</v>
      </c>
      <c r="AV81" s="2">
        <f t="shared" si="51"/>
        <v>1.2879290651436113</v>
      </c>
      <c r="AW81" s="2">
        <f t="shared" si="52"/>
        <v>1.4170638313188306</v>
      </c>
      <c r="AX81" s="2">
        <f t="shared" si="53"/>
        <v>1.0376577933453359</v>
      </c>
      <c r="AY81" s="32">
        <f t="shared" si="54"/>
        <v>4811.4312588269941</v>
      </c>
      <c r="AZ81" s="32">
        <f t="shared" si="55"/>
        <v>393.04355075322616</v>
      </c>
      <c r="BA81" s="32">
        <f t="shared" si="56"/>
        <v>47.047852404777153</v>
      </c>
      <c r="BB81" s="32">
        <f t="shared" si="57"/>
        <v>18.755179941855086</v>
      </c>
      <c r="BC81" s="2">
        <f t="shared" si="58"/>
        <v>0.35845346600759903</v>
      </c>
      <c r="BD81" s="2">
        <f t="shared" si="59"/>
        <v>1.2879297930100411</v>
      </c>
      <c r="BE81" s="2">
        <f t="shared" si="60"/>
        <v>1.4170633055551192</v>
      </c>
      <c r="BF81" s="2">
        <f t="shared" si="61"/>
        <v>1.0376577710595709</v>
      </c>
      <c r="BG81" s="32">
        <f t="shared" si="62"/>
        <v>4811.4304984665314</v>
      </c>
      <c r="BH81" s="32">
        <f t="shared" si="63"/>
        <v>393.04354514476114</v>
      </c>
      <c r="BI81" s="32">
        <f t="shared" si="64"/>
        <v>47.047851799469647</v>
      </c>
      <c r="BJ81" s="32">
        <f t="shared" si="65"/>
        <v>18.755179810325085</v>
      </c>
      <c r="BK81" s="2">
        <f t="shared" si="66"/>
        <v>0.35845346756203716</v>
      </c>
      <c r="BL81" s="2">
        <f t="shared" si="67"/>
        <v>1.2879297732202764</v>
      </c>
      <c r="BM81" s="2">
        <f t="shared" si="68"/>
        <v>1.4170633198499603</v>
      </c>
      <c r="BN81" s="2">
        <f t="shared" si="69"/>
        <v>1.0376577716654922</v>
      </c>
      <c r="BO81" s="32">
        <f t="shared" si="70"/>
        <v>4811.430519139747</v>
      </c>
      <c r="BP81" s="32">
        <f t="shared" si="71"/>
        <v>393.04354529724804</v>
      </c>
      <c r="BQ81" s="32">
        <f t="shared" si="72"/>
        <v>47.047851815927189</v>
      </c>
      <c r="BR81" s="32">
        <f t="shared" si="73"/>
        <v>18.755179813901222</v>
      </c>
      <c r="BS81" s="2">
        <f t="shared" si="74"/>
        <v>0.35845346751977397</v>
      </c>
      <c r="BT81" s="2">
        <f t="shared" si="75"/>
        <v>1.2879297737583344</v>
      </c>
      <c r="BU81" s="2">
        <f t="shared" si="76"/>
        <v>1.417063319461302</v>
      </c>
      <c r="BV81" s="2">
        <f t="shared" si="77"/>
        <v>1.0376577716490183</v>
      </c>
      <c r="BW81" s="32">
        <f t="shared" si="78"/>
        <v>4811.4305185776711</v>
      </c>
      <c r="BX81" s="32">
        <f t="shared" si="79"/>
        <v>393.04354529310211</v>
      </c>
      <c r="BY81" s="32">
        <f t="shared" si="80"/>
        <v>47.047851815479731</v>
      </c>
      <c r="BZ81" s="32">
        <f t="shared" si="81"/>
        <v>18.755179813803991</v>
      </c>
      <c r="CA81" s="2">
        <f t="shared" si="82"/>
        <v>0.35845346752092305</v>
      </c>
      <c r="CB81" s="2">
        <f t="shared" si="83"/>
        <v>1.2879297737437052</v>
      </c>
      <c r="CC81" s="2">
        <f t="shared" si="84"/>
        <v>1.4170633194718691</v>
      </c>
      <c r="CD81" s="2">
        <f t="shared" si="85"/>
        <v>1.0376577716494662</v>
      </c>
      <c r="CE81" s="32">
        <f t="shared" si="86"/>
        <v>4811.4305185929516</v>
      </c>
      <c r="CF81" s="32">
        <f t="shared" si="87"/>
        <v>393.04354529321483</v>
      </c>
      <c r="CG81" s="32">
        <f t="shared" si="88"/>
        <v>47.047851815491896</v>
      </c>
      <c r="CH81" s="32">
        <f t="shared" si="89"/>
        <v>18.755179813806631</v>
      </c>
      <c r="CI81" s="2">
        <f t="shared" si="90"/>
        <v>0.3584534675208918</v>
      </c>
      <c r="CJ81" s="2">
        <f t="shared" si="91"/>
        <v>1.2879297737441033</v>
      </c>
      <c r="CK81" s="2">
        <f t="shared" si="92"/>
        <v>1.4170633194715814</v>
      </c>
      <c r="CL81" s="2">
        <f t="shared" si="93"/>
        <v>1.0376577716494539</v>
      </c>
      <c r="CM81" s="32">
        <f t="shared" si="94"/>
        <v>4811.4305185925332</v>
      </c>
      <c r="CN81" s="32">
        <f t="shared" si="95"/>
        <v>393.04354529321176</v>
      </c>
      <c r="CO81" s="32">
        <f t="shared" si="96"/>
        <v>47.047851815491555</v>
      </c>
      <c r="CP81" s="32">
        <f t="shared" si="97"/>
        <v>18.755179813806556</v>
      </c>
      <c r="CQ81" s="2">
        <f t="shared" si="98"/>
        <v>0.35845346752089263</v>
      </c>
      <c r="CR81" s="2">
        <f t="shared" si="99"/>
        <v>1.2879297737440922</v>
      </c>
      <c r="CS81" s="2">
        <f t="shared" si="100"/>
        <v>1.4170633194715898</v>
      </c>
      <c r="CT81" s="2">
        <f t="shared" si="101"/>
        <v>1.0376577716494542</v>
      </c>
      <c r="CU81" s="32">
        <f t="shared" si="102"/>
        <v>4811.4305185925432</v>
      </c>
      <c r="CV81" s="32">
        <f t="shared" si="103"/>
        <v>393.04354529321182</v>
      </c>
      <c r="CW81" s="48">
        <f t="shared" si="104"/>
        <v>47.047851815491555</v>
      </c>
      <c r="CX81" s="48">
        <f t="shared" si="105"/>
        <v>18.755179813806556</v>
      </c>
      <c r="CY81" s="49">
        <f t="shared" si="106"/>
        <v>0.35845346752089263</v>
      </c>
      <c r="CZ81" s="49">
        <f t="shared" si="107"/>
        <v>1.2879297737440922</v>
      </c>
      <c r="DA81" s="49">
        <f t="shared" si="108"/>
        <v>1.4170633194715898</v>
      </c>
      <c r="DB81" s="49">
        <f t="shared" si="109"/>
        <v>1.0376577716494542</v>
      </c>
      <c r="DC81" s="48">
        <f t="shared" si="110"/>
        <v>4811.4305185925432</v>
      </c>
      <c r="DD81" s="32">
        <f t="shared" si="111"/>
        <v>393.04354529321182</v>
      </c>
      <c r="DE81" s="48">
        <f t="shared" si="112"/>
        <v>47.047851815491555</v>
      </c>
      <c r="DF81" s="48">
        <f t="shared" si="113"/>
        <v>18.755179813806556</v>
      </c>
      <c r="DG81" s="49">
        <f t="shared" si="114"/>
        <v>0.35845346752089263</v>
      </c>
      <c r="DH81" s="49">
        <f t="shared" si="115"/>
        <v>1.2879297737440922</v>
      </c>
      <c r="DI81" s="49">
        <f t="shared" si="116"/>
        <v>1.4170633194715898</v>
      </c>
      <c r="DJ81" s="49">
        <f t="shared" si="117"/>
        <v>1.0376577716494542</v>
      </c>
      <c r="DK81" s="48">
        <f t="shared" si="118"/>
        <v>4811.4305185925432</v>
      </c>
      <c r="DL81" s="32">
        <f t="shared" si="119"/>
        <v>393.04354529321182</v>
      </c>
      <c r="DM81" s="48">
        <f t="shared" si="120"/>
        <v>47.047851815491555</v>
      </c>
      <c r="DN81" s="48">
        <f t="shared" si="121"/>
        <v>18.755179813806556</v>
      </c>
      <c r="DO81" s="49">
        <f t="shared" si="122"/>
        <v>0.35845346752089263</v>
      </c>
      <c r="DP81" s="49">
        <f t="shared" si="123"/>
        <v>1.2879297737440922</v>
      </c>
      <c r="DQ81" s="49">
        <f t="shared" si="124"/>
        <v>1.4170633194715898</v>
      </c>
      <c r="DR81" s="49">
        <f t="shared" si="125"/>
        <v>1.0376577716494542</v>
      </c>
      <c r="DS81" s="48">
        <f t="shared" si="126"/>
        <v>4811.4305185925432</v>
      </c>
      <c r="DT81" s="32">
        <f t="shared" si="127"/>
        <v>393.04354529321182</v>
      </c>
      <c r="DU81" s="48">
        <f t="shared" si="128"/>
        <v>47.047851815491555</v>
      </c>
      <c r="DV81" s="48">
        <f t="shared" si="129"/>
        <v>18.755179813806556</v>
      </c>
      <c r="DW81" s="49">
        <f t="shared" si="130"/>
        <v>0.35845346752089263</v>
      </c>
      <c r="DX81" s="49">
        <f t="shared" si="131"/>
        <v>1.2879297737440922</v>
      </c>
      <c r="DY81" s="49">
        <f t="shared" si="132"/>
        <v>1.4170633194715898</v>
      </c>
      <c r="DZ81" s="49">
        <f t="shared" si="133"/>
        <v>1.0376577716494542</v>
      </c>
      <c r="EA81" s="48">
        <f t="shared" si="134"/>
        <v>4811.4305185925432</v>
      </c>
      <c r="EB81" s="32">
        <f t="shared" si="135"/>
        <v>393.04354529321182</v>
      </c>
      <c r="EC81" s="48">
        <f t="shared" si="136"/>
        <v>47.047851815491555</v>
      </c>
      <c r="ED81" s="48">
        <f t="shared" si="137"/>
        <v>18.755179813806556</v>
      </c>
      <c r="EE81" s="49">
        <f t="shared" si="138"/>
        <v>0.35845346752089263</v>
      </c>
      <c r="EF81" s="49">
        <f t="shared" si="139"/>
        <v>1.2879297737440922</v>
      </c>
      <c r="EG81" s="49">
        <f t="shared" si="140"/>
        <v>1.4170633194715898</v>
      </c>
      <c r="EH81" s="49">
        <f t="shared" si="141"/>
        <v>1.0376577716494542</v>
      </c>
      <c r="EI81" s="48">
        <f t="shared" si="142"/>
        <v>4811.4305185925432</v>
      </c>
      <c r="EJ81" s="32">
        <f t="shared" si="143"/>
        <v>393.04354529321182</v>
      </c>
      <c r="EK81" s="48">
        <f t="shared" si="144"/>
        <v>47.047851815491555</v>
      </c>
      <c r="EL81" s="48">
        <f t="shared" si="145"/>
        <v>18.755179813806556</v>
      </c>
      <c r="EM81" s="49">
        <f t="shared" si="146"/>
        <v>0.35845346752089263</v>
      </c>
      <c r="EN81" s="49">
        <f t="shared" si="147"/>
        <v>1.2879297737440922</v>
      </c>
      <c r="EO81" s="49">
        <f t="shared" si="148"/>
        <v>1.4170633194715898</v>
      </c>
      <c r="EP81" s="49">
        <f t="shared" si="149"/>
        <v>1.0376577716494542</v>
      </c>
      <c r="EQ81" s="32">
        <f t="shared" si="150"/>
        <v>0.50947067970209314</v>
      </c>
      <c r="ER81" s="32">
        <f t="shared" si="151"/>
        <v>119.89354529321184</v>
      </c>
    </row>
    <row r="82" spans="19:148" x14ac:dyDescent="0.25">
      <c r="S82" s="43">
        <v>0.2</v>
      </c>
      <c r="T82" s="46">
        <f t="shared" si="23"/>
        <v>403.07006771929809</v>
      </c>
      <c r="U82" s="43">
        <f t="shared" si="24"/>
        <v>48.177394348549072</v>
      </c>
      <c r="V82" s="43">
        <f t="shared" si="25"/>
        <v>18.995233980895957</v>
      </c>
      <c r="W82" s="47">
        <f t="shared" si="152"/>
        <v>0.35546811998575989</v>
      </c>
      <c r="X82" s="47">
        <f t="shared" si="153"/>
        <v>1.3239584531275428</v>
      </c>
      <c r="Y82" s="47">
        <f t="shared" si="28"/>
        <v>1.3733814629015599</v>
      </c>
      <c r="Z82" s="47">
        <f t="shared" si="29"/>
        <v>1.0399015711091748</v>
      </c>
      <c r="AA82" s="43">
        <f t="shared" si="30"/>
        <v>4707.1277329243812</v>
      </c>
      <c r="AB82" s="43">
        <f t="shared" si="31"/>
        <v>392.26742277588397</v>
      </c>
      <c r="AC82" s="43">
        <f t="shared" si="32"/>
        <v>46.96435453973691</v>
      </c>
      <c r="AD82" s="43">
        <f t="shared" si="33"/>
        <v>18.737006769313222</v>
      </c>
      <c r="AE82" s="47">
        <f t="shared" si="34"/>
        <v>0.35866739647155144</v>
      </c>
      <c r="AF82" s="47">
        <f t="shared" si="35"/>
        <v>1.2851946747343588</v>
      </c>
      <c r="AG82" s="47">
        <f t="shared" si="36"/>
        <v>1.3996443019526434</v>
      </c>
      <c r="AH82" s="47">
        <f t="shared" si="37"/>
        <v>1.0412070233754005</v>
      </c>
      <c r="AI82" s="43">
        <f t="shared" si="38"/>
        <v>4742.7183188541439</v>
      </c>
      <c r="AJ82" s="43">
        <f t="shared" si="39"/>
        <v>392.53379141605637</v>
      </c>
      <c r="AK82" s="43">
        <f t="shared" si="40"/>
        <v>46.992950996300067</v>
      </c>
      <c r="AL82" s="43">
        <f t="shared" si="41"/>
        <v>18.743237394864963</v>
      </c>
      <c r="AM82" s="47">
        <f t="shared" si="42"/>
        <v>0.35859424068469264</v>
      </c>
      <c r="AN82" s="47">
        <f t="shared" si="43"/>
        <v>1.2861325899372942</v>
      </c>
      <c r="AO82" s="47">
        <f t="shared" si="44"/>
        <v>1.3989917845421844</v>
      </c>
      <c r="AP82" s="47">
        <f t="shared" si="45"/>
        <v>1.0411749359147087</v>
      </c>
      <c r="AQ82" s="43">
        <f t="shared" si="46"/>
        <v>4741.7983439586087</v>
      </c>
      <c r="AR82" s="43">
        <f t="shared" si="47"/>
        <v>392.52692632783572</v>
      </c>
      <c r="AS82" s="43">
        <f t="shared" si="48"/>
        <v>46.992213195790995</v>
      </c>
      <c r="AT82" s="43">
        <f t="shared" si="49"/>
        <v>18.743076729251637</v>
      </c>
      <c r="AU82" s="47">
        <f t="shared" si="50"/>
        <v>0.35859612959724951</v>
      </c>
      <c r="AV82" s="47">
        <f t="shared" si="51"/>
        <v>1.2861084069404982</v>
      </c>
      <c r="AW82" s="47">
        <f t="shared" si="52"/>
        <v>1.3990085980600988</v>
      </c>
      <c r="AX82" s="47">
        <f t="shared" si="53"/>
        <v>1.0411757629399867</v>
      </c>
      <c r="AY82" s="43">
        <f t="shared" si="54"/>
        <v>4741.8220279012266</v>
      </c>
      <c r="AZ82" s="43">
        <f t="shared" si="55"/>
        <v>392.52710307688227</v>
      </c>
      <c r="BA82" s="43">
        <f t="shared" si="56"/>
        <v>46.992232190731869</v>
      </c>
      <c r="BB82" s="43">
        <f t="shared" si="57"/>
        <v>18.743080865703824</v>
      </c>
      <c r="BC82" s="47">
        <f t="shared" si="58"/>
        <v>0.35859608096748313</v>
      </c>
      <c r="BD82" s="47">
        <f t="shared" si="59"/>
        <v>1.2861090295508453</v>
      </c>
      <c r="BE82" s="47">
        <f t="shared" si="60"/>
        <v>1.3990081651756074</v>
      </c>
      <c r="BF82" s="47">
        <f t="shared" si="61"/>
        <v>1.0411757416473617</v>
      </c>
      <c r="BG82" s="43">
        <f t="shared" si="62"/>
        <v>4741.821418115198</v>
      </c>
      <c r="BH82" s="43">
        <f t="shared" si="63"/>
        <v>392.52709852616658</v>
      </c>
      <c r="BI82" s="43">
        <f t="shared" si="64"/>
        <v>46.992231701673312</v>
      </c>
      <c r="BJ82" s="43">
        <f t="shared" si="65"/>
        <v>18.743080759203536</v>
      </c>
      <c r="BK82" s="47">
        <f t="shared" si="66"/>
        <v>0.35859608221954359</v>
      </c>
      <c r="BL82" s="47">
        <f t="shared" si="67"/>
        <v>1.2861090135206403</v>
      </c>
      <c r="BM82" s="47">
        <f t="shared" si="68"/>
        <v>1.3990081763209803</v>
      </c>
      <c r="BN82" s="47">
        <f t="shared" si="69"/>
        <v>1.0411757421955776</v>
      </c>
      <c r="BO82" s="43">
        <f t="shared" si="70"/>
        <v>4741.8214338152038</v>
      </c>
      <c r="BP82" s="43">
        <f t="shared" si="71"/>
        <v>392.52709864333275</v>
      </c>
      <c r="BQ82" s="43">
        <f t="shared" si="72"/>
        <v>46.992231714264967</v>
      </c>
      <c r="BR82" s="43">
        <f t="shared" si="73"/>
        <v>18.743080761945571</v>
      </c>
      <c r="BS82" s="47">
        <f t="shared" si="74"/>
        <v>0.35859608218730721</v>
      </c>
      <c r="BT82" s="47">
        <f t="shared" si="75"/>
        <v>1.2861090139333662</v>
      </c>
      <c r="BU82" s="47">
        <f t="shared" si="76"/>
        <v>1.3990081760340227</v>
      </c>
      <c r="BV82" s="47">
        <f t="shared" si="77"/>
        <v>1.0411757421814629</v>
      </c>
      <c r="BW82" s="43">
        <f t="shared" si="78"/>
        <v>4741.8214334109798</v>
      </c>
      <c r="BX82" s="43">
        <f t="shared" si="79"/>
        <v>392.52709864031607</v>
      </c>
      <c r="BY82" s="43">
        <f t="shared" si="80"/>
        <v>46.992231713940768</v>
      </c>
      <c r="BZ82" s="43">
        <f t="shared" si="81"/>
        <v>18.743080761874971</v>
      </c>
      <c r="CA82" s="47">
        <f t="shared" si="82"/>
        <v>0.35859608218813721</v>
      </c>
      <c r="CB82" s="47">
        <f t="shared" si="83"/>
        <v>1.2861090139227396</v>
      </c>
      <c r="CC82" s="47">
        <f t="shared" si="84"/>
        <v>1.399008176041411</v>
      </c>
      <c r="CD82" s="47">
        <f t="shared" si="85"/>
        <v>1.0411757421818264</v>
      </c>
      <c r="CE82" s="43">
        <f t="shared" si="86"/>
        <v>4741.8214334213853</v>
      </c>
      <c r="CF82" s="43">
        <f t="shared" si="87"/>
        <v>392.52709864039372</v>
      </c>
      <c r="CG82" s="43">
        <f t="shared" si="88"/>
        <v>46.992231713949117</v>
      </c>
      <c r="CH82" s="43">
        <f t="shared" si="89"/>
        <v>18.743080761876783</v>
      </c>
      <c r="CI82" s="47">
        <f t="shared" si="90"/>
        <v>0.35859608218811567</v>
      </c>
      <c r="CJ82" s="47">
        <f t="shared" si="91"/>
        <v>1.2861090139230138</v>
      </c>
      <c r="CK82" s="47">
        <f t="shared" si="92"/>
        <v>1.3990081760412207</v>
      </c>
      <c r="CL82" s="47">
        <f t="shared" si="93"/>
        <v>1.0411757421818171</v>
      </c>
      <c r="CM82" s="43">
        <f t="shared" si="94"/>
        <v>4741.8214334211189</v>
      </c>
      <c r="CN82" s="43">
        <f t="shared" si="95"/>
        <v>392.52709864039178</v>
      </c>
      <c r="CO82" s="43">
        <f t="shared" si="96"/>
        <v>46.992231713948911</v>
      </c>
      <c r="CP82" s="43">
        <f t="shared" si="97"/>
        <v>18.743080761876737</v>
      </c>
      <c r="CQ82" s="47">
        <f t="shared" si="98"/>
        <v>0.35859608218811617</v>
      </c>
      <c r="CR82" s="47">
        <f t="shared" si="99"/>
        <v>1.2861090139230069</v>
      </c>
      <c r="CS82" s="47">
        <f t="shared" si="100"/>
        <v>1.3990081760412256</v>
      </c>
      <c r="CT82" s="47">
        <f t="shared" si="101"/>
        <v>1.0411757421818173</v>
      </c>
      <c r="CU82" s="43">
        <f t="shared" si="102"/>
        <v>4741.8214334211252</v>
      </c>
      <c r="CV82" s="43">
        <f t="shared" si="103"/>
        <v>392.52709864039178</v>
      </c>
      <c r="CW82" s="43">
        <f t="shared" si="104"/>
        <v>46.992231713948911</v>
      </c>
      <c r="CX82" s="43">
        <f t="shared" si="105"/>
        <v>18.743080761876737</v>
      </c>
      <c r="CY82" s="47">
        <f t="shared" si="106"/>
        <v>0.35859608218811617</v>
      </c>
      <c r="CZ82" s="47">
        <f t="shared" si="107"/>
        <v>1.2861090139230069</v>
      </c>
      <c r="DA82" s="47">
        <f t="shared" si="108"/>
        <v>1.3990081760412256</v>
      </c>
      <c r="DB82" s="47">
        <f t="shared" si="109"/>
        <v>1.0411757421818173</v>
      </c>
      <c r="DC82" s="43">
        <f t="shared" si="110"/>
        <v>4741.8214334211252</v>
      </c>
      <c r="DD82" s="43">
        <f t="shared" si="111"/>
        <v>392.52709864039178</v>
      </c>
      <c r="DE82" s="43">
        <f t="shared" si="112"/>
        <v>46.992231713948911</v>
      </c>
      <c r="DF82" s="43">
        <f t="shared" si="113"/>
        <v>18.743080761876737</v>
      </c>
      <c r="DG82" s="47">
        <f t="shared" si="114"/>
        <v>0.35859608218811617</v>
      </c>
      <c r="DH82" s="47">
        <f t="shared" si="115"/>
        <v>1.2861090139230069</v>
      </c>
      <c r="DI82" s="47">
        <f t="shared" si="116"/>
        <v>1.3990081760412256</v>
      </c>
      <c r="DJ82" s="47">
        <f t="shared" si="117"/>
        <v>1.0411757421818173</v>
      </c>
      <c r="DK82" s="43">
        <f t="shared" si="118"/>
        <v>4741.8214334211252</v>
      </c>
      <c r="DL82" s="43">
        <f t="shared" si="119"/>
        <v>392.52709864039178</v>
      </c>
      <c r="DM82" s="43">
        <f t="shared" si="120"/>
        <v>46.992231713948911</v>
      </c>
      <c r="DN82" s="43">
        <f t="shared" si="121"/>
        <v>18.743080761876737</v>
      </c>
      <c r="DO82" s="47">
        <f t="shared" si="122"/>
        <v>0.35859608218811617</v>
      </c>
      <c r="DP82" s="47">
        <f t="shared" si="123"/>
        <v>1.2861090139230069</v>
      </c>
      <c r="DQ82" s="47">
        <f t="shared" si="124"/>
        <v>1.3990081760412256</v>
      </c>
      <c r="DR82" s="47">
        <f t="shared" si="125"/>
        <v>1.0411757421818173</v>
      </c>
      <c r="DS82" s="43">
        <f t="shared" si="126"/>
        <v>4741.8214334211252</v>
      </c>
      <c r="DT82" s="43">
        <f t="shared" si="127"/>
        <v>392.52709864039178</v>
      </c>
      <c r="DU82" s="43">
        <f t="shared" si="128"/>
        <v>46.992231713948911</v>
      </c>
      <c r="DV82" s="43">
        <f t="shared" si="129"/>
        <v>18.743080761876737</v>
      </c>
      <c r="DW82" s="47">
        <f t="shared" si="130"/>
        <v>0.35859608218811617</v>
      </c>
      <c r="DX82" s="47">
        <f t="shared" si="131"/>
        <v>1.2861090139230069</v>
      </c>
      <c r="DY82" s="47">
        <f t="shared" si="132"/>
        <v>1.3990081760412256</v>
      </c>
      <c r="DZ82" s="47">
        <f t="shared" si="133"/>
        <v>1.0411757421818173</v>
      </c>
      <c r="EA82" s="43">
        <f t="shared" si="134"/>
        <v>4741.8214334211252</v>
      </c>
      <c r="EB82" s="43">
        <f t="shared" si="135"/>
        <v>392.52709864039178</v>
      </c>
      <c r="EC82" s="43">
        <f t="shared" si="136"/>
        <v>46.992231713948911</v>
      </c>
      <c r="ED82" s="43">
        <f t="shared" si="137"/>
        <v>18.743080761876737</v>
      </c>
      <c r="EE82" s="47">
        <f t="shared" si="138"/>
        <v>0.35859608218811617</v>
      </c>
      <c r="EF82" s="47">
        <f t="shared" si="139"/>
        <v>1.2861090139230069</v>
      </c>
      <c r="EG82" s="47">
        <f t="shared" si="140"/>
        <v>1.3990081760412256</v>
      </c>
      <c r="EH82" s="47">
        <f t="shared" si="141"/>
        <v>1.0411757421818173</v>
      </c>
      <c r="EI82" s="43">
        <f t="shared" si="142"/>
        <v>4741.8214334211252</v>
      </c>
      <c r="EJ82" s="43">
        <f t="shared" si="143"/>
        <v>392.52709864039178</v>
      </c>
      <c r="EK82" s="43">
        <f t="shared" si="144"/>
        <v>46.992231713948911</v>
      </c>
      <c r="EL82" s="43">
        <f t="shared" si="145"/>
        <v>18.743080761876737</v>
      </c>
      <c r="EM82" s="47">
        <f t="shared" si="146"/>
        <v>0.35859608218811617</v>
      </c>
      <c r="EN82" s="47">
        <f t="shared" si="147"/>
        <v>1.2861090139230069</v>
      </c>
      <c r="EO82" s="47">
        <f t="shared" si="148"/>
        <v>1.3990081760412256</v>
      </c>
      <c r="EP82" s="47">
        <f t="shared" si="149"/>
        <v>1.0411757421818173</v>
      </c>
      <c r="EQ82" s="43">
        <f t="shared" si="150"/>
        <v>0.52179217598283101</v>
      </c>
      <c r="ER82" s="43">
        <f t="shared" si="151"/>
        <v>119.37709864039181</v>
      </c>
    </row>
    <row r="83" spans="19:148" x14ac:dyDescent="0.25">
      <c r="S83" s="32">
        <v>0.21</v>
      </c>
      <c r="T83" s="38">
        <f t="shared" si="23"/>
        <v>402.67860421856295</v>
      </c>
      <c r="U83" s="32">
        <f t="shared" si="24"/>
        <v>48.131417680053268</v>
      </c>
      <c r="V83" s="32">
        <f t="shared" si="25"/>
        <v>18.985672646891352</v>
      </c>
      <c r="W83" s="2">
        <f t="shared" si="152"/>
        <v>0.35559275576973393</v>
      </c>
      <c r="X83" s="2">
        <f t="shared" si="153"/>
        <v>1.3225250314941903</v>
      </c>
      <c r="Y83" s="2">
        <f t="shared" si="28"/>
        <v>1.3568806549116539</v>
      </c>
      <c r="Z83" s="2">
        <f t="shared" si="29"/>
        <v>1.0433803520321221</v>
      </c>
      <c r="AA83" s="32">
        <f t="shared" si="30"/>
        <v>4642.7702956112626</v>
      </c>
      <c r="AB83" s="32">
        <f t="shared" si="31"/>
        <v>391.78162383840942</v>
      </c>
      <c r="AC83" s="32">
        <f t="shared" si="32"/>
        <v>46.91236162512017</v>
      </c>
      <c r="AD83" s="32">
        <f t="shared" si="33"/>
        <v>18.725660734846411</v>
      </c>
      <c r="AE83" s="2">
        <f t="shared" si="34"/>
        <v>0.35880010587513</v>
      </c>
      <c r="AF83" s="2">
        <f t="shared" si="35"/>
        <v>1.2834861995917197</v>
      </c>
      <c r="AG83" s="2">
        <f t="shared" si="36"/>
        <v>1.3823340200743601</v>
      </c>
      <c r="AH83" s="2">
        <f t="shared" si="37"/>
        <v>1.0448410186080652</v>
      </c>
      <c r="AI83" s="32">
        <f t="shared" si="38"/>
        <v>4676.4008437976372</v>
      </c>
      <c r="AJ83" s="32">
        <f t="shared" si="39"/>
        <v>392.03615192467885</v>
      </c>
      <c r="AK83" s="32">
        <f t="shared" si="40"/>
        <v>46.939576797265381</v>
      </c>
      <c r="AL83" s="32">
        <f t="shared" si="41"/>
        <v>18.731602562618374</v>
      </c>
      <c r="AM83" s="2">
        <f t="shared" si="42"/>
        <v>0.35873068879712727</v>
      </c>
      <c r="AN83" s="2">
        <f t="shared" si="43"/>
        <v>1.2843809997219697</v>
      </c>
      <c r="AO83" s="2">
        <f t="shared" si="44"/>
        <v>1.3817348732852706</v>
      </c>
      <c r="AP83" s="2">
        <f t="shared" si="45"/>
        <v>1.0448070098911344</v>
      </c>
      <c r="AQ83" s="32">
        <f t="shared" si="46"/>
        <v>4675.5762376016664</v>
      </c>
      <c r="AR83" s="32">
        <f t="shared" si="47"/>
        <v>392.02992860838572</v>
      </c>
      <c r="AS83" s="32">
        <f t="shared" si="48"/>
        <v>46.938910697517478</v>
      </c>
      <c r="AT83" s="32">
        <f t="shared" si="49"/>
        <v>18.731457209537151</v>
      </c>
      <c r="AU83" s="2">
        <f t="shared" si="50"/>
        <v>0.35873238907087462</v>
      </c>
      <c r="AV83" s="2">
        <f t="shared" si="51"/>
        <v>1.2843591127603944</v>
      </c>
      <c r="AW83" s="2">
        <f t="shared" si="52"/>
        <v>1.3817495195309628</v>
      </c>
      <c r="AX83" s="2">
        <f t="shared" si="53"/>
        <v>1.0448078414553323</v>
      </c>
      <c r="AY83" s="32">
        <f t="shared" si="54"/>
        <v>4675.5963776781509</v>
      </c>
      <c r="AZ83" s="32">
        <f t="shared" si="55"/>
        <v>392.0300806163645</v>
      </c>
      <c r="BA83" s="32">
        <f t="shared" si="56"/>
        <v>46.938926966970911</v>
      </c>
      <c r="BB83" s="32">
        <f t="shared" si="57"/>
        <v>18.731460759823804</v>
      </c>
      <c r="BC83" s="2">
        <f t="shared" si="58"/>
        <v>0.35873234754253008</v>
      </c>
      <c r="BD83" s="2">
        <f t="shared" si="59"/>
        <v>1.2843596473564369</v>
      </c>
      <c r="BE83" s="2">
        <f t="shared" si="60"/>
        <v>1.3817491617863573</v>
      </c>
      <c r="BF83" s="2">
        <f t="shared" si="61"/>
        <v>1.0448078211439344</v>
      </c>
      <c r="BG83" s="32">
        <f t="shared" si="62"/>
        <v>4675.5958857324531</v>
      </c>
      <c r="BH83" s="32">
        <f t="shared" si="63"/>
        <v>392.03007690339223</v>
      </c>
      <c r="BI83" s="32">
        <f t="shared" si="64"/>
        <v>46.938926569570285</v>
      </c>
      <c r="BJ83" s="32">
        <f t="shared" si="65"/>
        <v>18.731460673103882</v>
      </c>
      <c r="BK83" s="2">
        <f t="shared" si="66"/>
        <v>0.35873234855690939</v>
      </c>
      <c r="BL83" s="2">
        <f t="shared" si="67"/>
        <v>1.2843596342983019</v>
      </c>
      <c r="BM83" s="2">
        <f t="shared" si="68"/>
        <v>1.3817491705246849</v>
      </c>
      <c r="BN83" s="2">
        <f t="shared" si="69"/>
        <v>1.0448078216400642</v>
      </c>
      <c r="BO83" s="32">
        <f t="shared" si="70"/>
        <v>4675.5958977487953</v>
      </c>
      <c r="BP83" s="32">
        <f t="shared" si="71"/>
        <v>392.0300769940859</v>
      </c>
      <c r="BQ83" s="32">
        <f t="shared" si="72"/>
        <v>46.938926579277251</v>
      </c>
      <c r="BR83" s="32">
        <f t="shared" si="73"/>
        <v>18.731460675222124</v>
      </c>
      <c r="BS83" s="2">
        <f t="shared" si="74"/>
        <v>0.35873234853213215</v>
      </c>
      <c r="BT83" s="2">
        <f t="shared" si="75"/>
        <v>1.2843596346172614</v>
      </c>
      <c r="BU83" s="2">
        <f t="shared" si="76"/>
        <v>1.3817491703112421</v>
      </c>
      <c r="BV83" s="2">
        <f t="shared" si="77"/>
        <v>1.0448078216279457</v>
      </c>
      <c r="BW83" s="32">
        <f t="shared" si="78"/>
        <v>4675.5958974552796</v>
      </c>
      <c r="BX83" s="32">
        <f t="shared" si="79"/>
        <v>392.03007699187054</v>
      </c>
      <c r="BY83" s="32">
        <f t="shared" si="80"/>
        <v>46.938926579040142</v>
      </c>
      <c r="BZ83" s="32">
        <f t="shared" si="81"/>
        <v>18.731460675170382</v>
      </c>
      <c r="CA83" s="2">
        <f t="shared" si="82"/>
        <v>0.35873234853273739</v>
      </c>
      <c r="CB83" s="2">
        <f t="shared" si="83"/>
        <v>1.2843596346094703</v>
      </c>
      <c r="CC83" s="2">
        <f t="shared" si="84"/>
        <v>1.3817491703164555</v>
      </c>
      <c r="CD83" s="2">
        <f t="shared" si="85"/>
        <v>1.0448078216282417</v>
      </c>
      <c r="CE83" s="32">
        <f t="shared" si="86"/>
        <v>4675.5958974624527</v>
      </c>
      <c r="CF83" s="32">
        <f t="shared" si="87"/>
        <v>392.03007699192472</v>
      </c>
      <c r="CG83" s="32">
        <f t="shared" si="88"/>
        <v>46.938926579045933</v>
      </c>
      <c r="CH83" s="32">
        <f t="shared" si="89"/>
        <v>18.73146067517164</v>
      </c>
      <c r="CI83" s="2">
        <f t="shared" si="90"/>
        <v>0.35873234853272251</v>
      </c>
      <c r="CJ83" s="2">
        <f t="shared" si="91"/>
        <v>1.2843596346096608</v>
      </c>
      <c r="CK83" s="2">
        <f t="shared" si="92"/>
        <v>1.3817491703163283</v>
      </c>
      <c r="CL83" s="2">
        <f t="shared" si="93"/>
        <v>1.0448078216282344</v>
      </c>
      <c r="CM83" s="32">
        <f t="shared" si="94"/>
        <v>4675.5958974622754</v>
      </c>
      <c r="CN83" s="32">
        <f t="shared" si="95"/>
        <v>392.03007699192335</v>
      </c>
      <c r="CO83" s="32">
        <f t="shared" si="96"/>
        <v>46.938926579045791</v>
      </c>
      <c r="CP83" s="32">
        <f t="shared" si="97"/>
        <v>18.731460675171611</v>
      </c>
      <c r="CQ83" s="2">
        <f t="shared" si="98"/>
        <v>0.3587323485327229</v>
      </c>
      <c r="CR83" s="2">
        <f t="shared" si="99"/>
        <v>1.284359634609656</v>
      </c>
      <c r="CS83" s="2">
        <f t="shared" si="100"/>
        <v>1.3817491703163314</v>
      </c>
      <c r="CT83" s="2">
        <f t="shared" si="101"/>
        <v>1.0448078216282346</v>
      </c>
      <c r="CU83" s="32">
        <f t="shared" si="102"/>
        <v>4675.5958974622772</v>
      </c>
      <c r="CV83" s="32">
        <f t="shared" si="103"/>
        <v>392.03007699192341</v>
      </c>
      <c r="CW83" s="48">
        <f t="shared" si="104"/>
        <v>46.938926579045791</v>
      </c>
      <c r="CX83" s="48">
        <f t="shared" si="105"/>
        <v>18.731460675171611</v>
      </c>
      <c r="CY83" s="49">
        <f t="shared" si="106"/>
        <v>0.3587323485327229</v>
      </c>
      <c r="CZ83" s="49">
        <f t="shared" si="107"/>
        <v>1.2843596346096564</v>
      </c>
      <c r="DA83" s="49">
        <f t="shared" si="108"/>
        <v>1.3817491703163309</v>
      </c>
      <c r="DB83" s="49">
        <f t="shared" si="109"/>
        <v>1.0448078216282348</v>
      </c>
      <c r="DC83" s="48">
        <f t="shared" si="110"/>
        <v>4675.5958974622781</v>
      </c>
      <c r="DD83" s="32">
        <f t="shared" si="111"/>
        <v>392.03007699192341</v>
      </c>
      <c r="DE83" s="48">
        <f t="shared" si="112"/>
        <v>46.938926579045791</v>
      </c>
      <c r="DF83" s="48">
        <f t="shared" si="113"/>
        <v>18.731460675171611</v>
      </c>
      <c r="DG83" s="49">
        <f t="shared" si="114"/>
        <v>0.3587323485327229</v>
      </c>
      <c r="DH83" s="49">
        <f t="shared" si="115"/>
        <v>1.2843596346096564</v>
      </c>
      <c r="DI83" s="49">
        <f t="shared" si="116"/>
        <v>1.3817491703163309</v>
      </c>
      <c r="DJ83" s="49">
        <f t="shared" si="117"/>
        <v>1.0448078216282348</v>
      </c>
      <c r="DK83" s="48">
        <f t="shared" si="118"/>
        <v>4675.5958974622781</v>
      </c>
      <c r="DL83" s="32">
        <f t="shared" si="119"/>
        <v>392.03007699192341</v>
      </c>
      <c r="DM83" s="48">
        <f t="shared" si="120"/>
        <v>46.938926579045791</v>
      </c>
      <c r="DN83" s="48">
        <f t="shared" si="121"/>
        <v>18.731460675171611</v>
      </c>
      <c r="DO83" s="49">
        <f t="shared" si="122"/>
        <v>0.3587323485327229</v>
      </c>
      <c r="DP83" s="49">
        <f t="shared" si="123"/>
        <v>1.2843596346096564</v>
      </c>
      <c r="DQ83" s="49">
        <f t="shared" si="124"/>
        <v>1.3817491703163309</v>
      </c>
      <c r="DR83" s="49">
        <f t="shared" si="125"/>
        <v>1.0448078216282348</v>
      </c>
      <c r="DS83" s="48">
        <f t="shared" si="126"/>
        <v>4675.5958974622781</v>
      </c>
      <c r="DT83" s="32">
        <f t="shared" si="127"/>
        <v>392.03007699192341</v>
      </c>
      <c r="DU83" s="48">
        <f t="shared" si="128"/>
        <v>46.938926579045791</v>
      </c>
      <c r="DV83" s="48">
        <f t="shared" si="129"/>
        <v>18.731460675171611</v>
      </c>
      <c r="DW83" s="49">
        <f t="shared" si="130"/>
        <v>0.3587323485327229</v>
      </c>
      <c r="DX83" s="49">
        <f t="shared" si="131"/>
        <v>1.2843596346096564</v>
      </c>
      <c r="DY83" s="49">
        <f t="shared" si="132"/>
        <v>1.3817491703163309</v>
      </c>
      <c r="DZ83" s="49">
        <f t="shared" si="133"/>
        <v>1.0448078216282348</v>
      </c>
      <c r="EA83" s="48">
        <f t="shared" si="134"/>
        <v>4675.5958974622781</v>
      </c>
      <c r="EB83" s="32">
        <f t="shared" si="135"/>
        <v>392.03007699192341</v>
      </c>
      <c r="EC83" s="48">
        <f t="shared" si="136"/>
        <v>46.938926579045791</v>
      </c>
      <c r="ED83" s="48">
        <f t="shared" si="137"/>
        <v>18.731460675171611</v>
      </c>
      <c r="EE83" s="49">
        <f t="shared" si="138"/>
        <v>0.3587323485327229</v>
      </c>
      <c r="EF83" s="49">
        <f t="shared" si="139"/>
        <v>1.2843596346096564</v>
      </c>
      <c r="EG83" s="49">
        <f t="shared" si="140"/>
        <v>1.3817491703163309</v>
      </c>
      <c r="EH83" s="49">
        <f t="shared" si="141"/>
        <v>1.0448078216282348</v>
      </c>
      <c r="EI83" s="48">
        <f t="shared" si="142"/>
        <v>4675.5958974622781</v>
      </c>
      <c r="EJ83" s="32">
        <f t="shared" si="143"/>
        <v>392.03007699192341</v>
      </c>
      <c r="EK83" s="48">
        <f t="shared" si="144"/>
        <v>46.938926579045791</v>
      </c>
      <c r="EL83" s="48">
        <f t="shared" si="145"/>
        <v>18.731460675171611</v>
      </c>
      <c r="EM83" s="49">
        <f t="shared" si="146"/>
        <v>0.3587323485327229</v>
      </c>
      <c r="EN83" s="49">
        <f t="shared" si="147"/>
        <v>1.2843596346096564</v>
      </c>
      <c r="EO83" s="49">
        <f t="shared" si="148"/>
        <v>1.3817491703163309</v>
      </c>
      <c r="EP83" s="49">
        <f t="shared" si="149"/>
        <v>1.0448078216282348</v>
      </c>
      <c r="EQ83" s="32">
        <f t="shared" si="150"/>
        <v>0.53356532141896929</v>
      </c>
      <c r="ER83" s="32">
        <f t="shared" si="151"/>
        <v>118.88007699192343</v>
      </c>
    </row>
    <row r="84" spans="19:148" x14ac:dyDescent="0.25">
      <c r="S84" s="32">
        <v>0.22</v>
      </c>
      <c r="T84" s="38">
        <f t="shared" si="23"/>
        <v>402.28714071782787</v>
      </c>
      <c r="U84" s="32">
        <f t="shared" si="24"/>
        <v>48.085601527627553</v>
      </c>
      <c r="V84" s="32">
        <f t="shared" si="25"/>
        <v>18.97612704031798</v>
      </c>
      <c r="W84" s="2">
        <f t="shared" si="152"/>
        <v>0.35571670726768539</v>
      </c>
      <c r="X84" s="2">
        <f t="shared" si="153"/>
        <v>1.3210939816064049</v>
      </c>
      <c r="Y84" s="2">
        <f t="shared" si="28"/>
        <v>1.3411539706420192</v>
      </c>
      <c r="Z84" s="2">
        <f t="shared" si="29"/>
        <v>1.0469615532390684</v>
      </c>
      <c r="AA84" s="32">
        <f t="shared" si="30"/>
        <v>4581.3920153692152</v>
      </c>
      <c r="AB84" s="32">
        <f t="shared" si="31"/>
        <v>391.31324972425227</v>
      </c>
      <c r="AC84" s="32">
        <f t="shared" si="32"/>
        <v>46.86242908314199</v>
      </c>
      <c r="AD84" s="32">
        <f t="shared" si="33"/>
        <v>18.7147427364443</v>
      </c>
      <c r="AE84" s="2">
        <f t="shared" si="34"/>
        <v>0.35892718995756812</v>
      </c>
      <c r="AF84" s="2">
        <f t="shared" si="35"/>
        <v>1.281841517400762</v>
      </c>
      <c r="AG84" s="2">
        <f t="shared" si="36"/>
        <v>1.3657823540695748</v>
      </c>
      <c r="AH84" s="2">
        <f t="shared" si="37"/>
        <v>1.0485853094189683</v>
      </c>
      <c r="AI84" s="32">
        <f t="shared" si="38"/>
        <v>4613.1872426202926</v>
      </c>
      <c r="AJ84" s="32">
        <f t="shared" si="39"/>
        <v>391.55650200804769</v>
      </c>
      <c r="AK84" s="32">
        <f t="shared" si="40"/>
        <v>46.888337919944988</v>
      </c>
      <c r="AL84" s="32">
        <f t="shared" si="41"/>
        <v>18.720410472521959</v>
      </c>
      <c r="AM84" s="2">
        <f t="shared" si="42"/>
        <v>0.35886129396184641</v>
      </c>
      <c r="AN84" s="2">
        <f t="shared" si="43"/>
        <v>1.2826953850941931</v>
      </c>
      <c r="AO84" s="2">
        <f t="shared" si="44"/>
        <v>1.3652321187866905</v>
      </c>
      <c r="AP84" s="2">
        <f t="shared" si="45"/>
        <v>1.048549431324304</v>
      </c>
      <c r="AQ84" s="32">
        <f t="shared" si="46"/>
        <v>4612.446402405375</v>
      </c>
      <c r="AR84" s="32">
        <f t="shared" si="47"/>
        <v>391.55084948429561</v>
      </c>
      <c r="AS84" s="32">
        <f t="shared" si="48"/>
        <v>46.887735284288375</v>
      </c>
      <c r="AT84" s="32">
        <f t="shared" si="49"/>
        <v>18.720278706523501</v>
      </c>
      <c r="AU84" s="2">
        <f t="shared" si="50"/>
        <v>0.35886282779647027</v>
      </c>
      <c r="AV84" s="2">
        <f t="shared" si="51"/>
        <v>1.2826755360438706</v>
      </c>
      <c r="AW84" s="2">
        <f t="shared" si="52"/>
        <v>1.3652449021207573</v>
      </c>
      <c r="AX84" s="2">
        <f t="shared" si="53"/>
        <v>1.0485502650688308</v>
      </c>
      <c r="AY84" s="32">
        <f t="shared" si="54"/>
        <v>4612.463599341545</v>
      </c>
      <c r="AZ84" s="32">
        <f t="shared" si="55"/>
        <v>391.5509807031616</v>
      </c>
      <c r="BA84" s="32">
        <f t="shared" si="56"/>
        <v>46.887749273682573</v>
      </c>
      <c r="BB84" s="32">
        <f t="shared" si="57"/>
        <v>18.720281765332793</v>
      </c>
      <c r="BC84" s="2">
        <f t="shared" si="58"/>
        <v>0.35886279219111189</v>
      </c>
      <c r="BD84" s="2">
        <f t="shared" si="59"/>
        <v>1.2826759968198223</v>
      </c>
      <c r="BE84" s="2">
        <f t="shared" si="60"/>
        <v>1.3652446053643523</v>
      </c>
      <c r="BF84" s="2">
        <f t="shared" si="61"/>
        <v>1.0485502457141305</v>
      </c>
      <c r="BG84" s="32">
        <f t="shared" si="62"/>
        <v>4612.4632001184682</v>
      </c>
      <c r="BH84" s="32">
        <f t="shared" si="63"/>
        <v>391.5509776569491</v>
      </c>
      <c r="BI84" s="32">
        <f t="shared" si="64"/>
        <v>46.887748948922166</v>
      </c>
      <c r="BJ84" s="32">
        <f t="shared" si="65"/>
        <v>18.720281694323294</v>
      </c>
      <c r="BK84" s="2">
        <f t="shared" si="66"/>
        <v>0.35886279301768204</v>
      </c>
      <c r="BL84" s="2">
        <f t="shared" si="67"/>
        <v>1.2826759861230237</v>
      </c>
      <c r="BM84" s="2">
        <f t="shared" si="68"/>
        <v>1.3652446122534758</v>
      </c>
      <c r="BN84" s="2">
        <f t="shared" si="69"/>
        <v>1.0485502461634448</v>
      </c>
      <c r="BO84" s="32">
        <f t="shared" si="70"/>
        <v>4612.4632093863247</v>
      </c>
      <c r="BP84" s="32">
        <f t="shared" si="71"/>
        <v>391.55097772766607</v>
      </c>
      <c r="BQ84" s="32">
        <f t="shared" si="72"/>
        <v>46.887748956461415</v>
      </c>
      <c r="BR84" s="32">
        <f t="shared" si="73"/>
        <v>18.720281695971764</v>
      </c>
      <c r="BS84" s="2">
        <f t="shared" si="74"/>
        <v>0.35886279299849327</v>
      </c>
      <c r="BT84" s="2">
        <f t="shared" si="75"/>
        <v>1.2826759863713473</v>
      </c>
      <c r="BU84" s="2">
        <f t="shared" si="76"/>
        <v>1.3652446120935464</v>
      </c>
      <c r="BV84" s="2">
        <f t="shared" si="77"/>
        <v>1.0485502461530143</v>
      </c>
      <c r="BW84" s="32">
        <f t="shared" si="78"/>
        <v>4612.4632091711719</v>
      </c>
      <c r="BX84" s="32">
        <f t="shared" si="79"/>
        <v>391.55097772602437</v>
      </c>
      <c r="BY84" s="32">
        <f t="shared" si="80"/>
        <v>46.88774895628638</v>
      </c>
      <c r="BZ84" s="32">
        <f t="shared" si="81"/>
        <v>18.720281695933487</v>
      </c>
      <c r="CA84" s="2">
        <f t="shared" si="82"/>
        <v>0.35886279299893875</v>
      </c>
      <c r="CB84" s="2">
        <f t="shared" si="83"/>
        <v>1.2826759863655828</v>
      </c>
      <c r="CC84" s="2">
        <f t="shared" si="84"/>
        <v>1.3652446120972592</v>
      </c>
      <c r="CD84" s="2">
        <f t="shared" si="85"/>
        <v>1.0485502461532563</v>
      </c>
      <c r="CE84" s="32">
        <f t="shared" si="86"/>
        <v>4612.4632091761714</v>
      </c>
      <c r="CF84" s="32">
        <f t="shared" si="87"/>
        <v>391.55097772606251</v>
      </c>
      <c r="CG84" s="32">
        <f t="shared" si="88"/>
        <v>46.887748956290437</v>
      </c>
      <c r="CH84" s="32">
        <f t="shared" si="89"/>
        <v>18.720281695934386</v>
      </c>
      <c r="CI84" s="2">
        <f t="shared" si="90"/>
        <v>0.35886279299892865</v>
      </c>
      <c r="CJ84" s="2">
        <f t="shared" si="91"/>
        <v>1.2826759863657158</v>
      </c>
      <c r="CK84" s="2">
        <f t="shared" si="92"/>
        <v>1.3652446120971733</v>
      </c>
      <c r="CL84" s="2">
        <f t="shared" si="93"/>
        <v>1.0485502461532505</v>
      </c>
      <c r="CM84" s="32">
        <f t="shared" si="94"/>
        <v>4612.4632091760541</v>
      </c>
      <c r="CN84" s="32">
        <f t="shared" si="95"/>
        <v>391.55097772606166</v>
      </c>
      <c r="CO84" s="32">
        <f t="shared" si="96"/>
        <v>46.887748956290359</v>
      </c>
      <c r="CP84" s="32">
        <f t="shared" si="97"/>
        <v>18.720281695934361</v>
      </c>
      <c r="CQ84" s="2">
        <f t="shared" si="98"/>
        <v>0.35886279299892865</v>
      </c>
      <c r="CR84" s="2">
        <f t="shared" si="99"/>
        <v>1.2826759863657136</v>
      </c>
      <c r="CS84" s="2">
        <f t="shared" si="100"/>
        <v>1.3652446120971751</v>
      </c>
      <c r="CT84" s="2">
        <f t="shared" si="101"/>
        <v>1.0485502461532505</v>
      </c>
      <c r="CU84" s="32">
        <f t="shared" si="102"/>
        <v>4612.4632091760541</v>
      </c>
      <c r="CV84" s="32">
        <f t="shared" si="103"/>
        <v>391.55097772606166</v>
      </c>
      <c r="CW84" s="48">
        <f t="shared" si="104"/>
        <v>46.887748956290359</v>
      </c>
      <c r="CX84" s="48">
        <f t="shared" si="105"/>
        <v>18.720281695934361</v>
      </c>
      <c r="CY84" s="49">
        <f t="shared" si="106"/>
        <v>0.35886279299892865</v>
      </c>
      <c r="CZ84" s="49">
        <f t="shared" si="107"/>
        <v>1.2826759863657136</v>
      </c>
      <c r="DA84" s="49">
        <f t="shared" si="108"/>
        <v>1.3652446120971751</v>
      </c>
      <c r="DB84" s="49">
        <f t="shared" si="109"/>
        <v>1.0485502461532505</v>
      </c>
      <c r="DC84" s="48">
        <f t="shared" si="110"/>
        <v>4612.4632091760541</v>
      </c>
      <c r="DD84" s="32">
        <f t="shared" si="111"/>
        <v>391.55097772606166</v>
      </c>
      <c r="DE84" s="48">
        <f t="shared" si="112"/>
        <v>46.887748956290359</v>
      </c>
      <c r="DF84" s="48">
        <f t="shared" si="113"/>
        <v>18.720281695934361</v>
      </c>
      <c r="DG84" s="49">
        <f t="shared" si="114"/>
        <v>0.35886279299892865</v>
      </c>
      <c r="DH84" s="49">
        <f t="shared" si="115"/>
        <v>1.2826759863657136</v>
      </c>
      <c r="DI84" s="49">
        <f t="shared" si="116"/>
        <v>1.3652446120971751</v>
      </c>
      <c r="DJ84" s="49">
        <f t="shared" si="117"/>
        <v>1.0485502461532505</v>
      </c>
      <c r="DK84" s="48">
        <f t="shared" si="118"/>
        <v>4612.4632091760541</v>
      </c>
      <c r="DL84" s="32">
        <f t="shared" si="119"/>
        <v>391.55097772606166</v>
      </c>
      <c r="DM84" s="48">
        <f t="shared" si="120"/>
        <v>46.887748956290359</v>
      </c>
      <c r="DN84" s="48">
        <f t="shared" si="121"/>
        <v>18.720281695934361</v>
      </c>
      <c r="DO84" s="49">
        <f t="shared" si="122"/>
        <v>0.35886279299892865</v>
      </c>
      <c r="DP84" s="49">
        <f t="shared" si="123"/>
        <v>1.2826759863657136</v>
      </c>
      <c r="DQ84" s="49">
        <f t="shared" si="124"/>
        <v>1.3652446120971751</v>
      </c>
      <c r="DR84" s="49">
        <f t="shared" si="125"/>
        <v>1.0485502461532505</v>
      </c>
      <c r="DS84" s="48">
        <f t="shared" si="126"/>
        <v>4612.4632091760541</v>
      </c>
      <c r="DT84" s="32">
        <f t="shared" si="127"/>
        <v>391.55097772606166</v>
      </c>
      <c r="DU84" s="48">
        <f t="shared" si="128"/>
        <v>46.887748956290359</v>
      </c>
      <c r="DV84" s="48">
        <f t="shared" si="129"/>
        <v>18.720281695934361</v>
      </c>
      <c r="DW84" s="49">
        <f t="shared" si="130"/>
        <v>0.35886279299892865</v>
      </c>
      <c r="DX84" s="49">
        <f t="shared" si="131"/>
        <v>1.2826759863657136</v>
      </c>
      <c r="DY84" s="49">
        <f t="shared" si="132"/>
        <v>1.3652446120971751</v>
      </c>
      <c r="DZ84" s="49">
        <f t="shared" si="133"/>
        <v>1.0485502461532505</v>
      </c>
      <c r="EA84" s="48">
        <f t="shared" si="134"/>
        <v>4612.4632091760541</v>
      </c>
      <c r="EB84" s="32">
        <f t="shared" si="135"/>
        <v>391.55097772606166</v>
      </c>
      <c r="EC84" s="48">
        <f t="shared" si="136"/>
        <v>46.887748956290359</v>
      </c>
      <c r="ED84" s="48">
        <f t="shared" si="137"/>
        <v>18.720281695934361</v>
      </c>
      <c r="EE84" s="49">
        <f t="shared" si="138"/>
        <v>0.35886279299892865</v>
      </c>
      <c r="EF84" s="49">
        <f t="shared" si="139"/>
        <v>1.2826759863657136</v>
      </c>
      <c r="EG84" s="49">
        <f t="shared" si="140"/>
        <v>1.3652446120971751</v>
      </c>
      <c r="EH84" s="49">
        <f t="shared" si="141"/>
        <v>1.0485502461532505</v>
      </c>
      <c r="EI84" s="48">
        <f t="shared" si="142"/>
        <v>4612.4632091760541</v>
      </c>
      <c r="EJ84" s="32">
        <f t="shared" si="143"/>
        <v>391.55097772606166</v>
      </c>
      <c r="EK84" s="48">
        <f t="shared" si="144"/>
        <v>46.887748956290359</v>
      </c>
      <c r="EL84" s="48">
        <f t="shared" si="145"/>
        <v>18.720281695934361</v>
      </c>
      <c r="EM84" s="49">
        <f t="shared" si="146"/>
        <v>0.35886279299892865</v>
      </c>
      <c r="EN84" s="49">
        <f t="shared" si="147"/>
        <v>1.2826759863657136</v>
      </c>
      <c r="EO84" s="49">
        <f t="shared" si="148"/>
        <v>1.3652446120971751</v>
      </c>
      <c r="EP84" s="49">
        <f t="shared" si="149"/>
        <v>1.0485502461532505</v>
      </c>
      <c r="EQ84" s="32">
        <f t="shared" si="150"/>
        <v>0.54483899896679888</v>
      </c>
      <c r="ER84" s="32">
        <f t="shared" si="151"/>
        <v>118.40097772606168</v>
      </c>
    </row>
    <row r="85" spans="19:148" x14ac:dyDescent="0.25">
      <c r="S85" s="32">
        <v>0.23</v>
      </c>
      <c r="T85" s="38">
        <f t="shared" si="23"/>
        <v>401.89567721709273</v>
      </c>
      <c r="U85" s="32">
        <f t="shared" si="24"/>
        <v>48.039944808312079</v>
      </c>
      <c r="V85" s="32">
        <f t="shared" si="25"/>
        <v>18.966597112427383</v>
      </c>
      <c r="W85" s="2">
        <f t="shared" si="152"/>
        <v>0.35583997821382335</v>
      </c>
      <c r="X85" s="2">
        <f t="shared" si="153"/>
        <v>1.3196652770086892</v>
      </c>
      <c r="Y85" s="2">
        <f t="shared" si="28"/>
        <v>1.3261555001662675</v>
      </c>
      <c r="Z85" s="2">
        <f t="shared" si="29"/>
        <v>1.0506419381658325</v>
      </c>
      <c r="AA85" s="32">
        <f t="shared" si="30"/>
        <v>4522.7392571463788</v>
      </c>
      <c r="AB85" s="32">
        <f t="shared" si="31"/>
        <v>390.86094126528133</v>
      </c>
      <c r="AC85" s="32">
        <f t="shared" si="32"/>
        <v>46.814390070337005</v>
      </c>
      <c r="AD85" s="32">
        <f t="shared" si="33"/>
        <v>18.704218800473861</v>
      </c>
      <c r="AE85" s="2">
        <f t="shared" si="34"/>
        <v>0.35904911328008915</v>
      </c>
      <c r="AF85" s="2">
        <f t="shared" si="35"/>
        <v>1.2802555575810945</v>
      </c>
      <c r="AG85" s="2">
        <f t="shared" si="36"/>
        <v>1.3499499070681154</v>
      </c>
      <c r="AH85" s="2">
        <f t="shared" si="37"/>
        <v>1.0524363623577813</v>
      </c>
      <c r="AI85" s="32">
        <f t="shared" si="38"/>
        <v>4552.8176569960469</v>
      </c>
      <c r="AJ85" s="32">
        <f t="shared" si="39"/>
        <v>391.09347950914133</v>
      </c>
      <c r="AK85" s="32">
        <f t="shared" si="40"/>
        <v>46.839065505838953</v>
      </c>
      <c r="AL85" s="32">
        <f t="shared" si="41"/>
        <v>18.709626909500102</v>
      </c>
      <c r="AM85" s="2">
        <f t="shared" si="42"/>
        <v>0.35898652886478671</v>
      </c>
      <c r="AN85" s="2">
        <f t="shared" si="43"/>
        <v>1.2810706408904715</v>
      </c>
      <c r="AO85" s="2">
        <f t="shared" si="44"/>
        <v>1.3494444568471702</v>
      </c>
      <c r="AP85" s="2">
        <f t="shared" si="45"/>
        <v>1.0523986671644452</v>
      </c>
      <c r="AQ85" s="32">
        <f t="shared" si="46"/>
        <v>4552.1505076309268</v>
      </c>
      <c r="AR85" s="32">
        <f t="shared" si="47"/>
        <v>391.0883351311391</v>
      </c>
      <c r="AS85" s="32">
        <f t="shared" si="48"/>
        <v>46.838519112686598</v>
      </c>
      <c r="AT85" s="32">
        <f t="shared" si="49"/>
        <v>18.709507212595277</v>
      </c>
      <c r="AU85" s="2">
        <f t="shared" si="50"/>
        <v>0.35898791564582083</v>
      </c>
      <c r="AV85" s="2">
        <f t="shared" si="51"/>
        <v>1.2810526026078732</v>
      </c>
      <c r="AW85" s="2">
        <f t="shared" si="52"/>
        <v>1.3494556365504353</v>
      </c>
      <c r="AX85" s="2">
        <f t="shared" si="53"/>
        <v>1.0523995011168328</v>
      </c>
      <c r="AY85" s="32">
        <f t="shared" si="54"/>
        <v>4552.1652516099984</v>
      </c>
      <c r="AZ85" s="32">
        <f t="shared" si="55"/>
        <v>391.08844882826776</v>
      </c>
      <c r="BA85" s="32">
        <f t="shared" si="56"/>
        <v>46.838531188404914</v>
      </c>
      <c r="BB85" s="32">
        <f t="shared" si="57"/>
        <v>18.709509858018372</v>
      </c>
      <c r="BC85" s="2">
        <f t="shared" si="58"/>
        <v>0.35898788499733952</v>
      </c>
      <c r="BD85" s="2">
        <f t="shared" si="59"/>
        <v>1.2810530012731229</v>
      </c>
      <c r="BE85" s="2">
        <f t="shared" si="60"/>
        <v>1.3494553894640529</v>
      </c>
      <c r="BF85" s="2">
        <f t="shared" si="61"/>
        <v>1.0523994826854677</v>
      </c>
      <c r="BG85" s="32">
        <f t="shared" si="62"/>
        <v>4552.1649257423633</v>
      </c>
      <c r="BH85" s="32">
        <f t="shared" si="63"/>
        <v>391.08844631536624</v>
      </c>
      <c r="BI85" s="32">
        <f t="shared" si="64"/>
        <v>46.838530921510717</v>
      </c>
      <c r="BJ85" s="32">
        <f t="shared" si="65"/>
        <v>18.709509799549977</v>
      </c>
      <c r="BK85" s="2">
        <f t="shared" si="66"/>
        <v>0.35898788567472412</v>
      </c>
      <c r="BL85" s="2">
        <f t="shared" si="67"/>
        <v>1.2810529924619356</v>
      </c>
      <c r="BM85" s="2">
        <f t="shared" si="68"/>
        <v>1.3494553949250858</v>
      </c>
      <c r="BN85" s="2">
        <f t="shared" si="69"/>
        <v>1.052399483092832</v>
      </c>
      <c r="BO85" s="32">
        <f t="shared" si="70"/>
        <v>4552.1649329445954</v>
      </c>
      <c r="BP85" s="32">
        <f t="shared" si="71"/>
        <v>391.08844637090567</v>
      </c>
      <c r="BQ85" s="32">
        <f t="shared" si="72"/>
        <v>46.838530927409522</v>
      </c>
      <c r="BR85" s="32">
        <f t="shared" si="73"/>
        <v>18.70950980084223</v>
      </c>
      <c r="BS85" s="2">
        <f t="shared" si="74"/>
        <v>0.35898788565975293</v>
      </c>
      <c r="BT85" s="2">
        <f t="shared" si="75"/>
        <v>1.2810529926566776</v>
      </c>
      <c r="BU85" s="2">
        <f t="shared" si="76"/>
        <v>1.349455394804387</v>
      </c>
      <c r="BV85" s="2">
        <f t="shared" si="77"/>
        <v>1.052399483083829</v>
      </c>
      <c r="BW85" s="32">
        <f t="shared" si="78"/>
        <v>4552.164932785412</v>
      </c>
      <c r="BX85" s="32">
        <f t="shared" si="79"/>
        <v>391.08844636967814</v>
      </c>
      <c r="BY85" s="32">
        <f t="shared" si="80"/>
        <v>46.838530927279166</v>
      </c>
      <c r="BZ85" s="32">
        <f t="shared" si="81"/>
        <v>18.709509800813663</v>
      </c>
      <c r="CA85" s="2">
        <f t="shared" si="82"/>
        <v>0.35898788566008349</v>
      </c>
      <c r="CB85" s="2">
        <f t="shared" si="83"/>
        <v>1.2810529926523742</v>
      </c>
      <c r="CC85" s="2">
        <f t="shared" si="84"/>
        <v>1.3494553948070545</v>
      </c>
      <c r="CD85" s="2">
        <f t="shared" si="85"/>
        <v>1.0523994830840278</v>
      </c>
      <c r="CE85" s="32">
        <f t="shared" si="86"/>
        <v>4552.1649327889309</v>
      </c>
      <c r="CF85" s="32">
        <f t="shared" si="87"/>
        <v>391.08844636970525</v>
      </c>
      <c r="CG85" s="32">
        <f t="shared" si="88"/>
        <v>46.838530927282036</v>
      </c>
      <c r="CH85" s="32">
        <f t="shared" si="89"/>
        <v>18.709509800814295</v>
      </c>
      <c r="CI85" s="2">
        <f t="shared" si="90"/>
        <v>0.35898788566007628</v>
      </c>
      <c r="CJ85" s="2">
        <f t="shared" si="91"/>
        <v>1.2810529926524687</v>
      </c>
      <c r="CK85" s="2">
        <f t="shared" si="92"/>
        <v>1.3494553948069961</v>
      </c>
      <c r="CL85" s="2">
        <f t="shared" si="93"/>
        <v>1.0523994830840235</v>
      </c>
      <c r="CM85" s="32">
        <f t="shared" si="94"/>
        <v>4552.1649327888545</v>
      </c>
      <c r="CN85" s="32">
        <f t="shared" si="95"/>
        <v>391.08844636970468</v>
      </c>
      <c r="CO85" s="32">
        <f t="shared" si="96"/>
        <v>46.838530927281973</v>
      </c>
      <c r="CP85" s="32">
        <f t="shared" si="97"/>
        <v>18.709509800814288</v>
      </c>
      <c r="CQ85" s="2">
        <f t="shared" si="98"/>
        <v>0.35898788566007661</v>
      </c>
      <c r="CR85" s="2">
        <f t="shared" si="99"/>
        <v>1.2810529926524665</v>
      </c>
      <c r="CS85" s="2">
        <f t="shared" si="100"/>
        <v>1.3494553948069974</v>
      </c>
      <c r="CT85" s="2">
        <f t="shared" si="101"/>
        <v>1.0523994830840233</v>
      </c>
      <c r="CU85" s="32">
        <f t="shared" si="102"/>
        <v>4552.1649327888563</v>
      </c>
      <c r="CV85" s="32">
        <f t="shared" si="103"/>
        <v>391.08844636970468</v>
      </c>
      <c r="CW85" s="48">
        <f t="shared" si="104"/>
        <v>46.838530927281973</v>
      </c>
      <c r="CX85" s="48">
        <f t="shared" si="105"/>
        <v>18.709509800814288</v>
      </c>
      <c r="CY85" s="49">
        <f t="shared" si="106"/>
        <v>0.35898788566007661</v>
      </c>
      <c r="CZ85" s="49">
        <f t="shared" si="107"/>
        <v>1.2810529926524665</v>
      </c>
      <c r="DA85" s="49">
        <f t="shared" si="108"/>
        <v>1.3494553948069974</v>
      </c>
      <c r="DB85" s="49">
        <f t="shared" si="109"/>
        <v>1.0523994830840233</v>
      </c>
      <c r="DC85" s="48">
        <f t="shared" si="110"/>
        <v>4552.1649327888563</v>
      </c>
      <c r="DD85" s="32">
        <f t="shared" si="111"/>
        <v>391.08844636970468</v>
      </c>
      <c r="DE85" s="48">
        <f t="shared" si="112"/>
        <v>46.838530927281973</v>
      </c>
      <c r="DF85" s="48">
        <f t="shared" si="113"/>
        <v>18.709509800814288</v>
      </c>
      <c r="DG85" s="49">
        <f t="shared" si="114"/>
        <v>0.35898788566007661</v>
      </c>
      <c r="DH85" s="49">
        <f t="shared" si="115"/>
        <v>1.2810529926524665</v>
      </c>
      <c r="DI85" s="49">
        <f t="shared" si="116"/>
        <v>1.3494553948069974</v>
      </c>
      <c r="DJ85" s="49">
        <f t="shared" si="117"/>
        <v>1.0523994830840233</v>
      </c>
      <c r="DK85" s="48">
        <f t="shared" si="118"/>
        <v>4552.1649327888563</v>
      </c>
      <c r="DL85" s="32">
        <f t="shared" si="119"/>
        <v>391.08844636970468</v>
      </c>
      <c r="DM85" s="48">
        <f t="shared" si="120"/>
        <v>46.838530927281973</v>
      </c>
      <c r="DN85" s="48">
        <f t="shared" si="121"/>
        <v>18.709509800814288</v>
      </c>
      <c r="DO85" s="49">
        <f t="shared" si="122"/>
        <v>0.35898788566007661</v>
      </c>
      <c r="DP85" s="49">
        <f t="shared" si="123"/>
        <v>1.2810529926524665</v>
      </c>
      <c r="DQ85" s="49">
        <f t="shared" si="124"/>
        <v>1.3494553948069974</v>
      </c>
      <c r="DR85" s="49">
        <f t="shared" si="125"/>
        <v>1.0523994830840233</v>
      </c>
      <c r="DS85" s="48">
        <f t="shared" si="126"/>
        <v>4552.1649327888563</v>
      </c>
      <c r="DT85" s="32">
        <f t="shared" si="127"/>
        <v>391.08844636970468</v>
      </c>
      <c r="DU85" s="48">
        <f t="shared" si="128"/>
        <v>46.838530927281973</v>
      </c>
      <c r="DV85" s="48">
        <f t="shared" si="129"/>
        <v>18.709509800814288</v>
      </c>
      <c r="DW85" s="49">
        <f t="shared" si="130"/>
        <v>0.35898788566007661</v>
      </c>
      <c r="DX85" s="49">
        <f t="shared" si="131"/>
        <v>1.2810529926524665</v>
      </c>
      <c r="DY85" s="49">
        <f t="shared" si="132"/>
        <v>1.3494553948069974</v>
      </c>
      <c r="DZ85" s="49">
        <f t="shared" si="133"/>
        <v>1.0523994830840233</v>
      </c>
      <c r="EA85" s="48">
        <f t="shared" si="134"/>
        <v>4552.1649327888563</v>
      </c>
      <c r="EB85" s="32">
        <f t="shared" si="135"/>
        <v>391.08844636970468</v>
      </c>
      <c r="EC85" s="48">
        <f t="shared" si="136"/>
        <v>46.838530927281973</v>
      </c>
      <c r="ED85" s="48">
        <f t="shared" si="137"/>
        <v>18.709509800814288</v>
      </c>
      <c r="EE85" s="49">
        <f t="shared" si="138"/>
        <v>0.35898788566007661</v>
      </c>
      <c r="EF85" s="49">
        <f t="shared" si="139"/>
        <v>1.2810529926524665</v>
      </c>
      <c r="EG85" s="49">
        <f t="shared" si="140"/>
        <v>1.3494553948069974</v>
      </c>
      <c r="EH85" s="49">
        <f t="shared" si="141"/>
        <v>1.0523994830840233</v>
      </c>
      <c r="EI85" s="48">
        <f t="shared" si="142"/>
        <v>4552.1649327888563</v>
      </c>
      <c r="EJ85" s="32">
        <f t="shared" si="143"/>
        <v>391.08844636970468</v>
      </c>
      <c r="EK85" s="48">
        <f t="shared" si="144"/>
        <v>46.838530927281973</v>
      </c>
      <c r="EL85" s="48">
        <f t="shared" si="145"/>
        <v>18.709509800814288</v>
      </c>
      <c r="EM85" s="49">
        <f t="shared" si="146"/>
        <v>0.35898788566007661</v>
      </c>
      <c r="EN85" s="49">
        <f t="shared" si="147"/>
        <v>1.2810529926524665</v>
      </c>
      <c r="EO85" s="49">
        <f t="shared" si="148"/>
        <v>1.3494553948069974</v>
      </c>
      <c r="EP85" s="49">
        <f t="shared" si="149"/>
        <v>1.0523994830840233</v>
      </c>
      <c r="EQ85" s="32">
        <f t="shared" si="150"/>
        <v>0.55565660096156966</v>
      </c>
      <c r="ER85" s="32">
        <f t="shared" si="151"/>
        <v>117.93844636970471</v>
      </c>
    </row>
    <row r="86" spans="19:148" x14ac:dyDescent="0.25">
      <c r="S86" s="32">
        <v>0.24</v>
      </c>
      <c r="T86" s="38">
        <f t="shared" si="23"/>
        <v>401.50421371635758</v>
      </c>
      <c r="U86" s="32">
        <f t="shared" si="24"/>
        <v>47.994446450130859</v>
      </c>
      <c r="V86" s="32">
        <f t="shared" si="25"/>
        <v>18.957082814696797</v>
      </c>
      <c r="W86" s="2">
        <f t="shared" si="152"/>
        <v>0.35596257230381928</v>
      </c>
      <c r="X86" s="2">
        <f t="shared" si="153"/>
        <v>1.3182388915090286</v>
      </c>
      <c r="Y86" s="2">
        <f t="shared" si="28"/>
        <v>1.3118427997931554</v>
      </c>
      <c r="Z86" s="2">
        <f t="shared" si="29"/>
        <v>1.0544185029980235</v>
      </c>
      <c r="AA86" s="32">
        <f t="shared" si="30"/>
        <v>4466.5870023693305</v>
      </c>
      <c r="AB86" s="32">
        <f t="shared" si="31"/>
        <v>390.42347881493816</v>
      </c>
      <c r="AC86" s="32">
        <f t="shared" si="32"/>
        <v>46.76809562416814</v>
      </c>
      <c r="AD86" s="32">
        <f t="shared" si="33"/>
        <v>18.694058514016117</v>
      </c>
      <c r="AE86" s="2">
        <f t="shared" si="34"/>
        <v>0.35916628951470703</v>
      </c>
      <c r="AF86" s="2">
        <f t="shared" si="35"/>
        <v>1.2787237813610279</v>
      </c>
      <c r="AG86" s="2">
        <f t="shared" si="36"/>
        <v>1.3347997003759033</v>
      </c>
      <c r="AH86" s="2">
        <f t="shared" si="37"/>
        <v>1.0563908598027822</v>
      </c>
      <c r="AI86" s="32">
        <f t="shared" si="38"/>
        <v>4495.0604183503119</v>
      </c>
      <c r="AJ86" s="32">
        <f t="shared" si="39"/>
        <v>390.64585394062789</v>
      </c>
      <c r="AK86" s="32">
        <f t="shared" si="40"/>
        <v>46.791607916200896</v>
      </c>
      <c r="AL86" s="32">
        <f t="shared" si="41"/>
        <v>18.699221052963729</v>
      </c>
      <c r="AM86" s="2">
        <f t="shared" si="42"/>
        <v>0.35910681669152328</v>
      </c>
      <c r="AN86" s="2">
        <f t="shared" si="43"/>
        <v>1.2795021688795123</v>
      </c>
      <c r="AO86" s="2">
        <f t="shared" si="44"/>
        <v>1.3343352341585835</v>
      </c>
      <c r="AP86" s="2">
        <f t="shared" si="45"/>
        <v>1.0563513995139258</v>
      </c>
      <c r="AQ86" s="32">
        <f t="shared" si="46"/>
        <v>4494.4582093186709</v>
      </c>
      <c r="AR86" s="32">
        <f t="shared" si="47"/>
        <v>390.64116246751212</v>
      </c>
      <c r="AS86" s="32">
        <f t="shared" si="48"/>
        <v>46.791111436518577</v>
      </c>
      <c r="AT86" s="32">
        <f t="shared" si="49"/>
        <v>18.699112090587171</v>
      </c>
      <c r="AU86" s="2">
        <f t="shared" si="50"/>
        <v>0.35910807334470124</v>
      </c>
      <c r="AV86" s="2">
        <f t="shared" si="51"/>
        <v>1.2794857416171157</v>
      </c>
      <c r="AW86" s="2">
        <f t="shared" si="52"/>
        <v>1.3343450311691389</v>
      </c>
      <c r="AX86" s="2">
        <f t="shared" si="53"/>
        <v>1.0563522320414975</v>
      </c>
      <c r="AY86" s="32">
        <f t="shared" si="54"/>
        <v>4494.4709014614655</v>
      </c>
      <c r="AZ86" s="32">
        <f t="shared" si="55"/>
        <v>390.64126135009468</v>
      </c>
      <c r="BA86" s="32">
        <f t="shared" si="56"/>
        <v>46.791121900668458</v>
      </c>
      <c r="BB86" s="32">
        <f t="shared" si="57"/>
        <v>18.699114387175332</v>
      </c>
      <c r="BC86" s="2">
        <f t="shared" si="58"/>
        <v>0.3591080468589814</v>
      </c>
      <c r="BD86" s="2">
        <f t="shared" si="59"/>
        <v>1.279486087853472</v>
      </c>
      <c r="BE86" s="2">
        <f t="shared" si="60"/>
        <v>1.3343448246758687</v>
      </c>
      <c r="BF86" s="2">
        <f t="shared" si="61"/>
        <v>1.0563522144942556</v>
      </c>
      <c r="BG86" s="32">
        <f t="shared" si="62"/>
        <v>4494.4706339424192</v>
      </c>
      <c r="BH86" s="32">
        <f t="shared" si="63"/>
        <v>390.64125926589617</v>
      </c>
      <c r="BI86" s="32">
        <f t="shared" si="64"/>
        <v>46.791121680110194</v>
      </c>
      <c r="BJ86" s="32">
        <f t="shared" si="65"/>
        <v>18.699114338768958</v>
      </c>
      <c r="BK86" s="2">
        <f t="shared" si="66"/>
        <v>0.3591080474172344</v>
      </c>
      <c r="BL86" s="2">
        <f t="shared" si="67"/>
        <v>1.2794860805556727</v>
      </c>
      <c r="BM86" s="2">
        <f t="shared" si="68"/>
        <v>1.3343448290282311</v>
      </c>
      <c r="BN86" s="2">
        <f t="shared" si="69"/>
        <v>1.0563522148641078</v>
      </c>
      <c r="BO86" s="32">
        <f t="shared" si="70"/>
        <v>4494.4706395810508</v>
      </c>
      <c r="BP86" s="32">
        <f t="shared" si="71"/>
        <v>390.6412593098259</v>
      </c>
      <c r="BQ86" s="32">
        <f t="shared" si="72"/>
        <v>46.791121684759005</v>
      </c>
      <c r="BR86" s="32">
        <f t="shared" si="73"/>
        <v>18.699114339789251</v>
      </c>
      <c r="BS86" s="2">
        <f t="shared" si="74"/>
        <v>0.35910804740546798</v>
      </c>
      <c r="BT86" s="2">
        <f t="shared" si="75"/>
        <v>1.2794860807094912</v>
      </c>
      <c r="BU86" s="2">
        <f t="shared" si="76"/>
        <v>1.3343448289364948</v>
      </c>
      <c r="BV86" s="2">
        <f t="shared" si="77"/>
        <v>1.0563522148563123</v>
      </c>
      <c r="BW86" s="32">
        <f t="shared" si="78"/>
        <v>4494.4706394622017</v>
      </c>
      <c r="BX86" s="32">
        <f t="shared" si="79"/>
        <v>390.64125930889998</v>
      </c>
      <c r="BY86" s="32">
        <f t="shared" si="80"/>
        <v>46.791121684661036</v>
      </c>
      <c r="BZ86" s="32">
        <f t="shared" si="81"/>
        <v>18.699114339767739</v>
      </c>
      <c r="CA86" s="2">
        <f t="shared" si="82"/>
        <v>0.35910804740571572</v>
      </c>
      <c r="CB86" s="2">
        <f t="shared" si="83"/>
        <v>1.27948608070625</v>
      </c>
      <c r="CC86" s="2">
        <f t="shared" si="84"/>
        <v>1.3343448289384283</v>
      </c>
      <c r="CD86" s="2">
        <f t="shared" si="85"/>
        <v>1.0563522148564763</v>
      </c>
      <c r="CE86" s="32">
        <f t="shared" si="86"/>
        <v>4494.4706394647083</v>
      </c>
      <c r="CF86" s="32">
        <f t="shared" si="87"/>
        <v>390.64125930891947</v>
      </c>
      <c r="CG86" s="32">
        <f t="shared" si="88"/>
        <v>46.791121684663061</v>
      </c>
      <c r="CH86" s="32">
        <f t="shared" si="89"/>
        <v>18.699114339768197</v>
      </c>
      <c r="CI86" s="2">
        <f t="shared" si="90"/>
        <v>0.3591080474057109</v>
      </c>
      <c r="CJ86" s="2">
        <f t="shared" si="91"/>
        <v>1.2794860807063171</v>
      </c>
      <c r="CK86" s="2">
        <f t="shared" si="92"/>
        <v>1.3343448289383875</v>
      </c>
      <c r="CL86" s="2">
        <f t="shared" si="93"/>
        <v>1.056352214856473</v>
      </c>
      <c r="CM86" s="32">
        <f t="shared" si="94"/>
        <v>4494.4706394646573</v>
      </c>
      <c r="CN86" s="32">
        <f t="shared" si="95"/>
        <v>390.64125930891908</v>
      </c>
      <c r="CO86" s="32">
        <f t="shared" si="96"/>
        <v>46.79112168466304</v>
      </c>
      <c r="CP86" s="32">
        <f t="shared" si="97"/>
        <v>18.69911433976819</v>
      </c>
      <c r="CQ86" s="2">
        <f t="shared" si="98"/>
        <v>0.35910804740571095</v>
      </c>
      <c r="CR86" s="2">
        <f t="shared" si="99"/>
        <v>1.2794860807063162</v>
      </c>
      <c r="CS86" s="2">
        <f t="shared" si="100"/>
        <v>1.3343448289383879</v>
      </c>
      <c r="CT86" s="2">
        <f t="shared" si="101"/>
        <v>1.0563522148564728</v>
      </c>
      <c r="CU86" s="32">
        <f t="shared" si="102"/>
        <v>4494.4706394646573</v>
      </c>
      <c r="CV86" s="32">
        <f t="shared" si="103"/>
        <v>390.64125930891908</v>
      </c>
      <c r="CW86" s="48">
        <f t="shared" si="104"/>
        <v>46.79112168466304</v>
      </c>
      <c r="CX86" s="48">
        <f t="shared" si="105"/>
        <v>18.69911433976819</v>
      </c>
      <c r="CY86" s="49">
        <f t="shared" si="106"/>
        <v>0.35910804740571095</v>
      </c>
      <c r="CZ86" s="49">
        <f t="shared" si="107"/>
        <v>1.2794860807063162</v>
      </c>
      <c r="DA86" s="49">
        <f t="shared" si="108"/>
        <v>1.3343448289383879</v>
      </c>
      <c r="DB86" s="49">
        <f t="shared" si="109"/>
        <v>1.0563522148564728</v>
      </c>
      <c r="DC86" s="48">
        <f t="shared" si="110"/>
        <v>4494.4706394646573</v>
      </c>
      <c r="DD86" s="32">
        <f t="shared" si="111"/>
        <v>390.64125930891908</v>
      </c>
      <c r="DE86" s="48">
        <f t="shared" si="112"/>
        <v>46.79112168466304</v>
      </c>
      <c r="DF86" s="48">
        <f t="shared" si="113"/>
        <v>18.69911433976819</v>
      </c>
      <c r="DG86" s="49">
        <f t="shared" si="114"/>
        <v>0.35910804740571095</v>
      </c>
      <c r="DH86" s="49">
        <f t="shared" si="115"/>
        <v>1.2794860807063162</v>
      </c>
      <c r="DI86" s="49">
        <f t="shared" si="116"/>
        <v>1.3343448289383879</v>
      </c>
      <c r="DJ86" s="49">
        <f t="shared" si="117"/>
        <v>1.0563522148564728</v>
      </c>
      <c r="DK86" s="48">
        <f t="shared" si="118"/>
        <v>4494.4706394646573</v>
      </c>
      <c r="DL86" s="32">
        <f t="shared" si="119"/>
        <v>390.64125930891908</v>
      </c>
      <c r="DM86" s="48">
        <f t="shared" si="120"/>
        <v>46.79112168466304</v>
      </c>
      <c r="DN86" s="48">
        <f t="shared" si="121"/>
        <v>18.69911433976819</v>
      </c>
      <c r="DO86" s="49">
        <f t="shared" si="122"/>
        <v>0.35910804740571095</v>
      </c>
      <c r="DP86" s="49">
        <f t="shared" si="123"/>
        <v>1.2794860807063162</v>
      </c>
      <c r="DQ86" s="49">
        <f t="shared" si="124"/>
        <v>1.3343448289383879</v>
      </c>
      <c r="DR86" s="49">
        <f t="shared" si="125"/>
        <v>1.0563522148564728</v>
      </c>
      <c r="DS86" s="48">
        <f t="shared" si="126"/>
        <v>4494.4706394646573</v>
      </c>
      <c r="DT86" s="32">
        <f t="shared" si="127"/>
        <v>390.64125930891908</v>
      </c>
      <c r="DU86" s="48">
        <f t="shared" si="128"/>
        <v>46.79112168466304</v>
      </c>
      <c r="DV86" s="48">
        <f t="shared" si="129"/>
        <v>18.69911433976819</v>
      </c>
      <c r="DW86" s="49">
        <f t="shared" si="130"/>
        <v>0.35910804740571095</v>
      </c>
      <c r="DX86" s="49">
        <f t="shared" si="131"/>
        <v>1.2794860807063162</v>
      </c>
      <c r="DY86" s="49">
        <f t="shared" si="132"/>
        <v>1.3343448289383879</v>
      </c>
      <c r="DZ86" s="49">
        <f t="shared" si="133"/>
        <v>1.0563522148564728</v>
      </c>
      <c r="EA86" s="48">
        <f t="shared" si="134"/>
        <v>4494.4706394646573</v>
      </c>
      <c r="EB86" s="32">
        <f t="shared" si="135"/>
        <v>390.64125930891908</v>
      </c>
      <c r="EC86" s="48">
        <f t="shared" si="136"/>
        <v>46.79112168466304</v>
      </c>
      <c r="ED86" s="48">
        <f t="shared" si="137"/>
        <v>18.69911433976819</v>
      </c>
      <c r="EE86" s="49">
        <f t="shared" si="138"/>
        <v>0.35910804740571095</v>
      </c>
      <c r="EF86" s="49">
        <f t="shared" si="139"/>
        <v>1.2794860807063162</v>
      </c>
      <c r="EG86" s="49">
        <f t="shared" si="140"/>
        <v>1.3343448289383879</v>
      </c>
      <c r="EH86" s="49">
        <f t="shared" si="141"/>
        <v>1.0563522148564728</v>
      </c>
      <c r="EI86" s="48">
        <f t="shared" si="142"/>
        <v>4494.4706394646573</v>
      </c>
      <c r="EJ86" s="32">
        <f t="shared" si="143"/>
        <v>390.64125930891908</v>
      </c>
      <c r="EK86" s="48">
        <f t="shared" si="144"/>
        <v>46.79112168466304</v>
      </c>
      <c r="EL86" s="48">
        <f t="shared" si="145"/>
        <v>18.69911433976819</v>
      </c>
      <c r="EM86" s="49">
        <f t="shared" si="146"/>
        <v>0.35910804740571095</v>
      </c>
      <c r="EN86" s="49">
        <f t="shared" si="147"/>
        <v>1.2794860807063162</v>
      </c>
      <c r="EO86" s="49">
        <f t="shared" si="148"/>
        <v>1.3343448289383879</v>
      </c>
      <c r="EP86" s="49">
        <f t="shared" si="149"/>
        <v>1.0563522148564728</v>
      </c>
      <c r="EQ86" s="32">
        <f t="shared" si="150"/>
        <v>0.56605676556473739</v>
      </c>
      <c r="ER86" s="32">
        <f t="shared" si="151"/>
        <v>117.4912593089191</v>
      </c>
    </row>
    <row r="87" spans="19:148" x14ac:dyDescent="0.25">
      <c r="S87" s="32">
        <v>0.25</v>
      </c>
      <c r="T87" s="38">
        <f t="shared" si="23"/>
        <v>401.1127502156225</v>
      </c>
      <c r="U87" s="32">
        <f t="shared" si="24"/>
        <v>47.949105391942695</v>
      </c>
      <c r="V87" s="32">
        <f t="shared" si="25"/>
        <v>18.947584098827736</v>
      </c>
      <c r="W87" s="2">
        <f t="shared" si="152"/>
        <v>0.3560844931952849</v>
      </c>
      <c r="X87" s="2">
        <f t="shared" si="153"/>
        <v>1.3168147991751555</v>
      </c>
      <c r="Y87" s="2">
        <f t="shared" si="28"/>
        <v>1.2981765796375724</v>
      </c>
      <c r="Z87" s="2">
        <f t="shared" si="29"/>
        <v>1.0582884599883178</v>
      </c>
      <c r="AA87" s="32">
        <f t="shared" si="30"/>
        <v>4412.7349550360068</v>
      </c>
      <c r="AB87" s="32">
        <f t="shared" si="31"/>
        <v>389.99976496881072</v>
      </c>
      <c r="AC87" s="32">
        <f t="shared" si="32"/>
        <v>46.723412345835101</v>
      </c>
      <c r="AD87" s="32">
        <f t="shared" si="33"/>
        <v>18.684234574147151</v>
      </c>
      <c r="AE87" s="2">
        <f t="shared" si="34"/>
        <v>0.35927908817879584</v>
      </c>
      <c r="AF87" s="2">
        <f t="shared" si="35"/>
        <v>1.2772421143303649</v>
      </c>
      <c r="AG87" s="2">
        <f t="shared" si="36"/>
        <v>1.320297022215706</v>
      </c>
      <c r="AH87" s="2">
        <f t="shared" si="37"/>
        <v>1.0604456850272177</v>
      </c>
      <c r="AI87" s="32">
        <f t="shared" si="38"/>
        <v>4439.7084148630793</v>
      </c>
      <c r="AJ87" s="32">
        <f t="shared" si="39"/>
        <v>390.21251146382406</v>
      </c>
      <c r="AK87" s="32">
        <f t="shared" si="40"/>
        <v>46.745828645109945</v>
      </c>
      <c r="AL87" s="32">
        <f t="shared" si="41"/>
        <v>18.689165077995369</v>
      </c>
      <c r="AM87" s="2">
        <f t="shared" si="42"/>
        <v>0.35922253728902803</v>
      </c>
      <c r="AN87" s="2">
        <f t="shared" si="43"/>
        <v>1.2779858180335617</v>
      </c>
      <c r="AO87" s="2">
        <f t="shared" si="44"/>
        <v>1.3198700510981176</v>
      </c>
      <c r="AP87" s="2">
        <f t="shared" si="45"/>
        <v>1.0604045108765217</v>
      </c>
      <c r="AQ87" s="32">
        <f t="shared" si="46"/>
        <v>4439.1635419423164</v>
      </c>
      <c r="AR87" s="32">
        <f t="shared" si="47"/>
        <v>390.20822420758014</v>
      </c>
      <c r="AS87" s="32">
        <f t="shared" si="48"/>
        <v>46.745376532107905</v>
      </c>
      <c r="AT87" s="32">
        <f t="shared" si="49"/>
        <v>18.689065677123583</v>
      </c>
      <c r="AU87" s="2">
        <f t="shared" si="50"/>
        <v>0.35922367859585591</v>
      </c>
      <c r="AV87" s="2">
        <f t="shared" si="51"/>
        <v>1.2779708261766587</v>
      </c>
      <c r="AW87" s="2">
        <f t="shared" si="52"/>
        <v>1.3198786537988068</v>
      </c>
      <c r="AX87" s="2">
        <f t="shared" si="53"/>
        <v>1.0604053406422502</v>
      </c>
      <c r="AY87" s="32">
        <f t="shared" si="54"/>
        <v>4439.1745114694368</v>
      </c>
      <c r="AZ87" s="32">
        <f t="shared" si="55"/>
        <v>390.20831052393902</v>
      </c>
      <c r="BA87" s="32">
        <f t="shared" si="56"/>
        <v>46.745385634452759</v>
      </c>
      <c r="BB87" s="32">
        <f t="shared" si="57"/>
        <v>18.689067678368296</v>
      </c>
      <c r="BC87" s="2">
        <f t="shared" si="58"/>
        <v>0.35922365561834046</v>
      </c>
      <c r="BD87" s="2">
        <f t="shared" si="59"/>
        <v>1.2779711280093686</v>
      </c>
      <c r="BE87" s="2">
        <f t="shared" si="60"/>
        <v>1.3198784805979222</v>
      </c>
      <c r="BF87" s="2">
        <f t="shared" si="61"/>
        <v>1.0604053239363884</v>
      </c>
      <c r="BG87" s="32">
        <f t="shared" si="62"/>
        <v>4439.174290612963</v>
      </c>
      <c r="BH87" s="32">
        <f t="shared" si="63"/>
        <v>390.20830878607848</v>
      </c>
      <c r="BI87" s="32">
        <f t="shared" si="64"/>
        <v>46.745385451189577</v>
      </c>
      <c r="BJ87" s="32">
        <f t="shared" si="65"/>
        <v>18.689067638076001</v>
      </c>
      <c r="BK87" s="2">
        <f t="shared" si="66"/>
        <v>0.3592236560809613</v>
      </c>
      <c r="BL87" s="2">
        <f t="shared" si="67"/>
        <v>1.2779711219323833</v>
      </c>
      <c r="BM87" s="2">
        <f t="shared" si="68"/>
        <v>1.3198784840850823</v>
      </c>
      <c r="BN87" s="2">
        <f t="shared" si="69"/>
        <v>1.0604053242727378</v>
      </c>
      <c r="BO87" s="32">
        <f t="shared" si="70"/>
        <v>4439.1742950596035</v>
      </c>
      <c r="BP87" s="32">
        <f t="shared" si="71"/>
        <v>390.20830882106793</v>
      </c>
      <c r="BQ87" s="32">
        <f t="shared" si="72"/>
        <v>46.745385454879319</v>
      </c>
      <c r="BR87" s="32">
        <f t="shared" si="73"/>
        <v>18.689067638887231</v>
      </c>
      <c r="BS87" s="2">
        <f t="shared" si="74"/>
        <v>0.35922365607164719</v>
      </c>
      <c r="BT87" s="2">
        <f t="shared" si="75"/>
        <v>1.277971122054735</v>
      </c>
      <c r="BU87" s="2">
        <f t="shared" si="76"/>
        <v>1.3198784840148734</v>
      </c>
      <c r="BV87" s="2">
        <f t="shared" si="77"/>
        <v>1.0604053242659657</v>
      </c>
      <c r="BW87" s="32">
        <f t="shared" si="78"/>
        <v>4439.1742949700738</v>
      </c>
      <c r="BX87" s="32">
        <f t="shared" si="79"/>
        <v>390.20830882036341</v>
      </c>
      <c r="BY87" s="32">
        <f t="shared" si="80"/>
        <v>46.745385454805046</v>
      </c>
      <c r="BZ87" s="32">
        <f t="shared" si="81"/>
        <v>18.689067638870895</v>
      </c>
      <c r="CA87" s="2">
        <f t="shared" si="82"/>
        <v>0.35922365607183454</v>
      </c>
      <c r="CB87" s="2">
        <f t="shared" si="83"/>
        <v>1.2779711220522718</v>
      </c>
      <c r="CC87" s="2">
        <f t="shared" si="84"/>
        <v>1.3198784840162867</v>
      </c>
      <c r="CD87" s="2">
        <f t="shared" si="85"/>
        <v>1.0604053242661025</v>
      </c>
      <c r="CE87" s="32">
        <f t="shared" si="86"/>
        <v>4439.1742949718764</v>
      </c>
      <c r="CF87" s="32">
        <f t="shared" si="87"/>
        <v>390.20830882037762</v>
      </c>
      <c r="CG87" s="32">
        <f t="shared" si="88"/>
        <v>46.745385454806517</v>
      </c>
      <c r="CH87" s="32">
        <f t="shared" si="89"/>
        <v>18.689067638871229</v>
      </c>
      <c r="CI87" s="2">
        <f t="shared" si="90"/>
        <v>0.35922365607183104</v>
      </c>
      <c r="CJ87" s="2">
        <f t="shared" si="91"/>
        <v>1.2779711220523204</v>
      </c>
      <c r="CK87" s="2">
        <f t="shared" si="92"/>
        <v>1.3198784840162585</v>
      </c>
      <c r="CL87" s="2">
        <f t="shared" si="93"/>
        <v>1.0604053242660996</v>
      </c>
      <c r="CM87" s="32">
        <f t="shared" si="94"/>
        <v>4439.1742949718428</v>
      </c>
      <c r="CN87" s="32">
        <f t="shared" si="95"/>
        <v>390.20830882037734</v>
      </c>
      <c r="CO87" s="32">
        <f t="shared" si="96"/>
        <v>46.745385454806474</v>
      </c>
      <c r="CP87" s="32">
        <f t="shared" si="97"/>
        <v>18.689067638871219</v>
      </c>
      <c r="CQ87" s="2">
        <f t="shared" si="98"/>
        <v>0.35922365607183115</v>
      </c>
      <c r="CR87" s="2">
        <f t="shared" si="99"/>
        <v>1.2779711220523196</v>
      </c>
      <c r="CS87" s="2">
        <f t="shared" si="100"/>
        <v>1.319878484016259</v>
      </c>
      <c r="CT87" s="2">
        <f t="shared" si="101"/>
        <v>1.0604053242660996</v>
      </c>
      <c r="CU87" s="32">
        <f t="shared" si="102"/>
        <v>4439.1742949718418</v>
      </c>
      <c r="CV87" s="32">
        <f t="shared" si="103"/>
        <v>390.20830882037734</v>
      </c>
      <c r="CW87" s="48">
        <f t="shared" si="104"/>
        <v>46.745385454806474</v>
      </c>
      <c r="CX87" s="48">
        <f t="shared" si="105"/>
        <v>18.689067638871219</v>
      </c>
      <c r="CY87" s="49">
        <f t="shared" si="106"/>
        <v>0.35922365607183115</v>
      </c>
      <c r="CZ87" s="49">
        <f t="shared" si="107"/>
        <v>1.2779711220523196</v>
      </c>
      <c r="DA87" s="49">
        <f t="shared" si="108"/>
        <v>1.319878484016259</v>
      </c>
      <c r="DB87" s="49">
        <f t="shared" si="109"/>
        <v>1.0604053242660996</v>
      </c>
      <c r="DC87" s="48">
        <f t="shared" si="110"/>
        <v>4439.1742949718418</v>
      </c>
      <c r="DD87" s="32">
        <f t="shared" si="111"/>
        <v>390.20830882037734</v>
      </c>
      <c r="DE87" s="48">
        <f t="shared" si="112"/>
        <v>46.745385454806474</v>
      </c>
      <c r="DF87" s="48">
        <f t="shared" si="113"/>
        <v>18.689067638871219</v>
      </c>
      <c r="DG87" s="49">
        <f t="shared" si="114"/>
        <v>0.35922365607183115</v>
      </c>
      <c r="DH87" s="49">
        <f t="shared" si="115"/>
        <v>1.2779711220523196</v>
      </c>
      <c r="DI87" s="49">
        <f t="shared" si="116"/>
        <v>1.319878484016259</v>
      </c>
      <c r="DJ87" s="49">
        <f t="shared" si="117"/>
        <v>1.0604053242660996</v>
      </c>
      <c r="DK87" s="48">
        <f t="shared" si="118"/>
        <v>4439.1742949718418</v>
      </c>
      <c r="DL87" s="32">
        <f t="shared" si="119"/>
        <v>390.20830882037734</v>
      </c>
      <c r="DM87" s="48">
        <f t="shared" si="120"/>
        <v>46.745385454806474</v>
      </c>
      <c r="DN87" s="48">
        <f t="shared" si="121"/>
        <v>18.689067638871219</v>
      </c>
      <c r="DO87" s="49">
        <f t="shared" si="122"/>
        <v>0.35922365607183115</v>
      </c>
      <c r="DP87" s="49">
        <f t="shared" si="123"/>
        <v>1.2779711220523196</v>
      </c>
      <c r="DQ87" s="49">
        <f t="shared" si="124"/>
        <v>1.319878484016259</v>
      </c>
      <c r="DR87" s="49">
        <f t="shared" si="125"/>
        <v>1.0604053242660996</v>
      </c>
      <c r="DS87" s="48">
        <f t="shared" si="126"/>
        <v>4439.1742949718418</v>
      </c>
      <c r="DT87" s="32">
        <f t="shared" si="127"/>
        <v>390.20830882037734</v>
      </c>
      <c r="DU87" s="48">
        <f t="shared" si="128"/>
        <v>46.745385454806474</v>
      </c>
      <c r="DV87" s="48">
        <f t="shared" si="129"/>
        <v>18.689067638871219</v>
      </c>
      <c r="DW87" s="49">
        <f t="shared" si="130"/>
        <v>0.35922365607183115</v>
      </c>
      <c r="DX87" s="49">
        <f t="shared" si="131"/>
        <v>1.2779711220523196</v>
      </c>
      <c r="DY87" s="49">
        <f t="shared" si="132"/>
        <v>1.319878484016259</v>
      </c>
      <c r="DZ87" s="49">
        <f t="shared" si="133"/>
        <v>1.0604053242660996</v>
      </c>
      <c r="EA87" s="48">
        <f t="shared" si="134"/>
        <v>4439.1742949718418</v>
      </c>
      <c r="EB87" s="32">
        <f t="shared" si="135"/>
        <v>390.20830882037734</v>
      </c>
      <c r="EC87" s="48">
        <f t="shared" si="136"/>
        <v>46.745385454806474</v>
      </c>
      <c r="ED87" s="48">
        <f t="shared" si="137"/>
        <v>18.689067638871219</v>
      </c>
      <c r="EE87" s="49">
        <f t="shared" si="138"/>
        <v>0.35922365607183115</v>
      </c>
      <c r="EF87" s="49">
        <f t="shared" si="139"/>
        <v>1.2779711220523196</v>
      </c>
      <c r="EG87" s="49">
        <f t="shared" si="140"/>
        <v>1.319878484016259</v>
      </c>
      <c r="EH87" s="49">
        <f t="shared" si="141"/>
        <v>1.0604053242660996</v>
      </c>
      <c r="EI87" s="48">
        <f t="shared" si="142"/>
        <v>4439.1742949718418</v>
      </c>
      <c r="EJ87" s="32">
        <f t="shared" si="143"/>
        <v>390.20830882037734</v>
      </c>
      <c r="EK87" s="48">
        <f t="shared" si="144"/>
        <v>46.745385454806474</v>
      </c>
      <c r="EL87" s="48">
        <f t="shared" si="145"/>
        <v>18.689067638871219</v>
      </c>
      <c r="EM87" s="49">
        <f t="shared" si="146"/>
        <v>0.35922365607183115</v>
      </c>
      <c r="EN87" s="49">
        <f t="shared" si="147"/>
        <v>1.2779711220523196</v>
      </c>
      <c r="EO87" s="49">
        <f t="shared" si="148"/>
        <v>1.319878484016259</v>
      </c>
      <c r="EP87" s="49">
        <f t="shared" si="149"/>
        <v>1.0604053242660996</v>
      </c>
      <c r="EQ87" s="32">
        <f t="shared" si="150"/>
        <v>0.57607399935565373</v>
      </c>
      <c r="ER87" s="32">
        <f t="shared" si="151"/>
        <v>117.05830882037736</v>
      </c>
    </row>
    <row r="88" spans="19:148" x14ac:dyDescent="0.25">
      <c r="S88" s="32">
        <v>0.26</v>
      </c>
      <c r="T88" s="38">
        <f t="shared" si="23"/>
        <v>400.72128671488736</v>
      </c>
      <c r="U88" s="32">
        <f t="shared" si="24"/>
        <v>47.903920583294848</v>
      </c>
      <c r="V88" s="32">
        <f t="shared" si="25"/>
        <v>18.938100916744599</v>
      </c>
      <c r="W88" s="2">
        <f t="shared" si="152"/>
        <v>0.35620574450824177</v>
      </c>
      <c r="X88" s="2">
        <f t="shared" si="153"/>
        <v>1.3153929743308801</v>
      </c>
      <c r="Y88" s="2">
        <f t="shared" si="28"/>
        <v>1.2851204237732701</v>
      </c>
      <c r="Z88" s="2">
        <f t="shared" si="29"/>
        <v>1.0622492222305653</v>
      </c>
      <c r="AA88" s="32">
        <f t="shared" si="30"/>
        <v>4361.0042624246635</v>
      </c>
      <c r="AB88" s="32">
        <f t="shared" si="31"/>
        <v>389.58880977795963</v>
      </c>
      <c r="AC88" s="32">
        <f t="shared" si="32"/>
        <v>46.680220432993622</v>
      </c>
      <c r="AD88" s="32">
        <f t="shared" si="33"/>
        <v>18.674722403679915</v>
      </c>
      <c r="AE88" s="2">
        <f t="shared" si="34"/>
        <v>0.35938784033298327</v>
      </c>
      <c r="AF88" s="2">
        <f t="shared" si="35"/>
        <v>1.2758068889718288</v>
      </c>
      <c r="AG88" s="2">
        <f t="shared" si="36"/>
        <v>1.3064092828960767</v>
      </c>
      <c r="AH88" s="2">
        <f t="shared" si="37"/>
        <v>1.0645979084749302</v>
      </c>
      <c r="AI88" s="32">
        <f t="shared" si="38"/>
        <v>4386.5759955968952</v>
      </c>
      <c r="AJ88" s="32">
        <f t="shared" si="39"/>
        <v>389.7924418274626</v>
      </c>
      <c r="AK88" s="32">
        <f t="shared" si="40"/>
        <v>46.701604523509602</v>
      </c>
      <c r="AL88" s="32">
        <f t="shared" si="41"/>
        <v>18.679433810277413</v>
      </c>
      <c r="AM88" s="2">
        <f t="shared" si="42"/>
        <v>0.35933403244580531</v>
      </c>
      <c r="AN88" s="2">
        <f t="shared" si="43"/>
        <v>1.2765178328918354</v>
      </c>
      <c r="AO88" s="2">
        <f t="shared" si="44"/>
        <v>1.3060166132674722</v>
      </c>
      <c r="AP88" s="2">
        <f t="shared" si="45"/>
        <v>1.0645550705900446</v>
      </c>
      <c r="AQ88" s="32">
        <f t="shared" si="46"/>
        <v>4386.0818453485226</v>
      </c>
      <c r="AR88" s="32">
        <f t="shared" si="47"/>
        <v>389.78851587954637</v>
      </c>
      <c r="AS88" s="32">
        <f t="shared" si="48"/>
        <v>46.701191914435064</v>
      </c>
      <c r="AT88" s="32">
        <f t="shared" si="49"/>
        <v>18.679342939769029</v>
      </c>
      <c r="AU88" s="2">
        <f t="shared" si="50"/>
        <v>0.35933507132197628</v>
      </c>
      <c r="AV88" s="2">
        <f t="shared" si="51"/>
        <v>1.2765041220264599</v>
      </c>
      <c r="AW88" s="2">
        <f t="shared" si="52"/>
        <v>1.3060241824280854</v>
      </c>
      <c r="AX88" s="2">
        <f t="shared" si="53"/>
        <v>1.0645558965113551</v>
      </c>
      <c r="AY88" s="32">
        <f t="shared" si="54"/>
        <v>4386.0913633023156</v>
      </c>
      <c r="AZ88" s="32">
        <f t="shared" si="55"/>
        <v>389.78859150158769</v>
      </c>
      <c r="BA88" s="32">
        <f t="shared" si="56"/>
        <v>46.701199862033107</v>
      </c>
      <c r="BB88" s="32">
        <f t="shared" si="57"/>
        <v>18.679344690113258</v>
      </c>
      <c r="BC88" s="2">
        <f t="shared" si="58"/>
        <v>0.35933505131157945</v>
      </c>
      <c r="BD88" s="2">
        <f t="shared" si="59"/>
        <v>1.2765043861251189</v>
      </c>
      <c r="BE88" s="2">
        <f t="shared" si="60"/>
        <v>1.3060240366295763</v>
      </c>
      <c r="BF88" s="2">
        <f t="shared" si="61"/>
        <v>1.0645558806023765</v>
      </c>
      <c r="BG88" s="32">
        <f t="shared" si="62"/>
        <v>4386.0911799630712</v>
      </c>
      <c r="BH88" s="32">
        <f t="shared" si="63"/>
        <v>389.7885900449221</v>
      </c>
      <c r="BI88" s="32">
        <f t="shared" si="64"/>
        <v>46.70119970894288</v>
      </c>
      <c r="BJ88" s="32">
        <f t="shared" si="65"/>
        <v>18.679344656397333</v>
      </c>
      <c r="BK88" s="2">
        <f t="shared" si="66"/>
        <v>0.35933505169702867</v>
      </c>
      <c r="BL88" s="2">
        <f t="shared" si="67"/>
        <v>1.2765043810379322</v>
      </c>
      <c r="BM88" s="2">
        <f t="shared" si="68"/>
        <v>1.3060240394380123</v>
      </c>
      <c r="BN88" s="2">
        <f t="shared" si="69"/>
        <v>1.0645558809088222</v>
      </c>
      <c r="BO88" s="32">
        <f t="shared" si="70"/>
        <v>4386.0911834946282</v>
      </c>
      <c r="BP88" s="32">
        <f t="shared" si="71"/>
        <v>389.78859007298098</v>
      </c>
      <c r="BQ88" s="32">
        <f t="shared" si="72"/>
        <v>46.701199711891739</v>
      </c>
      <c r="BR88" s="32">
        <f t="shared" si="73"/>
        <v>18.679344657046791</v>
      </c>
      <c r="BS88" s="2">
        <f t="shared" si="74"/>
        <v>0.35933505168960439</v>
      </c>
      <c r="BT88" s="2">
        <f t="shared" si="75"/>
        <v>1.2765043811359225</v>
      </c>
      <c r="BU88" s="2">
        <f t="shared" si="76"/>
        <v>1.3060240393839155</v>
      </c>
      <c r="BV88" s="2">
        <f t="shared" si="77"/>
        <v>1.0645558809029194</v>
      </c>
      <c r="BW88" s="32">
        <f t="shared" si="78"/>
        <v>4386.0911834266008</v>
      </c>
      <c r="BX88" s="32">
        <f t="shared" si="79"/>
        <v>389.78859007244046</v>
      </c>
      <c r="BY88" s="32">
        <f t="shared" si="80"/>
        <v>46.701199711834931</v>
      </c>
      <c r="BZ88" s="32">
        <f t="shared" si="81"/>
        <v>18.679344657034282</v>
      </c>
      <c r="CA88" s="2">
        <f t="shared" si="82"/>
        <v>0.35933505168974744</v>
      </c>
      <c r="CB88" s="2">
        <f t="shared" si="83"/>
        <v>1.2765043811340346</v>
      </c>
      <c r="CC88" s="2">
        <f t="shared" si="84"/>
        <v>1.3060240393849576</v>
      </c>
      <c r="CD88" s="2">
        <f t="shared" si="85"/>
        <v>1.0645558809030331</v>
      </c>
      <c r="CE88" s="32">
        <f t="shared" si="86"/>
        <v>4386.091183427915</v>
      </c>
      <c r="CF88" s="32">
        <f t="shared" si="87"/>
        <v>389.78859007245092</v>
      </c>
      <c r="CG88" s="32">
        <f t="shared" si="88"/>
        <v>46.701199711836061</v>
      </c>
      <c r="CH88" s="32">
        <f t="shared" si="89"/>
        <v>18.67934465703452</v>
      </c>
      <c r="CI88" s="2">
        <f t="shared" si="90"/>
        <v>0.35933505168974433</v>
      </c>
      <c r="CJ88" s="2">
        <f t="shared" si="91"/>
        <v>1.2765043811340722</v>
      </c>
      <c r="CK88" s="2">
        <f t="shared" si="92"/>
        <v>1.3060240393849367</v>
      </c>
      <c r="CL88" s="2">
        <f t="shared" si="93"/>
        <v>1.0645558809030311</v>
      </c>
      <c r="CM88" s="32">
        <f t="shared" si="94"/>
        <v>4386.0911834278913</v>
      </c>
      <c r="CN88" s="32">
        <f t="shared" si="95"/>
        <v>389.78859007245075</v>
      </c>
      <c r="CO88" s="32">
        <f t="shared" si="96"/>
        <v>46.70119971183604</v>
      </c>
      <c r="CP88" s="32">
        <f t="shared" si="97"/>
        <v>18.679344657034513</v>
      </c>
      <c r="CQ88" s="2">
        <f t="shared" si="98"/>
        <v>0.35933505168974439</v>
      </c>
      <c r="CR88" s="2">
        <f t="shared" si="99"/>
        <v>1.2765043811340719</v>
      </c>
      <c r="CS88" s="2">
        <f t="shared" si="100"/>
        <v>1.3060240393849372</v>
      </c>
      <c r="CT88" s="2">
        <f t="shared" si="101"/>
        <v>1.0645558809030309</v>
      </c>
      <c r="CU88" s="32">
        <f t="shared" si="102"/>
        <v>4386.0911834278913</v>
      </c>
      <c r="CV88" s="32">
        <f t="shared" si="103"/>
        <v>389.78859007245075</v>
      </c>
      <c r="CW88" s="48">
        <f t="shared" si="104"/>
        <v>46.70119971183604</v>
      </c>
      <c r="CX88" s="48">
        <f t="shared" si="105"/>
        <v>18.679344657034513</v>
      </c>
      <c r="CY88" s="49">
        <f t="shared" si="106"/>
        <v>0.35933505168974439</v>
      </c>
      <c r="CZ88" s="49">
        <f t="shared" si="107"/>
        <v>1.2765043811340719</v>
      </c>
      <c r="DA88" s="49">
        <f t="shared" si="108"/>
        <v>1.3060240393849372</v>
      </c>
      <c r="DB88" s="49">
        <f t="shared" si="109"/>
        <v>1.0645558809030309</v>
      </c>
      <c r="DC88" s="48">
        <f t="shared" si="110"/>
        <v>4386.0911834278913</v>
      </c>
      <c r="DD88" s="32">
        <f t="shared" si="111"/>
        <v>389.78859007245075</v>
      </c>
      <c r="DE88" s="48">
        <f t="shared" si="112"/>
        <v>46.70119971183604</v>
      </c>
      <c r="DF88" s="48">
        <f t="shared" si="113"/>
        <v>18.679344657034513</v>
      </c>
      <c r="DG88" s="49">
        <f t="shared" si="114"/>
        <v>0.35933505168974439</v>
      </c>
      <c r="DH88" s="49">
        <f t="shared" si="115"/>
        <v>1.2765043811340719</v>
      </c>
      <c r="DI88" s="49">
        <f t="shared" si="116"/>
        <v>1.3060240393849372</v>
      </c>
      <c r="DJ88" s="49">
        <f t="shared" si="117"/>
        <v>1.0645558809030309</v>
      </c>
      <c r="DK88" s="48">
        <f t="shared" si="118"/>
        <v>4386.0911834278913</v>
      </c>
      <c r="DL88" s="32">
        <f t="shared" si="119"/>
        <v>389.78859007245075</v>
      </c>
      <c r="DM88" s="48">
        <f t="shared" si="120"/>
        <v>46.70119971183604</v>
      </c>
      <c r="DN88" s="48">
        <f t="shared" si="121"/>
        <v>18.679344657034513</v>
      </c>
      <c r="DO88" s="49">
        <f t="shared" si="122"/>
        <v>0.35933505168974439</v>
      </c>
      <c r="DP88" s="49">
        <f t="shared" si="123"/>
        <v>1.2765043811340719</v>
      </c>
      <c r="DQ88" s="49">
        <f t="shared" si="124"/>
        <v>1.3060240393849372</v>
      </c>
      <c r="DR88" s="49">
        <f t="shared" si="125"/>
        <v>1.0645558809030309</v>
      </c>
      <c r="DS88" s="48">
        <f t="shared" si="126"/>
        <v>4386.0911834278913</v>
      </c>
      <c r="DT88" s="32">
        <f t="shared" si="127"/>
        <v>389.78859007245075</v>
      </c>
      <c r="DU88" s="48">
        <f t="shared" si="128"/>
        <v>46.70119971183604</v>
      </c>
      <c r="DV88" s="48">
        <f t="shared" si="129"/>
        <v>18.679344657034513</v>
      </c>
      <c r="DW88" s="49">
        <f t="shared" si="130"/>
        <v>0.35933505168974439</v>
      </c>
      <c r="DX88" s="49">
        <f t="shared" si="131"/>
        <v>1.2765043811340719</v>
      </c>
      <c r="DY88" s="49">
        <f t="shared" si="132"/>
        <v>1.3060240393849372</v>
      </c>
      <c r="DZ88" s="49">
        <f t="shared" si="133"/>
        <v>1.0645558809030309</v>
      </c>
      <c r="EA88" s="48">
        <f t="shared" si="134"/>
        <v>4386.0911834278913</v>
      </c>
      <c r="EB88" s="32">
        <f t="shared" si="135"/>
        <v>389.78859007245075</v>
      </c>
      <c r="EC88" s="48">
        <f t="shared" si="136"/>
        <v>46.70119971183604</v>
      </c>
      <c r="ED88" s="48">
        <f t="shared" si="137"/>
        <v>18.679344657034513</v>
      </c>
      <c r="EE88" s="49">
        <f t="shared" si="138"/>
        <v>0.35933505168974439</v>
      </c>
      <c r="EF88" s="49">
        <f t="shared" si="139"/>
        <v>1.2765043811340719</v>
      </c>
      <c r="EG88" s="49">
        <f t="shared" si="140"/>
        <v>1.3060240393849372</v>
      </c>
      <c r="EH88" s="49">
        <f t="shared" si="141"/>
        <v>1.0645558809030309</v>
      </c>
      <c r="EI88" s="48">
        <f t="shared" si="142"/>
        <v>4386.0911834278913</v>
      </c>
      <c r="EJ88" s="32">
        <f t="shared" si="143"/>
        <v>389.78859007245075</v>
      </c>
      <c r="EK88" s="48">
        <f t="shared" si="144"/>
        <v>46.70119971183604</v>
      </c>
      <c r="EL88" s="48">
        <f t="shared" si="145"/>
        <v>18.679344657034513</v>
      </c>
      <c r="EM88" s="49">
        <f t="shared" si="146"/>
        <v>0.35933505168974439</v>
      </c>
      <c r="EN88" s="49">
        <f t="shared" si="147"/>
        <v>1.2765043811340719</v>
      </c>
      <c r="EO88" s="49">
        <f t="shared" si="148"/>
        <v>1.3060240393849372</v>
      </c>
      <c r="EP88" s="49">
        <f t="shared" si="149"/>
        <v>1.0645558809030309</v>
      </c>
      <c r="EQ88" s="32">
        <f t="shared" si="150"/>
        <v>0.58573920587886397</v>
      </c>
      <c r="ER88" s="32">
        <f t="shared" si="151"/>
        <v>116.63859007245077</v>
      </c>
    </row>
    <row r="89" spans="19:148" x14ac:dyDescent="0.25">
      <c r="S89" s="32">
        <v>0.27</v>
      </c>
      <c r="T89" s="38">
        <f t="shared" si="23"/>
        <v>400.32982321415221</v>
      </c>
      <c r="U89" s="32">
        <f t="shared" si="24"/>
        <v>47.85889098427895</v>
      </c>
      <c r="V89" s="32">
        <f t="shared" si="25"/>
        <v>18.928633220593301</v>
      </c>
      <c r="W89" s="2">
        <f t="shared" si="152"/>
        <v>0.35632632982558426</v>
      </c>
      <c r="X89" s="2">
        <f t="shared" si="153"/>
        <v>1.3139733915524781</v>
      </c>
      <c r="Y89" s="2">
        <f t="shared" si="28"/>
        <v>1.2726405391303701</v>
      </c>
      <c r="Z89" s="2">
        <f t="shared" si="29"/>
        <v>1.0662983897464222</v>
      </c>
      <c r="AA89" s="32">
        <f t="shared" si="30"/>
        <v>4311.2347405361534</v>
      </c>
      <c r="AB89" s="32">
        <f t="shared" si="31"/>
        <v>389.18971804517196</v>
      </c>
      <c r="AC89" s="32">
        <f t="shared" si="32"/>
        <v>46.638412002221628</v>
      </c>
      <c r="AD89" s="32">
        <f t="shared" si="33"/>
        <v>18.665499822204776</v>
      </c>
      <c r="AE89" s="2">
        <f t="shared" si="34"/>
        <v>0.35949284342368731</v>
      </c>
      <c r="AF89" s="2">
        <f t="shared" si="35"/>
        <v>1.2744147954873735</v>
      </c>
      <c r="AG89" s="2">
        <f t="shared" si="36"/>
        <v>1.293105877138643</v>
      </c>
      <c r="AH89" s="2">
        <f t="shared" si="37"/>
        <v>1.0688447751351389</v>
      </c>
      <c r="AI89" s="32">
        <f t="shared" si="38"/>
        <v>4335.4963227251947</v>
      </c>
      <c r="AJ89" s="32">
        <f t="shared" si="39"/>
        <v>389.38472698056529</v>
      </c>
      <c r="AK89" s="32">
        <f t="shared" si="40"/>
        <v>46.658824168591273</v>
      </c>
      <c r="AL89" s="32">
        <f t="shared" si="41"/>
        <v>18.670004426644855</v>
      </c>
      <c r="AM89" s="2">
        <f t="shared" si="42"/>
        <v>0.35944161043212181</v>
      </c>
      <c r="AN89" s="2">
        <f t="shared" si="43"/>
        <v>1.2750948087834557</v>
      </c>
      <c r="AO89" s="2">
        <f t="shared" si="44"/>
        <v>1.2927445918247698</v>
      </c>
      <c r="AP89" s="2">
        <f t="shared" si="45"/>
        <v>1.0688003223347833</v>
      </c>
      <c r="AQ89" s="32">
        <f t="shared" si="46"/>
        <v>4335.0471375766147</v>
      </c>
      <c r="AR89" s="32">
        <f t="shared" si="47"/>
        <v>389.38112451833382</v>
      </c>
      <c r="AS89" s="32">
        <f t="shared" si="48"/>
        <v>46.65844679798014</v>
      </c>
      <c r="AT89" s="32">
        <f t="shared" si="49"/>
        <v>18.66992117974139</v>
      </c>
      <c r="AU89" s="2">
        <f t="shared" si="50"/>
        <v>0.3594425581715292</v>
      </c>
      <c r="AV89" s="2">
        <f t="shared" si="51"/>
        <v>1.2750822430861575</v>
      </c>
      <c r="AW89" s="2">
        <f t="shared" si="52"/>
        <v>1.2927512648047044</v>
      </c>
      <c r="AX89" s="2">
        <f t="shared" si="53"/>
        <v>1.0688011435457043</v>
      </c>
      <c r="AY89" s="32">
        <f t="shared" si="54"/>
        <v>4335.0554278064956</v>
      </c>
      <c r="AZ89" s="32">
        <f t="shared" si="55"/>
        <v>389.38119100864725</v>
      </c>
      <c r="BA89" s="32">
        <f t="shared" si="56"/>
        <v>46.658453762975704</v>
      </c>
      <c r="BB89" s="32">
        <f t="shared" si="57"/>
        <v>18.669922716210934</v>
      </c>
      <c r="BC89" s="2">
        <f t="shared" si="58"/>
        <v>0.35944254067963255</v>
      </c>
      <c r="BD89" s="2">
        <f t="shared" si="59"/>
        <v>1.2750824750088463</v>
      </c>
      <c r="BE89" s="2">
        <f t="shared" si="60"/>
        <v>1.2927511416417343</v>
      </c>
      <c r="BF89" s="2">
        <f t="shared" si="61"/>
        <v>1.0688011283886971</v>
      </c>
      <c r="BG89" s="32">
        <f t="shared" si="62"/>
        <v>4335.0552747918564</v>
      </c>
      <c r="BH89" s="32">
        <f t="shared" si="63"/>
        <v>389.38118978142154</v>
      </c>
      <c r="BI89" s="32">
        <f t="shared" si="64"/>
        <v>46.658453634421299</v>
      </c>
      <c r="BJ89" s="32">
        <f t="shared" si="65"/>
        <v>18.669922687851983</v>
      </c>
      <c r="BK89" s="2">
        <f t="shared" si="66"/>
        <v>0.35944254100248413</v>
      </c>
      <c r="BL89" s="2">
        <f t="shared" si="67"/>
        <v>1.2750824707282007</v>
      </c>
      <c r="BM89" s="2">
        <f t="shared" si="68"/>
        <v>1.292751143914979</v>
      </c>
      <c r="BN89" s="2">
        <f t="shared" si="69"/>
        <v>1.0688011286684531</v>
      </c>
      <c r="BO89" s="32">
        <f t="shared" si="70"/>
        <v>4335.0552776160775</v>
      </c>
      <c r="BP89" s="32">
        <f t="shared" si="71"/>
        <v>389.38118980407268</v>
      </c>
      <c r="BQ89" s="32">
        <f t="shared" si="72"/>
        <v>46.658453636794029</v>
      </c>
      <c r="BR89" s="32">
        <f t="shared" si="73"/>
        <v>18.669922688375411</v>
      </c>
      <c r="BS89" s="2">
        <f t="shared" si="74"/>
        <v>0.35944254099652539</v>
      </c>
      <c r="BT89" s="2">
        <f t="shared" si="75"/>
        <v>1.2750824708072088</v>
      </c>
      <c r="BU89" s="2">
        <f t="shared" si="76"/>
        <v>1.2927511438730213</v>
      </c>
      <c r="BV89" s="2">
        <f t="shared" si="77"/>
        <v>1.0688011286632897</v>
      </c>
      <c r="BW89" s="32">
        <f t="shared" si="78"/>
        <v>4335.0552775639535</v>
      </c>
      <c r="BX89" s="32">
        <f t="shared" si="79"/>
        <v>389.38118980365459</v>
      </c>
      <c r="BY89" s="32">
        <f t="shared" si="80"/>
        <v>46.658453636750259</v>
      </c>
      <c r="BZ89" s="32">
        <f t="shared" si="81"/>
        <v>18.669922688365752</v>
      </c>
      <c r="CA89" s="2">
        <f t="shared" si="82"/>
        <v>0.3594425409966352</v>
      </c>
      <c r="CB89" s="2">
        <f t="shared" si="83"/>
        <v>1.2750824708057511</v>
      </c>
      <c r="CC89" s="2">
        <f t="shared" si="84"/>
        <v>1.2927511438737957</v>
      </c>
      <c r="CD89" s="2">
        <f t="shared" si="85"/>
        <v>1.0688011286633847</v>
      </c>
      <c r="CE89" s="32">
        <f t="shared" si="86"/>
        <v>4335.0552775649139</v>
      </c>
      <c r="CF89" s="32">
        <f t="shared" si="87"/>
        <v>389.38118980366232</v>
      </c>
      <c r="CG89" s="32">
        <f t="shared" si="88"/>
        <v>46.658453636751048</v>
      </c>
      <c r="CH89" s="32">
        <f t="shared" si="89"/>
        <v>18.669922688365926</v>
      </c>
      <c r="CI89" s="2">
        <f t="shared" si="90"/>
        <v>0.35944254099663331</v>
      </c>
      <c r="CJ89" s="2">
        <f t="shared" si="91"/>
        <v>1.2750824708057775</v>
      </c>
      <c r="CK89" s="2">
        <f t="shared" si="92"/>
        <v>1.2927511438737811</v>
      </c>
      <c r="CL89" s="2">
        <f t="shared" si="93"/>
        <v>1.0688011286633832</v>
      </c>
      <c r="CM89" s="32">
        <f t="shared" si="94"/>
        <v>4335.0552775648957</v>
      </c>
      <c r="CN89" s="32">
        <f t="shared" si="95"/>
        <v>389.38118980366221</v>
      </c>
      <c r="CO89" s="32">
        <f t="shared" si="96"/>
        <v>46.658453636751048</v>
      </c>
      <c r="CP89" s="32">
        <f t="shared" si="97"/>
        <v>18.669922688365926</v>
      </c>
      <c r="CQ89" s="2">
        <f t="shared" si="98"/>
        <v>0.35944254099663325</v>
      </c>
      <c r="CR89" s="2">
        <f t="shared" si="99"/>
        <v>1.2750824708057775</v>
      </c>
      <c r="CS89" s="2">
        <f t="shared" si="100"/>
        <v>1.2927511438737815</v>
      </c>
      <c r="CT89" s="2">
        <f t="shared" si="101"/>
        <v>1.0688011286633832</v>
      </c>
      <c r="CU89" s="32">
        <f t="shared" si="102"/>
        <v>4335.0552775648948</v>
      </c>
      <c r="CV89" s="32">
        <f t="shared" si="103"/>
        <v>389.38118980366221</v>
      </c>
      <c r="CW89" s="48">
        <f t="shared" si="104"/>
        <v>46.658453636751048</v>
      </c>
      <c r="CX89" s="48">
        <f t="shared" si="105"/>
        <v>18.669922688365926</v>
      </c>
      <c r="CY89" s="49">
        <f t="shared" si="106"/>
        <v>0.35944254099663325</v>
      </c>
      <c r="CZ89" s="49">
        <f t="shared" si="107"/>
        <v>1.2750824708057775</v>
      </c>
      <c r="DA89" s="49">
        <f t="shared" si="108"/>
        <v>1.2927511438737815</v>
      </c>
      <c r="DB89" s="49">
        <f t="shared" si="109"/>
        <v>1.0688011286633832</v>
      </c>
      <c r="DC89" s="48">
        <f t="shared" si="110"/>
        <v>4335.0552775648948</v>
      </c>
      <c r="DD89" s="32">
        <f t="shared" si="111"/>
        <v>389.38118980366221</v>
      </c>
      <c r="DE89" s="48">
        <f t="shared" si="112"/>
        <v>46.658453636751048</v>
      </c>
      <c r="DF89" s="48">
        <f t="shared" si="113"/>
        <v>18.669922688365926</v>
      </c>
      <c r="DG89" s="49">
        <f t="shared" si="114"/>
        <v>0.35944254099663325</v>
      </c>
      <c r="DH89" s="49">
        <f t="shared" si="115"/>
        <v>1.2750824708057775</v>
      </c>
      <c r="DI89" s="49">
        <f t="shared" si="116"/>
        <v>1.2927511438737815</v>
      </c>
      <c r="DJ89" s="49">
        <f t="shared" si="117"/>
        <v>1.0688011286633832</v>
      </c>
      <c r="DK89" s="48">
        <f t="shared" si="118"/>
        <v>4335.0552775648948</v>
      </c>
      <c r="DL89" s="32">
        <f t="shared" si="119"/>
        <v>389.38118980366221</v>
      </c>
      <c r="DM89" s="48">
        <f t="shared" si="120"/>
        <v>46.658453636751048</v>
      </c>
      <c r="DN89" s="48">
        <f t="shared" si="121"/>
        <v>18.669922688365926</v>
      </c>
      <c r="DO89" s="49">
        <f t="shared" si="122"/>
        <v>0.35944254099663325</v>
      </c>
      <c r="DP89" s="49">
        <f t="shared" si="123"/>
        <v>1.2750824708057775</v>
      </c>
      <c r="DQ89" s="49">
        <f t="shared" si="124"/>
        <v>1.2927511438737815</v>
      </c>
      <c r="DR89" s="49">
        <f t="shared" si="125"/>
        <v>1.0688011286633832</v>
      </c>
      <c r="DS89" s="48">
        <f t="shared" si="126"/>
        <v>4335.0552775648948</v>
      </c>
      <c r="DT89" s="32">
        <f t="shared" si="127"/>
        <v>389.38118980366221</v>
      </c>
      <c r="DU89" s="48">
        <f t="shared" si="128"/>
        <v>46.658453636751048</v>
      </c>
      <c r="DV89" s="48">
        <f t="shared" si="129"/>
        <v>18.669922688365926</v>
      </c>
      <c r="DW89" s="49">
        <f t="shared" si="130"/>
        <v>0.35944254099663325</v>
      </c>
      <c r="DX89" s="49">
        <f t="shared" si="131"/>
        <v>1.2750824708057775</v>
      </c>
      <c r="DY89" s="49">
        <f t="shared" si="132"/>
        <v>1.2927511438737815</v>
      </c>
      <c r="DZ89" s="49">
        <f t="shared" si="133"/>
        <v>1.0688011286633832</v>
      </c>
      <c r="EA89" s="48">
        <f t="shared" si="134"/>
        <v>4335.0552775648948</v>
      </c>
      <c r="EB89" s="32">
        <f t="shared" si="135"/>
        <v>389.38118980366221</v>
      </c>
      <c r="EC89" s="48">
        <f t="shared" si="136"/>
        <v>46.658453636751048</v>
      </c>
      <c r="ED89" s="48">
        <f t="shared" si="137"/>
        <v>18.669922688365926</v>
      </c>
      <c r="EE89" s="49">
        <f t="shared" si="138"/>
        <v>0.35944254099663325</v>
      </c>
      <c r="EF89" s="49">
        <f t="shared" si="139"/>
        <v>1.2750824708057775</v>
      </c>
      <c r="EG89" s="49">
        <f t="shared" si="140"/>
        <v>1.2927511438737815</v>
      </c>
      <c r="EH89" s="49">
        <f t="shared" si="141"/>
        <v>1.0688011286633832</v>
      </c>
      <c r="EI89" s="48">
        <f t="shared" si="142"/>
        <v>4335.0552775648948</v>
      </c>
      <c r="EJ89" s="32">
        <f t="shared" si="143"/>
        <v>389.38118980366221</v>
      </c>
      <c r="EK89" s="48">
        <f t="shared" si="144"/>
        <v>46.658453636751048</v>
      </c>
      <c r="EL89" s="48">
        <f t="shared" si="145"/>
        <v>18.669922688365926</v>
      </c>
      <c r="EM89" s="49">
        <f t="shared" si="146"/>
        <v>0.35944254099663325</v>
      </c>
      <c r="EN89" s="49">
        <f t="shared" si="147"/>
        <v>1.2750824708057775</v>
      </c>
      <c r="EO89" s="49">
        <f t="shared" si="148"/>
        <v>1.2927511438737815</v>
      </c>
      <c r="EP89" s="49">
        <f t="shared" si="149"/>
        <v>1.0688011286633832</v>
      </c>
      <c r="EQ89" s="32">
        <f t="shared" si="150"/>
        <v>0.59508013614727473</v>
      </c>
      <c r="ER89" s="32">
        <f t="shared" si="151"/>
        <v>116.23118980366223</v>
      </c>
    </row>
    <row r="90" spans="19:148" x14ac:dyDescent="0.25">
      <c r="S90" s="32">
        <v>0.28000000000000003</v>
      </c>
      <c r="T90" s="38">
        <f t="shared" si="23"/>
        <v>399.93835971341713</v>
      </c>
      <c r="U90" s="32">
        <f t="shared" si="24"/>
        <v>47.814015565389681</v>
      </c>
      <c r="V90" s="32">
        <f t="shared" si="25"/>
        <v>18.919180962739915</v>
      </c>
      <c r="W90" s="2">
        <f t="shared" si="152"/>
        <v>0.35644625269353331</v>
      </c>
      <c r="X90" s="2">
        <f t="shared" si="153"/>
        <v>1.3125560256651487</v>
      </c>
      <c r="Y90" s="2">
        <f t="shared" si="28"/>
        <v>1.2607055298021577</v>
      </c>
      <c r="Z90" s="2">
        <f t="shared" si="29"/>
        <v>1.0704337367562906</v>
      </c>
      <c r="AA90" s="32">
        <f t="shared" si="30"/>
        <v>4263.2825162456102</v>
      </c>
      <c r="AB90" s="32">
        <f t="shared" si="31"/>
        <v>388.80167836979291</v>
      </c>
      <c r="AC90" s="32">
        <f t="shared" si="32"/>
        <v>46.597889652638727</v>
      </c>
      <c r="AD90" s="32">
        <f t="shared" si="33"/>
        <v>18.656546763364755</v>
      </c>
      <c r="AE90" s="2">
        <f t="shared" si="34"/>
        <v>0.35959436541621576</v>
      </c>
      <c r="AF90" s="2">
        <f t="shared" si="35"/>
        <v>1.2730628395539789</v>
      </c>
      <c r="AG90" s="2">
        <f t="shared" si="36"/>
        <v>1.2803580539332156</v>
      </c>
      <c r="AH90" s="2">
        <f t="shared" si="37"/>
        <v>1.0731836929172947</v>
      </c>
      <c r="AI90" s="32">
        <f t="shared" si="38"/>
        <v>4286.3190990799976</v>
      </c>
      <c r="AJ90" s="32">
        <f t="shared" si="39"/>
        <v>388.9885311193072</v>
      </c>
      <c r="AK90" s="32">
        <f t="shared" si="40"/>
        <v>46.617386640795544</v>
      </c>
      <c r="AL90" s="32">
        <f t="shared" si="41"/>
        <v>18.660856194492261</v>
      </c>
      <c r="AM90" s="2">
        <f t="shared" si="42"/>
        <v>0.35954554991692861</v>
      </c>
      <c r="AN90" s="2">
        <f t="shared" si="43"/>
        <v>1.2737136528844153</v>
      </c>
      <c r="AO90" s="2">
        <f t="shared" si="44"/>
        <v>1.2800254924854901</v>
      </c>
      <c r="AP90" s="2">
        <f t="shared" si="45"/>
        <v>1.073137672621147</v>
      </c>
      <c r="AQ90" s="32">
        <f t="shared" si="46"/>
        <v>4285.9098606880443</v>
      </c>
      <c r="AR90" s="32">
        <f t="shared" si="47"/>
        <v>388.98521878885049</v>
      </c>
      <c r="AS90" s="32">
        <f t="shared" si="48"/>
        <v>46.617040764276226</v>
      </c>
      <c r="AT90" s="32">
        <f t="shared" si="49"/>
        <v>18.660779773345897</v>
      </c>
      <c r="AU90" s="2">
        <f t="shared" si="50"/>
        <v>0.35954641640452645</v>
      </c>
      <c r="AV90" s="2">
        <f t="shared" si="51"/>
        <v>1.2737021128140007</v>
      </c>
      <c r="AW90" s="2">
        <f t="shared" si="52"/>
        <v>1.2800313867971354</v>
      </c>
      <c r="AX90" s="2">
        <f t="shared" si="53"/>
        <v>1.0731384884379633</v>
      </c>
      <c r="AY90" s="32">
        <f t="shared" si="54"/>
        <v>4285.917108659758</v>
      </c>
      <c r="AZ90" s="32">
        <f t="shared" si="55"/>
        <v>388.98527745534801</v>
      </c>
      <c r="BA90" s="32">
        <f t="shared" si="56"/>
        <v>46.617046890204655</v>
      </c>
      <c r="BB90" s="32">
        <f t="shared" si="57"/>
        <v>18.660781126873829</v>
      </c>
      <c r="BC90" s="2">
        <f t="shared" si="58"/>
        <v>0.35954640105804753</v>
      </c>
      <c r="BD90" s="2">
        <f t="shared" si="59"/>
        <v>1.2737023172055191</v>
      </c>
      <c r="BE90" s="2">
        <f t="shared" si="60"/>
        <v>1.2800312823994457</v>
      </c>
      <c r="BF90" s="2">
        <f t="shared" si="61"/>
        <v>1.0731384739885905</v>
      </c>
      <c r="BG90" s="32">
        <f t="shared" si="62"/>
        <v>4285.9169802848965</v>
      </c>
      <c r="BH90" s="32">
        <f t="shared" si="63"/>
        <v>388.98527641625753</v>
      </c>
      <c r="BI90" s="32">
        <f t="shared" si="64"/>
        <v>46.617046781703273</v>
      </c>
      <c r="BJ90" s="32">
        <f t="shared" si="65"/>
        <v>18.660781102900383</v>
      </c>
      <c r="BK90" s="2">
        <f t="shared" si="66"/>
        <v>0.35954640132986193</v>
      </c>
      <c r="BL90" s="2">
        <f t="shared" si="67"/>
        <v>1.2737023135853727</v>
      </c>
      <c r="BM90" s="2">
        <f t="shared" si="68"/>
        <v>1.2800312842485182</v>
      </c>
      <c r="BN90" s="2">
        <f t="shared" si="69"/>
        <v>1.0731384742445151</v>
      </c>
      <c r="BO90" s="32">
        <f t="shared" si="70"/>
        <v>4285.9169825586469</v>
      </c>
      <c r="BP90" s="32">
        <f t="shared" si="71"/>
        <v>388.98527643466167</v>
      </c>
      <c r="BQ90" s="32">
        <f t="shared" si="72"/>
        <v>46.617046783625035</v>
      </c>
      <c r="BR90" s="32">
        <f t="shared" si="73"/>
        <v>18.660781103325007</v>
      </c>
      <c r="BS90" s="2">
        <f t="shared" si="74"/>
        <v>0.35954640132504773</v>
      </c>
      <c r="BT90" s="2">
        <f t="shared" si="75"/>
        <v>1.2737023136494912</v>
      </c>
      <c r="BU90" s="2">
        <f t="shared" si="76"/>
        <v>1.2800312842157688</v>
      </c>
      <c r="BV90" s="2">
        <f t="shared" si="77"/>
        <v>1.0731384742399821</v>
      </c>
      <c r="BW90" s="32">
        <f t="shared" si="78"/>
        <v>4285.9169825183762</v>
      </c>
      <c r="BX90" s="32">
        <f t="shared" si="79"/>
        <v>388.98527643433573</v>
      </c>
      <c r="BY90" s="32">
        <f t="shared" si="80"/>
        <v>46.617046783591</v>
      </c>
      <c r="BZ90" s="32">
        <f t="shared" si="81"/>
        <v>18.660781103317472</v>
      </c>
      <c r="CA90" s="2">
        <f t="shared" si="82"/>
        <v>0.35954640132513266</v>
      </c>
      <c r="CB90" s="2">
        <f t="shared" si="83"/>
        <v>1.2737023136483565</v>
      </c>
      <c r="CC90" s="2">
        <f t="shared" si="84"/>
        <v>1.2800312842163482</v>
      </c>
      <c r="CD90" s="2">
        <f t="shared" si="85"/>
        <v>1.0731384742400625</v>
      </c>
      <c r="CE90" s="32">
        <f t="shared" si="86"/>
        <v>4285.9169825190911</v>
      </c>
      <c r="CF90" s="32">
        <f t="shared" si="87"/>
        <v>388.98527643434147</v>
      </c>
      <c r="CG90" s="32">
        <f t="shared" si="88"/>
        <v>46.617046783591597</v>
      </c>
      <c r="CH90" s="32">
        <f t="shared" si="89"/>
        <v>18.660781103317603</v>
      </c>
      <c r="CI90" s="2">
        <f t="shared" si="90"/>
        <v>0.35954640132513116</v>
      </c>
      <c r="CJ90" s="2">
        <f t="shared" si="91"/>
        <v>1.2737023136483763</v>
      </c>
      <c r="CK90" s="2">
        <f t="shared" si="92"/>
        <v>1.2800312842163379</v>
      </c>
      <c r="CL90" s="2">
        <f t="shared" si="93"/>
        <v>1.0731384742400611</v>
      </c>
      <c r="CM90" s="32">
        <f t="shared" si="94"/>
        <v>4285.9169825190766</v>
      </c>
      <c r="CN90" s="32">
        <f t="shared" si="95"/>
        <v>388.98527643434142</v>
      </c>
      <c r="CO90" s="32">
        <f t="shared" si="96"/>
        <v>46.617046783591597</v>
      </c>
      <c r="CP90" s="32">
        <f t="shared" si="97"/>
        <v>18.660781103317603</v>
      </c>
      <c r="CQ90" s="2">
        <f t="shared" si="98"/>
        <v>0.35954640132513116</v>
      </c>
      <c r="CR90" s="2">
        <f t="shared" si="99"/>
        <v>1.2737023136483763</v>
      </c>
      <c r="CS90" s="2">
        <f t="shared" si="100"/>
        <v>1.2800312842163379</v>
      </c>
      <c r="CT90" s="2">
        <f t="shared" si="101"/>
        <v>1.0731384742400611</v>
      </c>
      <c r="CU90" s="32">
        <f t="shared" si="102"/>
        <v>4285.9169825190775</v>
      </c>
      <c r="CV90" s="32">
        <f t="shared" si="103"/>
        <v>388.98527643434142</v>
      </c>
      <c r="CW90" s="48">
        <f t="shared" si="104"/>
        <v>46.617046783591597</v>
      </c>
      <c r="CX90" s="48">
        <f t="shared" si="105"/>
        <v>18.660781103317603</v>
      </c>
      <c r="CY90" s="49">
        <f t="shared" si="106"/>
        <v>0.35954640132513116</v>
      </c>
      <c r="CZ90" s="49">
        <f t="shared" si="107"/>
        <v>1.2737023136483763</v>
      </c>
      <c r="DA90" s="49">
        <f t="shared" si="108"/>
        <v>1.2800312842163379</v>
      </c>
      <c r="DB90" s="49">
        <f t="shared" si="109"/>
        <v>1.0731384742400611</v>
      </c>
      <c r="DC90" s="48">
        <f t="shared" si="110"/>
        <v>4285.9169825190775</v>
      </c>
      <c r="DD90" s="32">
        <f t="shared" si="111"/>
        <v>388.98527643434142</v>
      </c>
      <c r="DE90" s="48">
        <f t="shared" si="112"/>
        <v>46.617046783591597</v>
      </c>
      <c r="DF90" s="48">
        <f t="shared" si="113"/>
        <v>18.660781103317603</v>
      </c>
      <c r="DG90" s="49">
        <f t="shared" si="114"/>
        <v>0.35954640132513116</v>
      </c>
      <c r="DH90" s="49">
        <f t="shared" si="115"/>
        <v>1.2737023136483763</v>
      </c>
      <c r="DI90" s="49">
        <f t="shared" si="116"/>
        <v>1.2800312842163379</v>
      </c>
      <c r="DJ90" s="49">
        <f t="shared" si="117"/>
        <v>1.0731384742400611</v>
      </c>
      <c r="DK90" s="48">
        <f t="shared" si="118"/>
        <v>4285.9169825190775</v>
      </c>
      <c r="DL90" s="32">
        <f t="shared" si="119"/>
        <v>388.98527643434142</v>
      </c>
      <c r="DM90" s="48">
        <f t="shared" si="120"/>
        <v>46.617046783591597</v>
      </c>
      <c r="DN90" s="48">
        <f t="shared" si="121"/>
        <v>18.660781103317603</v>
      </c>
      <c r="DO90" s="49">
        <f t="shared" si="122"/>
        <v>0.35954640132513116</v>
      </c>
      <c r="DP90" s="49">
        <f t="shared" si="123"/>
        <v>1.2737023136483763</v>
      </c>
      <c r="DQ90" s="49">
        <f t="shared" si="124"/>
        <v>1.2800312842163379</v>
      </c>
      <c r="DR90" s="49">
        <f t="shared" si="125"/>
        <v>1.0731384742400611</v>
      </c>
      <c r="DS90" s="48">
        <f t="shared" si="126"/>
        <v>4285.9169825190775</v>
      </c>
      <c r="DT90" s="32">
        <f t="shared" si="127"/>
        <v>388.98527643434142</v>
      </c>
      <c r="DU90" s="48">
        <f t="shared" si="128"/>
        <v>46.617046783591597</v>
      </c>
      <c r="DV90" s="48">
        <f t="shared" si="129"/>
        <v>18.660781103317603</v>
      </c>
      <c r="DW90" s="49">
        <f t="shared" si="130"/>
        <v>0.35954640132513116</v>
      </c>
      <c r="DX90" s="49">
        <f t="shared" si="131"/>
        <v>1.2737023136483763</v>
      </c>
      <c r="DY90" s="49">
        <f t="shared" si="132"/>
        <v>1.2800312842163379</v>
      </c>
      <c r="DZ90" s="49">
        <f t="shared" si="133"/>
        <v>1.0731384742400611</v>
      </c>
      <c r="EA90" s="48">
        <f t="shared" si="134"/>
        <v>4285.9169825190775</v>
      </c>
      <c r="EB90" s="32">
        <f t="shared" si="135"/>
        <v>388.98527643434142</v>
      </c>
      <c r="EC90" s="48">
        <f t="shared" si="136"/>
        <v>46.617046783591597</v>
      </c>
      <c r="ED90" s="48">
        <f t="shared" si="137"/>
        <v>18.660781103317603</v>
      </c>
      <c r="EE90" s="49">
        <f t="shared" si="138"/>
        <v>0.35954640132513116</v>
      </c>
      <c r="EF90" s="49">
        <f t="shared" si="139"/>
        <v>1.2737023136483763</v>
      </c>
      <c r="EG90" s="49">
        <f t="shared" si="140"/>
        <v>1.2800312842163379</v>
      </c>
      <c r="EH90" s="49">
        <f t="shared" si="141"/>
        <v>1.0731384742400611</v>
      </c>
      <c r="EI90" s="48">
        <f t="shared" si="142"/>
        <v>4285.9169825190775</v>
      </c>
      <c r="EJ90" s="32">
        <f t="shared" si="143"/>
        <v>388.98527643434142</v>
      </c>
      <c r="EK90" s="48">
        <f t="shared" si="144"/>
        <v>46.617046783591597</v>
      </c>
      <c r="EL90" s="48">
        <f t="shared" si="145"/>
        <v>18.660781103317603</v>
      </c>
      <c r="EM90" s="49">
        <f t="shared" si="146"/>
        <v>0.35954640132513116</v>
      </c>
      <c r="EN90" s="49">
        <f t="shared" si="147"/>
        <v>1.2737023136483763</v>
      </c>
      <c r="EO90" s="49">
        <f t="shared" si="148"/>
        <v>1.2800312842163379</v>
      </c>
      <c r="EP90" s="49">
        <f t="shared" si="149"/>
        <v>1.0731384742400611</v>
      </c>
      <c r="EQ90" s="32">
        <f t="shared" si="150"/>
        <v>0.60412177408981393</v>
      </c>
      <c r="ER90" s="32">
        <f t="shared" si="151"/>
        <v>115.83527643434144</v>
      </c>
    </row>
    <row r="91" spans="19:148" x14ac:dyDescent="0.25">
      <c r="S91" s="32">
        <v>0.28999999999999998</v>
      </c>
      <c r="T91" s="38">
        <f t="shared" si="23"/>
        <v>399.54689621268199</v>
      </c>
      <c r="U91" s="32">
        <f t="shared" si="24"/>
        <v>47.769293307385254</v>
      </c>
      <c r="V91" s="32">
        <f t="shared" si="25"/>
        <v>18.90974409576933</v>
      </c>
      <c r="W91" s="2">
        <f t="shared" si="152"/>
        <v>0.35656551662208696</v>
      </c>
      <c r="X91" s="2">
        <f t="shared" si="153"/>
        <v>1.3111408517395173</v>
      </c>
      <c r="Y91" s="2">
        <f t="shared" si="28"/>
        <v>1.2492861938553292</v>
      </c>
      <c r="Z91" s="2">
        <f t="shared" si="29"/>
        <v>1.0746532000204645</v>
      </c>
      <c r="AA91" s="32">
        <f t="shared" si="30"/>
        <v>4217.01801522801</v>
      </c>
      <c r="AB91" s="32">
        <f t="shared" si="31"/>
        <v>388.4239536669138</v>
      </c>
      <c r="AC91" s="32">
        <f t="shared" si="32"/>
        <v>46.558565231202287</v>
      </c>
      <c r="AD91" s="32">
        <f t="shared" si="33"/>
        <v>18.647845030964515</v>
      </c>
      <c r="AE91" s="2">
        <f t="shared" si="34"/>
        <v>0.3596926483365564</v>
      </c>
      <c r="AF91" s="2">
        <f t="shared" si="35"/>
        <v>1.2717483058954</v>
      </c>
      <c r="AG91" s="2">
        <f t="shared" si="36"/>
        <v>1.2681387940335249</v>
      </c>
      <c r="AH91" s="2">
        <f t="shared" si="37"/>
        <v>1.0776122219367754</v>
      </c>
      <c r="AI91" s="32">
        <f t="shared" si="38"/>
        <v>4238.9086112671503</v>
      </c>
      <c r="AJ91" s="32">
        <f t="shared" si="39"/>
        <v>388.60309196553743</v>
      </c>
      <c r="AK91" s="32">
        <f t="shared" si="40"/>
        <v>46.577200277115985</v>
      </c>
      <c r="AL91" s="32">
        <f t="shared" si="41"/>
        <v>18.651970244370826</v>
      </c>
      <c r="AM91" s="2">
        <f t="shared" si="42"/>
        <v>0.35964610335777464</v>
      </c>
      <c r="AN91" s="2">
        <f t="shared" si="43"/>
        <v>1.2723715502524808</v>
      </c>
      <c r="AO91" s="2">
        <f t="shared" si="44"/>
        <v>1.2678325329489049</v>
      </c>
      <c r="AP91" s="2">
        <f t="shared" si="45"/>
        <v>1.0775646801695937</v>
      </c>
      <c r="AQ91" s="32">
        <f t="shared" si="46"/>
        <v>4238.534939928636</v>
      </c>
      <c r="AR91" s="32">
        <f t="shared" si="47"/>
        <v>388.60004033559983</v>
      </c>
      <c r="AS91" s="32">
        <f t="shared" si="48"/>
        <v>46.576882604750629</v>
      </c>
      <c r="AT91" s="32">
        <f t="shared" si="49"/>
        <v>18.651899946430621</v>
      </c>
      <c r="AU91" s="2">
        <f t="shared" si="50"/>
        <v>0.35964689725465415</v>
      </c>
      <c r="AV91" s="2">
        <f t="shared" si="51"/>
        <v>1.2723609305185857</v>
      </c>
      <c r="AW91" s="2">
        <f t="shared" si="52"/>
        <v>1.267837749273099</v>
      </c>
      <c r="AX91" s="2">
        <f t="shared" si="53"/>
        <v>1.0775654900599816</v>
      </c>
      <c r="AY91" s="32">
        <f t="shared" si="54"/>
        <v>4238.5412998025558</v>
      </c>
      <c r="AZ91" s="32">
        <f t="shared" si="55"/>
        <v>388.60009227605201</v>
      </c>
      <c r="BA91" s="32">
        <f t="shared" si="56"/>
        <v>46.576888011647533</v>
      </c>
      <c r="BB91" s="32">
        <f t="shared" si="57"/>
        <v>18.651901142933792</v>
      </c>
      <c r="BC91" s="2">
        <f t="shared" si="58"/>
        <v>0.35964688374237447</v>
      </c>
      <c r="BD91" s="2">
        <f t="shared" si="59"/>
        <v>1.272361111271616</v>
      </c>
      <c r="BE91" s="2">
        <f t="shared" si="60"/>
        <v>1.2678376604880917</v>
      </c>
      <c r="BF91" s="2">
        <f t="shared" si="61"/>
        <v>1.0775654762751972</v>
      </c>
      <c r="BG91" s="32">
        <f t="shared" si="62"/>
        <v>4238.5411915523027</v>
      </c>
      <c r="BH91" s="32">
        <f t="shared" si="63"/>
        <v>388.60009139198354</v>
      </c>
      <c r="BI91" s="32">
        <f t="shared" si="64"/>
        <v>46.576887919617754</v>
      </c>
      <c r="BJ91" s="32">
        <f t="shared" si="65"/>
        <v>18.651901122568336</v>
      </c>
      <c r="BK91" s="2">
        <f t="shared" si="66"/>
        <v>0.35964688397236444</v>
      </c>
      <c r="BL91" s="2">
        <f t="shared" si="67"/>
        <v>1.272361108195053</v>
      </c>
      <c r="BM91" s="2">
        <f t="shared" si="68"/>
        <v>1.2678376619992842</v>
      </c>
      <c r="BN91" s="2">
        <f t="shared" si="69"/>
        <v>1.0775654765098253</v>
      </c>
      <c r="BO91" s="32">
        <f t="shared" si="70"/>
        <v>4238.541193394808</v>
      </c>
      <c r="BP91" s="32">
        <f t="shared" si="71"/>
        <v>388.60009140703107</v>
      </c>
      <c r="BQ91" s="32">
        <f t="shared" si="72"/>
        <v>46.576887921184174</v>
      </c>
      <c r="BR91" s="32">
        <f t="shared" si="73"/>
        <v>18.651901122914975</v>
      </c>
      <c r="BS91" s="2">
        <f t="shared" si="74"/>
        <v>0.35964688396844985</v>
      </c>
      <c r="BT91" s="2">
        <f t="shared" si="75"/>
        <v>1.2723611082474182</v>
      </c>
      <c r="BU91" s="2">
        <f t="shared" si="76"/>
        <v>1.2678376619735625</v>
      </c>
      <c r="BV91" s="2">
        <f t="shared" si="77"/>
        <v>1.0775654765058318</v>
      </c>
      <c r="BW91" s="32">
        <f t="shared" si="78"/>
        <v>4238.5411933634477</v>
      </c>
      <c r="BX91" s="32">
        <f t="shared" si="79"/>
        <v>388.60009140677499</v>
      </c>
      <c r="BY91" s="32">
        <f t="shared" si="80"/>
        <v>46.576887921157528</v>
      </c>
      <c r="BZ91" s="32">
        <f t="shared" si="81"/>
        <v>18.651901122909077</v>
      </c>
      <c r="CA91" s="2">
        <f t="shared" si="82"/>
        <v>0.35964688396851646</v>
      </c>
      <c r="CB91" s="2">
        <f t="shared" si="83"/>
        <v>1.2723611082465274</v>
      </c>
      <c r="CC91" s="2">
        <f t="shared" si="84"/>
        <v>1.2678376619740002</v>
      </c>
      <c r="CD91" s="2">
        <f t="shared" si="85"/>
        <v>1.0775654765058997</v>
      </c>
      <c r="CE91" s="32">
        <f t="shared" si="86"/>
        <v>4238.5411933639807</v>
      </c>
      <c r="CF91" s="32">
        <f t="shared" si="87"/>
        <v>388.60009140677937</v>
      </c>
      <c r="CG91" s="32">
        <f t="shared" si="88"/>
        <v>46.57688792115799</v>
      </c>
      <c r="CH91" s="32">
        <f t="shared" si="89"/>
        <v>18.651901122909177</v>
      </c>
      <c r="CI91" s="2">
        <f t="shared" si="90"/>
        <v>0.35964688396851524</v>
      </c>
      <c r="CJ91" s="2">
        <f t="shared" si="91"/>
        <v>1.2723611082465429</v>
      </c>
      <c r="CK91" s="2">
        <f t="shared" si="92"/>
        <v>1.2678376619739926</v>
      </c>
      <c r="CL91" s="2">
        <f t="shared" si="93"/>
        <v>1.0775654765058986</v>
      </c>
      <c r="CM91" s="32">
        <f t="shared" si="94"/>
        <v>4238.5411933639716</v>
      </c>
      <c r="CN91" s="32">
        <f t="shared" si="95"/>
        <v>388.60009140677931</v>
      </c>
      <c r="CO91" s="32">
        <f t="shared" si="96"/>
        <v>46.57688792115799</v>
      </c>
      <c r="CP91" s="32">
        <f t="shared" si="97"/>
        <v>18.651901122909177</v>
      </c>
      <c r="CQ91" s="2">
        <f t="shared" si="98"/>
        <v>0.35964688396851524</v>
      </c>
      <c r="CR91" s="2">
        <f t="shared" si="99"/>
        <v>1.2723611082465427</v>
      </c>
      <c r="CS91" s="2">
        <f t="shared" si="100"/>
        <v>1.2678376619739928</v>
      </c>
      <c r="CT91" s="2">
        <f t="shared" si="101"/>
        <v>1.0775654765058986</v>
      </c>
      <c r="CU91" s="32">
        <f t="shared" si="102"/>
        <v>4238.5411933639707</v>
      </c>
      <c r="CV91" s="32">
        <f t="shared" si="103"/>
        <v>388.60009140677926</v>
      </c>
      <c r="CW91" s="48">
        <f t="shared" si="104"/>
        <v>46.576887921157969</v>
      </c>
      <c r="CX91" s="48">
        <f t="shared" si="105"/>
        <v>18.651901122909177</v>
      </c>
      <c r="CY91" s="49">
        <f t="shared" si="106"/>
        <v>0.35964688396851535</v>
      </c>
      <c r="CZ91" s="49">
        <f t="shared" si="107"/>
        <v>1.2723611082465422</v>
      </c>
      <c r="DA91" s="49">
        <f t="shared" si="108"/>
        <v>1.2678376619739933</v>
      </c>
      <c r="DB91" s="49">
        <f t="shared" si="109"/>
        <v>1.0775654765058986</v>
      </c>
      <c r="DC91" s="48">
        <f t="shared" si="110"/>
        <v>4238.5411933639698</v>
      </c>
      <c r="DD91" s="32">
        <f t="shared" si="111"/>
        <v>388.60009140677926</v>
      </c>
      <c r="DE91" s="48">
        <f t="shared" si="112"/>
        <v>46.576887921157969</v>
      </c>
      <c r="DF91" s="48">
        <f t="shared" si="113"/>
        <v>18.651901122909177</v>
      </c>
      <c r="DG91" s="49">
        <f t="shared" si="114"/>
        <v>0.35964688396851535</v>
      </c>
      <c r="DH91" s="49">
        <f t="shared" si="115"/>
        <v>1.2723611082465422</v>
      </c>
      <c r="DI91" s="49">
        <f t="shared" si="116"/>
        <v>1.2678376619739933</v>
      </c>
      <c r="DJ91" s="49">
        <f t="shared" si="117"/>
        <v>1.0775654765058986</v>
      </c>
      <c r="DK91" s="48">
        <f t="shared" si="118"/>
        <v>4238.5411933639698</v>
      </c>
      <c r="DL91" s="32">
        <f t="shared" si="119"/>
        <v>388.60009140677926</v>
      </c>
      <c r="DM91" s="48">
        <f t="shared" si="120"/>
        <v>46.576887921157969</v>
      </c>
      <c r="DN91" s="48">
        <f t="shared" si="121"/>
        <v>18.651901122909177</v>
      </c>
      <c r="DO91" s="49">
        <f t="shared" si="122"/>
        <v>0.35964688396851535</v>
      </c>
      <c r="DP91" s="49">
        <f t="shared" si="123"/>
        <v>1.2723611082465422</v>
      </c>
      <c r="DQ91" s="49">
        <f t="shared" si="124"/>
        <v>1.2678376619739933</v>
      </c>
      <c r="DR91" s="49">
        <f t="shared" si="125"/>
        <v>1.0775654765058986</v>
      </c>
      <c r="DS91" s="48">
        <f t="shared" si="126"/>
        <v>4238.5411933639698</v>
      </c>
      <c r="DT91" s="32">
        <f t="shared" si="127"/>
        <v>388.60009140677926</v>
      </c>
      <c r="DU91" s="48">
        <f t="shared" si="128"/>
        <v>46.576887921157969</v>
      </c>
      <c r="DV91" s="48">
        <f t="shared" si="129"/>
        <v>18.651901122909177</v>
      </c>
      <c r="DW91" s="49">
        <f t="shared" si="130"/>
        <v>0.35964688396851535</v>
      </c>
      <c r="DX91" s="49">
        <f t="shared" si="131"/>
        <v>1.2723611082465422</v>
      </c>
      <c r="DY91" s="49">
        <f t="shared" si="132"/>
        <v>1.2678376619739933</v>
      </c>
      <c r="DZ91" s="49">
        <f t="shared" si="133"/>
        <v>1.0775654765058986</v>
      </c>
      <c r="EA91" s="48">
        <f t="shared" si="134"/>
        <v>4238.5411933639698</v>
      </c>
      <c r="EB91" s="32">
        <f t="shared" si="135"/>
        <v>388.60009140677926</v>
      </c>
      <c r="EC91" s="48">
        <f t="shared" si="136"/>
        <v>46.576887921157969</v>
      </c>
      <c r="ED91" s="48">
        <f t="shared" si="137"/>
        <v>18.651901122909177</v>
      </c>
      <c r="EE91" s="49">
        <f t="shared" si="138"/>
        <v>0.35964688396851535</v>
      </c>
      <c r="EF91" s="49">
        <f t="shared" si="139"/>
        <v>1.2723611082465422</v>
      </c>
      <c r="EG91" s="49">
        <f t="shared" si="140"/>
        <v>1.2678376619739933</v>
      </c>
      <c r="EH91" s="49">
        <f t="shared" si="141"/>
        <v>1.0775654765058986</v>
      </c>
      <c r="EI91" s="48">
        <f t="shared" si="142"/>
        <v>4238.5411933639698</v>
      </c>
      <c r="EJ91" s="32">
        <f t="shared" si="143"/>
        <v>388.60009140677926</v>
      </c>
      <c r="EK91" s="48">
        <f t="shared" si="144"/>
        <v>46.576887921157969</v>
      </c>
      <c r="EL91" s="48">
        <f t="shared" si="145"/>
        <v>18.651901122909177</v>
      </c>
      <c r="EM91" s="49">
        <f t="shared" si="146"/>
        <v>0.35964688396851535</v>
      </c>
      <c r="EN91" s="49">
        <f t="shared" si="147"/>
        <v>1.2723611082465422</v>
      </c>
      <c r="EO91" s="49">
        <f t="shared" si="148"/>
        <v>1.2678376619739933</v>
      </c>
      <c r="EP91" s="49">
        <f t="shared" si="149"/>
        <v>1.0775654765058986</v>
      </c>
      <c r="EQ91" s="32">
        <f t="shared" si="150"/>
        <v>0.61288666753902166</v>
      </c>
      <c r="ER91" s="32">
        <f t="shared" si="151"/>
        <v>115.45009140677928</v>
      </c>
    </row>
    <row r="92" spans="19:148" x14ac:dyDescent="0.25">
      <c r="S92" s="43">
        <v>0.3</v>
      </c>
      <c r="T92" s="46">
        <f t="shared" si="23"/>
        <v>399.15543271194684</v>
      </c>
      <c r="U92" s="43">
        <f t="shared" si="24"/>
        <v>47.724723201150915</v>
      </c>
      <c r="V92" s="43">
        <f t="shared" si="25"/>
        <v>18.900322572483883</v>
      </c>
      <c r="W92" s="47">
        <f t="shared" si="152"/>
        <v>0.35668412508545788</v>
      </c>
      <c r="X92" s="47">
        <f t="shared" si="153"/>
        <v>1.3097278450882204</v>
      </c>
      <c r="Y92" s="47">
        <f t="shared" si="28"/>
        <v>1.2383553401068925</v>
      </c>
      <c r="Z92" s="47">
        <f t="shared" si="29"/>
        <v>1.0789548681487813</v>
      </c>
      <c r="AA92" s="43">
        <f t="shared" si="30"/>
        <v>4172.3242381692216</v>
      </c>
      <c r="AB92" s="43">
        <f t="shared" si="31"/>
        <v>388.05587293487434</v>
      </c>
      <c r="AC92" s="43">
        <f t="shared" si="32"/>
        <v>46.520358767433812</v>
      </c>
      <c r="AD92" s="43">
        <f t="shared" si="33"/>
        <v>18.639378087838409</v>
      </c>
      <c r="AE92" s="47">
        <f t="shared" si="34"/>
        <v>0.35978791131802645</v>
      </c>
      <c r="AF92" s="47">
        <f t="shared" si="35"/>
        <v>1.2704687267568664</v>
      </c>
      <c r="AG92" s="47">
        <f t="shared" si="36"/>
        <v>1.2564226950262671</v>
      </c>
      <c r="AH92" s="47">
        <f t="shared" si="37"/>
        <v>1.0821280646309659</v>
      </c>
      <c r="AI92" s="43">
        <f t="shared" si="38"/>
        <v>4193.142039093761</v>
      </c>
      <c r="AJ92" s="43">
        <f t="shared" si="39"/>
        <v>388.22771310600587</v>
      </c>
      <c r="AK92" s="43">
        <f t="shared" si="40"/>
        <v>46.538181674616737</v>
      </c>
      <c r="AL92" s="43">
        <f t="shared" si="41"/>
        <v>18.643329371022329</v>
      </c>
      <c r="AM92" s="47">
        <f t="shared" si="42"/>
        <v>0.35974349994356486</v>
      </c>
      <c r="AN92" s="47">
        <f t="shared" si="43"/>
        <v>1.2710659341229031</v>
      </c>
      <c r="AO92" s="47">
        <f t="shared" si="44"/>
        <v>1.256140528425578</v>
      </c>
      <c r="AP92" s="47">
        <f t="shared" si="45"/>
        <v>1.0820790461045258</v>
      </c>
      <c r="AQ92" s="43">
        <f t="shared" si="46"/>
        <v>4192.8001071287845</v>
      </c>
      <c r="AR92" s="43">
        <f t="shared" si="47"/>
        <v>388.22489618679953</v>
      </c>
      <c r="AS92" s="43">
        <f t="shared" si="48"/>
        <v>46.537889312751503</v>
      </c>
      <c r="AT92" s="43">
        <f t="shared" si="49"/>
        <v>18.64326457709733</v>
      </c>
      <c r="AU92" s="47">
        <f t="shared" si="50"/>
        <v>0.35974422884751023</v>
      </c>
      <c r="AV92" s="47">
        <f t="shared" si="51"/>
        <v>1.2710561419043924</v>
      </c>
      <c r="AW92" s="47">
        <f t="shared" si="52"/>
        <v>1.2561451531602683</v>
      </c>
      <c r="AX92" s="47">
        <f t="shared" si="53"/>
        <v>1.0820798496600514</v>
      </c>
      <c r="AY92" s="43">
        <f t="shared" si="54"/>
        <v>4192.805707460042</v>
      </c>
      <c r="AZ92" s="43">
        <f t="shared" si="55"/>
        <v>388.22494232518824</v>
      </c>
      <c r="BA92" s="43">
        <f t="shared" si="56"/>
        <v>46.537894101300758</v>
      </c>
      <c r="BB92" s="43">
        <f t="shared" si="57"/>
        <v>18.643265638352748</v>
      </c>
      <c r="BC92" s="47">
        <f t="shared" si="58"/>
        <v>0.35974421690901187</v>
      </c>
      <c r="BD92" s="47">
        <f t="shared" si="59"/>
        <v>1.2710563022907351</v>
      </c>
      <c r="BE92" s="47">
        <f t="shared" si="60"/>
        <v>1.2561450774114298</v>
      </c>
      <c r="BF92" s="47">
        <f t="shared" si="61"/>
        <v>1.0820798364985986</v>
      </c>
      <c r="BG92" s="43">
        <f t="shared" si="62"/>
        <v>4192.8056157307774</v>
      </c>
      <c r="BH92" s="43">
        <f t="shared" si="63"/>
        <v>388.22494156947602</v>
      </c>
      <c r="BI92" s="43">
        <f t="shared" si="64"/>
        <v>46.537894022867889</v>
      </c>
      <c r="BJ92" s="43">
        <f t="shared" si="65"/>
        <v>18.643265620970183</v>
      </c>
      <c r="BK92" s="47">
        <f t="shared" si="66"/>
        <v>0.35974421710455579</v>
      </c>
      <c r="BL92" s="47">
        <f t="shared" si="67"/>
        <v>1.2710562996637262</v>
      </c>
      <c r="BM92" s="47">
        <f t="shared" si="68"/>
        <v>1.2561450786521391</v>
      </c>
      <c r="BN92" s="47">
        <f t="shared" si="69"/>
        <v>1.0820798367141735</v>
      </c>
      <c r="BO92" s="43">
        <f t="shared" si="70"/>
        <v>4192.8056172332372</v>
      </c>
      <c r="BP92" s="43">
        <f t="shared" si="71"/>
        <v>388.22494158185407</v>
      </c>
      <c r="BQ92" s="43">
        <f t="shared" si="72"/>
        <v>46.537894024152564</v>
      </c>
      <c r="BR92" s="43">
        <f t="shared" si="73"/>
        <v>18.643265621254901</v>
      </c>
      <c r="BS92" s="47">
        <f t="shared" si="74"/>
        <v>0.35974421710135301</v>
      </c>
      <c r="BT92" s="47">
        <f t="shared" si="75"/>
        <v>1.2710562997067545</v>
      </c>
      <c r="BU92" s="47">
        <f t="shared" si="76"/>
        <v>1.2561450786318171</v>
      </c>
      <c r="BV92" s="47">
        <f t="shared" si="77"/>
        <v>1.0820798367106428</v>
      </c>
      <c r="BW92" s="43">
        <f t="shared" si="78"/>
        <v>4192.8056172086253</v>
      </c>
      <c r="BX92" s="43">
        <f t="shared" si="79"/>
        <v>388.22494158165136</v>
      </c>
      <c r="BY92" s="43">
        <f t="shared" si="80"/>
        <v>46.537894024131532</v>
      </c>
      <c r="BZ92" s="43">
        <f t="shared" si="81"/>
        <v>18.643265621250229</v>
      </c>
      <c r="CA92" s="47">
        <f t="shared" si="82"/>
        <v>0.35974421710140519</v>
      </c>
      <c r="CB92" s="47">
        <f t="shared" si="83"/>
        <v>1.2710562997060506</v>
      </c>
      <c r="CC92" s="47">
        <f t="shared" si="84"/>
        <v>1.25614507863215</v>
      </c>
      <c r="CD92" s="47">
        <f t="shared" si="85"/>
        <v>1.0820798367107005</v>
      </c>
      <c r="CE92" s="43">
        <f t="shared" si="86"/>
        <v>4192.8056172090292</v>
      </c>
      <c r="CF92" s="43">
        <f t="shared" si="87"/>
        <v>388.22494158165466</v>
      </c>
      <c r="CG92" s="43">
        <f t="shared" si="88"/>
        <v>46.53789402413188</v>
      </c>
      <c r="CH92" s="43">
        <f t="shared" si="89"/>
        <v>18.643265621250304</v>
      </c>
      <c r="CI92" s="47">
        <f t="shared" si="90"/>
        <v>0.35974421710140431</v>
      </c>
      <c r="CJ92" s="47">
        <f t="shared" si="91"/>
        <v>1.2710562997060624</v>
      </c>
      <c r="CK92" s="47">
        <f t="shared" si="92"/>
        <v>1.2561450786321446</v>
      </c>
      <c r="CL92" s="47">
        <f t="shared" si="93"/>
        <v>1.0820798367106996</v>
      </c>
      <c r="CM92" s="43">
        <f t="shared" si="94"/>
        <v>4192.805617209021</v>
      </c>
      <c r="CN92" s="43">
        <f t="shared" si="95"/>
        <v>388.2249415816546</v>
      </c>
      <c r="CO92" s="43">
        <f t="shared" si="96"/>
        <v>46.53789402413188</v>
      </c>
      <c r="CP92" s="43">
        <f t="shared" si="97"/>
        <v>18.643265621250304</v>
      </c>
      <c r="CQ92" s="47">
        <f t="shared" si="98"/>
        <v>0.35974421710140431</v>
      </c>
      <c r="CR92" s="47">
        <f t="shared" si="99"/>
        <v>1.2710562997060624</v>
      </c>
      <c r="CS92" s="47">
        <f t="shared" si="100"/>
        <v>1.2561450786321446</v>
      </c>
      <c r="CT92" s="47">
        <f t="shared" si="101"/>
        <v>1.0820798367106996</v>
      </c>
      <c r="CU92" s="43">
        <f t="shared" si="102"/>
        <v>4192.805617209021</v>
      </c>
      <c r="CV92" s="43">
        <f t="shared" si="103"/>
        <v>388.2249415816546</v>
      </c>
      <c r="CW92" s="43">
        <f t="shared" si="104"/>
        <v>46.53789402413188</v>
      </c>
      <c r="CX92" s="43">
        <f t="shared" si="105"/>
        <v>18.643265621250304</v>
      </c>
      <c r="CY92" s="47">
        <f t="shared" si="106"/>
        <v>0.35974421710140431</v>
      </c>
      <c r="CZ92" s="47">
        <f t="shared" si="107"/>
        <v>1.2710562997060624</v>
      </c>
      <c r="DA92" s="47">
        <f t="shared" si="108"/>
        <v>1.2561450786321446</v>
      </c>
      <c r="DB92" s="47">
        <f t="shared" si="109"/>
        <v>1.0820798367106996</v>
      </c>
      <c r="DC92" s="43">
        <f t="shared" si="110"/>
        <v>4192.805617209021</v>
      </c>
      <c r="DD92" s="43">
        <f t="shared" si="111"/>
        <v>388.2249415816546</v>
      </c>
      <c r="DE92" s="43">
        <f t="shared" si="112"/>
        <v>46.53789402413188</v>
      </c>
      <c r="DF92" s="43">
        <f t="shared" si="113"/>
        <v>18.643265621250304</v>
      </c>
      <c r="DG92" s="47">
        <f t="shared" si="114"/>
        <v>0.35974421710140431</v>
      </c>
      <c r="DH92" s="47">
        <f t="shared" si="115"/>
        <v>1.2710562997060624</v>
      </c>
      <c r="DI92" s="47">
        <f t="shared" si="116"/>
        <v>1.2561450786321446</v>
      </c>
      <c r="DJ92" s="47">
        <f t="shared" si="117"/>
        <v>1.0820798367106996</v>
      </c>
      <c r="DK92" s="43">
        <f t="shared" si="118"/>
        <v>4192.805617209021</v>
      </c>
      <c r="DL92" s="43">
        <f t="shared" si="119"/>
        <v>388.2249415816546</v>
      </c>
      <c r="DM92" s="43">
        <f t="shared" si="120"/>
        <v>46.53789402413188</v>
      </c>
      <c r="DN92" s="43">
        <f t="shared" si="121"/>
        <v>18.643265621250304</v>
      </c>
      <c r="DO92" s="47">
        <f t="shared" si="122"/>
        <v>0.35974421710140431</v>
      </c>
      <c r="DP92" s="47">
        <f t="shared" si="123"/>
        <v>1.2710562997060624</v>
      </c>
      <c r="DQ92" s="47">
        <f t="shared" si="124"/>
        <v>1.2561450786321446</v>
      </c>
      <c r="DR92" s="47">
        <f t="shared" si="125"/>
        <v>1.0820798367106996</v>
      </c>
      <c r="DS92" s="43">
        <f t="shared" si="126"/>
        <v>4192.805617209021</v>
      </c>
      <c r="DT92" s="43">
        <f t="shared" si="127"/>
        <v>388.2249415816546</v>
      </c>
      <c r="DU92" s="43">
        <f t="shared" si="128"/>
        <v>46.53789402413188</v>
      </c>
      <c r="DV92" s="43">
        <f t="shared" si="129"/>
        <v>18.643265621250304</v>
      </c>
      <c r="DW92" s="47">
        <f t="shared" si="130"/>
        <v>0.35974421710140431</v>
      </c>
      <c r="DX92" s="47">
        <f t="shared" si="131"/>
        <v>1.2710562997060624</v>
      </c>
      <c r="DY92" s="47">
        <f t="shared" si="132"/>
        <v>1.2561450786321446</v>
      </c>
      <c r="DZ92" s="47">
        <f t="shared" si="133"/>
        <v>1.0820798367106996</v>
      </c>
      <c r="EA92" s="43">
        <f t="shared" si="134"/>
        <v>4192.805617209021</v>
      </c>
      <c r="EB92" s="43">
        <f t="shared" si="135"/>
        <v>388.2249415816546</v>
      </c>
      <c r="EC92" s="43">
        <f t="shared" si="136"/>
        <v>46.53789402413188</v>
      </c>
      <c r="ED92" s="43">
        <f t="shared" si="137"/>
        <v>18.643265621250304</v>
      </c>
      <c r="EE92" s="47">
        <f t="shared" si="138"/>
        <v>0.35974421710140431</v>
      </c>
      <c r="EF92" s="47">
        <f t="shared" si="139"/>
        <v>1.2710562997060624</v>
      </c>
      <c r="EG92" s="47">
        <f t="shared" si="140"/>
        <v>1.2561450786321446</v>
      </c>
      <c r="EH92" s="47">
        <f t="shared" si="141"/>
        <v>1.0820798367106996</v>
      </c>
      <c r="EI92" s="43">
        <f t="shared" si="142"/>
        <v>4192.805617209021</v>
      </c>
      <c r="EJ92" s="43">
        <f t="shared" si="143"/>
        <v>388.2249415816546</v>
      </c>
      <c r="EK92" s="43">
        <f t="shared" si="144"/>
        <v>46.53789402413188</v>
      </c>
      <c r="EL92" s="43">
        <f t="shared" si="145"/>
        <v>18.643265621250304</v>
      </c>
      <c r="EM92" s="47">
        <f t="shared" si="146"/>
        <v>0.35974421710140431</v>
      </c>
      <c r="EN92" s="47">
        <f t="shared" si="147"/>
        <v>1.2710562997060624</v>
      </c>
      <c r="EO92" s="47">
        <f t="shared" si="148"/>
        <v>1.2561450786321446</v>
      </c>
      <c r="EP92" s="47">
        <f t="shared" si="149"/>
        <v>1.0820798367106996</v>
      </c>
      <c r="EQ92" s="43">
        <f t="shared" si="150"/>
        <v>0.62139521344233417</v>
      </c>
      <c r="ER92" s="43">
        <f t="shared" si="151"/>
        <v>115.07494158165463</v>
      </c>
    </row>
    <row r="93" spans="19:148" x14ac:dyDescent="0.25">
      <c r="S93" s="32">
        <v>0.31</v>
      </c>
      <c r="T93" s="38">
        <f t="shared" si="23"/>
        <v>398.76396921121176</v>
      </c>
      <c r="U93" s="32">
        <f t="shared" si="24"/>
        <v>47.680304247564209</v>
      </c>
      <c r="V93" s="32">
        <f t="shared" si="25"/>
        <v>18.890916345902049</v>
      </c>
      <c r="W93" s="2">
        <f t="shared" si="152"/>
        <v>0.3568020815225082</v>
      </c>
      <c r="X93" s="2">
        <f t="shared" si="153"/>
        <v>1.3083169812625286</v>
      </c>
      <c r="Y93" s="2">
        <f t="shared" si="28"/>
        <v>1.227887622648655</v>
      </c>
      <c r="Z93" s="2">
        <f t="shared" si="29"/>
        <v>1.0833369717879755</v>
      </c>
      <c r="AA93" s="32">
        <f t="shared" si="30"/>
        <v>4129.095278422099</v>
      </c>
      <c r="AB93" s="32">
        <f t="shared" si="31"/>
        <v>387.69682408386592</v>
      </c>
      <c r="AC93" s="32">
        <f t="shared" si="32"/>
        <v>46.483197551100169</v>
      </c>
      <c r="AD93" s="32">
        <f t="shared" si="33"/>
        <v>18.631130872466748</v>
      </c>
      <c r="AE93" s="2">
        <f t="shared" si="34"/>
        <v>0.35988035323146839</v>
      </c>
      <c r="AF93" s="2">
        <f t="shared" si="35"/>
        <v>1.2692218545304177</v>
      </c>
      <c r="AG93" s="2">
        <f t="shared" si="36"/>
        <v>1.2451858637823041</v>
      </c>
      <c r="AH93" s="2">
        <f t="shared" si="37"/>
        <v>1.0867290566331254</v>
      </c>
      <c r="AI93" s="32">
        <f t="shared" si="38"/>
        <v>4148.9079905435528</v>
      </c>
      <c r="AJ93" s="32">
        <f t="shared" si="39"/>
        <v>387.86175724747085</v>
      </c>
      <c r="AK93" s="32">
        <f t="shared" si="40"/>
        <v>46.500254802350867</v>
      </c>
      <c r="AL93" s="32">
        <f t="shared" si="41"/>
        <v>18.634917858848763</v>
      </c>
      <c r="AM93" s="2">
        <f t="shared" si="42"/>
        <v>0.35983794815663006</v>
      </c>
      <c r="AN93" s="2">
        <f t="shared" si="43"/>
        <v>1.2697944598621926</v>
      </c>
      <c r="AO93" s="2">
        <f t="shared" si="44"/>
        <v>1.2449257848898332</v>
      </c>
      <c r="AP93" s="2">
        <f t="shared" si="45"/>
        <v>1.0866786048915045</v>
      </c>
      <c r="AQ93" s="32">
        <f t="shared" si="46"/>
        <v>4148.5944477764197</v>
      </c>
      <c r="AR93" s="32">
        <f t="shared" si="47"/>
        <v>387.85915206793283</v>
      </c>
      <c r="AS93" s="32">
        <f t="shared" si="48"/>
        <v>46.499985202987382</v>
      </c>
      <c r="AT93" s="32">
        <f t="shared" si="49"/>
        <v>18.634858022667277</v>
      </c>
      <c r="AU93" s="2">
        <f t="shared" si="50"/>
        <v>0.35983861874119988</v>
      </c>
      <c r="AV93" s="2">
        <f t="shared" si="51"/>
        <v>1.2697854132484758</v>
      </c>
      <c r="AW93" s="2">
        <f t="shared" si="52"/>
        <v>1.2449298923027774</v>
      </c>
      <c r="AX93" s="2">
        <f t="shared" si="53"/>
        <v>1.086679401803293</v>
      </c>
      <c r="AY93" s="32">
        <f t="shared" si="54"/>
        <v>4148.5993961161857</v>
      </c>
      <c r="AZ93" s="32">
        <f t="shared" si="55"/>
        <v>387.85919318417217</v>
      </c>
      <c r="BA93" s="32">
        <f t="shared" si="56"/>
        <v>46.499989457895275</v>
      </c>
      <c r="BB93" s="32">
        <f t="shared" si="57"/>
        <v>18.63485896702683</v>
      </c>
      <c r="BC93" s="2">
        <f t="shared" si="58"/>
        <v>0.35983860815789531</v>
      </c>
      <c r="BD93" s="2">
        <f t="shared" si="59"/>
        <v>1.2697855560261089</v>
      </c>
      <c r="BE93" s="2">
        <f t="shared" si="60"/>
        <v>1.244929827477387</v>
      </c>
      <c r="BF93" s="2">
        <f t="shared" si="61"/>
        <v>1.0866793892260367</v>
      </c>
      <c r="BG93" s="32">
        <f t="shared" si="62"/>
        <v>4148.5993180179839</v>
      </c>
      <c r="BH93" s="32">
        <f t="shared" si="63"/>
        <v>387.85919253524685</v>
      </c>
      <c r="BI93" s="32">
        <f t="shared" si="64"/>
        <v>46.499989390741312</v>
      </c>
      <c r="BJ93" s="32">
        <f t="shared" si="65"/>
        <v>18.634858952122283</v>
      </c>
      <c r="BK93" s="2">
        <f t="shared" si="66"/>
        <v>0.35983860832492859</v>
      </c>
      <c r="BL93" s="2">
        <f t="shared" si="67"/>
        <v>1.2697855537726916</v>
      </c>
      <c r="BM93" s="2">
        <f t="shared" si="68"/>
        <v>1.2449298285005066</v>
      </c>
      <c r="BN93" s="2">
        <f t="shared" si="69"/>
        <v>1.0866793894245399</v>
      </c>
      <c r="BO93" s="32">
        <f t="shared" si="70"/>
        <v>4148.5993192505857</v>
      </c>
      <c r="BP93" s="32">
        <f t="shared" si="71"/>
        <v>387.85919254548872</v>
      </c>
      <c r="BQ93" s="32">
        <f t="shared" si="72"/>
        <v>46.499989391801179</v>
      </c>
      <c r="BR93" s="32">
        <f t="shared" si="73"/>
        <v>18.634858952357515</v>
      </c>
      <c r="BS93" s="2">
        <f t="shared" si="74"/>
        <v>0.35983860832229236</v>
      </c>
      <c r="BT93" s="2">
        <f t="shared" si="75"/>
        <v>1.269785553808257</v>
      </c>
      <c r="BU93" s="2">
        <f t="shared" si="76"/>
        <v>1.2449298284843586</v>
      </c>
      <c r="BV93" s="2">
        <f t="shared" si="77"/>
        <v>1.0866793894214071</v>
      </c>
      <c r="BW93" s="32">
        <f t="shared" si="78"/>
        <v>4148.599319231128</v>
      </c>
      <c r="BX93" s="32">
        <f t="shared" si="79"/>
        <v>387.85919254532706</v>
      </c>
      <c r="BY93" s="32">
        <f t="shared" si="80"/>
        <v>46.49998939178446</v>
      </c>
      <c r="BZ93" s="32">
        <f t="shared" si="81"/>
        <v>18.634858952353799</v>
      </c>
      <c r="CA93" s="2">
        <f t="shared" si="82"/>
        <v>0.35983860832233383</v>
      </c>
      <c r="CB93" s="2">
        <f t="shared" si="83"/>
        <v>1.2697855538076961</v>
      </c>
      <c r="CC93" s="2">
        <f t="shared" si="84"/>
        <v>1.2449298284846138</v>
      </c>
      <c r="CD93" s="2">
        <f t="shared" si="85"/>
        <v>1.0866793894214561</v>
      </c>
      <c r="CE93" s="32">
        <f t="shared" si="86"/>
        <v>4148.5993192314372</v>
      </c>
      <c r="CF93" s="32">
        <f t="shared" si="87"/>
        <v>387.85919254532962</v>
      </c>
      <c r="CG93" s="32">
        <f t="shared" si="88"/>
        <v>46.499989391784709</v>
      </c>
      <c r="CH93" s="32">
        <f t="shared" si="89"/>
        <v>18.634858952353866</v>
      </c>
      <c r="CI93" s="2">
        <f t="shared" si="90"/>
        <v>0.35983860832233344</v>
      </c>
      <c r="CJ93" s="2">
        <f t="shared" si="91"/>
        <v>1.2697855538077041</v>
      </c>
      <c r="CK93" s="2">
        <f t="shared" si="92"/>
        <v>1.2449298284846098</v>
      </c>
      <c r="CL93" s="2">
        <f t="shared" si="93"/>
        <v>1.0866793894214555</v>
      </c>
      <c r="CM93" s="32">
        <f t="shared" si="94"/>
        <v>4148.5993192314327</v>
      </c>
      <c r="CN93" s="32">
        <f t="shared" si="95"/>
        <v>387.85919254532956</v>
      </c>
      <c r="CO93" s="32">
        <f t="shared" si="96"/>
        <v>46.499989391784709</v>
      </c>
      <c r="CP93" s="32">
        <f t="shared" si="97"/>
        <v>18.634858952353866</v>
      </c>
      <c r="CQ93" s="2">
        <f t="shared" si="98"/>
        <v>0.35983860832233344</v>
      </c>
      <c r="CR93" s="2">
        <f t="shared" si="99"/>
        <v>1.2697855538077036</v>
      </c>
      <c r="CS93" s="2">
        <f t="shared" si="100"/>
        <v>1.24492982848461</v>
      </c>
      <c r="CT93" s="2">
        <f t="shared" si="101"/>
        <v>1.0866793894214555</v>
      </c>
      <c r="CU93" s="32">
        <f t="shared" si="102"/>
        <v>4148.5993192314327</v>
      </c>
      <c r="CV93" s="32">
        <f t="shared" si="103"/>
        <v>387.85919254532956</v>
      </c>
      <c r="CW93" s="48">
        <f t="shared" si="104"/>
        <v>46.499989391784709</v>
      </c>
      <c r="CX93" s="48">
        <f t="shared" si="105"/>
        <v>18.634858952353866</v>
      </c>
      <c r="CY93" s="49">
        <f t="shared" si="106"/>
        <v>0.35983860832233344</v>
      </c>
      <c r="CZ93" s="49">
        <f t="shared" si="107"/>
        <v>1.2697855538077036</v>
      </c>
      <c r="DA93" s="49">
        <f t="shared" si="108"/>
        <v>1.24492982848461</v>
      </c>
      <c r="DB93" s="49">
        <f t="shared" si="109"/>
        <v>1.0866793894214555</v>
      </c>
      <c r="DC93" s="48">
        <f t="shared" si="110"/>
        <v>4148.5993192314327</v>
      </c>
      <c r="DD93" s="32">
        <f t="shared" si="111"/>
        <v>387.85919254532956</v>
      </c>
      <c r="DE93" s="48">
        <f t="shared" si="112"/>
        <v>46.499989391784709</v>
      </c>
      <c r="DF93" s="48">
        <f t="shared" si="113"/>
        <v>18.634858952353866</v>
      </c>
      <c r="DG93" s="49">
        <f t="shared" si="114"/>
        <v>0.35983860832233344</v>
      </c>
      <c r="DH93" s="49">
        <f t="shared" si="115"/>
        <v>1.2697855538077036</v>
      </c>
      <c r="DI93" s="49">
        <f t="shared" si="116"/>
        <v>1.24492982848461</v>
      </c>
      <c r="DJ93" s="49">
        <f t="shared" si="117"/>
        <v>1.0866793894214555</v>
      </c>
      <c r="DK93" s="48">
        <f t="shared" si="118"/>
        <v>4148.5993192314327</v>
      </c>
      <c r="DL93" s="32">
        <f t="shared" si="119"/>
        <v>387.85919254532956</v>
      </c>
      <c r="DM93" s="48">
        <f t="shared" si="120"/>
        <v>46.499989391784709</v>
      </c>
      <c r="DN93" s="48">
        <f t="shared" si="121"/>
        <v>18.634858952353866</v>
      </c>
      <c r="DO93" s="49">
        <f t="shared" si="122"/>
        <v>0.35983860832233344</v>
      </c>
      <c r="DP93" s="49">
        <f t="shared" si="123"/>
        <v>1.2697855538077036</v>
      </c>
      <c r="DQ93" s="49">
        <f t="shared" si="124"/>
        <v>1.24492982848461</v>
      </c>
      <c r="DR93" s="49">
        <f t="shared" si="125"/>
        <v>1.0866793894214555</v>
      </c>
      <c r="DS93" s="48">
        <f t="shared" si="126"/>
        <v>4148.5993192314327</v>
      </c>
      <c r="DT93" s="32">
        <f t="shared" si="127"/>
        <v>387.85919254532956</v>
      </c>
      <c r="DU93" s="48">
        <f t="shared" si="128"/>
        <v>46.499989391784709</v>
      </c>
      <c r="DV93" s="48">
        <f t="shared" si="129"/>
        <v>18.634858952353866</v>
      </c>
      <c r="DW93" s="49">
        <f t="shared" si="130"/>
        <v>0.35983860832233344</v>
      </c>
      <c r="DX93" s="49">
        <f t="shared" si="131"/>
        <v>1.2697855538077036</v>
      </c>
      <c r="DY93" s="49">
        <f t="shared" si="132"/>
        <v>1.24492982848461</v>
      </c>
      <c r="DZ93" s="49">
        <f t="shared" si="133"/>
        <v>1.0866793894214555</v>
      </c>
      <c r="EA93" s="48">
        <f t="shared" si="134"/>
        <v>4148.5993192314327</v>
      </c>
      <c r="EB93" s="32">
        <f t="shared" si="135"/>
        <v>387.85919254532956</v>
      </c>
      <c r="EC93" s="48">
        <f t="shared" si="136"/>
        <v>46.499989391784709</v>
      </c>
      <c r="ED93" s="48">
        <f t="shared" si="137"/>
        <v>18.634858952353866</v>
      </c>
      <c r="EE93" s="49">
        <f t="shared" si="138"/>
        <v>0.35983860832233344</v>
      </c>
      <c r="EF93" s="49">
        <f t="shared" si="139"/>
        <v>1.2697855538077036</v>
      </c>
      <c r="EG93" s="49">
        <f t="shared" si="140"/>
        <v>1.24492982848461</v>
      </c>
      <c r="EH93" s="49">
        <f t="shared" si="141"/>
        <v>1.0866793894214555</v>
      </c>
      <c r="EI93" s="48">
        <f t="shared" si="142"/>
        <v>4148.5993192314327</v>
      </c>
      <c r="EJ93" s="32">
        <f t="shared" si="143"/>
        <v>387.85919254532956</v>
      </c>
      <c r="EK93" s="48">
        <f t="shared" si="144"/>
        <v>46.499989391784709</v>
      </c>
      <c r="EL93" s="48">
        <f t="shared" si="145"/>
        <v>18.634858952353866</v>
      </c>
      <c r="EM93" s="49">
        <f t="shared" si="146"/>
        <v>0.35983860832233344</v>
      </c>
      <c r="EN93" s="49">
        <f t="shared" si="147"/>
        <v>1.2697855538077036</v>
      </c>
      <c r="EO93" s="49">
        <f t="shared" si="148"/>
        <v>1.24492982848461</v>
      </c>
      <c r="EP93" s="49">
        <f t="shared" si="149"/>
        <v>1.0866793894214555</v>
      </c>
      <c r="EQ93" s="32">
        <f t="shared" si="150"/>
        <v>0.62966590444586834</v>
      </c>
      <c r="ER93" s="32">
        <f t="shared" si="151"/>
        <v>114.70919254532959</v>
      </c>
    </row>
    <row r="94" spans="19:148" x14ac:dyDescent="0.25">
      <c r="S94" s="32">
        <v>0.32</v>
      </c>
      <c r="T94" s="38">
        <f t="shared" si="23"/>
        <v>398.37250571047662</v>
      </c>
      <c r="U94" s="32">
        <f t="shared" si="24"/>
        <v>47.636035457362802</v>
      </c>
      <c r="V94" s="32">
        <f t="shared" si="25"/>
        <v>18.881525369257105</v>
      </c>
      <c r="W94" s="2">
        <f t="shared" si="152"/>
        <v>0.35691938933717554</v>
      </c>
      <c r="X94" s="2">
        <f t="shared" si="153"/>
        <v>1.3069082360490389</v>
      </c>
      <c r="Y94" s="2">
        <f t="shared" si="28"/>
        <v>1.2178593911742628</v>
      </c>
      <c r="Z94" s="2">
        <f t="shared" si="29"/>
        <v>1.0877978746055503</v>
      </c>
      <c r="AA94" s="32">
        <f t="shared" si="30"/>
        <v>4087.2350427484521</v>
      </c>
      <c r="AB94" s="32">
        <f t="shared" si="31"/>
        <v>387.34624766988162</v>
      </c>
      <c r="AC94" s="32">
        <f t="shared" si="32"/>
        <v>46.447015331004138</v>
      </c>
      <c r="AD94" s="32">
        <f t="shared" si="33"/>
        <v>18.623089639187889</v>
      </c>
      <c r="AE94" s="2">
        <f t="shared" si="34"/>
        <v>0.35997015496371915</v>
      </c>
      <c r="AF94" s="2">
        <f t="shared" si="35"/>
        <v>1.2680056379079117</v>
      </c>
      <c r="AG94" s="2">
        <f t="shared" si="36"/>
        <v>1.2344058160164293</v>
      </c>
      <c r="AH94" s="2">
        <f t="shared" si="37"/>
        <v>1.0914131583384723</v>
      </c>
      <c r="AI94" s="32">
        <f t="shared" si="38"/>
        <v>4106.1052284335701</v>
      </c>
      <c r="AJ94" s="32">
        <f t="shared" si="39"/>
        <v>387.50464026466693</v>
      </c>
      <c r="AK94" s="32">
        <f t="shared" si="40"/>
        <v>46.463350223376992</v>
      </c>
      <c r="AL94" s="32">
        <f t="shared" si="41"/>
        <v>18.62672132843851</v>
      </c>
      <c r="AM94" s="2">
        <f t="shared" si="42"/>
        <v>0.35992963800963262</v>
      </c>
      <c r="AN94" s="2">
        <f t="shared" si="43"/>
        <v>1.2685549820717228</v>
      </c>
      <c r="AO94" s="2">
        <f t="shared" si="44"/>
        <v>1.2341659996511607</v>
      </c>
      <c r="AP94" s="2">
        <f t="shared" si="45"/>
        <v>1.0913613159539661</v>
      </c>
      <c r="AQ94" s="32">
        <f t="shared" si="46"/>
        <v>4105.8171381057027</v>
      </c>
      <c r="AR94" s="32">
        <f t="shared" si="47"/>
        <v>387.50222650184554</v>
      </c>
      <c r="AS94" s="32">
        <f t="shared" si="48"/>
        <v>46.463101140148687</v>
      </c>
      <c r="AT94" s="32">
        <f t="shared" si="49"/>
        <v>18.626665967531398</v>
      </c>
      <c r="AU94" s="2">
        <f t="shared" si="50"/>
        <v>0.35993025614452751</v>
      </c>
      <c r="AV94" s="2">
        <f t="shared" si="51"/>
        <v>1.268546608701417</v>
      </c>
      <c r="AW94" s="2">
        <f t="shared" si="52"/>
        <v>1.2341696536977977</v>
      </c>
      <c r="AX94" s="2">
        <f t="shared" si="53"/>
        <v>1.0913621059913041</v>
      </c>
      <c r="AY94" s="32">
        <f t="shared" si="54"/>
        <v>4105.8215247248736</v>
      </c>
      <c r="AZ94" s="32">
        <f t="shared" si="55"/>
        <v>387.50226325612647</v>
      </c>
      <c r="BA94" s="32">
        <f t="shared" si="56"/>
        <v>46.463104932894396</v>
      </c>
      <c r="BB94" s="32">
        <f t="shared" si="57"/>
        <v>18.626666810505984</v>
      </c>
      <c r="BC94" s="2">
        <f t="shared" si="58"/>
        <v>0.35993024673237045</v>
      </c>
      <c r="BD94" s="2">
        <f t="shared" si="59"/>
        <v>1.2685467362019982</v>
      </c>
      <c r="BE94" s="2">
        <f t="shared" si="60"/>
        <v>1.2341695980576339</v>
      </c>
      <c r="BF94" s="2">
        <f t="shared" si="61"/>
        <v>1.091362093961435</v>
      </c>
      <c r="BG94" s="32">
        <f t="shared" si="62"/>
        <v>4105.8214579291362</v>
      </c>
      <c r="BH94" s="32">
        <f t="shared" si="63"/>
        <v>387.50226269646345</v>
      </c>
      <c r="BI94" s="32">
        <f t="shared" si="64"/>
        <v>46.463104875141667</v>
      </c>
      <c r="BJ94" s="32">
        <f t="shared" si="65"/>
        <v>18.626666797669873</v>
      </c>
      <c r="BK94" s="2">
        <f t="shared" si="66"/>
        <v>0.3599302468756907</v>
      </c>
      <c r="BL94" s="2">
        <f t="shared" si="67"/>
        <v>1.2685467342605277</v>
      </c>
      <c r="BM94" s="2">
        <f t="shared" si="68"/>
        <v>1.2341695989048749</v>
      </c>
      <c r="BN94" s="2">
        <f t="shared" si="69"/>
        <v>1.0913620941446158</v>
      </c>
      <c r="BO94" s="32">
        <f t="shared" si="70"/>
        <v>4105.8214589462468</v>
      </c>
      <c r="BP94" s="32">
        <f t="shared" si="71"/>
        <v>387.50226270498558</v>
      </c>
      <c r="BQ94" s="32">
        <f t="shared" si="72"/>
        <v>46.463104876021106</v>
      </c>
      <c r="BR94" s="32">
        <f t="shared" si="73"/>
        <v>18.62666679786534</v>
      </c>
      <c r="BS94" s="2">
        <f t="shared" si="74"/>
        <v>0.35993024687350833</v>
      </c>
      <c r="BT94" s="2">
        <f t="shared" si="75"/>
        <v>1.2685467342900913</v>
      </c>
      <c r="BU94" s="2">
        <f t="shared" si="76"/>
        <v>1.2341695988919734</v>
      </c>
      <c r="BV94" s="2">
        <f t="shared" si="77"/>
        <v>1.0913620941418263</v>
      </c>
      <c r="BW94" s="32">
        <f t="shared" si="78"/>
        <v>4105.8214589307599</v>
      </c>
      <c r="BX94" s="32">
        <f t="shared" si="79"/>
        <v>387.50226270485575</v>
      </c>
      <c r="BY94" s="32">
        <f t="shared" si="80"/>
        <v>46.463104876007712</v>
      </c>
      <c r="BZ94" s="32">
        <f t="shared" si="81"/>
        <v>18.626666797862359</v>
      </c>
      <c r="CA94" s="2">
        <f t="shared" si="82"/>
        <v>0.35993024687354147</v>
      </c>
      <c r="CB94" s="2">
        <f t="shared" si="83"/>
        <v>1.268546734289641</v>
      </c>
      <c r="CC94" s="2">
        <f t="shared" si="84"/>
        <v>1.2341695988921701</v>
      </c>
      <c r="CD94" s="2">
        <f t="shared" si="85"/>
        <v>1.0913620941418689</v>
      </c>
      <c r="CE94" s="32">
        <f t="shared" si="86"/>
        <v>4105.8214589309946</v>
      </c>
      <c r="CF94" s="32">
        <f t="shared" si="87"/>
        <v>387.50226270485774</v>
      </c>
      <c r="CG94" s="32">
        <f t="shared" si="88"/>
        <v>46.463104876007897</v>
      </c>
      <c r="CH94" s="32">
        <f t="shared" si="89"/>
        <v>18.626666797862409</v>
      </c>
      <c r="CI94" s="2">
        <f t="shared" si="90"/>
        <v>0.35993024687354119</v>
      </c>
      <c r="CJ94" s="2">
        <f t="shared" si="91"/>
        <v>1.2685467342896473</v>
      </c>
      <c r="CK94" s="2">
        <f t="shared" si="92"/>
        <v>1.2341695988921675</v>
      </c>
      <c r="CL94" s="2">
        <f t="shared" si="93"/>
        <v>1.0913620941418682</v>
      </c>
      <c r="CM94" s="32">
        <f t="shared" si="94"/>
        <v>4105.82145893099</v>
      </c>
      <c r="CN94" s="32">
        <f t="shared" si="95"/>
        <v>387.50226270485774</v>
      </c>
      <c r="CO94" s="32">
        <f t="shared" si="96"/>
        <v>46.463104876007897</v>
      </c>
      <c r="CP94" s="32">
        <f t="shared" si="97"/>
        <v>18.626666797862409</v>
      </c>
      <c r="CQ94" s="2">
        <f t="shared" si="98"/>
        <v>0.35993024687354119</v>
      </c>
      <c r="CR94" s="2">
        <f t="shared" si="99"/>
        <v>1.2685467342896473</v>
      </c>
      <c r="CS94" s="2">
        <f t="shared" si="100"/>
        <v>1.2341695988921675</v>
      </c>
      <c r="CT94" s="2">
        <f t="shared" si="101"/>
        <v>1.0913620941418682</v>
      </c>
      <c r="CU94" s="32">
        <f t="shared" si="102"/>
        <v>4105.82145893099</v>
      </c>
      <c r="CV94" s="32">
        <f t="shared" si="103"/>
        <v>387.50226270485774</v>
      </c>
      <c r="CW94" s="48">
        <f t="shared" si="104"/>
        <v>46.463104876007897</v>
      </c>
      <c r="CX94" s="48">
        <f t="shared" si="105"/>
        <v>18.626666797862409</v>
      </c>
      <c r="CY94" s="49">
        <f t="shared" si="106"/>
        <v>0.35993024687354119</v>
      </c>
      <c r="CZ94" s="49">
        <f t="shared" si="107"/>
        <v>1.2685467342896473</v>
      </c>
      <c r="DA94" s="49">
        <f t="shared" si="108"/>
        <v>1.2341695988921675</v>
      </c>
      <c r="DB94" s="49">
        <f t="shared" si="109"/>
        <v>1.0913620941418682</v>
      </c>
      <c r="DC94" s="48">
        <f t="shared" si="110"/>
        <v>4105.82145893099</v>
      </c>
      <c r="DD94" s="32">
        <f t="shared" si="111"/>
        <v>387.50226270485774</v>
      </c>
      <c r="DE94" s="48">
        <f t="shared" si="112"/>
        <v>46.463104876007897</v>
      </c>
      <c r="DF94" s="48">
        <f t="shared" si="113"/>
        <v>18.626666797862409</v>
      </c>
      <c r="DG94" s="49">
        <f t="shared" si="114"/>
        <v>0.35993024687354119</v>
      </c>
      <c r="DH94" s="49">
        <f t="shared" si="115"/>
        <v>1.2685467342896473</v>
      </c>
      <c r="DI94" s="49">
        <f t="shared" si="116"/>
        <v>1.2341695988921675</v>
      </c>
      <c r="DJ94" s="49">
        <f t="shared" si="117"/>
        <v>1.0913620941418682</v>
      </c>
      <c r="DK94" s="48">
        <f t="shared" si="118"/>
        <v>4105.82145893099</v>
      </c>
      <c r="DL94" s="32">
        <f t="shared" si="119"/>
        <v>387.50226270485774</v>
      </c>
      <c r="DM94" s="48">
        <f t="shared" si="120"/>
        <v>46.463104876007897</v>
      </c>
      <c r="DN94" s="48">
        <f t="shared" si="121"/>
        <v>18.626666797862409</v>
      </c>
      <c r="DO94" s="49">
        <f t="shared" si="122"/>
        <v>0.35993024687354119</v>
      </c>
      <c r="DP94" s="49">
        <f t="shared" si="123"/>
        <v>1.2685467342896473</v>
      </c>
      <c r="DQ94" s="49">
        <f t="shared" si="124"/>
        <v>1.2341695988921675</v>
      </c>
      <c r="DR94" s="49">
        <f t="shared" si="125"/>
        <v>1.0913620941418682</v>
      </c>
      <c r="DS94" s="48">
        <f t="shared" si="126"/>
        <v>4105.82145893099</v>
      </c>
      <c r="DT94" s="32">
        <f t="shared" si="127"/>
        <v>387.50226270485774</v>
      </c>
      <c r="DU94" s="48">
        <f t="shared" si="128"/>
        <v>46.463104876007897</v>
      </c>
      <c r="DV94" s="48">
        <f t="shared" si="129"/>
        <v>18.626666797862409</v>
      </c>
      <c r="DW94" s="49">
        <f t="shared" si="130"/>
        <v>0.35993024687354119</v>
      </c>
      <c r="DX94" s="49">
        <f t="shared" si="131"/>
        <v>1.2685467342896473</v>
      </c>
      <c r="DY94" s="49">
        <f t="shared" si="132"/>
        <v>1.2341695988921675</v>
      </c>
      <c r="DZ94" s="49">
        <f t="shared" si="133"/>
        <v>1.0913620941418682</v>
      </c>
      <c r="EA94" s="48">
        <f t="shared" si="134"/>
        <v>4105.82145893099</v>
      </c>
      <c r="EB94" s="32">
        <f t="shared" si="135"/>
        <v>387.50226270485774</v>
      </c>
      <c r="EC94" s="48">
        <f t="shared" si="136"/>
        <v>46.463104876007897</v>
      </c>
      <c r="ED94" s="48">
        <f t="shared" si="137"/>
        <v>18.626666797862409</v>
      </c>
      <c r="EE94" s="49">
        <f t="shared" si="138"/>
        <v>0.35993024687354119</v>
      </c>
      <c r="EF94" s="49">
        <f t="shared" si="139"/>
        <v>1.2685467342896473</v>
      </c>
      <c r="EG94" s="49">
        <f t="shared" si="140"/>
        <v>1.2341695988921675</v>
      </c>
      <c r="EH94" s="49">
        <f t="shared" si="141"/>
        <v>1.0913620941418682</v>
      </c>
      <c r="EI94" s="48">
        <f t="shared" si="142"/>
        <v>4105.82145893099</v>
      </c>
      <c r="EJ94" s="32">
        <f t="shared" si="143"/>
        <v>387.50226270485774</v>
      </c>
      <c r="EK94" s="48">
        <f t="shared" si="144"/>
        <v>46.463104876007897</v>
      </c>
      <c r="EL94" s="48">
        <f t="shared" si="145"/>
        <v>18.626666797862409</v>
      </c>
      <c r="EM94" s="49">
        <f t="shared" si="146"/>
        <v>0.35993024687354119</v>
      </c>
      <c r="EN94" s="49">
        <f t="shared" si="147"/>
        <v>1.2685467342896473</v>
      </c>
      <c r="EO94" s="49">
        <f t="shared" si="148"/>
        <v>1.2341695988921675</v>
      </c>
      <c r="EP94" s="49">
        <f t="shared" si="149"/>
        <v>1.0913620941418682</v>
      </c>
      <c r="EQ94" s="32">
        <f t="shared" si="150"/>
        <v>0.63771554276128106</v>
      </c>
      <c r="ER94" s="32">
        <f t="shared" si="151"/>
        <v>114.35226270485776</v>
      </c>
    </row>
    <row r="95" spans="19:148" x14ac:dyDescent="0.25">
      <c r="S95" s="32">
        <v>0.33</v>
      </c>
      <c r="T95" s="38">
        <f t="shared" si="23"/>
        <v>397.98104220974147</v>
      </c>
      <c r="U95" s="32">
        <f t="shared" si="24"/>
        <v>47.591915851014186</v>
      </c>
      <c r="V95" s="32">
        <f t="shared" si="25"/>
        <v>18.87214959599585</v>
      </c>
      <c r="W95" s="2">
        <f t="shared" si="152"/>
        <v>0.35703605189889431</v>
      </c>
      <c r="X95" s="2">
        <f t="shared" si="153"/>
        <v>1.305501585466414</v>
      </c>
      <c r="Y95" s="2">
        <f t="shared" si="28"/>
        <v>1.2082485554007656</v>
      </c>
      <c r="Z95" s="2">
        <f t="shared" si="29"/>
        <v>1.0923360649974572</v>
      </c>
      <c r="AA95" s="32">
        <f t="shared" si="30"/>
        <v>4046.6561435811691</v>
      </c>
      <c r="AB95" s="32">
        <f t="shared" si="31"/>
        <v>387.0036314038714</v>
      </c>
      <c r="AC95" s="32">
        <f t="shared" si="32"/>
        <v>46.411751616776563</v>
      </c>
      <c r="AD95" s="32">
        <f t="shared" si="33"/>
        <v>18.615241818549325</v>
      </c>
      <c r="AE95" s="2">
        <f t="shared" si="34"/>
        <v>0.3600574813978254</v>
      </c>
      <c r="AF95" s="2">
        <f t="shared" si="35"/>
        <v>1.2668182010435911</v>
      </c>
      <c r="AG95" s="2">
        <f t="shared" si="36"/>
        <v>1.2240613826299556</v>
      </c>
      <c r="AH95" s="2">
        <f t="shared" si="37"/>
        <v>1.0961784471031966</v>
      </c>
      <c r="AI95" s="32">
        <f t="shared" si="38"/>
        <v>4064.6415605113543</v>
      </c>
      <c r="AJ95" s="32">
        <f t="shared" si="39"/>
        <v>387.1558259363519</v>
      </c>
      <c r="AK95" s="32">
        <f t="shared" si="40"/>
        <v>46.427404411466753</v>
      </c>
      <c r="AL95" s="32">
        <f t="shared" si="41"/>
        <v>18.618726601287264</v>
      </c>
      <c r="AM95" s="2">
        <f t="shared" si="42"/>
        <v>0.36001874300384962</v>
      </c>
      <c r="AN95" s="2">
        <f t="shared" si="43"/>
        <v>1.2673455344112676</v>
      </c>
      <c r="AO95" s="2">
        <f t="shared" si="44"/>
        <v>1.2238401688247149</v>
      </c>
      <c r="AP95" s="2">
        <f t="shared" si="45"/>
        <v>1.0961252559117178</v>
      </c>
      <c r="AQ95" s="32">
        <f t="shared" si="46"/>
        <v>4064.3763441646265</v>
      </c>
      <c r="AR95" s="32">
        <f t="shared" si="47"/>
        <v>387.1535855909629</v>
      </c>
      <c r="AS95" s="32">
        <f t="shared" si="48"/>
        <v>46.427173861385974</v>
      </c>
      <c r="AT95" s="32">
        <f t="shared" si="49"/>
        <v>18.618675289036286</v>
      </c>
      <c r="AU95" s="2">
        <f t="shared" si="50"/>
        <v>0.36001931385905156</v>
      </c>
      <c r="AV95" s="2">
        <f t="shared" si="51"/>
        <v>1.267337770284475</v>
      </c>
      <c r="AW95" s="2">
        <f t="shared" si="52"/>
        <v>1.2238434246834806</v>
      </c>
      <c r="AX95" s="2">
        <f t="shared" si="53"/>
        <v>1.0961260389033536</v>
      </c>
      <c r="AY95" s="32">
        <f t="shared" si="54"/>
        <v>4064.3802450752228</v>
      </c>
      <c r="AZ95" s="32">
        <f t="shared" si="55"/>
        <v>387.1536185437331</v>
      </c>
      <c r="BA95" s="32">
        <f t="shared" si="56"/>
        <v>46.427177252469107</v>
      </c>
      <c r="BB95" s="32">
        <f t="shared" si="57"/>
        <v>18.618676043774109</v>
      </c>
      <c r="BC95" s="2">
        <f t="shared" si="58"/>
        <v>0.3600193054625957</v>
      </c>
      <c r="BD95" s="2">
        <f t="shared" si="59"/>
        <v>1.267337884485032</v>
      </c>
      <c r="BE95" s="2">
        <f t="shared" si="60"/>
        <v>1.2238433767936359</v>
      </c>
      <c r="BF95" s="2">
        <f t="shared" si="61"/>
        <v>1.0961260273864946</v>
      </c>
      <c r="BG95" s="32">
        <f t="shared" si="62"/>
        <v>4064.3801876968655</v>
      </c>
      <c r="BH95" s="32">
        <f t="shared" si="63"/>
        <v>387.15361805903223</v>
      </c>
      <c r="BI95" s="32">
        <f t="shared" si="64"/>
        <v>46.42717720258981</v>
      </c>
      <c r="BJ95" s="32">
        <f t="shared" si="65"/>
        <v>18.618676032672703</v>
      </c>
      <c r="BK95" s="2">
        <f t="shared" si="66"/>
        <v>0.36001930558609879</v>
      </c>
      <c r="BL95" s="2">
        <f t="shared" si="67"/>
        <v>1.2673378828052611</v>
      </c>
      <c r="BM95" s="2">
        <f t="shared" si="68"/>
        <v>1.2238433774980455</v>
      </c>
      <c r="BN95" s="2">
        <f t="shared" si="69"/>
        <v>1.0961260275558953</v>
      </c>
      <c r="BO95" s="32">
        <f t="shared" si="70"/>
        <v>4064.3801885408411</v>
      </c>
      <c r="BP95" s="32">
        <f t="shared" si="71"/>
        <v>387.15361806616158</v>
      </c>
      <c r="BQ95" s="32">
        <f t="shared" si="72"/>
        <v>46.427177203323453</v>
      </c>
      <c r="BR95" s="32">
        <f t="shared" si="73"/>
        <v>18.618676032835992</v>
      </c>
      <c r="BS95" s="2">
        <f t="shared" si="74"/>
        <v>0.36001930558428247</v>
      </c>
      <c r="BT95" s="2">
        <f t="shared" si="75"/>
        <v>1.2673378828299677</v>
      </c>
      <c r="BU95" s="2">
        <f t="shared" si="76"/>
        <v>1.2238433774876845</v>
      </c>
      <c r="BV95" s="2">
        <f t="shared" si="77"/>
        <v>1.0961260275534037</v>
      </c>
      <c r="BW95" s="32">
        <f t="shared" si="78"/>
        <v>4064.3801885284292</v>
      </c>
      <c r="BX95" s="32">
        <f t="shared" si="79"/>
        <v>387.15361806605677</v>
      </c>
      <c r="BY95" s="32">
        <f t="shared" si="80"/>
        <v>46.427177203312667</v>
      </c>
      <c r="BZ95" s="32">
        <f t="shared" si="81"/>
        <v>18.618676032833598</v>
      </c>
      <c r="CA95" s="2">
        <f t="shared" si="82"/>
        <v>0.36001930558430928</v>
      </c>
      <c r="CB95" s="2">
        <f t="shared" si="83"/>
        <v>1.2673378828296038</v>
      </c>
      <c r="CC95" s="2">
        <f t="shared" si="84"/>
        <v>1.2238433774878374</v>
      </c>
      <c r="CD95" s="2">
        <f t="shared" si="85"/>
        <v>1.0961260275534404</v>
      </c>
      <c r="CE95" s="32">
        <f t="shared" si="86"/>
        <v>4064.3801885286089</v>
      </c>
      <c r="CF95" s="32">
        <f t="shared" si="87"/>
        <v>387.1536180660583</v>
      </c>
      <c r="CG95" s="32">
        <f t="shared" si="88"/>
        <v>46.427177203312837</v>
      </c>
      <c r="CH95" s="32">
        <f t="shared" si="89"/>
        <v>18.618676032833623</v>
      </c>
      <c r="CI95" s="2">
        <f t="shared" si="90"/>
        <v>0.36001930558430861</v>
      </c>
      <c r="CJ95" s="2">
        <f t="shared" si="91"/>
        <v>1.2673378828296102</v>
      </c>
      <c r="CK95" s="2">
        <f t="shared" si="92"/>
        <v>1.2238433774878348</v>
      </c>
      <c r="CL95" s="2">
        <f t="shared" si="93"/>
        <v>1.0961260275534399</v>
      </c>
      <c r="CM95" s="32">
        <f t="shared" si="94"/>
        <v>4064.3801885286075</v>
      </c>
      <c r="CN95" s="32">
        <f t="shared" si="95"/>
        <v>387.1536180660583</v>
      </c>
      <c r="CO95" s="32">
        <f t="shared" si="96"/>
        <v>46.427177203312837</v>
      </c>
      <c r="CP95" s="32">
        <f t="shared" si="97"/>
        <v>18.618676032833623</v>
      </c>
      <c r="CQ95" s="2">
        <f t="shared" si="98"/>
        <v>0.36001930558430861</v>
      </c>
      <c r="CR95" s="2">
        <f t="shared" si="99"/>
        <v>1.2673378828296102</v>
      </c>
      <c r="CS95" s="2">
        <f t="shared" si="100"/>
        <v>1.2238433774878348</v>
      </c>
      <c r="CT95" s="2">
        <f t="shared" si="101"/>
        <v>1.0961260275534399</v>
      </c>
      <c r="CU95" s="32">
        <f t="shared" si="102"/>
        <v>4064.3801885286075</v>
      </c>
      <c r="CV95" s="32">
        <f t="shared" si="103"/>
        <v>387.1536180660583</v>
      </c>
      <c r="CW95" s="48">
        <f t="shared" si="104"/>
        <v>46.427177203312837</v>
      </c>
      <c r="CX95" s="48">
        <f t="shared" si="105"/>
        <v>18.618676032833623</v>
      </c>
      <c r="CY95" s="49">
        <f t="shared" si="106"/>
        <v>0.36001930558430861</v>
      </c>
      <c r="CZ95" s="49">
        <f t="shared" si="107"/>
        <v>1.2673378828296102</v>
      </c>
      <c r="DA95" s="49">
        <f t="shared" si="108"/>
        <v>1.2238433774878348</v>
      </c>
      <c r="DB95" s="49">
        <f t="shared" si="109"/>
        <v>1.0961260275534399</v>
      </c>
      <c r="DC95" s="48">
        <f t="shared" si="110"/>
        <v>4064.3801885286075</v>
      </c>
      <c r="DD95" s="32">
        <f t="shared" si="111"/>
        <v>387.1536180660583</v>
      </c>
      <c r="DE95" s="48">
        <f t="shared" si="112"/>
        <v>46.427177203312837</v>
      </c>
      <c r="DF95" s="48">
        <f t="shared" si="113"/>
        <v>18.618676032833623</v>
      </c>
      <c r="DG95" s="49">
        <f t="shared" si="114"/>
        <v>0.36001930558430861</v>
      </c>
      <c r="DH95" s="49">
        <f t="shared" si="115"/>
        <v>1.2673378828296102</v>
      </c>
      <c r="DI95" s="49">
        <f t="shared" si="116"/>
        <v>1.2238433774878348</v>
      </c>
      <c r="DJ95" s="49">
        <f t="shared" si="117"/>
        <v>1.0961260275534399</v>
      </c>
      <c r="DK95" s="48">
        <f t="shared" si="118"/>
        <v>4064.3801885286075</v>
      </c>
      <c r="DL95" s="32">
        <f t="shared" si="119"/>
        <v>387.1536180660583</v>
      </c>
      <c r="DM95" s="48">
        <f t="shared" si="120"/>
        <v>46.427177203312837</v>
      </c>
      <c r="DN95" s="48">
        <f t="shared" si="121"/>
        <v>18.618676032833623</v>
      </c>
      <c r="DO95" s="49">
        <f t="shared" si="122"/>
        <v>0.36001930558430861</v>
      </c>
      <c r="DP95" s="49">
        <f t="shared" si="123"/>
        <v>1.2673378828296102</v>
      </c>
      <c r="DQ95" s="49">
        <f t="shared" si="124"/>
        <v>1.2238433774878348</v>
      </c>
      <c r="DR95" s="49">
        <f t="shared" si="125"/>
        <v>1.0961260275534399</v>
      </c>
      <c r="DS95" s="48">
        <f t="shared" si="126"/>
        <v>4064.3801885286075</v>
      </c>
      <c r="DT95" s="32">
        <f t="shared" si="127"/>
        <v>387.1536180660583</v>
      </c>
      <c r="DU95" s="48">
        <f t="shared" si="128"/>
        <v>46.427177203312837</v>
      </c>
      <c r="DV95" s="48">
        <f t="shared" si="129"/>
        <v>18.618676032833623</v>
      </c>
      <c r="DW95" s="49">
        <f t="shared" si="130"/>
        <v>0.36001930558430861</v>
      </c>
      <c r="DX95" s="49">
        <f t="shared" si="131"/>
        <v>1.2673378828296102</v>
      </c>
      <c r="DY95" s="49">
        <f t="shared" si="132"/>
        <v>1.2238433774878348</v>
      </c>
      <c r="DZ95" s="49">
        <f t="shared" si="133"/>
        <v>1.0961260275534399</v>
      </c>
      <c r="EA95" s="48">
        <f t="shared" si="134"/>
        <v>4064.3801885286075</v>
      </c>
      <c r="EB95" s="32">
        <f t="shared" si="135"/>
        <v>387.1536180660583</v>
      </c>
      <c r="EC95" s="48">
        <f t="shared" si="136"/>
        <v>46.427177203312837</v>
      </c>
      <c r="ED95" s="48">
        <f t="shared" si="137"/>
        <v>18.618676032833623</v>
      </c>
      <c r="EE95" s="49">
        <f t="shared" si="138"/>
        <v>0.36001930558430861</v>
      </c>
      <c r="EF95" s="49">
        <f t="shared" si="139"/>
        <v>1.2673378828296102</v>
      </c>
      <c r="EG95" s="49">
        <f t="shared" si="140"/>
        <v>1.2238433774878348</v>
      </c>
      <c r="EH95" s="49">
        <f t="shared" si="141"/>
        <v>1.0961260275534399</v>
      </c>
      <c r="EI95" s="48">
        <f t="shared" si="142"/>
        <v>4064.3801885286075</v>
      </c>
      <c r="EJ95" s="32">
        <f t="shared" si="143"/>
        <v>387.1536180660583</v>
      </c>
      <c r="EK95" s="48">
        <f t="shared" si="144"/>
        <v>46.427177203312837</v>
      </c>
      <c r="EL95" s="48">
        <f t="shared" si="145"/>
        <v>18.618676032833623</v>
      </c>
      <c r="EM95" s="49">
        <f t="shared" si="146"/>
        <v>0.36001930558430861</v>
      </c>
      <c r="EN95" s="49">
        <f t="shared" si="147"/>
        <v>1.2673378828296102</v>
      </c>
      <c r="EO95" s="49">
        <f t="shared" si="148"/>
        <v>1.2238433774878348</v>
      </c>
      <c r="EP95" s="49">
        <f t="shared" si="149"/>
        <v>1.0961260275534399</v>
      </c>
      <c r="EQ95" s="32">
        <f t="shared" si="150"/>
        <v>0.64555942622253271</v>
      </c>
      <c r="ER95" s="32">
        <f t="shared" si="151"/>
        <v>114.00361806605832</v>
      </c>
    </row>
    <row r="96" spans="19:148" x14ac:dyDescent="0.25">
      <c r="S96" s="32">
        <v>0.34</v>
      </c>
      <c r="T96" s="38">
        <f t="shared" si="23"/>
        <v>397.58957870900639</v>
      </c>
      <c r="U96" s="32">
        <f t="shared" si="24"/>
        <v>47.547944458587907</v>
      </c>
      <c r="V96" s="32">
        <f t="shared" si="25"/>
        <v>18.86278897977725</v>
      </c>
      <c r="W96" s="2">
        <f t="shared" si="152"/>
        <v>0.35715207254300613</v>
      </c>
      <c r="X96" s="2">
        <f t="shared" si="153"/>
        <v>1.3040970057621855</v>
      </c>
      <c r="Y96" s="2">
        <f t="shared" si="28"/>
        <v>1.1990344620819562</v>
      </c>
      <c r="Z96" s="2">
        <f t="shared" si="29"/>
        <v>1.0969501484543915</v>
      </c>
      <c r="AA96" s="32">
        <f t="shared" si="30"/>
        <v>4007.2789367116011</v>
      </c>
      <c r="AB96" s="32">
        <f t="shared" si="31"/>
        <v>386.66850532692308</v>
      </c>
      <c r="AC96" s="32">
        <f t="shared" si="32"/>
        <v>46.37735106859261</v>
      </c>
      <c r="AD96" s="32">
        <f t="shared" si="33"/>
        <v>18.607575894908376</v>
      </c>
      <c r="AE96" s="2">
        <f t="shared" si="34"/>
        <v>0.36014248313940472</v>
      </c>
      <c r="AF96" s="2">
        <f t="shared" si="35"/>
        <v>1.2656578252933552</v>
      </c>
      <c r="AG96" s="2">
        <f t="shared" si="36"/>
        <v>1.2141326224802862</v>
      </c>
      <c r="AH96" s="2">
        <f t="shared" si="37"/>
        <v>1.1010231100227439</v>
      </c>
      <c r="AI96" s="32">
        <f t="shared" si="38"/>
        <v>4024.4328693579964</v>
      </c>
      <c r="AJ96" s="32">
        <f t="shared" si="39"/>
        <v>386.81482127995878</v>
      </c>
      <c r="AK96" s="32">
        <f t="shared" si="40"/>
        <v>46.392359149488172</v>
      </c>
      <c r="AL96" s="32">
        <f t="shared" si="41"/>
        <v>18.610921580282902</v>
      </c>
      <c r="AM96" s="2">
        <f t="shared" si="42"/>
        <v>0.36010542184800154</v>
      </c>
      <c r="AN96" s="2">
        <f t="shared" si="43"/>
        <v>1.2661643117776662</v>
      </c>
      <c r="AO96" s="2">
        <f t="shared" si="44"/>
        <v>1.2139285012788805</v>
      </c>
      <c r="AP96" s="2">
        <f t="shared" si="45"/>
        <v>1.1009686113889636</v>
      </c>
      <c r="AQ96" s="32">
        <f t="shared" si="46"/>
        <v>4024.1882594170511</v>
      </c>
      <c r="AR96" s="32">
        <f t="shared" si="47"/>
        <v>386.81273839261655</v>
      </c>
      <c r="AS96" s="32">
        <f t="shared" si="48"/>
        <v>46.392145379718237</v>
      </c>
      <c r="AT96" s="32">
        <f t="shared" si="49"/>
        <v>18.610873938989258</v>
      </c>
      <c r="AU96" s="2">
        <f t="shared" si="50"/>
        <v>0.36010594998386314</v>
      </c>
      <c r="AV96" s="2">
        <f t="shared" si="51"/>
        <v>1.2661571002203795</v>
      </c>
      <c r="AW96" s="2">
        <f t="shared" si="52"/>
        <v>1.2139314066484228</v>
      </c>
      <c r="AX96" s="2">
        <f t="shared" si="53"/>
        <v>1.100969387206846</v>
      </c>
      <c r="AY96" s="32">
        <f t="shared" si="54"/>
        <v>4024.1917388304041</v>
      </c>
      <c r="AZ96" s="32">
        <f t="shared" si="55"/>
        <v>386.81276802101559</v>
      </c>
      <c r="BA96" s="32">
        <f t="shared" si="56"/>
        <v>46.392148420499488</v>
      </c>
      <c r="BB96" s="32">
        <f t="shared" si="57"/>
        <v>18.61087461666849</v>
      </c>
      <c r="BC96" s="2">
        <f t="shared" si="58"/>
        <v>0.36010594247141203</v>
      </c>
      <c r="BD96" s="2">
        <f t="shared" si="59"/>
        <v>1.2661572028021582</v>
      </c>
      <c r="BE96" s="2">
        <f t="shared" si="60"/>
        <v>1.213931365320398</v>
      </c>
      <c r="BF96" s="2">
        <f t="shared" si="61"/>
        <v>1.1009693761710877</v>
      </c>
      <c r="BG96" s="32">
        <f t="shared" si="62"/>
        <v>4024.1916893363182</v>
      </c>
      <c r="BH96" s="32">
        <f t="shared" si="63"/>
        <v>386.81276759955665</v>
      </c>
      <c r="BI96" s="32">
        <f t="shared" si="64"/>
        <v>46.392148377244894</v>
      </c>
      <c r="BJ96" s="32">
        <f t="shared" si="65"/>
        <v>18.610874607028624</v>
      </c>
      <c r="BK96" s="2">
        <f t="shared" si="66"/>
        <v>0.3601059425782755</v>
      </c>
      <c r="BL96" s="2">
        <f t="shared" si="67"/>
        <v>1.2661572013429494</v>
      </c>
      <c r="BM96" s="2">
        <f t="shared" si="68"/>
        <v>1.2139313659082822</v>
      </c>
      <c r="BN96" s="2">
        <f t="shared" si="69"/>
        <v>1.1009693763280692</v>
      </c>
      <c r="BO96" s="32">
        <f t="shared" si="70"/>
        <v>4024.1916900403635</v>
      </c>
      <c r="BP96" s="32">
        <f t="shared" si="71"/>
        <v>386.81276760555181</v>
      </c>
      <c r="BQ96" s="32">
        <f t="shared" si="72"/>
        <v>46.392148377860153</v>
      </c>
      <c r="BR96" s="32">
        <f t="shared" si="73"/>
        <v>18.610874607165744</v>
      </c>
      <c r="BS96" s="2">
        <f t="shared" si="74"/>
        <v>0.36010594257675549</v>
      </c>
      <c r="BT96" s="2">
        <f t="shared" si="75"/>
        <v>1.2661572013637059</v>
      </c>
      <c r="BU96" s="2">
        <f t="shared" si="76"/>
        <v>1.2139313658999198</v>
      </c>
      <c r="BV96" s="2">
        <f t="shared" si="77"/>
        <v>1.1009693763258364</v>
      </c>
      <c r="BW96" s="32">
        <f t="shared" si="78"/>
        <v>4024.1916900303472</v>
      </c>
      <c r="BX96" s="32">
        <f t="shared" si="79"/>
        <v>386.81276760546649</v>
      </c>
      <c r="BY96" s="32">
        <f t="shared" si="80"/>
        <v>46.392148377851399</v>
      </c>
      <c r="BZ96" s="32">
        <f t="shared" si="81"/>
        <v>18.610874607163797</v>
      </c>
      <c r="CA96" s="2">
        <f t="shared" si="82"/>
        <v>0.36010594257677725</v>
      </c>
      <c r="CB96" s="2">
        <f t="shared" si="83"/>
        <v>1.2661572013634104</v>
      </c>
      <c r="CC96" s="2">
        <f t="shared" si="84"/>
        <v>1.2139313659000392</v>
      </c>
      <c r="CD96" s="2">
        <f t="shared" si="85"/>
        <v>1.1009693763258679</v>
      </c>
      <c r="CE96" s="32">
        <f t="shared" si="86"/>
        <v>4024.1916900304923</v>
      </c>
      <c r="CF96" s="32">
        <f t="shared" si="87"/>
        <v>386.8127676054678</v>
      </c>
      <c r="CG96" s="32">
        <f t="shared" si="88"/>
        <v>46.392148377851548</v>
      </c>
      <c r="CH96" s="32">
        <f t="shared" si="89"/>
        <v>18.610874607163822</v>
      </c>
      <c r="CI96" s="2">
        <f t="shared" si="90"/>
        <v>0.36010594257677669</v>
      </c>
      <c r="CJ96" s="2">
        <f t="shared" si="91"/>
        <v>1.2661572013634155</v>
      </c>
      <c r="CK96" s="2">
        <f t="shared" si="92"/>
        <v>1.213931365900037</v>
      </c>
      <c r="CL96" s="2">
        <f t="shared" si="93"/>
        <v>1.1009693763258674</v>
      </c>
      <c r="CM96" s="32">
        <f t="shared" si="94"/>
        <v>4024.1916900304877</v>
      </c>
      <c r="CN96" s="32">
        <f t="shared" si="95"/>
        <v>386.81276760546774</v>
      </c>
      <c r="CO96" s="32">
        <f t="shared" si="96"/>
        <v>46.392148377851548</v>
      </c>
      <c r="CP96" s="32">
        <f t="shared" si="97"/>
        <v>18.610874607163822</v>
      </c>
      <c r="CQ96" s="2">
        <f t="shared" si="98"/>
        <v>0.36010594257677669</v>
      </c>
      <c r="CR96" s="2">
        <f t="shared" si="99"/>
        <v>1.2661572013634155</v>
      </c>
      <c r="CS96" s="2">
        <f t="shared" si="100"/>
        <v>1.213931365900037</v>
      </c>
      <c r="CT96" s="2">
        <f t="shared" si="101"/>
        <v>1.1009693763258674</v>
      </c>
      <c r="CU96" s="32">
        <f t="shared" si="102"/>
        <v>4024.1916900304877</v>
      </c>
      <c r="CV96" s="32">
        <f t="shared" si="103"/>
        <v>386.81276760546774</v>
      </c>
      <c r="CW96" s="48">
        <f t="shared" si="104"/>
        <v>46.392148377851548</v>
      </c>
      <c r="CX96" s="48">
        <f t="shared" si="105"/>
        <v>18.610874607163822</v>
      </c>
      <c r="CY96" s="49">
        <f t="shared" si="106"/>
        <v>0.36010594257677669</v>
      </c>
      <c r="CZ96" s="49">
        <f t="shared" si="107"/>
        <v>1.2661572013634155</v>
      </c>
      <c r="DA96" s="49">
        <f t="shared" si="108"/>
        <v>1.213931365900037</v>
      </c>
      <c r="DB96" s="49">
        <f t="shared" si="109"/>
        <v>1.1009693763258674</v>
      </c>
      <c r="DC96" s="48">
        <f t="shared" si="110"/>
        <v>4024.1916900304877</v>
      </c>
      <c r="DD96" s="32">
        <f t="shared" si="111"/>
        <v>386.81276760546774</v>
      </c>
      <c r="DE96" s="48">
        <f t="shared" si="112"/>
        <v>46.392148377851548</v>
      </c>
      <c r="DF96" s="48">
        <f t="shared" si="113"/>
        <v>18.610874607163822</v>
      </c>
      <c r="DG96" s="49">
        <f t="shared" si="114"/>
        <v>0.36010594257677669</v>
      </c>
      <c r="DH96" s="49">
        <f t="shared" si="115"/>
        <v>1.2661572013634155</v>
      </c>
      <c r="DI96" s="49">
        <f t="shared" si="116"/>
        <v>1.213931365900037</v>
      </c>
      <c r="DJ96" s="49">
        <f t="shared" si="117"/>
        <v>1.1009693763258674</v>
      </c>
      <c r="DK96" s="48">
        <f t="shared" si="118"/>
        <v>4024.1916900304877</v>
      </c>
      <c r="DL96" s="32">
        <f t="shared" si="119"/>
        <v>386.81276760546774</v>
      </c>
      <c r="DM96" s="48">
        <f t="shared" si="120"/>
        <v>46.392148377851548</v>
      </c>
      <c r="DN96" s="48">
        <f t="shared" si="121"/>
        <v>18.610874607163822</v>
      </c>
      <c r="DO96" s="49">
        <f t="shared" si="122"/>
        <v>0.36010594257677669</v>
      </c>
      <c r="DP96" s="49">
        <f t="shared" si="123"/>
        <v>1.2661572013634155</v>
      </c>
      <c r="DQ96" s="49">
        <f t="shared" si="124"/>
        <v>1.213931365900037</v>
      </c>
      <c r="DR96" s="49">
        <f t="shared" si="125"/>
        <v>1.1009693763258674</v>
      </c>
      <c r="DS96" s="48">
        <f t="shared" si="126"/>
        <v>4024.1916900304877</v>
      </c>
      <c r="DT96" s="32">
        <f t="shared" si="127"/>
        <v>386.81276760546774</v>
      </c>
      <c r="DU96" s="48">
        <f t="shared" si="128"/>
        <v>46.392148377851548</v>
      </c>
      <c r="DV96" s="48">
        <f t="shared" si="129"/>
        <v>18.610874607163822</v>
      </c>
      <c r="DW96" s="49">
        <f t="shared" si="130"/>
        <v>0.36010594257677669</v>
      </c>
      <c r="DX96" s="49">
        <f t="shared" si="131"/>
        <v>1.2661572013634155</v>
      </c>
      <c r="DY96" s="49">
        <f t="shared" si="132"/>
        <v>1.213931365900037</v>
      </c>
      <c r="DZ96" s="49">
        <f t="shared" si="133"/>
        <v>1.1009693763258674</v>
      </c>
      <c r="EA96" s="48">
        <f t="shared" si="134"/>
        <v>4024.1916900304877</v>
      </c>
      <c r="EB96" s="32">
        <f t="shared" si="135"/>
        <v>386.81276760546774</v>
      </c>
      <c r="EC96" s="48">
        <f t="shared" si="136"/>
        <v>46.392148377851548</v>
      </c>
      <c r="ED96" s="48">
        <f t="shared" si="137"/>
        <v>18.610874607163822</v>
      </c>
      <c r="EE96" s="49">
        <f t="shared" si="138"/>
        <v>0.36010594257677669</v>
      </c>
      <c r="EF96" s="49">
        <f t="shared" si="139"/>
        <v>1.2661572013634155</v>
      </c>
      <c r="EG96" s="49">
        <f t="shared" si="140"/>
        <v>1.213931365900037</v>
      </c>
      <c r="EH96" s="49">
        <f t="shared" si="141"/>
        <v>1.1009693763258674</v>
      </c>
      <c r="EI96" s="48">
        <f t="shared" si="142"/>
        <v>4024.1916900304877</v>
      </c>
      <c r="EJ96" s="32">
        <f t="shared" si="143"/>
        <v>386.81276760546774</v>
      </c>
      <c r="EK96" s="48">
        <f t="shared" si="144"/>
        <v>46.392148377851548</v>
      </c>
      <c r="EL96" s="48">
        <f t="shared" si="145"/>
        <v>18.610874607163822</v>
      </c>
      <c r="EM96" s="49">
        <f t="shared" si="146"/>
        <v>0.36010594257677669</v>
      </c>
      <c r="EN96" s="49">
        <f t="shared" si="147"/>
        <v>1.2661572013634155</v>
      </c>
      <c r="EO96" s="49">
        <f t="shared" si="148"/>
        <v>1.213931365900037</v>
      </c>
      <c r="EP96" s="49">
        <f t="shared" si="149"/>
        <v>1.1009693763258674</v>
      </c>
      <c r="EQ96" s="32">
        <f t="shared" si="150"/>
        <v>0.65321151062226901</v>
      </c>
      <c r="ER96" s="32">
        <f t="shared" si="151"/>
        <v>113.66276760546776</v>
      </c>
    </row>
    <row r="97" spans="19:148" x14ac:dyDescent="0.25">
      <c r="S97" s="32">
        <v>0.35</v>
      </c>
      <c r="T97" s="38">
        <f t="shared" si="23"/>
        <v>397.1981152082713</v>
      </c>
      <c r="U97" s="32">
        <f t="shared" si="24"/>
        <v>47.50412031962955</v>
      </c>
      <c r="V97" s="32">
        <f t="shared" si="25"/>
        <v>18.853443474471209</v>
      </c>
      <c r="W97" s="2">
        <f t="shared" si="152"/>
        <v>0.35726745457116926</v>
      </c>
      <c r="X97" s="2">
        <f t="shared" si="153"/>
        <v>1.3026944734096</v>
      </c>
      <c r="Y97" s="2">
        <f t="shared" si="28"/>
        <v>1.1901977832889834</v>
      </c>
      <c r="Z97" s="2">
        <f t="shared" si="29"/>
        <v>1.1016388405281523</v>
      </c>
      <c r="AA97" s="32">
        <f t="shared" si="30"/>
        <v>3969.0306827350851</v>
      </c>
      <c r="AB97" s="32">
        <f t="shared" si="31"/>
        <v>386.34043755951336</v>
      </c>
      <c r="AC97" s="32">
        <f t="shared" si="32"/>
        <v>46.343762962206412</v>
      </c>
      <c r="AD97" s="32">
        <f t="shared" si="33"/>
        <v>18.600081298856971</v>
      </c>
      <c r="AE97" s="2">
        <f t="shared" si="34"/>
        <v>0.36022529802614922</v>
      </c>
      <c r="AF97" s="2">
        <f t="shared" si="35"/>
        <v>1.2645229331677172</v>
      </c>
      <c r="AG97" s="2">
        <f t="shared" si="36"/>
        <v>1.2046007412074755</v>
      </c>
      <c r="AH97" s="2">
        <f t="shared" si="37"/>
        <v>1.1059454372407731</v>
      </c>
      <c r="AI97" s="32">
        <f t="shared" si="38"/>
        <v>3985.4022622486341</v>
      </c>
      <c r="AJ97" s="32">
        <f t="shared" si="39"/>
        <v>386.48117240824553</v>
      </c>
      <c r="AK97" s="32">
        <f t="shared" si="40"/>
        <v>46.358160998436979</v>
      </c>
      <c r="AL97" s="32">
        <f t="shared" si="41"/>
        <v>18.603295143883003</v>
      </c>
      <c r="AM97" s="2">
        <f t="shared" si="42"/>
        <v>0.36018981997066979</v>
      </c>
      <c r="AN97" s="2">
        <f t="shared" si="43"/>
        <v>1.2650096545281801</v>
      </c>
      <c r="AO97" s="2">
        <f t="shared" si="44"/>
        <v>1.2044123386441072</v>
      </c>
      <c r="AP97" s="2">
        <f t="shared" si="45"/>
        <v>1.1058896723444893</v>
      </c>
      <c r="AQ97" s="32">
        <f t="shared" si="46"/>
        <v>3985.1762612028861</v>
      </c>
      <c r="AR97" s="32">
        <f t="shared" si="47"/>
        <v>386.47923281139134</v>
      </c>
      <c r="AS97" s="32">
        <f t="shared" si="48"/>
        <v>46.357962457428904</v>
      </c>
      <c r="AT97" s="32">
        <f t="shared" si="49"/>
        <v>18.603250838726773</v>
      </c>
      <c r="AU97" s="2">
        <f t="shared" si="50"/>
        <v>0.36019030941587027</v>
      </c>
      <c r="AV97" s="2">
        <f t="shared" si="51"/>
        <v>1.2650029452895393</v>
      </c>
      <c r="AW97" s="2">
        <f t="shared" si="52"/>
        <v>1.2044149348400126</v>
      </c>
      <c r="AX97" s="2">
        <f t="shared" si="53"/>
        <v>1.1058904408897154</v>
      </c>
      <c r="AY97" s="32">
        <f t="shared" si="54"/>
        <v>3985.179373535103</v>
      </c>
      <c r="AZ97" s="32">
        <f t="shared" si="55"/>
        <v>386.47925952279786</v>
      </c>
      <c r="BA97" s="32">
        <f t="shared" si="56"/>
        <v>46.357965191641227</v>
      </c>
      <c r="BB97" s="32">
        <f t="shared" si="57"/>
        <v>18.603251448878588</v>
      </c>
      <c r="BC97" s="2">
        <f t="shared" si="58"/>
        <v>0.36019030267550595</v>
      </c>
      <c r="BD97" s="2">
        <f t="shared" si="59"/>
        <v>1.265003037686435</v>
      </c>
      <c r="BE97" s="2">
        <f t="shared" si="60"/>
        <v>1.2044148990861012</v>
      </c>
      <c r="BF97" s="2">
        <f t="shared" si="61"/>
        <v>1.1058904303055956</v>
      </c>
      <c r="BG97" s="32">
        <f t="shared" si="62"/>
        <v>3985.1793306727668</v>
      </c>
      <c r="BH97" s="32">
        <f t="shared" si="63"/>
        <v>386.47925915493454</v>
      </c>
      <c r="BI97" s="32">
        <f t="shared" si="64"/>
        <v>46.357965153986285</v>
      </c>
      <c r="BJ97" s="32">
        <f t="shared" si="65"/>
        <v>18.603251440475724</v>
      </c>
      <c r="BK97" s="2">
        <f t="shared" si="66"/>
        <v>0.3601903027683328</v>
      </c>
      <c r="BL97" s="2">
        <f t="shared" si="67"/>
        <v>1.2650030364139655</v>
      </c>
      <c r="BM97" s="2">
        <f t="shared" si="68"/>
        <v>1.204414899578496</v>
      </c>
      <c r="BN97" s="2">
        <f t="shared" si="69"/>
        <v>1.1058904304513577</v>
      </c>
      <c r="BO97" s="32">
        <f t="shared" si="70"/>
        <v>3985.1793312630552</v>
      </c>
      <c r="BP97" s="32">
        <f t="shared" si="71"/>
        <v>386.47925916000059</v>
      </c>
      <c r="BQ97" s="32">
        <f t="shared" si="72"/>
        <v>46.357965154504846</v>
      </c>
      <c r="BR97" s="32">
        <f t="shared" si="73"/>
        <v>18.603251440591443</v>
      </c>
      <c r="BS97" s="2">
        <f t="shared" si="74"/>
        <v>0.36019030276705444</v>
      </c>
      <c r="BT97" s="2">
        <f t="shared" si="75"/>
        <v>1.2650030364314895</v>
      </c>
      <c r="BU97" s="2">
        <f t="shared" si="76"/>
        <v>1.204414899571715</v>
      </c>
      <c r="BV97" s="2">
        <f t="shared" si="77"/>
        <v>1.1058904304493504</v>
      </c>
      <c r="BW97" s="32">
        <f t="shared" si="78"/>
        <v>3985.1793312549275</v>
      </c>
      <c r="BX97" s="32">
        <f t="shared" si="79"/>
        <v>386.47925915993085</v>
      </c>
      <c r="BY97" s="32">
        <f t="shared" si="80"/>
        <v>46.357965154497727</v>
      </c>
      <c r="BZ97" s="32">
        <f t="shared" si="81"/>
        <v>18.603251440589847</v>
      </c>
      <c r="CA97" s="2">
        <f t="shared" si="82"/>
        <v>0.36019030276707187</v>
      </c>
      <c r="CB97" s="2">
        <f t="shared" si="83"/>
        <v>1.2650030364312488</v>
      </c>
      <c r="CC97" s="2">
        <f t="shared" si="84"/>
        <v>1.2044148995718083</v>
      </c>
      <c r="CD97" s="2">
        <f t="shared" si="85"/>
        <v>1.105890430449378</v>
      </c>
      <c r="CE97" s="32">
        <f t="shared" si="86"/>
        <v>3985.1793312550403</v>
      </c>
      <c r="CF97" s="32">
        <f t="shared" si="87"/>
        <v>386.47925915993181</v>
      </c>
      <c r="CG97" s="32">
        <f t="shared" si="88"/>
        <v>46.357965154497812</v>
      </c>
      <c r="CH97" s="32">
        <f t="shared" si="89"/>
        <v>18.603251440589872</v>
      </c>
      <c r="CI97" s="2">
        <f t="shared" si="90"/>
        <v>0.36019030276707176</v>
      </c>
      <c r="CJ97" s="2">
        <f t="shared" si="91"/>
        <v>1.2650030364312514</v>
      </c>
      <c r="CK97" s="2">
        <f t="shared" si="92"/>
        <v>1.2044148995718071</v>
      </c>
      <c r="CL97" s="2">
        <f t="shared" si="93"/>
        <v>1.1058904304493777</v>
      </c>
      <c r="CM97" s="32">
        <f t="shared" si="94"/>
        <v>3985.1793312550385</v>
      </c>
      <c r="CN97" s="32">
        <f t="shared" si="95"/>
        <v>386.47925915993181</v>
      </c>
      <c r="CO97" s="32">
        <f t="shared" si="96"/>
        <v>46.357965154497812</v>
      </c>
      <c r="CP97" s="32">
        <f t="shared" si="97"/>
        <v>18.603251440589872</v>
      </c>
      <c r="CQ97" s="2">
        <f t="shared" si="98"/>
        <v>0.36019030276707176</v>
      </c>
      <c r="CR97" s="2">
        <f t="shared" si="99"/>
        <v>1.2650030364312514</v>
      </c>
      <c r="CS97" s="2">
        <f t="shared" si="100"/>
        <v>1.2044148995718071</v>
      </c>
      <c r="CT97" s="2">
        <f t="shared" si="101"/>
        <v>1.1058904304493777</v>
      </c>
      <c r="CU97" s="32">
        <f t="shared" si="102"/>
        <v>3985.1793312550385</v>
      </c>
      <c r="CV97" s="32">
        <f t="shared" si="103"/>
        <v>386.47925915993181</v>
      </c>
      <c r="CW97" s="48">
        <f t="shared" si="104"/>
        <v>46.357965154497812</v>
      </c>
      <c r="CX97" s="48">
        <f t="shared" si="105"/>
        <v>18.603251440589872</v>
      </c>
      <c r="CY97" s="49">
        <f t="shared" si="106"/>
        <v>0.36019030276707176</v>
      </c>
      <c r="CZ97" s="49">
        <f t="shared" si="107"/>
        <v>1.2650030364312514</v>
      </c>
      <c r="DA97" s="49">
        <f t="shared" si="108"/>
        <v>1.2044148995718071</v>
      </c>
      <c r="DB97" s="49">
        <f t="shared" si="109"/>
        <v>1.1058904304493777</v>
      </c>
      <c r="DC97" s="48">
        <f t="shared" si="110"/>
        <v>3985.1793312550385</v>
      </c>
      <c r="DD97" s="32">
        <f t="shared" si="111"/>
        <v>386.47925915993181</v>
      </c>
      <c r="DE97" s="48">
        <f t="shared" si="112"/>
        <v>46.357965154497812</v>
      </c>
      <c r="DF97" s="48">
        <f t="shared" si="113"/>
        <v>18.603251440589872</v>
      </c>
      <c r="DG97" s="49">
        <f t="shared" si="114"/>
        <v>0.36019030276707176</v>
      </c>
      <c r="DH97" s="49">
        <f t="shared" si="115"/>
        <v>1.2650030364312514</v>
      </c>
      <c r="DI97" s="49">
        <f t="shared" si="116"/>
        <v>1.2044148995718071</v>
      </c>
      <c r="DJ97" s="49">
        <f t="shared" si="117"/>
        <v>1.1058904304493777</v>
      </c>
      <c r="DK97" s="48">
        <f t="shared" si="118"/>
        <v>3985.1793312550385</v>
      </c>
      <c r="DL97" s="32">
        <f t="shared" si="119"/>
        <v>386.47925915993181</v>
      </c>
      <c r="DM97" s="48">
        <f t="shared" si="120"/>
        <v>46.357965154497812</v>
      </c>
      <c r="DN97" s="48">
        <f t="shared" si="121"/>
        <v>18.603251440589872</v>
      </c>
      <c r="DO97" s="49">
        <f t="shared" si="122"/>
        <v>0.36019030276707176</v>
      </c>
      <c r="DP97" s="49">
        <f t="shared" si="123"/>
        <v>1.2650030364312514</v>
      </c>
      <c r="DQ97" s="49">
        <f t="shared" si="124"/>
        <v>1.2044148995718071</v>
      </c>
      <c r="DR97" s="49">
        <f t="shared" si="125"/>
        <v>1.1058904304493777</v>
      </c>
      <c r="DS97" s="48">
        <f t="shared" si="126"/>
        <v>3985.1793312550385</v>
      </c>
      <c r="DT97" s="32">
        <f t="shared" si="127"/>
        <v>386.47925915993181</v>
      </c>
      <c r="DU97" s="48">
        <f t="shared" si="128"/>
        <v>46.357965154497812</v>
      </c>
      <c r="DV97" s="48">
        <f t="shared" si="129"/>
        <v>18.603251440589872</v>
      </c>
      <c r="DW97" s="49">
        <f t="shared" si="130"/>
        <v>0.36019030276707176</v>
      </c>
      <c r="DX97" s="49">
        <f t="shared" si="131"/>
        <v>1.2650030364312514</v>
      </c>
      <c r="DY97" s="49">
        <f t="shared" si="132"/>
        <v>1.2044148995718071</v>
      </c>
      <c r="DZ97" s="49">
        <f t="shared" si="133"/>
        <v>1.1058904304493777</v>
      </c>
      <c r="EA97" s="48">
        <f t="shared" si="134"/>
        <v>3985.1793312550385</v>
      </c>
      <c r="EB97" s="32">
        <f t="shared" si="135"/>
        <v>386.47925915993181</v>
      </c>
      <c r="EC97" s="48">
        <f t="shared" si="136"/>
        <v>46.357965154497812</v>
      </c>
      <c r="ED97" s="48">
        <f t="shared" si="137"/>
        <v>18.603251440589872</v>
      </c>
      <c r="EE97" s="49">
        <f t="shared" si="138"/>
        <v>0.36019030276707176</v>
      </c>
      <c r="EF97" s="49">
        <f t="shared" si="139"/>
        <v>1.2650030364312514</v>
      </c>
      <c r="EG97" s="49">
        <f t="shared" si="140"/>
        <v>1.2044148995718071</v>
      </c>
      <c r="EH97" s="49">
        <f t="shared" si="141"/>
        <v>1.1058904304493777</v>
      </c>
      <c r="EI97" s="48">
        <f t="shared" si="142"/>
        <v>3985.1793312550385</v>
      </c>
      <c r="EJ97" s="32">
        <f t="shared" si="143"/>
        <v>386.47925915993181</v>
      </c>
      <c r="EK97" s="48">
        <f t="shared" si="144"/>
        <v>46.357965154497812</v>
      </c>
      <c r="EL97" s="48">
        <f t="shared" si="145"/>
        <v>18.603251440589872</v>
      </c>
      <c r="EM97" s="49">
        <f t="shared" si="146"/>
        <v>0.36019030276707176</v>
      </c>
      <c r="EN97" s="49">
        <f t="shared" si="147"/>
        <v>1.2650030364312514</v>
      </c>
      <c r="EO97" s="49">
        <f t="shared" si="148"/>
        <v>1.2044148995718071</v>
      </c>
      <c r="EP97" s="49">
        <f t="shared" si="149"/>
        <v>1.1058904304493777</v>
      </c>
      <c r="EQ97" s="32">
        <f t="shared" si="150"/>
        <v>0.66068455174938712</v>
      </c>
      <c r="ER97" s="32">
        <f t="shared" si="151"/>
        <v>113.32925915993184</v>
      </c>
    </row>
    <row r="98" spans="19:148" x14ac:dyDescent="0.25">
      <c r="S98" s="32">
        <v>0.36</v>
      </c>
      <c r="T98" s="38">
        <f t="shared" si="23"/>
        <v>396.80665170753616</v>
      </c>
      <c r="U98" s="32">
        <f t="shared" si="24"/>
        <v>47.460442483037077</v>
      </c>
      <c r="V98" s="32">
        <f t="shared" si="25"/>
        <v>18.844113034157228</v>
      </c>
      <c r="W98" s="2">
        <f t="shared" si="152"/>
        <v>0.35738220125175607</v>
      </c>
      <c r="X98" s="2">
        <f t="shared" si="153"/>
        <v>1.3012939651045321</v>
      </c>
      <c r="Y98" s="2">
        <f t="shared" si="28"/>
        <v>1.1817204147887599</v>
      </c>
      <c r="Z98" s="2">
        <f t="shared" si="29"/>
        <v>1.1064009603454041</v>
      </c>
      <c r="AA98" s="32">
        <f t="shared" si="30"/>
        <v>3931.844814188908</v>
      </c>
      <c r="AB98" s="32">
        <f t="shared" si="31"/>
        <v>386.01903054709823</v>
      </c>
      <c r="AC98" s="32">
        <f t="shared" si="32"/>
        <v>46.310940718721476</v>
      </c>
      <c r="AD98" s="32">
        <f t="shared" si="33"/>
        <v>18.592748312427272</v>
      </c>
      <c r="AE98" s="2">
        <f t="shared" si="34"/>
        <v>0.36030605245145242</v>
      </c>
      <c r="AF98" s="2">
        <f t="shared" si="35"/>
        <v>1.2634120741927068</v>
      </c>
      <c r="AG98" s="2">
        <f t="shared" si="36"/>
        <v>1.1954480157450598</v>
      </c>
      <c r="AH98" s="2">
        <f t="shared" si="37"/>
        <v>1.1109438157447113</v>
      </c>
      <c r="AI98" s="32">
        <f t="shared" si="38"/>
        <v>3947.479324245257</v>
      </c>
      <c r="AJ98" s="32">
        <f t="shared" si="39"/>
        <v>386.15446084218826</v>
      </c>
      <c r="AK98" s="32">
        <f t="shared" si="40"/>
        <v>46.324760827743013</v>
      </c>
      <c r="AL98" s="32">
        <f t="shared" si="41"/>
        <v>18.595837052216023</v>
      </c>
      <c r="AM98" s="2">
        <f t="shared" si="42"/>
        <v>0.36027207085429286</v>
      </c>
      <c r="AN98" s="2">
        <f t="shared" si="43"/>
        <v>1.2638800344835615</v>
      </c>
      <c r="AO98" s="2">
        <f t="shared" si="44"/>
        <v>1.1952740809792499</v>
      </c>
      <c r="AP98" s="2">
        <f t="shared" si="45"/>
        <v>1.1108868258810405</v>
      </c>
      <c r="AQ98" s="32">
        <f t="shared" si="46"/>
        <v>3947.2701694844473</v>
      </c>
      <c r="AR98" s="32">
        <f t="shared" si="47"/>
        <v>386.15265194325565</v>
      </c>
      <c r="AS98" s="32">
        <f t="shared" si="48"/>
        <v>46.324576140155443</v>
      </c>
      <c r="AT98" s="32">
        <f t="shared" si="49"/>
        <v>18.595795785991591</v>
      </c>
      <c r="AU98" s="2">
        <f t="shared" si="50"/>
        <v>0.36027252517333347</v>
      </c>
      <c r="AV98" s="2">
        <f t="shared" si="51"/>
        <v>1.2638737829488429</v>
      </c>
      <c r="AW98" s="2">
        <f t="shared" si="52"/>
        <v>1.1952764038620283</v>
      </c>
      <c r="AX98" s="2">
        <f t="shared" si="53"/>
        <v>1.1108875870717749</v>
      </c>
      <c r="AY98" s="32">
        <f t="shared" si="54"/>
        <v>3947.2729609971207</v>
      </c>
      <c r="AZ98" s="32">
        <f t="shared" si="55"/>
        <v>386.15267608648168</v>
      </c>
      <c r="BA98" s="32">
        <f t="shared" si="56"/>
        <v>46.32457860514829</v>
      </c>
      <c r="BB98" s="32">
        <f t="shared" si="57"/>
        <v>18.595796336766572</v>
      </c>
      <c r="BC98" s="2">
        <f t="shared" si="58"/>
        <v>0.36027251910965269</v>
      </c>
      <c r="BD98" s="2">
        <f t="shared" si="59"/>
        <v>1.263873866387361</v>
      </c>
      <c r="BE98" s="2">
        <f t="shared" si="60"/>
        <v>1.1952763728586473</v>
      </c>
      <c r="BF98" s="2">
        <f t="shared" si="61"/>
        <v>1.110887576912224</v>
      </c>
      <c r="BG98" s="32">
        <f t="shared" si="62"/>
        <v>3947.2729237386552</v>
      </c>
      <c r="BH98" s="32">
        <f t="shared" si="63"/>
        <v>386.15267576424088</v>
      </c>
      <c r="BI98" s="32">
        <f t="shared" si="64"/>
        <v>46.324578572247901</v>
      </c>
      <c r="BJ98" s="32">
        <f t="shared" si="65"/>
        <v>18.595796329415354</v>
      </c>
      <c r="BK98" s="2">
        <f t="shared" si="66"/>
        <v>0.36027251919058501</v>
      </c>
      <c r="BL98" s="2">
        <f t="shared" si="67"/>
        <v>1.2638738652737027</v>
      </c>
      <c r="BM98" s="2">
        <f t="shared" si="68"/>
        <v>1.1952763732724512</v>
      </c>
      <c r="BN98" s="2">
        <f t="shared" si="69"/>
        <v>1.1108875770478239</v>
      </c>
      <c r="BO98" s="32">
        <f t="shared" si="70"/>
        <v>3947.2729242359428</v>
      </c>
      <c r="BP98" s="32">
        <f t="shared" si="71"/>
        <v>386.15267576854183</v>
      </c>
      <c r="BQ98" s="32">
        <f t="shared" si="72"/>
        <v>46.324578572687038</v>
      </c>
      <c r="BR98" s="32">
        <f t="shared" si="73"/>
        <v>18.595796329513469</v>
      </c>
      <c r="BS98" s="2">
        <f t="shared" si="74"/>
        <v>0.36027251918950465</v>
      </c>
      <c r="BT98" s="2">
        <f t="shared" si="75"/>
        <v>1.2638738652885673</v>
      </c>
      <c r="BU98" s="2">
        <f t="shared" si="76"/>
        <v>1.195276373266928</v>
      </c>
      <c r="BV98" s="2">
        <f t="shared" si="77"/>
        <v>1.1108875770460138</v>
      </c>
      <c r="BW98" s="32">
        <f t="shared" si="78"/>
        <v>3947.2729242293085</v>
      </c>
      <c r="BX98" s="32">
        <f t="shared" si="79"/>
        <v>386.15267576848447</v>
      </c>
      <c r="BY98" s="32">
        <f t="shared" si="80"/>
        <v>46.324578572681169</v>
      </c>
      <c r="BZ98" s="32">
        <f t="shared" si="81"/>
        <v>18.595796329512165</v>
      </c>
      <c r="CA98" s="2">
        <f t="shared" si="82"/>
        <v>0.36027251918951925</v>
      </c>
      <c r="CB98" s="2">
        <f t="shared" si="83"/>
        <v>1.2638738652883685</v>
      </c>
      <c r="CC98" s="2">
        <f t="shared" si="84"/>
        <v>1.1952763732670013</v>
      </c>
      <c r="CD98" s="2">
        <f t="shared" si="85"/>
        <v>1.1108875770460382</v>
      </c>
      <c r="CE98" s="32">
        <f t="shared" si="86"/>
        <v>3947.2729242293949</v>
      </c>
      <c r="CF98" s="32">
        <f t="shared" si="87"/>
        <v>386.15267576848521</v>
      </c>
      <c r="CG98" s="32">
        <f t="shared" si="88"/>
        <v>46.324578572681254</v>
      </c>
      <c r="CH98" s="32">
        <f t="shared" si="89"/>
        <v>18.595796329512172</v>
      </c>
      <c r="CI98" s="2">
        <f t="shared" si="90"/>
        <v>0.3602725191895188</v>
      </c>
      <c r="CJ98" s="2">
        <f t="shared" si="91"/>
        <v>1.2638738652883719</v>
      </c>
      <c r="CK98" s="2">
        <f t="shared" si="92"/>
        <v>1.1952763732670002</v>
      </c>
      <c r="CL98" s="2">
        <f t="shared" si="93"/>
        <v>1.110887577046038</v>
      </c>
      <c r="CM98" s="32">
        <f t="shared" si="94"/>
        <v>3947.2729242293958</v>
      </c>
      <c r="CN98" s="32">
        <f t="shared" si="95"/>
        <v>386.15267576848521</v>
      </c>
      <c r="CO98" s="32">
        <f t="shared" si="96"/>
        <v>46.324578572681254</v>
      </c>
      <c r="CP98" s="32">
        <f t="shared" si="97"/>
        <v>18.595796329512172</v>
      </c>
      <c r="CQ98" s="2">
        <f t="shared" si="98"/>
        <v>0.3602725191895188</v>
      </c>
      <c r="CR98" s="2">
        <f t="shared" si="99"/>
        <v>1.2638738652883719</v>
      </c>
      <c r="CS98" s="2">
        <f t="shared" si="100"/>
        <v>1.1952763732670002</v>
      </c>
      <c r="CT98" s="2">
        <f t="shared" si="101"/>
        <v>1.110887577046038</v>
      </c>
      <c r="CU98" s="32">
        <f t="shared" si="102"/>
        <v>3947.2729242293958</v>
      </c>
      <c r="CV98" s="32">
        <f t="shared" si="103"/>
        <v>386.15267576848521</v>
      </c>
      <c r="CW98" s="48">
        <f t="shared" si="104"/>
        <v>46.324578572681254</v>
      </c>
      <c r="CX98" s="48">
        <f t="shared" si="105"/>
        <v>18.595796329512172</v>
      </c>
      <c r="CY98" s="49">
        <f t="shared" si="106"/>
        <v>0.3602725191895188</v>
      </c>
      <c r="CZ98" s="49">
        <f t="shared" si="107"/>
        <v>1.2638738652883719</v>
      </c>
      <c r="DA98" s="49">
        <f t="shared" si="108"/>
        <v>1.1952763732670002</v>
      </c>
      <c r="DB98" s="49">
        <f t="shared" si="109"/>
        <v>1.110887577046038</v>
      </c>
      <c r="DC98" s="48">
        <f t="shared" si="110"/>
        <v>3947.2729242293958</v>
      </c>
      <c r="DD98" s="32">
        <f t="shared" si="111"/>
        <v>386.15267576848521</v>
      </c>
      <c r="DE98" s="48">
        <f t="shared" si="112"/>
        <v>46.324578572681254</v>
      </c>
      <c r="DF98" s="48">
        <f t="shared" si="113"/>
        <v>18.595796329512172</v>
      </c>
      <c r="DG98" s="49">
        <f t="shared" si="114"/>
        <v>0.3602725191895188</v>
      </c>
      <c r="DH98" s="49">
        <f t="shared" si="115"/>
        <v>1.2638738652883719</v>
      </c>
      <c r="DI98" s="49">
        <f t="shared" si="116"/>
        <v>1.1952763732670002</v>
      </c>
      <c r="DJ98" s="49">
        <f t="shared" si="117"/>
        <v>1.110887577046038</v>
      </c>
      <c r="DK98" s="48">
        <f t="shared" si="118"/>
        <v>3947.2729242293958</v>
      </c>
      <c r="DL98" s="32">
        <f t="shared" si="119"/>
        <v>386.15267576848521</v>
      </c>
      <c r="DM98" s="48">
        <f t="shared" si="120"/>
        <v>46.324578572681254</v>
      </c>
      <c r="DN98" s="48">
        <f t="shared" si="121"/>
        <v>18.595796329512172</v>
      </c>
      <c r="DO98" s="49">
        <f t="shared" si="122"/>
        <v>0.3602725191895188</v>
      </c>
      <c r="DP98" s="49">
        <f t="shared" si="123"/>
        <v>1.2638738652883719</v>
      </c>
      <c r="DQ98" s="49">
        <f t="shared" si="124"/>
        <v>1.1952763732670002</v>
      </c>
      <c r="DR98" s="49">
        <f t="shared" si="125"/>
        <v>1.110887577046038</v>
      </c>
      <c r="DS98" s="48">
        <f t="shared" si="126"/>
        <v>3947.2729242293958</v>
      </c>
      <c r="DT98" s="32">
        <f t="shared" si="127"/>
        <v>386.15267576848521</v>
      </c>
      <c r="DU98" s="48">
        <f t="shared" si="128"/>
        <v>46.324578572681254</v>
      </c>
      <c r="DV98" s="48">
        <f t="shared" si="129"/>
        <v>18.595796329512172</v>
      </c>
      <c r="DW98" s="49">
        <f t="shared" si="130"/>
        <v>0.3602725191895188</v>
      </c>
      <c r="DX98" s="49">
        <f t="shared" si="131"/>
        <v>1.2638738652883719</v>
      </c>
      <c r="DY98" s="49">
        <f t="shared" si="132"/>
        <v>1.1952763732670002</v>
      </c>
      <c r="DZ98" s="49">
        <f t="shared" si="133"/>
        <v>1.110887577046038</v>
      </c>
      <c r="EA98" s="48">
        <f t="shared" si="134"/>
        <v>3947.2729242293958</v>
      </c>
      <c r="EB98" s="32">
        <f t="shared" si="135"/>
        <v>386.15267576848521</v>
      </c>
      <c r="EC98" s="48">
        <f t="shared" si="136"/>
        <v>46.324578572681254</v>
      </c>
      <c r="ED98" s="48">
        <f t="shared" si="137"/>
        <v>18.595796329512172</v>
      </c>
      <c r="EE98" s="49">
        <f t="shared" si="138"/>
        <v>0.3602725191895188</v>
      </c>
      <c r="EF98" s="49">
        <f t="shared" si="139"/>
        <v>1.2638738652883719</v>
      </c>
      <c r="EG98" s="49">
        <f t="shared" si="140"/>
        <v>1.1952763732670002</v>
      </c>
      <c r="EH98" s="49">
        <f t="shared" si="141"/>
        <v>1.110887577046038</v>
      </c>
      <c r="EI98" s="48">
        <f t="shared" si="142"/>
        <v>3947.2729242293958</v>
      </c>
      <c r="EJ98" s="32">
        <f t="shared" si="143"/>
        <v>386.15267576848521</v>
      </c>
      <c r="EK98" s="48">
        <f t="shared" si="144"/>
        <v>46.324578572681254</v>
      </c>
      <c r="EL98" s="48">
        <f t="shared" si="145"/>
        <v>18.595796329512172</v>
      </c>
      <c r="EM98" s="49">
        <f t="shared" si="146"/>
        <v>0.3602725191895188</v>
      </c>
      <c r="EN98" s="49">
        <f t="shared" si="147"/>
        <v>1.2638738652883719</v>
      </c>
      <c r="EO98" s="49">
        <f t="shared" si="148"/>
        <v>1.1952763732670002</v>
      </c>
      <c r="EP98" s="49">
        <f t="shared" si="149"/>
        <v>1.110887577046038</v>
      </c>
      <c r="EQ98" s="32">
        <f t="shared" si="150"/>
        <v>0.66799023000078961</v>
      </c>
      <c r="ER98" s="32">
        <f t="shared" si="151"/>
        <v>113.00267576848523</v>
      </c>
    </row>
    <row r="99" spans="19:148" x14ac:dyDescent="0.25">
      <c r="S99" s="32">
        <v>0.37</v>
      </c>
      <c r="T99" s="38">
        <f t="shared" si="23"/>
        <v>396.41518820680102</v>
      </c>
      <c r="U99" s="32">
        <f t="shared" si="24"/>
        <v>47.41691000693897</v>
      </c>
      <c r="V99" s="32">
        <f t="shared" si="25"/>
        <v>18.83479761312319</v>
      </c>
      <c r="W99" s="2">
        <f t="shared" si="152"/>
        <v>0.35749631582024949</v>
      </c>
      <c r="X99" s="2">
        <f t="shared" si="153"/>
        <v>1.2998954577624311</v>
      </c>
      <c r="Y99" s="2">
        <f t="shared" si="28"/>
        <v>1.1735853834858079</v>
      </c>
      <c r="Z99" s="2">
        <f t="shared" si="29"/>
        <v>1.1112354246214371</v>
      </c>
      <c r="AA99" s="32">
        <f t="shared" si="30"/>
        <v>3895.6602932594601</v>
      </c>
      <c r="AB99" s="32">
        <f t="shared" si="31"/>
        <v>385.70391773610038</v>
      </c>
      <c r="AC99" s="32">
        <f t="shared" si="32"/>
        <v>46.278841490179531</v>
      </c>
      <c r="AD99" s="32">
        <f t="shared" si="33"/>
        <v>18.585567985350099</v>
      </c>
      <c r="AE99" s="2">
        <f t="shared" si="34"/>
        <v>0.36038486252818486</v>
      </c>
      <c r="AF99" s="2">
        <f t="shared" si="35"/>
        <v>1.2623239124203431</v>
      </c>
      <c r="AG99" s="2">
        <f t="shared" si="36"/>
        <v>1.1866577241476641</v>
      </c>
      <c r="AH99" s="2">
        <f t="shared" si="37"/>
        <v>1.1160167236079106</v>
      </c>
      <c r="AI99" s="32">
        <f t="shared" si="38"/>
        <v>3910.5994603828426</v>
      </c>
      <c r="AJ99" s="32">
        <f t="shared" si="39"/>
        <v>385.83430022353951</v>
      </c>
      <c r="AK99" s="32">
        <f t="shared" si="40"/>
        <v>46.292113398860479</v>
      </c>
      <c r="AL99" s="32">
        <f t="shared" si="41"/>
        <v>18.588537863590435</v>
      </c>
      <c r="AM99" s="2">
        <f t="shared" si="42"/>
        <v>0.36035229721451062</v>
      </c>
      <c r="AN99" s="2">
        <f t="shared" si="43"/>
        <v>1.2627740424840268</v>
      </c>
      <c r="AO99" s="2">
        <f t="shared" si="44"/>
        <v>1.1864971177076475</v>
      </c>
      <c r="AP99" s="2">
        <f t="shared" si="45"/>
        <v>1.1159585504948448</v>
      </c>
      <c r="AQ99" s="32">
        <f t="shared" si="46"/>
        <v>3910.40559387443</v>
      </c>
      <c r="AR99" s="32">
        <f t="shared" si="47"/>
        <v>385.8326108153974</v>
      </c>
      <c r="AS99" s="32">
        <f t="shared" si="48"/>
        <v>46.291941343756328</v>
      </c>
      <c r="AT99" s="32">
        <f t="shared" si="49"/>
        <v>18.588499372116768</v>
      </c>
      <c r="AU99" s="2">
        <f t="shared" si="50"/>
        <v>0.36035271956619147</v>
      </c>
      <c r="AV99" s="2">
        <f t="shared" si="51"/>
        <v>1.2627682089883161</v>
      </c>
      <c r="AW99" s="2">
        <f t="shared" si="52"/>
        <v>1.1864991984686839</v>
      </c>
      <c r="AX99" s="2">
        <f t="shared" si="53"/>
        <v>1.1159593042560143</v>
      </c>
      <c r="AY99" s="32">
        <f t="shared" si="54"/>
        <v>3910.4081040206838</v>
      </c>
      <c r="AZ99" s="32">
        <f t="shared" si="55"/>
        <v>385.83263268996046</v>
      </c>
      <c r="BA99" s="32">
        <f t="shared" si="56"/>
        <v>46.291943571522118</v>
      </c>
      <c r="BB99" s="32">
        <f t="shared" si="57"/>
        <v>18.58849987050516</v>
      </c>
      <c r="BC99" s="2">
        <f t="shared" si="58"/>
        <v>0.36035271409762126</v>
      </c>
      <c r="BD99" s="2">
        <f t="shared" si="59"/>
        <v>1.2627682845206152</v>
      </c>
      <c r="BE99" s="2">
        <f t="shared" si="60"/>
        <v>1.1864991715268141</v>
      </c>
      <c r="BF99" s="2">
        <f t="shared" si="61"/>
        <v>1.1159592944962664</v>
      </c>
      <c r="BG99" s="32">
        <f t="shared" si="62"/>
        <v>3910.4080715188402</v>
      </c>
      <c r="BH99" s="32">
        <f t="shared" si="63"/>
        <v>385.83263240672454</v>
      </c>
      <c r="BI99" s="32">
        <f t="shared" si="64"/>
        <v>46.291943542676563</v>
      </c>
      <c r="BJ99" s="32">
        <f t="shared" si="65"/>
        <v>18.588499864051922</v>
      </c>
      <c r="BK99" s="2">
        <f t="shared" si="66"/>
        <v>0.36035271416842929</v>
      </c>
      <c r="BL99" s="2">
        <f t="shared" si="67"/>
        <v>1.2627682835426088</v>
      </c>
      <c r="BM99" s="2">
        <f t="shared" si="68"/>
        <v>1.1864991718756626</v>
      </c>
      <c r="BN99" s="2">
        <f t="shared" si="69"/>
        <v>1.1159592946226373</v>
      </c>
      <c r="BO99" s="32">
        <f t="shared" si="70"/>
        <v>3910.4080719396802</v>
      </c>
      <c r="BP99" s="32">
        <f t="shared" si="71"/>
        <v>385.83263241039197</v>
      </c>
      <c r="BQ99" s="32">
        <f t="shared" si="72"/>
        <v>46.291943543050081</v>
      </c>
      <c r="BR99" s="32">
        <f t="shared" si="73"/>
        <v>18.588499864135485</v>
      </c>
      <c r="BS99" s="2">
        <f t="shared" si="74"/>
        <v>0.36035271416751236</v>
      </c>
      <c r="BT99" s="2">
        <f t="shared" si="75"/>
        <v>1.2627682835552729</v>
      </c>
      <c r="BU99" s="2">
        <f t="shared" si="76"/>
        <v>1.1864991718711455</v>
      </c>
      <c r="BV99" s="2">
        <f t="shared" si="77"/>
        <v>1.1159592946210009</v>
      </c>
      <c r="BW99" s="32">
        <f t="shared" si="78"/>
        <v>3910.4080719342314</v>
      </c>
      <c r="BX99" s="32">
        <f t="shared" si="79"/>
        <v>385.8326324103445</v>
      </c>
      <c r="BY99" s="32">
        <f t="shared" si="80"/>
        <v>46.291943543045249</v>
      </c>
      <c r="BZ99" s="32">
        <f t="shared" si="81"/>
        <v>18.588499864134405</v>
      </c>
      <c r="CA99" s="2">
        <f t="shared" si="82"/>
        <v>0.36035271416752424</v>
      </c>
      <c r="CB99" s="2">
        <f t="shared" si="83"/>
        <v>1.2627682835551086</v>
      </c>
      <c r="CC99" s="2">
        <f t="shared" si="84"/>
        <v>1.1864991718712041</v>
      </c>
      <c r="CD99" s="2">
        <f t="shared" si="85"/>
        <v>1.1159592946210222</v>
      </c>
      <c r="CE99" s="32">
        <f t="shared" si="86"/>
        <v>3910.408071934301</v>
      </c>
      <c r="CF99" s="32">
        <f t="shared" si="87"/>
        <v>385.83263241034507</v>
      </c>
      <c r="CG99" s="32">
        <f t="shared" si="88"/>
        <v>46.291943543045313</v>
      </c>
      <c r="CH99" s="32">
        <f t="shared" si="89"/>
        <v>18.588499864134423</v>
      </c>
      <c r="CI99" s="2">
        <f t="shared" si="90"/>
        <v>0.36035271416752412</v>
      </c>
      <c r="CJ99" s="2">
        <f t="shared" si="91"/>
        <v>1.2627682835551102</v>
      </c>
      <c r="CK99" s="2">
        <f t="shared" si="92"/>
        <v>1.1864991718712032</v>
      </c>
      <c r="CL99" s="2">
        <f t="shared" si="93"/>
        <v>1.1159592946210222</v>
      </c>
      <c r="CM99" s="32">
        <f t="shared" si="94"/>
        <v>3910.4080719343028</v>
      </c>
      <c r="CN99" s="32">
        <f t="shared" si="95"/>
        <v>385.83263241034507</v>
      </c>
      <c r="CO99" s="32">
        <f t="shared" si="96"/>
        <v>46.291943543045313</v>
      </c>
      <c r="CP99" s="32">
        <f t="shared" si="97"/>
        <v>18.588499864134423</v>
      </c>
      <c r="CQ99" s="2">
        <f t="shared" si="98"/>
        <v>0.36035271416752412</v>
      </c>
      <c r="CR99" s="2">
        <f t="shared" si="99"/>
        <v>1.2627682835551102</v>
      </c>
      <c r="CS99" s="2">
        <f t="shared" si="100"/>
        <v>1.1864991718712032</v>
      </c>
      <c r="CT99" s="2">
        <f t="shared" si="101"/>
        <v>1.1159592946210222</v>
      </c>
      <c r="CU99" s="32">
        <f t="shared" si="102"/>
        <v>3910.4080719343028</v>
      </c>
      <c r="CV99" s="32">
        <f t="shared" si="103"/>
        <v>385.83263241034507</v>
      </c>
      <c r="CW99" s="48">
        <f t="shared" si="104"/>
        <v>46.291943543045313</v>
      </c>
      <c r="CX99" s="48">
        <f t="shared" si="105"/>
        <v>18.588499864134423</v>
      </c>
      <c r="CY99" s="49">
        <f t="shared" si="106"/>
        <v>0.36035271416752412</v>
      </c>
      <c r="CZ99" s="49">
        <f t="shared" si="107"/>
        <v>1.2627682835551102</v>
      </c>
      <c r="DA99" s="49">
        <f t="shared" si="108"/>
        <v>1.1864991718712032</v>
      </c>
      <c r="DB99" s="49">
        <f t="shared" si="109"/>
        <v>1.1159592946210222</v>
      </c>
      <c r="DC99" s="48">
        <f t="shared" si="110"/>
        <v>3910.4080719343028</v>
      </c>
      <c r="DD99" s="32">
        <f t="shared" si="111"/>
        <v>385.83263241034507</v>
      </c>
      <c r="DE99" s="48">
        <f t="shared" si="112"/>
        <v>46.291943543045313</v>
      </c>
      <c r="DF99" s="48">
        <f t="shared" si="113"/>
        <v>18.588499864134423</v>
      </c>
      <c r="DG99" s="49">
        <f t="shared" si="114"/>
        <v>0.36035271416752412</v>
      </c>
      <c r="DH99" s="49">
        <f t="shared" si="115"/>
        <v>1.2627682835551102</v>
      </c>
      <c r="DI99" s="49">
        <f t="shared" si="116"/>
        <v>1.1864991718712032</v>
      </c>
      <c r="DJ99" s="49">
        <f t="shared" si="117"/>
        <v>1.1159592946210222</v>
      </c>
      <c r="DK99" s="48">
        <f t="shared" si="118"/>
        <v>3910.4080719343028</v>
      </c>
      <c r="DL99" s="32">
        <f t="shared" si="119"/>
        <v>385.83263241034507</v>
      </c>
      <c r="DM99" s="48">
        <f t="shared" si="120"/>
        <v>46.291943543045313</v>
      </c>
      <c r="DN99" s="48">
        <f t="shared" si="121"/>
        <v>18.588499864134423</v>
      </c>
      <c r="DO99" s="49">
        <f t="shared" si="122"/>
        <v>0.36035271416752412</v>
      </c>
      <c r="DP99" s="49">
        <f t="shared" si="123"/>
        <v>1.2627682835551102</v>
      </c>
      <c r="DQ99" s="49">
        <f t="shared" si="124"/>
        <v>1.1864991718712032</v>
      </c>
      <c r="DR99" s="49">
        <f t="shared" si="125"/>
        <v>1.1159592946210222</v>
      </c>
      <c r="DS99" s="48">
        <f t="shared" si="126"/>
        <v>3910.4080719343028</v>
      </c>
      <c r="DT99" s="32">
        <f t="shared" si="127"/>
        <v>385.83263241034507</v>
      </c>
      <c r="DU99" s="48">
        <f t="shared" si="128"/>
        <v>46.291943543045313</v>
      </c>
      <c r="DV99" s="48">
        <f t="shared" si="129"/>
        <v>18.588499864134423</v>
      </c>
      <c r="DW99" s="49">
        <f t="shared" si="130"/>
        <v>0.36035271416752412</v>
      </c>
      <c r="DX99" s="49">
        <f t="shared" si="131"/>
        <v>1.2627682835551102</v>
      </c>
      <c r="DY99" s="49">
        <f t="shared" si="132"/>
        <v>1.1864991718712032</v>
      </c>
      <c r="DZ99" s="49">
        <f t="shared" si="133"/>
        <v>1.1159592946210222</v>
      </c>
      <c r="EA99" s="48">
        <f t="shared" si="134"/>
        <v>3910.4080719343028</v>
      </c>
      <c r="EB99" s="32">
        <f t="shared" si="135"/>
        <v>385.83263241034507</v>
      </c>
      <c r="EC99" s="48">
        <f t="shared" si="136"/>
        <v>46.291943543045313</v>
      </c>
      <c r="ED99" s="48">
        <f t="shared" si="137"/>
        <v>18.588499864134423</v>
      </c>
      <c r="EE99" s="49">
        <f t="shared" si="138"/>
        <v>0.36035271416752412</v>
      </c>
      <c r="EF99" s="49">
        <f t="shared" si="139"/>
        <v>1.2627682835551102</v>
      </c>
      <c r="EG99" s="49">
        <f t="shared" si="140"/>
        <v>1.1864991718712032</v>
      </c>
      <c r="EH99" s="49">
        <f t="shared" si="141"/>
        <v>1.1159592946210222</v>
      </c>
      <c r="EI99" s="48">
        <f t="shared" si="142"/>
        <v>3910.4080719343028</v>
      </c>
      <c r="EJ99" s="32">
        <f t="shared" si="143"/>
        <v>385.83263241034507</v>
      </c>
      <c r="EK99" s="48">
        <f t="shared" si="144"/>
        <v>46.291943543045313</v>
      </c>
      <c r="EL99" s="48">
        <f t="shared" si="145"/>
        <v>18.588499864134423</v>
      </c>
      <c r="EM99" s="49">
        <f t="shared" si="146"/>
        <v>0.36035271416752412</v>
      </c>
      <c r="EN99" s="49">
        <f t="shared" si="147"/>
        <v>1.2627682835551102</v>
      </c>
      <c r="EO99" s="49">
        <f t="shared" si="148"/>
        <v>1.1864991718712032</v>
      </c>
      <c r="EP99" s="49">
        <f t="shared" si="149"/>
        <v>1.1159592946210222</v>
      </c>
      <c r="EQ99" s="32">
        <f t="shared" si="150"/>
        <v>0.67513925998820312</v>
      </c>
      <c r="ER99" s="32">
        <f t="shared" si="151"/>
        <v>112.68263241034509</v>
      </c>
    </row>
    <row r="100" spans="19:148" x14ac:dyDescent="0.25">
      <c r="S100" s="32">
        <v>0.38</v>
      </c>
      <c r="T100" s="38">
        <f t="shared" si="23"/>
        <v>396.02372470606593</v>
      </c>
      <c r="U100" s="32">
        <f t="shared" si="24"/>
        <v>47.373521958574415</v>
      </c>
      <c r="V100" s="32">
        <f t="shared" si="25"/>
        <v>18.825497165864043</v>
      </c>
      <c r="W100" s="2">
        <f t="shared" si="152"/>
        <v>0.35760980147962901</v>
      </c>
      <c r="X100" s="2">
        <f t="shared" si="153"/>
        <v>1.2984989285153334</v>
      </c>
      <c r="Y100" s="2">
        <f t="shared" si="28"/>
        <v>1.1657767630111615</v>
      </c>
      <c r="Z100" s="2">
        <f t="shared" si="29"/>
        <v>1.1161412421311632</v>
      </c>
      <c r="AA100" s="32">
        <f t="shared" si="30"/>
        <v>3860.4210473503854</v>
      </c>
      <c r="AB100" s="32">
        <f t="shared" si="31"/>
        <v>385.39476062416338</v>
      </c>
      <c r="AC100" s="32">
        <f t="shared" si="32"/>
        <v>46.2474257934254</v>
      </c>
      <c r="AD100" s="32">
        <f t="shared" si="33"/>
        <v>18.578532060899661</v>
      </c>
      <c r="AE100" s="2">
        <f t="shared" si="34"/>
        <v>0.36046183511456853</v>
      </c>
      <c r="AF100" s="2">
        <f t="shared" si="35"/>
        <v>1.261257215369505</v>
      </c>
      <c r="AG100" s="2">
        <f t="shared" si="36"/>
        <v>1.1782140803786874</v>
      </c>
      <c r="AH100" s="2">
        <f t="shared" si="37"/>
        <v>1.1211627246420666</v>
      </c>
      <c r="AI100" s="32">
        <f t="shared" si="38"/>
        <v>3874.7033149583476</v>
      </c>
      <c r="AJ100" s="32">
        <f t="shared" si="39"/>
        <v>385.52033337824992</v>
      </c>
      <c r="AK100" s="32">
        <f t="shared" si="40"/>
        <v>46.260176995310005</v>
      </c>
      <c r="AL100" s="32">
        <f t="shared" si="41"/>
        <v>18.581388860110255</v>
      </c>
      <c r="AM100" s="2">
        <f t="shared" si="42"/>
        <v>0.36043061204511434</v>
      </c>
      <c r="AN100" s="2">
        <f t="shared" si="43"/>
        <v>1.2616903773034567</v>
      </c>
      <c r="AO100" s="2">
        <f t="shared" si="44"/>
        <v>1.1780657634536633</v>
      </c>
      <c r="AP100" s="2">
        <f t="shared" si="45"/>
        <v>1.1211034107298048</v>
      </c>
      <c r="AQ100" s="32">
        <f t="shared" si="46"/>
        <v>3874.523357071801</v>
      </c>
      <c r="AR100" s="32">
        <f t="shared" si="47"/>
        <v>385.51875347343014</v>
      </c>
      <c r="AS100" s="32">
        <f t="shared" si="48"/>
        <v>46.260016487188253</v>
      </c>
      <c r="AT100" s="32">
        <f t="shared" si="49"/>
        <v>18.581352908227299</v>
      </c>
      <c r="AU100" s="2">
        <f t="shared" si="50"/>
        <v>0.3604310052332384</v>
      </c>
      <c r="AV100" s="2">
        <f t="shared" si="51"/>
        <v>1.2616849265328109</v>
      </c>
      <c r="AW100" s="2">
        <f t="shared" si="52"/>
        <v>1.1780676292815881</v>
      </c>
      <c r="AX100" s="2">
        <f t="shared" si="53"/>
        <v>1.1211041569843652</v>
      </c>
      <c r="AY100" s="32">
        <f t="shared" si="54"/>
        <v>3874.5256196037526</v>
      </c>
      <c r="AZ100" s="32">
        <f t="shared" si="55"/>
        <v>385.51877333725105</v>
      </c>
      <c r="BA100" s="32">
        <f t="shared" si="56"/>
        <v>46.260018505211789</v>
      </c>
      <c r="BB100" s="32">
        <f t="shared" si="57"/>
        <v>18.581353360241589</v>
      </c>
      <c r="BC100" s="2">
        <f t="shared" si="58"/>
        <v>0.36043100028982022</v>
      </c>
      <c r="BD100" s="2">
        <f t="shared" si="59"/>
        <v>1.2616849950640947</v>
      </c>
      <c r="BE100" s="2">
        <f t="shared" si="60"/>
        <v>1.1780676058228774</v>
      </c>
      <c r="BF100" s="2">
        <f t="shared" si="61"/>
        <v>1.1211041476018571</v>
      </c>
      <c r="BG100" s="32">
        <f t="shared" si="62"/>
        <v>3874.525591157143</v>
      </c>
      <c r="BH100" s="32">
        <f t="shared" si="63"/>
        <v>385.51877308750505</v>
      </c>
      <c r="BI100" s="32">
        <f t="shared" si="64"/>
        <v>46.260018479839395</v>
      </c>
      <c r="BJ100" s="32">
        <f t="shared" si="65"/>
        <v>18.581353354558455</v>
      </c>
      <c r="BK100" s="2">
        <f t="shared" si="66"/>
        <v>0.36043100035197312</v>
      </c>
      <c r="BL100" s="2">
        <f t="shared" si="67"/>
        <v>1.2616849942024579</v>
      </c>
      <c r="BM100" s="2">
        <f t="shared" si="68"/>
        <v>1.1780676061178215</v>
      </c>
      <c r="BN100" s="2">
        <f t="shared" si="69"/>
        <v>1.1211041477198227</v>
      </c>
      <c r="BO100" s="32">
        <f t="shared" si="70"/>
        <v>3874.5255915148009</v>
      </c>
      <c r="BP100" s="32">
        <f t="shared" si="71"/>
        <v>385.51877309064508</v>
      </c>
      <c r="BQ100" s="32">
        <f t="shared" si="72"/>
        <v>46.260018480158372</v>
      </c>
      <c r="BR100" s="32">
        <f t="shared" si="73"/>
        <v>18.581353354629908</v>
      </c>
      <c r="BS100" s="2">
        <f t="shared" si="74"/>
        <v>0.36043100035119185</v>
      </c>
      <c r="BT100" s="2">
        <f t="shared" si="75"/>
        <v>1.2616849942132906</v>
      </c>
      <c r="BU100" s="2">
        <f t="shared" si="76"/>
        <v>1.1780676061141135</v>
      </c>
      <c r="BV100" s="2">
        <f t="shared" si="77"/>
        <v>1.1211041477183394</v>
      </c>
      <c r="BW100" s="32">
        <f t="shared" si="78"/>
        <v>3874.5255915103035</v>
      </c>
      <c r="BX100" s="32">
        <f t="shared" si="79"/>
        <v>385.51877309060563</v>
      </c>
      <c r="BY100" s="32">
        <f t="shared" si="80"/>
        <v>46.260018480154365</v>
      </c>
      <c r="BZ100" s="32">
        <f t="shared" si="81"/>
        <v>18.581353354629012</v>
      </c>
      <c r="CA100" s="2">
        <f t="shared" si="82"/>
        <v>0.36043100035120174</v>
      </c>
      <c r="CB100" s="2">
        <f t="shared" si="83"/>
        <v>1.2616849942131543</v>
      </c>
      <c r="CC100" s="2">
        <f t="shared" si="84"/>
        <v>1.1780676061141597</v>
      </c>
      <c r="CD100" s="2">
        <f t="shared" si="85"/>
        <v>1.1211041477183583</v>
      </c>
      <c r="CE100" s="32">
        <f t="shared" si="86"/>
        <v>3874.5255915103608</v>
      </c>
      <c r="CF100" s="32">
        <f t="shared" si="87"/>
        <v>385.51877309060615</v>
      </c>
      <c r="CG100" s="32">
        <f t="shared" si="88"/>
        <v>46.260018480154429</v>
      </c>
      <c r="CH100" s="32">
        <f t="shared" si="89"/>
        <v>18.581353354629027</v>
      </c>
      <c r="CI100" s="2">
        <f t="shared" si="90"/>
        <v>0.36043100035120157</v>
      </c>
      <c r="CJ100" s="2">
        <f t="shared" si="91"/>
        <v>1.2616849942131561</v>
      </c>
      <c r="CK100" s="2">
        <f t="shared" si="92"/>
        <v>1.1780676061141593</v>
      </c>
      <c r="CL100" s="2">
        <f t="shared" si="93"/>
        <v>1.1211041477183576</v>
      </c>
      <c r="CM100" s="32">
        <f t="shared" si="94"/>
        <v>3874.525591510358</v>
      </c>
      <c r="CN100" s="32">
        <f t="shared" si="95"/>
        <v>385.51877309060615</v>
      </c>
      <c r="CO100" s="32">
        <f t="shared" si="96"/>
        <v>46.260018480154429</v>
      </c>
      <c r="CP100" s="32">
        <f t="shared" si="97"/>
        <v>18.581353354629027</v>
      </c>
      <c r="CQ100" s="2">
        <f t="shared" si="98"/>
        <v>0.36043100035120157</v>
      </c>
      <c r="CR100" s="2">
        <f t="shared" si="99"/>
        <v>1.2616849942131561</v>
      </c>
      <c r="CS100" s="2">
        <f t="shared" si="100"/>
        <v>1.1780676061141593</v>
      </c>
      <c r="CT100" s="2">
        <f t="shared" si="101"/>
        <v>1.1211041477183576</v>
      </c>
      <c r="CU100" s="32">
        <f t="shared" si="102"/>
        <v>3874.525591510358</v>
      </c>
      <c r="CV100" s="32">
        <f t="shared" si="103"/>
        <v>385.51877309060615</v>
      </c>
      <c r="CW100" s="48">
        <f t="shared" si="104"/>
        <v>46.260018480154429</v>
      </c>
      <c r="CX100" s="48">
        <f t="shared" si="105"/>
        <v>18.581353354629027</v>
      </c>
      <c r="CY100" s="49">
        <f t="shared" si="106"/>
        <v>0.36043100035120157</v>
      </c>
      <c r="CZ100" s="49">
        <f t="shared" si="107"/>
        <v>1.2616849942131561</v>
      </c>
      <c r="DA100" s="49">
        <f t="shared" si="108"/>
        <v>1.1780676061141593</v>
      </c>
      <c r="DB100" s="49">
        <f t="shared" si="109"/>
        <v>1.1211041477183576</v>
      </c>
      <c r="DC100" s="48">
        <f t="shared" si="110"/>
        <v>3874.525591510358</v>
      </c>
      <c r="DD100" s="32">
        <f t="shared" si="111"/>
        <v>385.51877309060615</v>
      </c>
      <c r="DE100" s="48">
        <f t="shared" si="112"/>
        <v>46.260018480154429</v>
      </c>
      <c r="DF100" s="48">
        <f t="shared" si="113"/>
        <v>18.581353354629027</v>
      </c>
      <c r="DG100" s="49">
        <f t="shared" si="114"/>
        <v>0.36043100035120157</v>
      </c>
      <c r="DH100" s="49">
        <f t="shared" si="115"/>
        <v>1.2616849942131561</v>
      </c>
      <c r="DI100" s="49">
        <f t="shared" si="116"/>
        <v>1.1780676061141593</v>
      </c>
      <c r="DJ100" s="49">
        <f t="shared" si="117"/>
        <v>1.1211041477183576</v>
      </c>
      <c r="DK100" s="48">
        <f t="shared" si="118"/>
        <v>3874.525591510358</v>
      </c>
      <c r="DL100" s="32">
        <f t="shared" si="119"/>
        <v>385.51877309060615</v>
      </c>
      <c r="DM100" s="48">
        <f t="shared" si="120"/>
        <v>46.260018480154429</v>
      </c>
      <c r="DN100" s="48">
        <f t="shared" si="121"/>
        <v>18.581353354629027</v>
      </c>
      <c r="DO100" s="49">
        <f t="shared" si="122"/>
        <v>0.36043100035120157</v>
      </c>
      <c r="DP100" s="49">
        <f t="shared" si="123"/>
        <v>1.2616849942131561</v>
      </c>
      <c r="DQ100" s="49">
        <f t="shared" si="124"/>
        <v>1.1780676061141593</v>
      </c>
      <c r="DR100" s="49">
        <f t="shared" si="125"/>
        <v>1.1211041477183576</v>
      </c>
      <c r="DS100" s="48">
        <f t="shared" si="126"/>
        <v>3874.525591510358</v>
      </c>
      <c r="DT100" s="32">
        <f t="shared" si="127"/>
        <v>385.51877309060615</v>
      </c>
      <c r="DU100" s="48">
        <f t="shared" si="128"/>
        <v>46.260018480154429</v>
      </c>
      <c r="DV100" s="48">
        <f t="shared" si="129"/>
        <v>18.581353354629027</v>
      </c>
      <c r="DW100" s="49">
        <f t="shared" si="130"/>
        <v>0.36043100035120157</v>
      </c>
      <c r="DX100" s="49">
        <f t="shared" si="131"/>
        <v>1.2616849942131561</v>
      </c>
      <c r="DY100" s="49">
        <f t="shared" si="132"/>
        <v>1.1780676061141593</v>
      </c>
      <c r="DZ100" s="49">
        <f t="shared" si="133"/>
        <v>1.1211041477183576</v>
      </c>
      <c r="EA100" s="48">
        <f t="shared" si="134"/>
        <v>3874.525591510358</v>
      </c>
      <c r="EB100" s="32">
        <f t="shared" si="135"/>
        <v>385.51877309060615</v>
      </c>
      <c r="EC100" s="48">
        <f t="shared" si="136"/>
        <v>46.260018480154429</v>
      </c>
      <c r="ED100" s="48">
        <f t="shared" si="137"/>
        <v>18.581353354629027</v>
      </c>
      <c r="EE100" s="49">
        <f t="shared" si="138"/>
        <v>0.36043100035120157</v>
      </c>
      <c r="EF100" s="49">
        <f t="shared" si="139"/>
        <v>1.2616849942131561</v>
      </c>
      <c r="EG100" s="49">
        <f t="shared" si="140"/>
        <v>1.1780676061141593</v>
      </c>
      <c r="EH100" s="49">
        <f t="shared" si="141"/>
        <v>1.1211041477183576</v>
      </c>
      <c r="EI100" s="48">
        <f t="shared" si="142"/>
        <v>3874.525591510358</v>
      </c>
      <c r="EJ100" s="32">
        <f t="shared" si="143"/>
        <v>385.51877309060615</v>
      </c>
      <c r="EK100" s="48">
        <f t="shared" si="144"/>
        <v>46.260018480154429</v>
      </c>
      <c r="EL100" s="48">
        <f t="shared" si="145"/>
        <v>18.581353354629027</v>
      </c>
      <c r="EM100" s="49">
        <f t="shared" si="146"/>
        <v>0.36043100035120157</v>
      </c>
      <c r="EN100" s="49">
        <f t="shared" si="147"/>
        <v>1.2616849942131561</v>
      </c>
      <c r="EO100" s="49">
        <f t="shared" si="148"/>
        <v>1.1780676061141593</v>
      </c>
      <c r="EP100" s="49">
        <f t="shared" si="149"/>
        <v>1.1211041477183576</v>
      </c>
      <c r="EQ100" s="32">
        <f t="shared" si="150"/>
        <v>0.68214148718676237</v>
      </c>
      <c r="ER100" s="32">
        <f t="shared" si="151"/>
        <v>112.36877309060617</v>
      </c>
    </row>
    <row r="101" spans="19:148" x14ac:dyDescent="0.25">
      <c r="S101" s="32">
        <v>0.39</v>
      </c>
      <c r="T101" s="38">
        <f t="shared" si="23"/>
        <v>395.63226120533079</v>
      </c>
      <c r="U101" s="32">
        <f t="shared" si="24"/>
        <v>47.330277414175598</v>
      </c>
      <c r="V101" s="32">
        <f t="shared" si="25"/>
        <v>18.816211647080603</v>
      </c>
      <c r="W101" s="2">
        <f t="shared" si="152"/>
        <v>0.35772266140075309</v>
      </c>
      <c r="X101" s="2">
        <f t="shared" si="153"/>
        <v>1.2971043547089161</v>
      </c>
      <c r="Y101" s="2">
        <f t="shared" si="28"/>
        <v>1.1582795966451327</v>
      </c>
      <c r="Z101" s="2">
        <f t="shared" si="29"/>
        <v>1.1211175085987588</v>
      </c>
      <c r="AA101" s="32">
        <f t="shared" si="30"/>
        <v>3826.0754717937866</v>
      </c>
      <c r="AB101" s="32">
        <f t="shared" si="31"/>
        <v>385.09124613674294</v>
      </c>
      <c r="AC101" s="32">
        <f t="shared" si="32"/>
        <v>46.216657185847247</v>
      </c>
      <c r="AD101" s="32">
        <f t="shared" si="33"/>
        <v>18.571632910076261</v>
      </c>
      <c r="AE101" s="2">
        <f t="shared" si="34"/>
        <v>0.36053706872073571</v>
      </c>
      <c r="AF101" s="2">
        <f t="shared" si="35"/>
        <v>1.2602108442106597</v>
      </c>
      <c r="AG101" s="2">
        <f t="shared" si="36"/>
        <v>1.170102173715732</v>
      </c>
      <c r="AH101" s="2">
        <f t="shared" si="37"/>
        <v>1.1263804634268597</v>
      </c>
      <c r="AI101" s="32">
        <f t="shared" si="38"/>
        <v>3839.7362577232616</v>
      </c>
      <c r="AJ101" s="32">
        <f t="shared" si="39"/>
        <v>385.21222968855716</v>
      </c>
      <c r="AK101" s="32">
        <f t="shared" si="40"/>
        <v>46.228913093315448</v>
      </c>
      <c r="AL101" s="32">
        <f t="shared" si="41"/>
        <v>18.574381981275884</v>
      </c>
      <c r="AM101" s="2">
        <f t="shared" si="42"/>
        <v>0.36050711954589698</v>
      </c>
      <c r="AN101" s="2">
        <f t="shared" si="43"/>
        <v>1.2606278357543341</v>
      </c>
      <c r="AO101" s="2">
        <f t="shared" si="44"/>
        <v>1.169965198430321</v>
      </c>
      <c r="AP101" s="2">
        <f t="shared" si="45"/>
        <v>1.1263200522040477</v>
      </c>
      <c r="AQ101" s="32">
        <f t="shared" si="46"/>
        <v>3839.568984607427</v>
      </c>
      <c r="AR101" s="32">
        <f t="shared" si="47"/>
        <v>385.21075037420161</v>
      </c>
      <c r="AS101" s="32">
        <f t="shared" si="48"/>
        <v>46.228763165595296</v>
      </c>
      <c r="AT101" s="32">
        <f t="shared" si="49"/>
        <v>18.574348359349937</v>
      </c>
      <c r="AU101" s="2">
        <f t="shared" si="50"/>
        <v>0.36050748606328442</v>
      </c>
      <c r="AV101" s="2">
        <f t="shared" si="51"/>
        <v>1.2606227362228952</v>
      </c>
      <c r="AW101" s="2">
        <f t="shared" si="52"/>
        <v>1.1699668730766555</v>
      </c>
      <c r="AX101" s="2">
        <f t="shared" si="53"/>
        <v>1.1263207908656601</v>
      </c>
      <c r="AY101" s="32">
        <f t="shared" si="54"/>
        <v>3839.5710284899064</v>
      </c>
      <c r="AZ101" s="32">
        <f t="shared" si="55"/>
        <v>385.21076845001221</v>
      </c>
      <c r="BA101" s="32">
        <f t="shared" si="56"/>
        <v>46.228764997558635</v>
      </c>
      <c r="BB101" s="32">
        <f t="shared" si="57"/>
        <v>18.574348770176616</v>
      </c>
      <c r="BC101" s="2">
        <f t="shared" si="58"/>
        <v>0.36050748158483847</v>
      </c>
      <c r="BD101" s="2">
        <f t="shared" si="59"/>
        <v>1.260622798534186</v>
      </c>
      <c r="BE101" s="2">
        <f t="shared" si="60"/>
        <v>1.1699668526140432</v>
      </c>
      <c r="BF101" s="2">
        <f t="shared" si="61"/>
        <v>1.1263207818399181</v>
      </c>
      <c r="BG101" s="32">
        <f t="shared" si="62"/>
        <v>3839.5710035154007</v>
      </c>
      <c r="BH101" s="32">
        <f t="shared" si="63"/>
        <v>385.21076822914119</v>
      </c>
      <c r="BI101" s="32">
        <f t="shared" si="64"/>
        <v>46.22876497517359</v>
      </c>
      <c r="BJ101" s="32">
        <f t="shared" si="65"/>
        <v>18.574348765156667</v>
      </c>
      <c r="BK101" s="2">
        <f t="shared" si="66"/>
        <v>0.36050748163956148</v>
      </c>
      <c r="BL101" s="2">
        <f t="shared" si="67"/>
        <v>1.2606227977727946</v>
      </c>
      <c r="BM101" s="2">
        <f t="shared" si="68"/>
        <v>1.1699668528640792</v>
      </c>
      <c r="BN101" s="2">
        <f t="shared" si="69"/>
        <v>1.1263207819502048</v>
      </c>
      <c r="BO101" s="32">
        <f t="shared" si="70"/>
        <v>3839.5710038205657</v>
      </c>
      <c r="BP101" s="32">
        <f t="shared" si="71"/>
        <v>385.21076823184006</v>
      </c>
      <c r="BQ101" s="32">
        <f t="shared" si="72"/>
        <v>46.228764975447106</v>
      </c>
      <c r="BR101" s="32">
        <f t="shared" si="73"/>
        <v>18.574348765218012</v>
      </c>
      <c r="BS101" s="2">
        <f t="shared" si="74"/>
        <v>0.36050748163889296</v>
      </c>
      <c r="BT101" s="2">
        <f t="shared" si="75"/>
        <v>1.2606227977820974</v>
      </c>
      <c r="BU101" s="2">
        <f t="shared" si="76"/>
        <v>1.1699668528610243</v>
      </c>
      <c r="BV101" s="2">
        <f t="shared" si="77"/>
        <v>1.1263207819488574</v>
      </c>
      <c r="BW101" s="32">
        <f t="shared" si="78"/>
        <v>3839.5710038168368</v>
      </c>
      <c r="BX101" s="32">
        <f t="shared" si="79"/>
        <v>385.21076823180704</v>
      </c>
      <c r="BY101" s="32">
        <f t="shared" si="80"/>
        <v>46.22876497544376</v>
      </c>
      <c r="BZ101" s="32">
        <f t="shared" si="81"/>
        <v>18.574348765217252</v>
      </c>
      <c r="CA101" s="2">
        <f t="shared" si="82"/>
        <v>0.36050748163890101</v>
      </c>
      <c r="CB101" s="2">
        <f t="shared" si="83"/>
        <v>1.2606227977819844</v>
      </c>
      <c r="CC101" s="2">
        <f t="shared" si="84"/>
        <v>1.1699668528610612</v>
      </c>
      <c r="CD101" s="2">
        <f t="shared" si="85"/>
        <v>1.1263207819488739</v>
      </c>
      <c r="CE101" s="32">
        <f t="shared" si="86"/>
        <v>3839.5710038168845</v>
      </c>
      <c r="CF101" s="32">
        <f t="shared" si="87"/>
        <v>385.21076823180749</v>
      </c>
      <c r="CG101" s="32">
        <f t="shared" si="88"/>
        <v>46.228764975443816</v>
      </c>
      <c r="CH101" s="32">
        <f t="shared" si="89"/>
        <v>18.574348765217263</v>
      </c>
      <c r="CI101" s="2">
        <f t="shared" si="90"/>
        <v>0.36050748163890078</v>
      </c>
      <c r="CJ101" s="2">
        <f t="shared" si="91"/>
        <v>1.2606227977819864</v>
      </c>
      <c r="CK101" s="2">
        <f t="shared" si="92"/>
        <v>1.1699668528610607</v>
      </c>
      <c r="CL101" s="2">
        <f t="shared" si="93"/>
        <v>1.1263207819488736</v>
      </c>
      <c r="CM101" s="32">
        <f t="shared" si="94"/>
        <v>3839.5710038168818</v>
      </c>
      <c r="CN101" s="32">
        <f t="shared" si="95"/>
        <v>385.21076823180749</v>
      </c>
      <c r="CO101" s="32">
        <f t="shared" si="96"/>
        <v>46.228764975443816</v>
      </c>
      <c r="CP101" s="32">
        <f t="shared" si="97"/>
        <v>18.574348765217263</v>
      </c>
      <c r="CQ101" s="2">
        <f t="shared" si="98"/>
        <v>0.36050748163890078</v>
      </c>
      <c r="CR101" s="2">
        <f t="shared" si="99"/>
        <v>1.2606227977819864</v>
      </c>
      <c r="CS101" s="2">
        <f t="shared" si="100"/>
        <v>1.1699668528610607</v>
      </c>
      <c r="CT101" s="2">
        <f t="shared" si="101"/>
        <v>1.1263207819488736</v>
      </c>
      <c r="CU101" s="32">
        <f t="shared" si="102"/>
        <v>3839.5710038168818</v>
      </c>
      <c r="CV101" s="32">
        <f t="shared" si="103"/>
        <v>385.21076823180749</v>
      </c>
      <c r="CW101" s="48">
        <f t="shared" si="104"/>
        <v>46.228764975443816</v>
      </c>
      <c r="CX101" s="48">
        <f t="shared" si="105"/>
        <v>18.574348765217263</v>
      </c>
      <c r="CY101" s="49">
        <f t="shared" si="106"/>
        <v>0.36050748163890078</v>
      </c>
      <c r="CZ101" s="49">
        <f t="shared" si="107"/>
        <v>1.2606227977819864</v>
      </c>
      <c r="DA101" s="49">
        <f t="shared" si="108"/>
        <v>1.1699668528610607</v>
      </c>
      <c r="DB101" s="49">
        <f t="shared" si="109"/>
        <v>1.1263207819488736</v>
      </c>
      <c r="DC101" s="48">
        <f t="shared" si="110"/>
        <v>3839.5710038168818</v>
      </c>
      <c r="DD101" s="32">
        <f t="shared" si="111"/>
        <v>385.21076823180749</v>
      </c>
      <c r="DE101" s="48">
        <f t="shared" si="112"/>
        <v>46.228764975443816</v>
      </c>
      <c r="DF101" s="48">
        <f t="shared" si="113"/>
        <v>18.574348765217263</v>
      </c>
      <c r="DG101" s="49">
        <f t="shared" si="114"/>
        <v>0.36050748163890078</v>
      </c>
      <c r="DH101" s="49">
        <f t="shared" si="115"/>
        <v>1.2606227977819864</v>
      </c>
      <c r="DI101" s="49">
        <f t="shared" si="116"/>
        <v>1.1699668528610607</v>
      </c>
      <c r="DJ101" s="49">
        <f t="shared" si="117"/>
        <v>1.1263207819488736</v>
      </c>
      <c r="DK101" s="48">
        <f t="shared" si="118"/>
        <v>3839.5710038168818</v>
      </c>
      <c r="DL101" s="32">
        <f t="shared" si="119"/>
        <v>385.21076823180749</v>
      </c>
      <c r="DM101" s="48">
        <f t="shared" si="120"/>
        <v>46.228764975443816</v>
      </c>
      <c r="DN101" s="48">
        <f t="shared" si="121"/>
        <v>18.574348765217263</v>
      </c>
      <c r="DO101" s="49">
        <f t="shared" si="122"/>
        <v>0.36050748163890078</v>
      </c>
      <c r="DP101" s="49">
        <f t="shared" si="123"/>
        <v>1.2606227977819864</v>
      </c>
      <c r="DQ101" s="49">
        <f t="shared" si="124"/>
        <v>1.1699668528610607</v>
      </c>
      <c r="DR101" s="49">
        <f t="shared" si="125"/>
        <v>1.1263207819488736</v>
      </c>
      <c r="DS101" s="48">
        <f t="shared" si="126"/>
        <v>3839.5710038168818</v>
      </c>
      <c r="DT101" s="32">
        <f t="shared" si="127"/>
        <v>385.21076823180749</v>
      </c>
      <c r="DU101" s="48">
        <f t="shared" si="128"/>
        <v>46.228764975443816</v>
      </c>
      <c r="DV101" s="48">
        <f t="shared" si="129"/>
        <v>18.574348765217263</v>
      </c>
      <c r="DW101" s="49">
        <f t="shared" si="130"/>
        <v>0.36050748163890078</v>
      </c>
      <c r="DX101" s="49">
        <f t="shared" si="131"/>
        <v>1.2606227977819864</v>
      </c>
      <c r="DY101" s="49">
        <f t="shared" si="132"/>
        <v>1.1699668528610607</v>
      </c>
      <c r="DZ101" s="49">
        <f t="shared" si="133"/>
        <v>1.1263207819488736</v>
      </c>
      <c r="EA101" s="48">
        <f t="shared" si="134"/>
        <v>3839.5710038168818</v>
      </c>
      <c r="EB101" s="32">
        <f t="shared" si="135"/>
        <v>385.21076823180749</v>
      </c>
      <c r="EC101" s="48">
        <f t="shared" si="136"/>
        <v>46.228764975443816</v>
      </c>
      <c r="ED101" s="48">
        <f t="shared" si="137"/>
        <v>18.574348765217263</v>
      </c>
      <c r="EE101" s="49">
        <f t="shared" si="138"/>
        <v>0.36050748163890078</v>
      </c>
      <c r="EF101" s="49">
        <f t="shared" si="139"/>
        <v>1.2606227977819864</v>
      </c>
      <c r="EG101" s="49">
        <f t="shared" si="140"/>
        <v>1.1699668528610607</v>
      </c>
      <c r="EH101" s="49">
        <f t="shared" si="141"/>
        <v>1.1263207819488736</v>
      </c>
      <c r="EI101" s="48">
        <f t="shared" si="142"/>
        <v>3839.5710038168818</v>
      </c>
      <c r="EJ101" s="32">
        <f t="shared" si="143"/>
        <v>385.21076823180749</v>
      </c>
      <c r="EK101" s="48">
        <f t="shared" si="144"/>
        <v>46.228764975443816</v>
      </c>
      <c r="EL101" s="48">
        <f t="shared" si="145"/>
        <v>18.574348765217263</v>
      </c>
      <c r="EM101" s="49">
        <f t="shared" si="146"/>
        <v>0.36050748163890078</v>
      </c>
      <c r="EN101" s="49">
        <f t="shared" si="147"/>
        <v>1.2606227977819864</v>
      </c>
      <c r="EO101" s="49">
        <f t="shared" si="148"/>
        <v>1.1699668528610607</v>
      </c>
      <c r="EP101" s="49">
        <f t="shared" si="149"/>
        <v>1.1263207819488736</v>
      </c>
      <c r="EQ101" s="32">
        <f t="shared" si="150"/>
        <v>0.6890059733614341</v>
      </c>
      <c r="ER101" s="32">
        <f t="shared" si="151"/>
        <v>112.06076823180751</v>
      </c>
    </row>
    <row r="102" spans="19:148" x14ac:dyDescent="0.25">
      <c r="S102" s="43">
        <v>0.4</v>
      </c>
      <c r="T102" s="46">
        <f t="shared" si="23"/>
        <v>395.24079770459571</v>
      </c>
      <c r="U102" s="43">
        <f t="shared" si="24"/>
        <v>47.287175458851678</v>
      </c>
      <c r="V102" s="43">
        <f t="shared" si="25"/>
        <v>18.806941011678255</v>
      </c>
      <c r="W102" s="47">
        <f t="shared" si="152"/>
        <v>0.35783489872273411</v>
      </c>
      <c r="X102" s="47">
        <f t="shared" si="153"/>
        <v>1.2957117138996046</v>
      </c>
      <c r="Y102" s="47">
        <f t="shared" si="28"/>
        <v>1.1510798268511917</v>
      </c>
      <c r="Z102" s="47">
        <f t="shared" si="29"/>
        <v>1.1261634019710616</v>
      </c>
      <c r="AA102" s="43">
        <f t="shared" si="30"/>
        <v>3792.5759906336252</v>
      </c>
      <c r="AB102" s="43">
        <f t="shared" si="31"/>
        <v>384.79308428897667</v>
      </c>
      <c r="AC102" s="43">
        <f t="shared" si="32"/>
        <v>46.186501977541454</v>
      </c>
      <c r="AD102" s="43">
        <f t="shared" si="33"/>
        <v>18.564863473060349</v>
      </c>
      <c r="AE102" s="47">
        <f t="shared" si="34"/>
        <v>0.3606106543117486</v>
      </c>
      <c r="AF102" s="47">
        <f t="shared" si="35"/>
        <v>1.2591837450351802</v>
      </c>
      <c r="AG102" s="47">
        <f t="shared" si="36"/>
        <v>1.1623079124481517</v>
      </c>
      <c r="AH102" s="47">
        <f t="shared" si="37"/>
        <v>1.1316686606867394</v>
      </c>
      <c r="AI102" s="43">
        <f t="shared" si="38"/>
        <v>3805.6479282785726</v>
      </c>
      <c r="AJ102" s="43">
        <f t="shared" si="39"/>
        <v>384.90968273717937</v>
      </c>
      <c r="AK102" s="43">
        <f t="shared" si="40"/>
        <v>46.198286067999504</v>
      </c>
      <c r="AL102" s="43">
        <f t="shared" si="41"/>
        <v>18.567509764602946</v>
      </c>
      <c r="AM102" s="47">
        <f t="shared" si="42"/>
        <v>0.36058191594824074</v>
      </c>
      <c r="AN102" s="47">
        <f t="shared" si="43"/>
        <v>1.2595853038388523</v>
      </c>
      <c r="AO102" s="47">
        <f t="shared" si="44"/>
        <v>1.162181413049288</v>
      </c>
      <c r="AP102" s="47">
        <f t="shared" si="45"/>
        <v>1.1316071969794159</v>
      </c>
      <c r="AQ102" s="43">
        <f t="shared" si="46"/>
        <v>3805.4922522849433</v>
      </c>
      <c r="AR102" s="43">
        <f t="shared" si="47"/>
        <v>384.90829604802445</v>
      </c>
      <c r="AS102" s="43">
        <f t="shared" si="48"/>
        <v>46.198145858625978</v>
      </c>
      <c r="AT102" s="43">
        <f t="shared" si="49"/>
        <v>18.567478285473616</v>
      </c>
      <c r="AU102" s="47">
        <f t="shared" si="50"/>
        <v>0.36058225801497229</v>
      </c>
      <c r="AV102" s="47">
        <f t="shared" si="51"/>
        <v>1.2595805274319045</v>
      </c>
      <c r="AW102" s="47">
        <f t="shared" si="52"/>
        <v>1.1621829173091798</v>
      </c>
      <c r="AX102" s="47">
        <f t="shared" si="53"/>
        <v>1.1316079279463851</v>
      </c>
      <c r="AY102" s="43">
        <f t="shared" si="54"/>
        <v>3805.4941024514987</v>
      </c>
      <c r="AZ102" s="43">
        <f t="shared" si="55"/>
        <v>384.90831252871402</v>
      </c>
      <c r="BA102" s="43">
        <f t="shared" si="56"/>
        <v>46.198147524994269</v>
      </c>
      <c r="BB102" s="43">
        <f t="shared" si="57"/>
        <v>18.567478659599541</v>
      </c>
      <c r="BC102" s="47">
        <f t="shared" si="58"/>
        <v>0.36058225394957699</v>
      </c>
      <c r="BD102" s="47">
        <f t="shared" si="59"/>
        <v>1.2595805841990158</v>
      </c>
      <c r="BE102" s="47">
        <f t="shared" si="60"/>
        <v>1.1621828994311461</v>
      </c>
      <c r="BF102" s="47">
        <f t="shared" si="61"/>
        <v>1.1316079192588997</v>
      </c>
      <c r="BG102" s="43">
        <f t="shared" si="62"/>
        <v>3805.4940804622379</v>
      </c>
      <c r="BH102" s="43">
        <f t="shared" si="63"/>
        <v>384.90831233284081</v>
      </c>
      <c r="BI102" s="43">
        <f t="shared" si="64"/>
        <v>46.198147505189461</v>
      </c>
      <c r="BJ102" s="43">
        <f t="shared" si="65"/>
        <v>18.567478655153042</v>
      </c>
      <c r="BK102" s="47">
        <f t="shared" si="66"/>
        <v>0.36058225399789412</v>
      </c>
      <c r="BL102" s="47">
        <f t="shared" si="67"/>
        <v>1.2595805835243383</v>
      </c>
      <c r="BM102" s="47">
        <f t="shared" si="68"/>
        <v>1.1621828996436265</v>
      </c>
      <c r="BN102" s="47">
        <f t="shared" si="69"/>
        <v>1.1316079193621507</v>
      </c>
      <c r="BO102" s="43">
        <f t="shared" si="70"/>
        <v>3805.4940807235794</v>
      </c>
      <c r="BP102" s="43">
        <f t="shared" si="71"/>
        <v>384.90831233516877</v>
      </c>
      <c r="BQ102" s="43">
        <f t="shared" si="72"/>
        <v>46.198147505424842</v>
      </c>
      <c r="BR102" s="43">
        <f t="shared" si="73"/>
        <v>18.567478655205889</v>
      </c>
      <c r="BS102" s="47">
        <f t="shared" si="74"/>
        <v>0.36058225399731986</v>
      </c>
      <c r="BT102" s="47">
        <f t="shared" si="75"/>
        <v>1.259580583532357</v>
      </c>
      <c r="BU102" s="47">
        <f t="shared" si="76"/>
        <v>1.1621828996411012</v>
      </c>
      <c r="BV102" s="47">
        <f t="shared" si="77"/>
        <v>1.1316079193609232</v>
      </c>
      <c r="BW102" s="43">
        <f t="shared" si="78"/>
        <v>3805.4940807204734</v>
      </c>
      <c r="BX102" s="43">
        <f t="shared" si="79"/>
        <v>384.90831233514103</v>
      </c>
      <c r="BY102" s="43">
        <f t="shared" si="80"/>
        <v>46.198147505422028</v>
      </c>
      <c r="BZ102" s="43">
        <f t="shared" si="81"/>
        <v>18.567478655205264</v>
      </c>
      <c r="CA102" s="47">
        <f t="shared" si="82"/>
        <v>0.36058225399732685</v>
      </c>
      <c r="CB102" s="47">
        <f t="shared" si="83"/>
        <v>1.2595805835322609</v>
      </c>
      <c r="CC102" s="47">
        <f t="shared" si="84"/>
        <v>1.1621828996411312</v>
      </c>
      <c r="CD102" s="47">
        <f t="shared" si="85"/>
        <v>1.1316079193609381</v>
      </c>
      <c r="CE102" s="43">
        <f t="shared" si="86"/>
        <v>3805.4940807205135</v>
      </c>
      <c r="CF102" s="43">
        <f t="shared" si="87"/>
        <v>384.90831233514143</v>
      </c>
      <c r="CG102" s="43">
        <f t="shared" si="88"/>
        <v>46.198147505422078</v>
      </c>
      <c r="CH102" s="43">
        <f t="shared" si="89"/>
        <v>18.567478655205271</v>
      </c>
      <c r="CI102" s="47">
        <f t="shared" si="90"/>
        <v>0.36058225399732668</v>
      </c>
      <c r="CJ102" s="47">
        <f t="shared" si="91"/>
        <v>1.2595805835322627</v>
      </c>
      <c r="CK102" s="47">
        <f t="shared" si="92"/>
        <v>1.162182899641131</v>
      </c>
      <c r="CL102" s="47">
        <f t="shared" si="93"/>
        <v>1.1316079193609376</v>
      </c>
      <c r="CM102" s="43">
        <f t="shared" si="94"/>
        <v>3805.4940807205107</v>
      </c>
      <c r="CN102" s="43">
        <f t="shared" si="95"/>
        <v>384.90831233514143</v>
      </c>
      <c r="CO102" s="43">
        <f t="shared" si="96"/>
        <v>46.198147505422078</v>
      </c>
      <c r="CP102" s="43">
        <f t="shared" si="97"/>
        <v>18.567478655205271</v>
      </c>
      <c r="CQ102" s="47">
        <f t="shared" si="98"/>
        <v>0.36058225399732668</v>
      </c>
      <c r="CR102" s="47">
        <f t="shared" si="99"/>
        <v>1.2595805835322627</v>
      </c>
      <c r="CS102" s="47">
        <f t="shared" si="100"/>
        <v>1.162182899641131</v>
      </c>
      <c r="CT102" s="47">
        <f t="shared" si="101"/>
        <v>1.1316079193609376</v>
      </c>
      <c r="CU102" s="43">
        <f t="shared" si="102"/>
        <v>3805.4940807205107</v>
      </c>
      <c r="CV102" s="43">
        <f t="shared" si="103"/>
        <v>384.90831233514143</v>
      </c>
      <c r="CW102" s="43">
        <f t="shared" si="104"/>
        <v>46.198147505422078</v>
      </c>
      <c r="CX102" s="43">
        <f t="shared" si="105"/>
        <v>18.567478655205271</v>
      </c>
      <c r="CY102" s="47">
        <f t="shared" si="106"/>
        <v>0.36058225399732668</v>
      </c>
      <c r="CZ102" s="47">
        <f t="shared" si="107"/>
        <v>1.2595805835322627</v>
      </c>
      <c r="DA102" s="47">
        <f t="shared" si="108"/>
        <v>1.162182899641131</v>
      </c>
      <c r="DB102" s="47">
        <f t="shared" si="109"/>
        <v>1.1316079193609376</v>
      </c>
      <c r="DC102" s="43">
        <f t="shared" si="110"/>
        <v>3805.4940807205107</v>
      </c>
      <c r="DD102" s="43">
        <f t="shared" si="111"/>
        <v>384.90831233514143</v>
      </c>
      <c r="DE102" s="43">
        <f t="shared" si="112"/>
        <v>46.198147505422078</v>
      </c>
      <c r="DF102" s="43">
        <f t="shared" si="113"/>
        <v>18.567478655205271</v>
      </c>
      <c r="DG102" s="47">
        <f t="shared" si="114"/>
        <v>0.36058225399732668</v>
      </c>
      <c r="DH102" s="47">
        <f t="shared" si="115"/>
        <v>1.2595805835322627</v>
      </c>
      <c r="DI102" s="47">
        <f t="shared" si="116"/>
        <v>1.162182899641131</v>
      </c>
      <c r="DJ102" s="47">
        <f t="shared" si="117"/>
        <v>1.1316079193609376</v>
      </c>
      <c r="DK102" s="43">
        <f t="shared" si="118"/>
        <v>3805.4940807205107</v>
      </c>
      <c r="DL102" s="43">
        <f t="shared" si="119"/>
        <v>384.90831233514143</v>
      </c>
      <c r="DM102" s="43">
        <f t="shared" si="120"/>
        <v>46.198147505422078</v>
      </c>
      <c r="DN102" s="43">
        <f t="shared" si="121"/>
        <v>18.567478655205271</v>
      </c>
      <c r="DO102" s="47">
        <f t="shared" si="122"/>
        <v>0.36058225399732668</v>
      </c>
      <c r="DP102" s="47">
        <f t="shared" si="123"/>
        <v>1.2595805835322627</v>
      </c>
      <c r="DQ102" s="47">
        <f t="shared" si="124"/>
        <v>1.162182899641131</v>
      </c>
      <c r="DR102" s="47">
        <f t="shared" si="125"/>
        <v>1.1316079193609376</v>
      </c>
      <c r="DS102" s="43">
        <f t="shared" si="126"/>
        <v>3805.4940807205107</v>
      </c>
      <c r="DT102" s="43">
        <f t="shared" si="127"/>
        <v>384.90831233514143</v>
      </c>
      <c r="DU102" s="43">
        <f t="shared" si="128"/>
        <v>46.198147505422078</v>
      </c>
      <c r="DV102" s="43">
        <f t="shared" si="129"/>
        <v>18.567478655205271</v>
      </c>
      <c r="DW102" s="47">
        <f t="shared" si="130"/>
        <v>0.36058225399732668</v>
      </c>
      <c r="DX102" s="47">
        <f t="shared" si="131"/>
        <v>1.2595805835322627</v>
      </c>
      <c r="DY102" s="47">
        <f t="shared" si="132"/>
        <v>1.162182899641131</v>
      </c>
      <c r="DZ102" s="47">
        <f t="shared" si="133"/>
        <v>1.1316079193609376</v>
      </c>
      <c r="EA102" s="43">
        <f t="shared" si="134"/>
        <v>3805.4940807205107</v>
      </c>
      <c r="EB102" s="43">
        <f t="shared" si="135"/>
        <v>384.90831233514143</v>
      </c>
      <c r="EC102" s="43">
        <f t="shared" si="136"/>
        <v>46.198147505422078</v>
      </c>
      <c r="ED102" s="43">
        <f t="shared" si="137"/>
        <v>18.567478655205271</v>
      </c>
      <c r="EE102" s="47">
        <f t="shared" si="138"/>
        <v>0.36058225399732668</v>
      </c>
      <c r="EF102" s="47">
        <f t="shared" si="139"/>
        <v>1.2595805835322627</v>
      </c>
      <c r="EG102" s="47">
        <f t="shared" si="140"/>
        <v>1.162182899641131</v>
      </c>
      <c r="EH102" s="47">
        <f t="shared" si="141"/>
        <v>1.1316079193609376</v>
      </c>
      <c r="EI102" s="43">
        <f t="shared" si="142"/>
        <v>3805.4940807205107</v>
      </c>
      <c r="EJ102" s="43">
        <f t="shared" si="143"/>
        <v>384.90831233514143</v>
      </c>
      <c r="EK102" s="43">
        <f t="shared" si="144"/>
        <v>46.198147505422078</v>
      </c>
      <c r="EL102" s="43">
        <f t="shared" si="145"/>
        <v>18.567478655205271</v>
      </c>
      <c r="EM102" s="47">
        <f t="shared" si="146"/>
        <v>0.36058225399732668</v>
      </c>
      <c r="EN102" s="47">
        <f t="shared" si="147"/>
        <v>1.2595805835322627</v>
      </c>
      <c r="EO102" s="47">
        <f t="shared" si="148"/>
        <v>1.162182899641131</v>
      </c>
      <c r="EP102" s="47">
        <f t="shared" si="149"/>
        <v>1.1316079193609376</v>
      </c>
      <c r="EQ102" s="43">
        <f t="shared" si="150"/>
        <v>0.69574107224836612</v>
      </c>
      <c r="ER102" s="43">
        <f t="shared" si="151"/>
        <v>111.75831233514145</v>
      </c>
    </row>
    <row r="103" spans="19:148" x14ac:dyDescent="0.25">
      <c r="S103" s="32">
        <v>0.41</v>
      </c>
      <c r="T103" s="38">
        <f t="shared" si="23"/>
        <v>394.84933420386056</v>
      </c>
      <c r="U103" s="32">
        <f t="shared" si="24"/>
        <v>47.244215186474733</v>
      </c>
      <c r="V103" s="32">
        <f t="shared" si="25"/>
        <v>18.797685214765785</v>
      </c>
      <c r="W103" s="2">
        <f t="shared" si="152"/>
        <v>0.35794651655330995</v>
      </c>
      <c r="X103" s="2">
        <f t="shared" si="153"/>
        <v>1.2943209838517178</v>
      </c>
      <c r="Y103" s="2">
        <f t="shared" si="28"/>
        <v>1.1441642307775786</v>
      </c>
      <c r="Z103" s="2">
        <f t="shared" si="29"/>
        <v>1.1312781780431516</v>
      </c>
      <c r="AA103" s="32">
        <f t="shared" si="30"/>
        <v>3759.8786677786056</v>
      </c>
      <c r="AB103" s="32">
        <f t="shared" si="31"/>
        <v>384.50000609755926</v>
      </c>
      <c r="AC103" s="32">
        <f t="shared" si="32"/>
        <v>46.156928975245656</v>
      </c>
      <c r="AD103" s="32">
        <f t="shared" si="33"/>
        <v>18.558217207024313</v>
      </c>
      <c r="AE103" s="2">
        <f t="shared" si="34"/>
        <v>0.36068267602053078</v>
      </c>
      <c r="AF103" s="2">
        <f t="shared" si="35"/>
        <v>1.2581749410728189</v>
      </c>
      <c r="AG103" s="2">
        <f t="shared" si="36"/>
        <v>1.1548179715589997</v>
      </c>
      <c r="AH103" s="2">
        <f t="shared" si="37"/>
        <v>1.1370261089874558</v>
      </c>
      <c r="AI103" s="32">
        <f t="shared" si="38"/>
        <v>3772.3918312279284</v>
      </c>
      <c r="AJ103" s="32">
        <f t="shared" si="39"/>
        <v>384.61240819185406</v>
      </c>
      <c r="AK103" s="32">
        <f t="shared" si="40"/>
        <v>46.168262930797624</v>
      </c>
      <c r="AL103" s="32">
        <f t="shared" si="41"/>
        <v>18.560765292421614</v>
      </c>
      <c r="AM103" s="2">
        <f t="shared" si="42"/>
        <v>0.36065509025117465</v>
      </c>
      <c r="AN103" s="2">
        <f t="shared" si="43"/>
        <v>1.2585617488212073</v>
      </c>
      <c r="AO103" s="2">
        <f t="shared" si="44"/>
        <v>1.1547011564450944</v>
      </c>
      <c r="AP103" s="2">
        <f t="shared" si="45"/>
        <v>1.1369636392470699</v>
      </c>
      <c r="AQ103" s="32">
        <f t="shared" si="46"/>
        <v>3772.2467839470714</v>
      </c>
      <c r="AR103" s="32">
        <f t="shared" si="47"/>
        <v>384.61110699891498</v>
      </c>
      <c r="AS103" s="32">
        <f t="shared" si="48"/>
        <v>46.168131669682452</v>
      </c>
      <c r="AT103" s="32">
        <f t="shared" si="49"/>
        <v>18.560735788732032</v>
      </c>
      <c r="AU103" s="2">
        <f t="shared" si="50"/>
        <v>0.36065540984786437</v>
      </c>
      <c r="AV103" s="2">
        <f t="shared" si="51"/>
        <v>1.2585572703954704</v>
      </c>
      <c r="AW103" s="2">
        <f t="shared" si="52"/>
        <v>1.1547025085664189</v>
      </c>
      <c r="AX103" s="2">
        <f t="shared" si="53"/>
        <v>1.1369643623974013</v>
      </c>
      <c r="AY103" s="32">
        <f t="shared" si="54"/>
        <v>3772.2484619272486</v>
      </c>
      <c r="AZ103" s="32">
        <f t="shared" si="55"/>
        <v>384.61112205200266</v>
      </c>
      <c r="BA103" s="32">
        <f t="shared" si="56"/>
        <v>46.168133188193011</v>
      </c>
      <c r="BB103" s="32">
        <f t="shared" si="57"/>
        <v>18.560736130049982</v>
      </c>
      <c r="BC103" s="2">
        <f t="shared" si="58"/>
        <v>0.36065540615058628</v>
      </c>
      <c r="BD103" s="2">
        <f t="shared" si="59"/>
        <v>1.2585573222048674</v>
      </c>
      <c r="BE103" s="2">
        <f t="shared" si="60"/>
        <v>1.1547024929241363</v>
      </c>
      <c r="BF103" s="2">
        <f t="shared" si="61"/>
        <v>1.1369643540315026</v>
      </c>
      <c r="BG103" s="32">
        <f t="shared" si="62"/>
        <v>3772.2484425150769</v>
      </c>
      <c r="BH103" s="32">
        <f t="shared" si="63"/>
        <v>384.61112187785693</v>
      </c>
      <c r="BI103" s="32">
        <f t="shared" si="64"/>
        <v>46.168133170625708</v>
      </c>
      <c r="BJ103" s="32">
        <f t="shared" si="65"/>
        <v>18.560736126101354</v>
      </c>
      <c r="BK103" s="2">
        <f t="shared" si="66"/>
        <v>0.36065540619335934</v>
      </c>
      <c r="BL103" s="2">
        <f t="shared" si="67"/>
        <v>1.2585573216054964</v>
      </c>
      <c r="BM103" s="2">
        <f t="shared" si="68"/>
        <v>1.154702493105098</v>
      </c>
      <c r="BN103" s="2">
        <f t="shared" si="69"/>
        <v>1.1369643541282859</v>
      </c>
      <c r="BO103" s="32">
        <f t="shared" si="70"/>
        <v>3772.2484427396512</v>
      </c>
      <c r="BP103" s="32">
        <f t="shared" si="71"/>
        <v>384.61112187987152</v>
      </c>
      <c r="BQ103" s="32">
        <f t="shared" si="72"/>
        <v>46.168133170828952</v>
      </c>
      <c r="BR103" s="32">
        <f t="shared" si="73"/>
        <v>18.560736126147034</v>
      </c>
      <c r="BS103" s="2">
        <f t="shared" si="74"/>
        <v>0.3606554061928644</v>
      </c>
      <c r="BT103" s="2">
        <f t="shared" si="75"/>
        <v>1.2585573216124306</v>
      </c>
      <c r="BU103" s="2">
        <f t="shared" si="76"/>
        <v>1.1547024931030043</v>
      </c>
      <c r="BV103" s="2">
        <f t="shared" si="77"/>
        <v>1.1369643541271666</v>
      </c>
      <c r="BW103" s="32">
        <f t="shared" si="78"/>
        <v>3772.248442737055</v>
      </c>
      <c r="BX103" s="32">
        <f t="shared" si="79"/>
        <v>384.61112187984827</v>
      </c>
      <c r="BY103" s="32">
        <f t="shared" si="80"/>
        <v>46.168133170826593</v>
      </c>
      <c r="BZ103" s="32">
        <f t="shared" si="81"/>
        <v>18.560736126146505</v>
      </c>
      <c r="CA103" s="2">
        <f t="shared" si="82"/>
        <v>0.36065540619287018</v>
      </c>
      <c r="CB103" s="2">
        <f t="shared" si="83"/>
        <v>1.2585573216123502</v>
      </c>
      <c r="CC103" s="2">
        <f t="shared" si="84"/>
        <v>1.1547024931030287</v>
      </c>
      <c r="CD103" s="2">
        <f t="shared" si="85"/>
        <v>1.1369643541271792</v>
      </c>
      <c r="CE103" s="32">
        <f t="shared" si="86"/>
        <v>3772.2484427370832</v>
      </c>
      <c r="CF103" s="32">
        <f t="shared" si="87"/>
        <v>384.6111218798485</v>
      </c>
      <c r="CG103" s="32">
        <f t="shared" si="88"/>
        <v>46.168133170826636</v>
      </c>
      <c r="CH103" s="32">
        <f t="shared" si="89"/>
        <v>18.560736126146505</v>
      </c>
      <c r="CI103" s="2">
        <f t="shared" si="90"/>
        <v>0.36065540619286984</v>
      </c>
      <c r="CJ103" s="2">
        <f t="shared" si="91"/>
        <v>1.258557321612352</v>
      </c>
      <c r="CK103" s="2">
        <f t="shared" si="92"/>
        <v>1.1547024931030283</v>
      </c>
      <c r="CL103" s="2">
        <f t="shared" si="93"/>
        <v>1.1369643541271792</v>
      </c>
      <c r="CM103" s="32">
        <f t="shared" si="94"/>
        <v>3772.2484427370846</v>
      </c>
      <c r="CN103" s="32">
        <f t="shared" si="95"/>
        <v>384.6111218798485</v>
      </c>
      <c r="CO103" s="32">
        <f t="shared" si="96"/>
        <v>46.168133170826636</v>
      </c>
      <c r="CP103" s="32">
        <f t="shared" si="97"/>
        <v>18.560736126146505</v>
      </c>
      <c r="CQ103" s="2">
        <f t="shared" si="98"/>
        <v>0.36065540619286984</v>
      </c>
      <c r="CR103" s="2">
        <f t="shared" si="99"/>
        <v>1.258557321612352</v>
      </c>
      <c r="CS103" s="2">
        <f t="shared" si="100"/>
        <v>1.1547024931030283</v>
      </c>
      <c r="CT103" s="2">
        <f t="shared" si="101"/>
        <v>1.1369643541271792</v>
      </c>
      <c r="CU103" s="32">
        <f t="shared" si="102"/>
        <v>3772.2484427370846</v>
      </c>
      <c r="CV103" s="32">
        <f t="shared" si="103"/>
        <v>384.6111218798485</v>
      </c>
      <c r="CW103" s="48">
        <f t="shared" si="104"/>
        <v>46.168133170826636</v>
      </c>
      <c r="CX103" s="48">
        <f t="shared" si="105"/>
        <v>18.560736126146505</v>
      </c>
      <c r="CY103" s="49">
        <f t="shared" si="106"/>
        <v>0.36065540619286984</v>
      </c>
      <c r="CZ103" s="49">
        <f t="shared" si="107"/>
        <v>1.258557321612352</v>
      </c>
      <c r="DA103" s="49">
        <f t="shared" si="108"/>
        <v>1.1547024931030283</v>
      </c>
      <c r="DB103" s="49">
        <f t="shared" si="109"/>
        <v>1.1369643541271792</v>
      </c>
      <c r="DC103" s="48">
        <f t="shared" si="110"/>
        <v>3772.2484427370846</v>
      </c>
      <c r="DD103" s="32">
        <f t="shared" si="111"/>
        <v>384.6111218798485</v>
      </c>
      <c r="DE103" s="48">
        <f t="shared" si="112"/>
        <v>46.168133170826636</v>
      </c>
      <c r="DF103" s="48">
        <f t="shared" si="113"/>
        <v>18.560736126146505</v>
      </c>
      <c r="DG103" s="49">
        <f t="shared" si="114"/>
        <v>0.36065540619286984</v>
      </c>
      <c r="DH103" s="49">
        <f t="shared" si="115"/>
        <v>1.258557321612352</v>
      </c>
      <c r="DI103" s="49">
        <f t="shared" si="116"/>
        <v>1.1547024931030283</v>
      </c>
      <c r="DJ103" s="49">
        <f t="shared" si="117"/>
        <v>1.1369643541271792</v>
      </c>
      <c r="DK103" s="48">
        <f t="shared" si="118"/>
        <v>3772.2484427370846</v>
      </c>
      <c r="DL103" s="32">
        <f t="shared" si="119"/>
        <v>384.6111218798485</v>
      </c>
      <c r="DM103" s="48">
        <f t="shared" si="120"/>
        <v>46.168133170826636</v>
      </c>
      <c r="DN103" s="48">
        <f t="shared" si="121"/>
        <v>18.560736126146505</v>
      </c>
      <c r="DO103" s="49">
        <f t="shared" si="122"/>
        <v>0.36065540619286984</v>
      </c>
      <c r="DP103" s="49">
        <f t="shared" si="123"/>
        <v>1.258557321612352</v>
      </c>
      <c r="DQ103" s="49">
        <f t="shared" si="124"/>
        <v>1.1547024931030283</v>
      </c>
      <c r="DR103" s="49">
        <f t="shared" si="125"/>
        <v>1.1369643541271792</v>
      </c>
      <c r="DS103" s="48">
        <f t="shared" si="126"/>
        <v>3772.2484427370846</v>
      </c>
      <c r="DT103" s="32">
        <f t="shared" si="127"/>
        <v>384.6111218798485</v>
      </c>
      <c r="DU103" s="48">
        <f t="shared" si="128"/>
        <v>46.168133170826636</v>
      </c>
      <c r="DV103" s="48">
        <f t="shared" si="129"/>
        <v>18.560736126146505</v>
      </c>
      <c r="DW103" s="49">
        <f t="shared" si="130"/>
        <v>0.36065540619286984</v>
      </c>
      <c r="DX103" s="49">
        <f t="shared" si="131"/>
        <v>1.258557321612352</v>
      </c>
      <c r="DY103" s="49">
        <f t="shared" si="132"/>
        <v>1.1547024931030283</v>
      </c>
      <c r="DZ103" s="49">
        <f t="shared" si="133"/>
        <v>1.1369643541271792</v>
      </c>
      <c r="EA103" s="48">
        <f t="shared" si="134"/>
        <v>3772.2484427370846</v>
      </c>
      <c r="EB103" s="32">
        <f t="shared" si="135"/>
        <v>384.6111218798485</v>
      </c>
      <c r="EC103" s="48">
        <f t="shared" si="136"/>
        <v>46.168133170826636</v>
      </c>
      <c r="ED103" s="48">
        <f t="shared" si="137"/>
        <v>18.560736126146505</v>
      </c>
      <c r="EE103" s="49">
        <f t="shared" si="138"/>
        <v>0.36065540619286984</v>
      </c>
      <c r="EF103" s="49">
        <f t="shared" si="139"/>
        <v>1.258557321612352</v>
      </c>
      <c r="EG103" s="49">
        <f t="shared" si="140"/>
        <v>1.1547024931030283</v>
      </c>
      <c r="EH103" s="49">
        <f t="shared" si="141"/>
        <v>1.1369643541271792</v>
      </c>
      <c r="EI103" s="48">
        <f t="shared" si="142"/>
        <v>3772.2484427370846</v>
      </c>
      <c r="EJ103" s="32">
        <f t="shared" si="143"/>
        <v>384.6111218798485</v>
      </c>
      <c r="EK103" s="48">
        <f t="shared" si="144"/>
        <v>46.168133170826636</v>
      </c>
      <c r="EL103" s="48">
        <f t="shared" si="145"/>
        <v>18.560736126146505</v>
      </c>
      <c r="EM103" s="49">
        <f t="shared" si="146"/>
        <v>0.36065540619286984</v>
      </c>
      <c r="EN103" s="49">
        <f t="shared" si="147"/>
        <v>1.258557321612352</v>
      </c>
      <c r="EO103" s="49">
        <f t="shared" si="148"/>
        <v>1.1547024931030283</v>
      </c>
      <c r="EP103" s="49">
        <f t="shared" si="149"/>
        <v>1.1369643541271792</v>
      </c>
      <c r="EQ103" s="32">
        <f t="shared" si="150"/>
        <v>0.70235449675175554</v>
      </c>
      <c r="ER103" s="32">
        <f t="shared" si="151"/>
        <v>111.46112187984852</v>
      </c>
    </row>
    <row r="104" spans="19:148" x14ac:dyDescent="0.25">
      <c r="S104" s="32">
        <v>0.42</v>
      </c>
      <c r="T104" s="38">
        <f t="shared" si="23"/>
        <v>394.45787070312542</v>
      </c>
      <c r="U104" s="32">
        <f t="shared" si="24"/>
        <v>47.201395699567563</v>
      </c>
      <c r="V104" s="32">
        <f t="shared" si="25"/>
        <v>18.788444211654085</v>
      </c>
      <c r="W104" s="2">
        <f t="shared" si="152"/>
        <v>0.35805751796920599</v>
      </c>
      <c r="X104" s="2">
        <f t="shared" si="153"/>
        <v>1.2929321425346749</v>
      </c>
      <c r="Y104" s="2">
        <f t="shared" si="28"/>
        <v>1.1375203611530731</v>
      </c>
      <c r="Z104" s="2">
        <f t="shared" si="29"/>
        <v>1.1364611664075059</v>
      </c>
      <c r="AA104" s="32">
        <f t="shared" si="30"/>
        <v>3727.9428619627697</v>
      </c>
      <c r="AB104" s="32">
        <f t="shared" si="31"/>
        <v>384.21176171223323</v>
      </c>
      <c r="AC104" s="32">
        <f t="shared" si="32"/>
        <v>46.127909254050344</v>
      </c>
      <c r="AD104" s="32">
        <f t="shared" si="33"/>
        <v>18.551688039516641</v>
      </c>
      <c r="AE104" s="2">
        <f t="shared" si="34"/>
        <v>0.36075321178219849</v>
      </c>
      <c r="AF104" s="2">
        <f t="shared" si="35"/>
        <v>1.2571835257401587</v>
      </c>
      <c r="AG104" s="2">
        <f t="shared" si="36"/>
        <v>1.1476197441021629</v>
      </c>
      <c r="AH104" s="2">
        <f t="shared" si="37"/>
        <v>1.1424516687273558</v>
      </c>
      <c r="AI104" s="32">
        <f t="shared" si="38"/>
        <v>3739.9249757027142</v>
      </c>
      <c r="AJ104" s="32">
        <f t="shared" si="39"/>
        <v>384.32014190257962</v>
      </c>
      <c r="AK104" s="32">
        <f t="shared" si="40"/>
        <v>46.138813094340122</v>
      </c>
      <c r="AL104" s="32">
        <f t="shared" si="41"/>
        <v>18.554142144130225</v>
      </c>
      <c r="AM104" s="2">
        <f t="shared" si="42"/>
        <v>0.36072672487887547</v>
      </c>
      <c r="AN104" s="2">
        <f t="shared" si="43"/>
        <v>1.2575562121126955</v>
      </c>
      <c r="AO104" s="2">
        <f t="shared" si="44"/>
        <v>1.1475118886258269</v>
      </c>
      <c r="AP104" s="2">
        <f t="shared" si="45"/>
        <v>1.1423882413047119</v>
      </c>
      <c r="AQ104" s="32">
        <f t="shared" si="46"/>
        <v>3739.7896932446247</v>
      </c>
      <c r="AR104" s="32">
        <f t="shared" si="47"/>
        <v>384.31891981549944</v>
      </c>
      <c r="AS104" s="32">
        <f t="shared" si="48"/>
        <v>46.1386900923914</v>
      </c>
      <c r="AT104" s="32">
        <f t="shared" si="49"/>
        <v>18.554114465989972</v>
      </c>
      <c r="AU104" s="2">
        <f t="shared" si="50"/>
        <v>0.36072702377565258</v>
      </c>
      <c r="AV104" s="2">
        <f t="shared" si="51"/>
        <v>1.2575520091463162</v>
      </c>
      <c r="AW104" s="2">
        <f t="shared" si="52"/>
        <v>1.1475131046577949</v>
      </c>
      <c r="AX104" s="2">
        <f t="shared" si="53"/>
        <v>1.1423889564921774</v>
      </c>
      <c r="AY104" s="32">
        <f t="shared" si="54"/>
        <v>3739.7912176858899</v>
      </c>
      <c r="AZ104" s="32">
        <f t="shared" si="55"/>
        <v>384.31893358688473</v>
      </c>
      <c r="BA104" s="32">
        <f t="shared" si="56"/>
        <v>46.13869147846227</v>
      </c>
      <c r="BB104" s="32">
        <f t="shared" si="57"/>
        <v>18.554114777887079</v>
      </c>
      <c r="BC104" s="2">
        <f t="shared" si="58"/>
        <v>0.36072702040749111</v>
      </c>
      <c r="BD104" s="2">
        <f t="shared" si="59"/>
        <v>1.2575520565083904</v>
      </c>
      <c r="BE104" s="2">
        <f t="shared" si="60"/>
        <v>1.1475130909546254</v>
      </c>
      <c r="BF104" s="2">
        <f t="shared" si="61"/>
        <v>1.1423889484329115</v>
      </c>
      <c r="BG104" s="32">
        <f t="shared" si="62"/>
        <v>3739.791200507228</v>
      </c>
      <c r="BH104" s="32">
        <f t="shared" si="63"/>
        <v>384.31893343169747</v>
      </c>
      <c r="BI104" s="32">
        <f t="shared" si="64"/>
        <v>46.138691462842878</v>
      </c>
      <c r="BJ104" s="32">
        <f t="shared" si="65"/>
        <v>18.554114774372369</v>
      </c>
      <c r="BK104" s="2">
        <f t="shared" si="66"/>
        <v>0.36072702044544636</v>
      </c>
      <c r="BL104" s="2">
        <f t="shared" si="67"/>
        <v>1.2575520559746753</v>
      </c>
      <c r="BM104" s="2">
        <f t="shared" si="68"/>
        <v>1.1475130911090441</v>
      </c>
      <c r="BN104" s="2">
        <f t="shared" si="69"/>
        <v>1.1423889485237302</v>
      </c>
      <c r="BO104" s="32">
        <f t="shared" si="70"/>
        <v>3739.7912007008094</v>
      </c>
      <c r="BP104" s="32">
        <f t="shared" si="71"/>
        <v>384.31893343344626</v>
      </c>
      <c r="BQ104" s="32">
        <f t="shared" si="72"/>
        <v>46.13869146301888</v>
      </c>
      <c r="BR104" s="32">
        <f t="shared" si="73"/>
        <v>18.554114774411985</v>
      </c>
      <c r="BS104" s="2">
        <f t="shared" si="74"/>
        <v>0.36072702044501892</v>
      </c>
      <c r="BT104" s="2">
        <f t="shared" si="75"/>
        <v>1.2575520559806888</v>
      </c>
      <c r="BU104" s="2">
        <f t="shared" si="76"/>
        <v>1.1475130911073042</v>
      </c>
      <c r="BV104" s="2">
        <f t="shared" si="77"/>
        <v>1.1423889485227068</v>
      </c>
      <c r="BW104" s="32">
        <f t="shared" si="78"/>
        <v>3739.7912006986271</v>
      </c>
      <c r="BX104" s="32">
        <f t="shared" si="79"/>
        <v>384.31893343342648</v>
      </c>
      <c r="BY104" s="32">
        <f t="shared" si="80"/>
        <v>46.138691463016912</v>
      </c>
      <c r="BZ104" s="32">
        <f t="shared" si="81"/>
        <v>18.554114774411524</v>
      </c>
      <c r="CA104" s="2">
        <f t="shared" si="82"/>
        <v>0.36072702044502336</v>
      </c>
      <c r="CB104" s="2">
        <f t="shared" si="83"/>
        <v>1.2575520559806224</v>
      </c>
      <c r="CC104" s="2">
        <f t="shared" si="84"/>
        <v>1.1475130911073235</v>
      </c>
      <c r="CD104" s="2">
        <f t="shared" si="85"/>
        <v>1.1423889485227179</v>
      </c>
      <c r="CE104" s="32">
        <f t="shared" si="86"/>
        <v>3739.791200698653</v>
      </c>
      <c r="CF104" s="32">
        <f t="shared" si="87"/>
        <v>384.31893343342671</v>
      </c>
      <c r="CG104" s="32">
        <f t="shared" si="88"/>
        <v>46.138691463016912</v>
      </c>
      <c r="CH104" s="32">
        <f t="shared" si="89"/>
        <v>18.554114774411541</v>
      </c>
      <c r="CI104" s="2">
        <f t="shared" si="90"/>
        <v>0.36072702044502375</v>
      </c>
      <c r="CJ104" s="2">
        <f t="shared" si="91"/>
        <v>1.2575520559806215</v>
      </c>
      <c r="CK104" s="2">
        <f t="shared" si="92"/>
        <v>1.1475130911073235</v>
      </c>
      <c r="CL104" s="2">
        <f t="shared" si="93"/>
        <v>1.1423889485227181</v>
      </c>
      <c r="CM104" s="32">
        <f t="shared" si="94"/>
        <v>3739.7912006986526</v>
      </c>
      <c r="CN104" s="32">
        <f t="shared" si="95"/>
        <v>384.31893343342671</v>
      </c>
      <c r="CO104" s="32">
        <f t="shared" si="96"/>
        <v>46.138691463016912</v>
      </c>
      <c r="CP104" s="32">
        <f t="shared" si="97"/>
        <v>18.554114774411541</v>
      </c>
      <c r="CQ104" s="2">
        <f t="shared" si="98"/>
        <v>0.36072702044502375</v>
      </c>
      <c r="CR104" s="2">
        <f t="shared" si="99"/>
        <v>1.2575520559806215</v>
      </c>
      <c r="CS104" s="2">
        <f t="shared" si="100"/>
        <v>1.1475130911073235</v>
      </c>
      <c r="CT104" s="2">
        <f t="shared" si="101"/>
        <v>1.1423889485227181</v>
      </c>
      <c r="CU104" s="32">
        <f t="shared" si="102"/>
        <v>3739.7912006986526</v>
      </c>
      <c r="CV104" s="32">
        <f t="shared" si="103"/>
        <v>384.31893343342671</v>
      </c>
      <c r="CW104" s="48">
        <f t="shared" si="104"/>
        <v>46.138691463016912</v>
      </c>
      <c r="CX104" s="48">
        <f t="shared" si="105"/>
        <v>18.554114774411541</v>
      </c>
      <c r="CY104" s="49">
        <f t="shared" si="106"/>
        <v>0.36072702044502375</v>
      </c>
      <c r="CZ104" s="49">
        <f t="shared" si="107"/>
        <v>1.2575520559806215</v>
      </c>
      <c r="DA104" s="49">
        <f t="shared" si="108"/>
        <v>1.1475130911073235</v>
      </c>
      <c r="DB104" s="49">
        <f t="shared" si="109"/>
        <v>1.1423889485227181</v>
      </c>
      <c r="DC104" s="48">
        <f t="shared" si="110"/>
        <v>3739.7912006986526</v>
      </c>
      <c r="DD104" s="32">
        <f t="shared" si="111"/>
        <v>384.31893343342671</v>
      </c>
      <c r="DE104" s="48">
        <f t="shared" si="112"/>
        <v>46.138691463016912</v>
      </c>
      <c r="DF104" s="48">
        <f t="shared" si="113"/>
        <v>18.554114774411541</v>
      </c>
      <c r="DG104" s="49">
        <f t="shared" si="114"/>
        <v>0.36072702044502375</v>
      </c>
      <c r="DH104" s="49">
        <f t="shared" si="115"/>
        <v>1.2575520559806215</v>
      </c>
      <c r="DI104" s="49">
        <f t="shared" si="116"/>
        <v>1.1475130911073235</v>
      </c>
      <c r="DJ104" s="49">
        <f t="shared" si="117"/>
        <v>1.1423889485227181</v>
      </c>
      <c r="DK104" s="48">
        <f t="shared" si="118"/>
        <v>3739.7912006986526</v>
      </c>
      <c r="DL104" s="32">
        <f t="shared" si="119"/>
        <v>384.31893343342671</v>
      </c>
      <c r="DM104" s="48">
        <f t="shared" si="120"/>
        <v>46.138691463016912</v>
      </c>
      <c r="DN104" s="48">
        <f t="shared" si="121"/>
        <v>18.554114774411541</v>
      </c>
      <c r="DO104" s="49">
        <f t="shared" si="122"/>
        <v>0.36072702044502375</v>
      </c>
      <c r="DP104" s="49">
        <f t="shared" si="123"/>
        <v>1.2575520559806215</v>
      </c>
      <c r="DQ104" s="49">
        <f t="shared" si="124"/>
        <v>1.1475130911073235</v>
      </c>
      <c r="DR104" s="49">
        <f t="shared" si="125"/>
        <v>1.1423889485227181</v>
      </c>
      <c r="DS104" s="48">
        <f t="shared" si="126"/>
        <v>3739.7912006986526</v>
      </c>
      <c r="DT104" s="32">
        <f t="shared" si="127"/>
        <v>384.31893343342671</v>
      </c>
      <c r="DU104" s="48">
        <f t="shared" si="128"/>
        <v>46.138691463016912</v>
      </c>
      <c r="DV104" s="48">
        <f t="shared" si="129"/>
        <v>18.554114774411541</v>
      </c>
      <c r="DW104" s="49">
        <f t="shared" si="130"/>
        <v>0.36072702044502375</v>
      </c>
      <c r="DX104" s="49">
        <f t="shared" si="131"/>
        <v>1.2575520559806215</v>
      </c>
      <c r="DY104" s="49">
        <f t="shared" si="132"/>
        <v>1.1475130911073235</v>
      </c>
      <c r="DZ104" s="49">
        <f t="shared" si="133"/>
        <v>1.1423889485227181</v>
      </c>
      <c r="EA104" s="48">
        <f t="shared" si="134"/>
        <v>3739.7912006986526</v>
      </c>
      <c r="EB104" s="32">
        <f t="shared" si="135"/>
        <v>384.31893343342671</v>
      </c>
      <c r="EC104" s="48">
        <f t="shared" si="136"/>
        <v>46.138691463016912</v>
      </c>
      <c r="ED104" s="48">
        <f t="shared" si="137"/>
        <v>18.554114774411541</v>
      </c>
      <c r="EE104" s="49">
        <f t="shared" si="138"/>
        <v>0.36072702044502375</v>
      </c>
      <c r="EF104" s="49">
        <f t="shared" si="139"/>
        <v>1.2575520559806215</v>
      </c>
      <c r="EG104" s="49">
        <f t="shared" si="140"/>
        <v>1.1475130911073235</v>
      </c>
      <c r="EH104" s="49">
        <f t="shared" si="141"/>
        <v>1.1423889485227181</v>
      </c>
      <c r="EI104" s="48">
        <f t="shared" si="142"/>
        <v>3739.7912006986526</v>
      </c>
      <c r="EJ104" s="32">
        <f t="shared" si="143"/>
        <v>384.31893343342671</v>
      </c>
      <c r="EK104" s="48">
        <f t="shared" si="144"/>
        <v>46.138691463016912</v>
      </c>
      <c r="EL104" s="48">
        <f t="shared" si="145"/>
        <v>18.554114774411541</v>
      </c>
      <c r="EM104" s="49">
        <f t="shared" si="146"/>
        <v>0.36072702044502375</v>
      </c>
      <c r="EN104" s="49">
        <f t="shared" si="147"/>
        <v>1.2575520559806215</v>
      </c>
      <c r="EO104" s="49">
        <f t="shared" si="148"/>
        <v>1.1475130911073235</v>
      </c>
      <c r="EP104" s="49">
        <f t="shared" si="149"/>
        <v>1.1423889485227181</v>
      </c>
      <c r="EQ104" s="32">
        <f t="shared" si="150"/>
        <v>0.70885337873515153</v>
      </c>
      <c r="ER104" s="32">
        <f t="shared" si="151"/>
        <v>111.16893343342673</v>
      </c>
    </row>
    <row r="105" spans="19:148" x14ac:dyDescent="0.25">
      <c r="S105" s="32">
        <v>0.43</v>
      </c>
      <c r="T105" s="38">
        <f t="shared" si="23"/>
        <v>394.06640720239034</v>
      </c>
      <c r="U105" s="32">
        <f t="shared" si="24"/>
        <v>47.15871610919325</v>
      </c>
      <c r="V105" s="32">
        <f t="shared" si="25"/>
        <v>18.779217957854978</v>
      </c>
      <c r="W105" s="2">
        <f t="shared" si="152"/>
        <v>0.35816790601649529</v>
      </c>
      <c r="X105" s="2">
        <f t="shared" si="153"/>
        <v>1.2915451681202352</v>
      </c>
      <c r="Y105" s="2">
        <f t="shared" si="28"/>
        <v>1.1311364920648124</v>
      </c>
      <c r="Z105" s="2">
        <f t="shared" si="29"/>
        <v>1.1417117667007806</v>
      </c>
      <c r="AA105" s="32">
        <f t="shared" si="30"/>
        <v>3696.7309199065453</v>
      </c>
      <c r="AB105" s="32">
        <f t="shared" si="31"/>
        <v>383.92811874063932</v>
      </c>
      <c r="AC105" s="32">
        <f t="shared" si="32"/>
        <v>46.099415953460145</v>
      </c>
      <c r="AD105" s="32">
        <f t="shared" si="33"/>
        <v>18.545270326741974</v>
      </c>
      <c r="AE105" s="2">
        <f t="shared" si="34"/>
        <v>0.36082233389965035</v>
      </c>
      <c r="AF105" s="2">
        <f t="shared" si="35"/>
        <v>1.2562086564190547</v>
      </c>
      <c r="AG105" s="2">
        <f t="shared" si="36"/>
        <v>1.1407012960039573</v>
      </c>
      <c r="AH105" s="2">
        <f t="shared" si="37"/>
        <v>1.1479442644006408</v>
      </c>
      <c r="AI105" s="32">
        <f t="shared" si="38"/>
        <v>3708.2075537658093</v>
      </c>
      <c r="AJ105" s="32">
        <f t="shared" si="39"/>
        <v>384.03263818744762</v>
      </c>
      <c r="AK105" s="32">
        <f t="shared" si="40"/>
        <v>46.109908161553129</v>
      </c>
      <c r="AL105" s="32">
        <f t="shared" si="41"/>
        <v>18.547634353272024</v>
      </c>
      <c r="AM105" s="2">
        <f t="shared" si="42"/>
        <v>0.36079689626909411</v>
      </c>
      <c r="AN105" s="2">
        <f t="shared" si="43"/>
        <v>1.2565678028754139</v>
      </c>
      <c r="AO105" s="2">
        <f t="shared" si="44"/>
        <v>1.1406017359822693</v>
      </c>
      <c r="AP105" s="2">
        <f t="shared" si="45"/>
        <v>1.1478799298030651</v>
      </c>
      <c r="AQ105" s="32">
        <f t="shared" si="46"/>
        <v>3708.081263969123</v>
      </c>
      <c r="AR105" s="32">
        <f t="shared" si="47"/>
        <v>384.03148946874313</v>
      </c>
      <c r="AS105" s="32">
        <f t="shared" si="48"/>
        <v>46.109792801080715</v>
      </c>
      <c r="AT105" s="32">
        <f t="shared" si="49"/>
        <v>18.547608366208841</v>
      </c>
      <c r="AU105" s="2">
        <f t="shared" si="50"/>
        <v>0.36079717605088052</v>
      </c>
      <c r="AV105" s="2">
        <f t="shared" si="51"/>
        <v>1.2565638551611247</v>
      </c>
      <c r="AW105" s="2">
        <f t="shared" si="52"/>
        <v>1.1406028300728872</v>
      </c>
      <c r="AX105" s="2">
        <f t="shared" si="53"/>
        <v>1.1478806368541778</v>
      </c>
      <c r="AY105" s="32">
        <f t="shared" si="54"/>
        <v>3708.0826510723405</v>
      </c>
      <c r="AZ105" s="32">
        <f t="shared" si="55"/>
        <v>384.03150208585959</v>
      </c>
      <c r="BA105" s="32">
        <f t="shared" si="56"/>
        <v>46.109794068153427</v>
      </c>
      <c r="BB105" s="32">
        <f t="shared" si="57"/>
        <v>18.547608651640839</v>
      </c>
      <c r="BC105" s="2">
        <f t="shared" si="58"/>
        <v>0.36079717297788261</v>
      </c>
      <c r="BD105" s="2">
        <f t="shared" si="59"/>
        <v>1.256563898521347</v>
      </c>
      <c r="BE105" s="2">
        <f t="shared" si="60"/>
        <v>1.1406028180557717</v>
      </c>
      <c r="BF105" s="2">
        <f t="shared" si="61"/>
        <v>1.1478806290881785</v>
      </c>
      <c r="BG105" s="32">
        <f t="shared" si="62"/>
        <v>3708.0826358367872</v>
      </c>
      <c r="BH105" s="32">
        <f t="shared" si="63"/>
        <v>384.03150194727675</v>
      </c>
      <c r="BI105" s="32">
        <f t="shared" si="64"/>
        <v>46.109794054236275</v>
      </c>
      <c r="BJ105" s="32">
        <f t="shared" si="65"/>
        <v>18.547608648505737</v>
      </c>
      <c r="BK105" s="2">
        <f t="shared" si="66"/>
        <v>0.36079717301163544</v>
      </c>
      <c r="BL105" s="2">
        <f t="shared" si="67"/>
        <v>1.2565638980450911</v>
      </c>
      <c r="BM105" s="2">
        <f t="shared" si="68"/>
        <v>1.1406028181877643</v>
      </c>
      <c r="BN105" s="2">
        <f t="shared" si="69"/>
        <v>1.1478806291734778</v>
      </c>
      <c r="BO105" s="32">
        <f t="shared" si="70"/>
        <v>3708.0826360041292</v>
      </c>
      <c r="BP105" s="32">
        <f t="shared" si="71"/>
        <v>384.0315019487989</v>
      </c>
      <c r="BQ105" s="32">
        <f t="shared" si="72"/>
        <v>46.109794054389155</v>
      </c>
      <c r="BR105" s="32">
        <f t="shared" si="73"/>
        <v>18.547608648540173</v>
      </c>
      <c r="BS105" s="2">
        <f t="shared" si="74"/>
        <v>0.36079717301126463</v>
      </c>
      <c r="BT105" s="2">
        <f t="shared" si="75"/>
        <v>1.2565638980503224</v>
      </c>
      <c r="BU105" s="2">
        <f t="shared" si="76"/>
        <v>1.1406028181863141</v>
      </c>
      <c r="BV105" s="2">
        <f t="shared" si="77"/>
        <v>1.1478806291725412</v>
      </c>
      <c r="BW105" s="32">
        <f t="shared" si="78"/>
        <v>3708.0826360022934</v>
      </c>
      <c r="BX105" s="32">
        <f t="shared" si="79"/>
        <v>384.03150194878219</v>
      </c>
      <c r="BY105" s="32">
        <f t="shared" si="80"/>
        <v>46.10979405438745</v>
      </c>
      <c r="BZ105" s="32">
        <f t="shared" si="81"/>
        <v>18.547608648539793</v>
      </c>
      <c r="CA105" s="2">
        <f t="shared" si="82"/>
        <v>0.3607971730112689</v>
      </c>
      <c r="CB105" s="2">
        <f t="shared" si="83"/>
        <v>1.2565638980502638</v>
      </c>
      <c r="CC105" s="2">
        <f t="shared" si="84"/>
        <v>1.1406028181863306</v>
      </c>
      <c r="CD105" s="2">
        <f t="shared" si="85"/>
        <v>1.1478806291725514</v>
      </c>
      <c r="CE105" s="32">
        <f t="shared" si="86"/>
        <v>3708.082636002312</v>
      </c>
      <c r="CF105" s="32">
        <f t="shared" si="87"/>
        <v>384.03150194878236</v>
      </c>
      <c r="CG105" s="32">
        <f t="shared" si="88"/>
        <v>46.109794054387471</v>
      </c>
      <c r="CH105" s="32">
        <f t="shared" si="89"/>
        <v>18.547608648539793</v>
      </c>
      <c r="CI105" s="2">
        <f t="shared" si="90"/>
        <v>0.36079717301126873</v>
      </c>
      <c r="CJ105" s="2">
        <f t="shared" si="91"/>
        <v>1.2565638980502651</v>
      </c>
      <c r="CK105" s="2">
        <f t="shared" si="92"/>
        <v>1.1406028181863301</v>
      </c>
      <c r="CL105" s="2">
        <f t="shared" si="93"/>
        <v>1.1478806291725512</v>
      </c>
      <c r="CM105" s="32">
        <f t="shared" si="94"/>
        <v>3708.0826360023125</v>
      </c>
      <c r="CN105" s="32">
        <f t="shared" si="95"/>
        <v>384.03150194878236</v>
      </c>
      <c r="CO105" s="32">
        <f t="shared" si="96"/>
        <v>46.109794054387471</v>
      </c>
      <c r="CP105" s="32">
        <f t="shared" si="97"/>
        <v>18.547608648539793</v>
      </c>
      <c r="CQ105" s="2">
        <f t="shared" si="98"/>
        <v>0.36079717301126873</v>
      </c>
      <c r="CR105" s="2">
        <f t="shared" si="99"/>
        <v>1.2565638980502651</v>
      </c>
      <c r="CS105" s="2">
        <f t="shared" si="100"/>
        <v>1.1406028181863301</v>
      </c>
      <c r="CT105" s="2">
        <f t="shared" si="101"/>
        <v>1.1478806291725512</v>
      </c>
      <c r="CU105" s="32">
        <f t="shared" si="102"/>
        <v>3708.0826360023125</v>
      </c>
      <c r="CV105" s="32">
        <f t="shared" si="103"/>
        <v>384.03150194878236</v>
      </c>
      <c r="CW105" s="48">
        <f t="shared" si="104"/>
        <v>46.109794054387471</v>
      </c>
      <c r="CX105" s="48">
        <f t="shared" si="105"/>
        <v>18.547608648539793</v>
      </c>
      <c r="CY105" s="49">
        <f t="shared" si="106"/>
        <v>0.36079717301126873</v>
      </c>
      <c r="CZ105" s="49">
        <f t="shared" si="107"/>
        <v>1.2565638980502651</v>
      </c>
      <c r="DA105" s="49">
        <f t="shared" si="108"/>
        <v>1.1406028181863301</v>
      </c>
      <c r="DB105" s="49">
        <f t="shared" si="109"/>
        <v>1.1478806291725512</v>
      </c>
      <c r="DC105" s="48">
        <f t="shared" si="110"/>
        <v>3708.0826360023125</v>
      </c>
      <c r="DD105" s="32">
        <f t="shared" si="111"/>
        <v>384.03150194878236</v>
      </c>
      <c r="DE105" s="48">
        <f t="shared" si="112"/>
        <v>46.109794054387471</v>
      </c>
      <c r="DF105" s="48">
        <f t="shared" si="113"/>
        <v>18.547608648539793</v>
      </c>
      <c r="DG105" s="49">
        <f t="shared" si="114"/>
        <v>0.36079717301126873</v>
      </c>
      <c r="DH105" s="49">
        <f t="shared" si="115"/>
        <v>1.2565638980502651</v>
      </c>
      <c r="DI105" s="49">
        <f t="shared" si="116"/>
        <v>1.1406028181863301</v>
      </c>
      <c r="DJ105" s="49">
        <f t="shared" si="117"/>
        <v>1.1478806291725512</v>
      </c>
      <c r="DK105" s="48">
        <f t="shared" si="118"/>
        <v>3708.0826360023125</v>
      </c>
      <c r="DL105" s="32">
        <f t="shared" si="119"/>
        <v>384.03150194878236</v>
      </c>
      <c r="DM105" s="48">
        <f t="shared" si="120"/>
        <v>46.109794054387471</v>
      </c>
      <c r="DN105" s="48">
        <f t="shared" si="121"/>
        <v>18.547608648539793</v>
      </c>
      <c r="DO105" s="49">
        <f t="shared" si="122"/>
        <v>0.36079717301126873</v>
      </c>
      <c r="DP105" s="49">
        <f t="shared" si="123"/>
        <v>1.2565638980502651</v>
      </c>
      <c r="DQ105" s="49">
        <f t="shared" si="124"/>
        <v>1.1406028181863301</v>
      </c>
      <c r="DR105" s="49">
        <f t="shared" si="125"/>
        <v>1.1478806291725512</v>
      </c>
      <c r="DS105" s="48">
        <f t="shared" si="126"/>
        <v>3708.0826360023125</v>
      </c>
      <c r="DT105" s="32">
        <f t="shared" si="127"/>
        <v>384.03150194878236</v>
      </c>
      <c r="DU105" s="48">
        <f t="shared" si="128"/>
        <v>46.109794054387471</v>
      </c>
      <c r="DV105" s="48">
        <f t="shared" si="129"/>
        <v>18.547608648539793</v>
      </c>
      <c r="DW105" s="49">
        <f t="shared" si="130"/>
        <v>0.36079717301126873</v>
      </c>
      <c r="DX105" s="49">
        <f t="shared" si="131"/>
        <v>1.2565638980502651</v>
      </c>
      <c r="DY105" s="49">
        <f t="shared" si="132"/>
        <v>1.1406028181863301</v>
      </c>
      <c r="DZ105" s="49">
        <f t="shared" si="133"/>
        <v>1.1478806291725512</v>
      </c>
      <c r="EA105" s="48">
        <f t="shared" si="134"/>
        <v>3708.0826360023125</v>
      </c>
      <c r="EB105" s="32">
        <f t="shared" si="135"/>
        <v>384.03150194878236</v>
      </c>
      <c r="EC105" s="48">
        <f t="shared" si="136"/>
        <v>46.109794054387471</v>
      </c>
      <c r="ED105" s="48">
        <f t="shared" si="137"/>
        <v>18.547608648539793</v>
      </c>
      <c r="EE105" s="49">
        <f t="shared" si="138"/>
        <v>0.36079717301126873</v>
      </c>
      <c r="EF105" s="49">
        <f t="shared" si="139"/>
        <v>1.2565638980502651</v>
      </c>
      <c r="EG105" s="49">
        <f t="shared" si="140"/>
        <v>1.1406028181863301</v>
      </c>
      <c r="EH105" s="49">
        <f t="shared" si="141"/>
        <v>1.1478806291725512</v>
      </c>
      <c r="EI105" s="48">
        <f t="shared" si="142"/>
        <v>3708.0826360023125</v>
      </c>
      <c r="EJ105" s="32">
        <f t="shared" si="143"/>
        <v>384.03150194878236</v>
      </c>
      <c r="EK105" s="48">
        <f t="shared" si="144"/>
        <v>46.109794054387471</v>
      </c>
      <c r="EL105" s="48">
        <f t="shared" si="145"/>
        <v>18.547608648539793</v>
      </c>
      <c r="EM105" s="49">
        <f t="shared" si="146"/>
        <v>0.36079717301126873</v>
      </c>
      <c r="EN105" s="49">
        <f t="shared" si="147"/>
        <v>1.2565638980502651</v>
      </c>
      <c r="EO105" s="49">
        <f t="shared" si="148"/>
        <v>1.1406028181863301</v>
      </c>
      <c r="EP105" s="49">
        <f t="shared" si="149"/>
        <v>1.1478806291725512</v>
      </c>
      <c r="EQ105" s="32">
        <f t="shared" si="150"/>
        <v>0.71524432233320823</v>
      </c>
      <c r="ER105" s="32">
        <f t="shared" si="151"/>
        <v>110.88150194878239</v>
      </c>
    </row>
    <row r="106" spans="19:148" x14ac:dyDescent="0.25">
      <c r="S106" s="32">
        <v>0.44</v>
      </c>
      <c r="T106" s="38">
        <f t="shared" si="23"/>
        <v>393.6749437016552</v>
      </c>
      <c r="U106" s="32">
        <f t="shared" si="24"/>
        <v>47.116175534846519</v>
      </c>
      <c r="V106" s="32">
        <f t="shared" si="25"/>
        <v>18.770006409080011</v>
      </c>
      <c r="W106" s="2">
        <f t="shared" si="152"/>
        <v>0.35827768371095081</v>
      </c>
      <c r="X106" s="2">
        <f t="shared" si="153"/>
        <v>1.2901600389797869</v>
      </c>
      <c r="Y106" s="2">
        <f t="shared" si="28"/>
        <v>1.1250015691602806</v>
      </c>
      <c r="Z106" s="2">
        <f t="shared" si="29"/>
        <v>1.1470294451246545</v>
      </c>
      <c r="AA106" s="32">
        <f t="shared" si="30"/>
        <v>3666.2079028726157</v>
      </c>
      <c r="AB106" s="32">
        <f t="shared" si="31"/>
        <v>383.6488607437866</v>
      </c>
      <c r="AC106" s="32">
        <f t="shared" si="32"/>
        <v>46.071424094849569</v>
      </c>
      <c r="AD106" s="32">
        <f t="shared" si="33"/>
        <v>18.53895881615238</v>
      </c>
      <c r="AE106" s="2">
        <f t="shared" si="34"/>
        <v>0.3608901095488864</v>
      </c>
      <c r="AF106" s="2">
        <f t="shared" si="35"/>
        <v>1.255249548877849</v>
      </c>
      <c r="AG106" s="2">
        <f t="shared" si="36"/>
        <v>1.1340513240366232</v>
      </c>
      <c r="AH106" s="2">
        <f t="shared" si="37"/>
        <v>1.153502881111754</v>
      </c>
      <c r="AI106" s="32">
        <f t="shared" si="38"/>
        <v>3677.2026529567665</v>
      </c>
      <c r="AJ106" s="32">
        <f t="shared" si="39"/>
        <v>383.74966828598843</v>
      </c>
      <c r="AK106" s="32">
        <f t="shared" si="40"/>
        <v>46.081521736157782</v>
      </c>
      <c r="AL106" s="32">
        <f t="shared" si="41"/>
        <v>18.541236368884562</v>
      </c>
      <c r="AM106" s="2">
        <f t="shared" si="42"/>
        <v>0.36086567540070175</v>
      </c>
      <c r="AN106" s="2">
        <f t="shared" si="43"/>
        <v>1.2555956922625593</v>
      </c>
      <c r="AO106" s="2">
        <f t="shared" si="44"/>
        <v>1.1339594499063752</v>
      </c>
      <c r="AP106" s="2">
        <f t="shared" si="45"/>
        <v>1.1534376922411584</v>
      </c>
      <c r="AQ106" s="32">
        <f t="shared" si="46"/>
        <v>3677.0846642579427</v>
      </c>
      <c r="AR106" s="32">
        <f t="shared" si="47"/>
        <v>383.74858777565925</v>
      </c>
      <c r="AS106" s="32">
        <f t="shared" si="48"/>
        <v>46.081413462471481</v>
      </c>
      <c r="AT106" s="32">
        <f t="shared" si="49"/>
        <v>18.541211952047263</v>
      </c>
      <c r="AU106" s="2">
        <f t="shared" si="50"/>
        <v>0.36086593748929169</v>
      </c>
      <c r="AV106" s="2">
        <f t="shared" si="51"/>
        <v>1.2555919816383521</v>
      </c>
      <c r="AW106" s="2">
        <f t="shared" si="52"/>
        <v>1.1339604345566201</v>
      </c>
      <c r="AX106" s="2">
        <f t="shared" si="53"/>
        <v>1.1534383909529631</v>
      </c>
      <c r="AY106" s="32">
        <f t="shared" si="54"/>
        <v>3677.085928141687</v>
      </c>
      <c r="AZ106" s="32">
        <f t="shared" si="55"/>
        <v>383.7485993501316</v>
      </c>
      <c r="BA106" s="32">
        <f t="shared" si="56"/>
        <v>46.081414622298993</v>
      </c>
      <c r="BB106" s="32">
        <f t="shared" si="57"/>
        <v>18.541212213600911</v>
      </c>
      <c r="BC106" s="2">
        <f t="shared" si="58"/>
        <v>0.36086593468180961</v>
      </c>
      <c r="BD106" s="2">
        <f t="shared" si="59"/>
        <v>1.2555920213866609</v>
      </c>
      <c r="BE106" s="2">
        <f t="shared" si="60"/>
        <v>1.1339604240089931</v>
      </c>
      <c r="BF106" s="2">
        <f t="shared" si="61"/>
        <v>1.1534383834683304</v>
      </c>
      <c r="BG106" s="32">
        <f t="shared" si="62"/>
        <v>3677.0859146028215</v>
      </c>
      <c r="BH106" s="32">
        <f t="shared" si="63"/>
        <v>383.74859922614462</v>
      </c>
      <c r="BI106" s="32">
        <f t="shared" si="64"/>
        <v>46.081414609874798</v>
      </c>
      <c r="BJ106" s="32">
        <f t="shared" si="65"/>
        <v>18.54121221079912</v>
      </c>
      <c r="BK106" s="2">
        <f t="shared" si="66"/>
        <v>0.36086593471188361</v>
      </c>
      <c r="BL106" s="2">
        <f t="shared" si="67"/>
        <v>1.2555920209608729</v>
      </c>
      <c r="BM106" s="2">
        <f t="shared" si="68"/>
        <v>1.1339604241219805</v>
      </c>
      <c r="BN106" s="2">
        <f t="shared" si="69"/>
        <v>1.1534383835485067</v>
      </c>
      <c r="BO106" s="32">
        <f t="shared" si="70"/>
        <v>3677.0859147478504</v>
      </c>
      <c r="BP106" s="32">
        <f t="shared" si="71"/>
        <v>383.74859922747271</v>
      </c>
      <c r="BQ106" s="32">
        <f t="shared" si="72"/>
        <v>46.081414610007897</v>
      </c>
      <c r="BR106" s="32">
        <f t="shared" si="73"/>
        <v>18.541212210829123</v>
      </c>
      <c r="BS106" s="2">
        <f t="shared" si="74"/>
        <v>0.3608659347115612</v>
      </c>
      <c r="BT106" s="2">
        <f t="shared" si="75"/>
        <v>1.2555920209654345</v>
      </c>
      <c r="BU106" s="2">
        <f t="shared" si="76"/>
        <v>1.1339604241207701</v>
      </c>
      <c r="BV106" s="2">
        <f t="shared" si="77"/>
        <v>1.1534383835476478</v>
      </c>
      <c r="BW106" s="32">
        <f t="shared" si="78"/>
        <v>3677.0859147462993</v>
      </c>
      <c r="BX106" s="32">
        <f t="shared" si="79"/>
        <v>383.74859922745856</v>
      </c>
      <c r="BY106" s="32">
        <f t="shared" si="80"/>
        <v>46.081414610006462</v>
      </c>
      <c r="BZ106" s="32">
        <f t="shared" si="81"/>
        <v>18.541212210828814</v>
      </c>
      <c r="CA106" s="2">
        <f t="shared" si="82"/>
        <v>0.36086593471156497</v>
      </c>
      <c r="CB106" s="2">
        <f t="shared" si="83"/>
        <v>1.255592020965385</v>
      </c>
      <c r="CC106" s="2">
        <f t="shared" si="84"/>
        <v>1.133960424120783</v>
      </c>
      <c r="CD106" s="2">
        <f t="shared" si="85"/>
        <v>1.1534383835476569</v>
      </c>
      <c r="CE106" s="32">
        <f t="shared" si="86"/>
        <v>3677.0859147463138</v>
      </c>
      <c r="CF106" s="32">
        <f t="shared" si="87"/>
        <v>383.74859922745867</v>
      </c>
      <c r="CG106" s="32">
        <f t="shared" si="88"/>
        <v>46.081414610006483</v>
      </c>
      <c r="CH106" s="32">
        <f t="shared" si="89"/>
        <v>18.541212210828814</v>
      </c>
      <c r="CI106" s="2">
        <f t="shared" si="90"/>
        <v>0.36086593471156481</v>
      </c>
      <c r="CJ106" s="2">
        <f t="shared" si="91"/>
        <v>1.2555920209653859</v>
      </c>
      <c r="CK106" s="2">
        <f t="shared" si="92"/>
        <v>1.1339604241207826</v>
      </c>
      <c r="CL106" s="2">
        <f t="shared" si="93"/>
        <v>1.1534383835476572</v>
      </c>
      <c r="CM106" s="32">
        <f t="shared" si="94"/>
        <v>3677.0859147463148</v>
      </c>
      <c r="CN106" s="32">
        <f t="shared" si="95"/>
        <v>383.74859922745867</v>
      </c>
      <c r="CO106" s="32">
        <f t="shared" si="96"/>
        <v>46.081414610006483</v>
      </c>
      <c r="CP106" s="32">
        <f t="shared" si="97"/>
        <v>18.541212210828814</v>
      </c>
      <c r="CQ106" s="2">
        <f t="shared" si="98"/>
        <v>0.36086593471156481</v>
      </c>
      <c r="CR106" s="2">
        <f t="shared" si="99"/>
        <v>1.2555920209653859</v>
      </c>
      <c r="CS106" s="2">
        <f t="shared" si="100"/>
        <v>1.1339604241207826</v>
      </c>
      <c r="CT106" s="2">
        <f t="shared" si="101"/>
        <v>1.1534383835476572</v>
      </c>
      <c r="CU106" s="32">
        <f t="shared" si="102"/>
        <v>3677.0859147463148</v>
      </c>
      <c r="CV106" s="32">
        <f t="shared" si="103"/>
        <v>383.74859922745867</v>
      </c>
      <c r="CW106" s="48">
        <f t="shared" si="104"/>
        <v>46.081414610006483</v>
      </c>
      <c r="CX106" s="48">
        <f t="shared" si="105"/>
        <v>18.541212210828814</v>
      </c>
      <c r="CY106" s="49">
        <f t="shared" si="106"/>
        <v>0.36086593471156481</v>
      </c>
      <c r="CZ106" s="49">
        <f t="shared" si="107"/>
        <v>1.2555920209653859</v>
      </c>
      <c r="DA106" s="49">
        <f t="shared" si="108"/>
        <v>1.1339604241207826</v>
      </c>
      <c r="DB106" s="49">
        <f t="shared" si="109"/>
        <v>1.1534383835476572</v>
      </c>
      <c r="DC106" s="48">
        <f t="shared" si="110"/>
        <v>3677.0859147463148</v>
      </c>
      <c r="DD106" s="32">
        <f t="shared" si="111"/>
        <v>383.74859922745867</v>
      </c>
      <c r="DE106" s="48">
        <f t="shared" si="112"/>
        <v>46.081414610006483</v>
      </c>
      <c r="DF106" s="48">
        <f t="shared" si="113"/>
        <v>18.541212210828814</v>
      </c>
      <c r="DG106" s="49">
        <f t="shared" si="114"/>
        <v>0.36086593471156481</v>
      </c>
      <c r="DH106" s="49">
        <f t="shared" si="115"/>
        <v>1.2555920209653859</v>
      </c>
      <c r="DI106" s="49">
        <f t="shared" si="116"/>
        <v>1.1339604241207826</v>
      </c>
      <c r="DJ106" s="49">
        <f t="shared" si="117"/>
        <v>1.1534383835476572</v>
      </c>
      <c r="DK106" s="48">
        <f t="shared" si="118"/>
        <v>3677.0859147463148</v>
      </c>
      <c r="DL106" s="32">
        <f t="shared" si="119"/>
        <v>383.74859922745867</v>
      </c>
      <c r="DM106" s="48">
        <f t="shared" si="120"/>
        <v>46.081414610006483</v>
      </c>
      <c r="DN106" s="48">
        <f t="shared" si="121"/>
        <v>18.541212210828814</v>
      </c>
      <c r="DO106" s="49">
        <f t="shared" si="122"/>
        <v>0.36086593471156481</v>
      </c>
      <c r="DP106" s="49">
        <f t="shared" si="123"/>
        <v>1.2555920209653859</v>
      </c>
      <c r="DQ106" s="49">
        <f t="shared" si="124"/>
        <v>1.1339604241207826</v>
      </c>
      <c r="DR106" s="49">
        <f t="shared" si="125"/>
        <v>1.1534383835476572</v>
      </c>
      <c r="DS106" s="48">
        <f t="shared" si="126"/>
        <v>3677.0859147463148</v>
      </c>
      <c r="DT106" s="32">
        <f t="shared" si="127"/>
        <v>383.74859922745867</v>
      </c>
      <c r="DU106" s="48">
        <f t="shared" si="128"/>
        <v>46.081414610006483</v>
      </c>
      <c r="DV106" s="48">
        <f t="shared" si="129"/>
        <v>18.541212210828814</v>
      </c>
      <c r="DW106" s="49">
        <f t="shared" si="130"/>
        <v>0.36086593471156481</v>
      </c>
      <c r="DX106" s="49">
        <f t="shared" si="131"/>
        <v>1.2555920209653859</v>
      </c>
      <c r="DY106" s="49">
        <f t="shared" si="132"/>
        <v>1.1339604241207826</v>
      </c>
      <c r="DZ106" s="49">
        <f t="shared" si="133"/>
        <v>1.1534383835476572</v>
      </c>
      <c r="EA106" s="48">
        <f t="shared" si="134"/>
        <v>3677.0859147463148</v>
      </c>
      <c r="EB106" s="32">
        <f t="shared" si="135"/>
        <v>383.74859922745867</v>
      </c>
      <c r="EC106" s="48">
        <f t="shared" si="136"/>
        <v>46.081414610006483</v>
      </c>
      <c r="ED106" s="48">
        <f t="shared" si="137"/>
        <v>18.541212210828814</v>
      </c>
      <c r="EE106" s="49">
        <f t="shared" si="138"/>
        <v>0.36086593471156481</v>
      </c>
      <c r="EF106" s="49">
        <f t="shared" si="139"/>
        <v>1.2555920209653859</v>
      </c>
      <c r="EG106" s="49">
        <f t="shared" si="140"/>
        <v>1.1339604241207826</v>
      </c>
      <c r="EH106" s="49">
        <f t="shared" si="141"/>
        <v>1.1534383835476572</v>
      </c>
      <c r="EI106" s="48">
        <f t="shared" si="142"/>
        <v>3677.0859147463148</v>
      </c>
      <c r="EJ106" s="32">
        <f t="shared" si="143"/>
        <v>383.74859922745867</v>
      </c>
      <c r="EK106" s="48">
        <f t="shared" si="144"/>
        <v>46.081414610006483</v>
      </c>
      <c r="EL106" s="48">
        <f t="shared" si="145"/>
        <v>18.541212210828814</v>
      </c>
      <c r="EM106" s="49">
        <f t="shared" si="146"/>
        <v>0.36086593471156481</v>
      </c>
      <c r="EN106" s="49">
        <f t="shared" si="147"/>
        <v>1.2555920209653859</v>
      </c>
      <c r="EO106" s="49">
        <f t="shared" si="148"/>
        <v>1.1339604241207826</v>
      </c>
      <c r="EP106" s="49">
        <f t="shared" si="149"/>
        <v>1.1534383835476572</v>
      </c>
      <c r="EQ106" s="32">
        <f t="shared" si="150"/>
        <v>0.72153345158082471</v>
      </c>
      <c r="ER106" s="32">
        <f t="shared" si="151"/>
        <v>110.59859922745869</v>
      </c>
    </row>
    <row r="107" spans="19:148" x14ac:dyDescent="0.25">
      <c r="S107" s="32">
        <v>0.45</v>
      </c>
      <c r="T107" s="38">
        <f t="shared" si="23"/>
        <v>393.28348020092005</v>
      </c>
      <c r="U107" s="32">
        <f t="shared" si="24"/>
        <v>47.073773104346735</v>
      </c>
      <c r="V107" s="32">
        <f t="shared" si="25"/>
        <v>18.760809521239281</v>
      </c>
      <c r="W107" s="2">
        <f t="shared" si="152"/>
        <v>0.35838685403839443</v>
      </c>
      <c r="X107" s="2">
        <f t="shared" si="153"/>
        <v>1.2887767336816789</v>
      </c>
      <c r="Y107" s="2">
        <f t="shared" si="28"/>
        <v>1.1191051638635074</v>
      </c>
      <c r="Z107" s="2">
        <f t="shared" si="29"/>
        <v>1.1524137312193168</v>
      </c>
      <c r="AA107" s="32">
        <f t="shared" si="30"/>
        <v>3636.3413424862279</v>
      </c>
      <c r="AB107" s="32">
        <f t="shared" si="31"/>
        <v>383.37378588239204</v>
      </c>
      <c r="AC107" s="32">
        <f t="shared" si="32"/>
        <v>46.043910417760074</v>
      </c>
      <c r="AD107" s="32">
        <f t="shared" si="33"/>
        <v>18.532748612843193</v>
      </c>
      <c r="AE107" s="2">
        <f t="shared" si="34"/>
        <v>0.36095660123135742</v>
      </c>
      <c r="AF107" s="2">
        <f t="shared" si="35"/>
        <v>1.2543054722598108</v>
      </c>
      <c r="AG107" s="2">
        <f t="shared" si="36"/>
        <v>1.1276591167287138</v>
      </c>
      <c r="AH107" s="2">
        <f t="shared" si="37"/>
        <v>1.1591265613218626</v>
      </c>
      <c r="AI107" s="32">
        <f t="shared" si="38"/>
        <v>3646.8759988830197</v>
      </c>
      <c r="AJ107" s="32">
        <f t="shared" si="39"/>
        <v>383.4710189615717</v>
      </c>
      <c r="AK107" s="32">
        <f t="shared" si="40"/>
        <v>46.053629252112273</v>
      </c>
      <c r="AL107" s="32">
        <f t="shared" si="41"/>
        <v>18.534943020641986</v>
      </c>
      <c r="AM107" s="2">
        <f t="shared" si="42"/>
        <v>0.36093312826748913</v>
      </c>
      <c r="AN107" s="2">
        <f t="shared" si="43"/>
        <v>1.254639108223681</v>
      </c>
      <c r="AO107" s="2">
        <f t="shared" si="44"/>
        <v>1.1275743682879638</v>
      </c>
      <c r="AP107" s="2">
        <f t="shared" si="45"/>
        <v>1.1590605736917012</v>
      </c>
      <c r="AQ107" s="32">
        <f t="shared" si="46"/>
        <v>3646.7656906158641</v>
      </c>
      <c r="AR107" s="32">
        <f t="shared" si="47"/>
        <v>383.4700020107411</v>
      </c>
      <c r="AS107" s="32">
        <f t="shared" si="48"/>
        <v>46.053527566154663</v>
      </c>
      <c r="AT107" s="32">
        <f t="shared" si="49"/>
        <v>18.534920065221492</v>
      </c>
      <c r="AU107" s="2">
        <f t="shared" si="50"/>
        <v>0.36093337394085645</v>
      </c>
      <c r="AV107" s="2">
        <f t="shared" si="51"/>
        <v>1.254635618336124</v>
      </c>
      <c r="AW107" s="2">
        <f t="shared" si="52"/>
        <v>1.1275752545692701</v>
      </c>
      <c r="AX107" s="2">
        <f t="shared" si="53"/>
        <v>1.1590612638303064</v>
      </c>
      <c r="AY107" s="32">
        <f t="shared" si="54"/>
        <v>3646.7668436220542</v>
      </c>
      <c r="AZ107" s="32">
        <f t="shared" si="55"/>
        <v>383.47001264063135</v>
      </c>
      <c r="BA107" s="32">
        <f t="shared" si="56"/>
        <v>46.053528629044187</v>
      </c>
      <c r="BB107" s="32">
        <f t="shared" si="57"/>
        <v>18.534920305167322</v>
      </c>
      <c r="BC107" s="2">
        <f t="shared" si="58"/>
        <v>0.36093337137292314</v>
      </c>
      <c r="BD107" s="2">
        <f t="shared" si="59"/>
        <v>1.2546356548148545</v>
      </c>
      <c r="BE107" s="2">
        <f t="shared" si="60"/>
        <v>1.1275752453052197</v>
      </c>
      <c r="BF107" s="2">
        <f t="shared" si="61"/>
        <v>1.1590612566164866</v>
      </c>
      <c r="BG107" s="32">
        <f t="shared" si="62"/>
        <v>3646.7668315699407</v>
      </c>
      <c r="BH107" s="32">
        <f t="shared" si="63"/>
        <v>383.47001252951952</v>
      </c>
      <c r="BI107" s="32">
        <f t="shared" si="64"/>
        <v>46.053528617934035</v>
      </c>
      <c r="BJ107" s="32">
        <f t="shared" si="65"/>
        <v>18.53492030265922</v>
      </c>
      <c r="BK107" s="2">
        <f t="shared" si="66"/>
        <v>0.36093337139976517</v>
      </c>
      <c r="BL107" s="2">
        <f t="shared" si="67"/>
        <v>1.2546356544335504</v>
      </c>
      <c r="BM107" s="2">
        <f t="shared" si="68"/>
        <v>1.1275752454020547</v>
      </c>
      <c r="BN107" s="2">
        <f t="shared" si="69"/>
        <v>1.159061256691891</v>
      </c>
      <c r="BO107" s="32">
        <f t="shared" si="70"/>
        <v>3646.7668316959198</v>
      </c>
      <c r="BP107" s="32">
        <f t="shared" si="71"/>
        <v>383.47001253068095</v>
      </c>
      <c r="BQ107" s="32">
        <f t="shared" si="72"/>
        <v>46.053528618050159</v>
      </c>
      <c r="BR107" s="32">
        <f t="shared" si="73"/>
        <v>18.534920302685439</v>
      </c>
      <c r="BS107" s="2">
        <f t="shared" si="74"/>
        <v>0.36093337139948467</v>
      </c>
      <c r="BT107" s="2">
        <f t="shared" si="75"/>
        <v>1.2546356544375357</v>
      </c>
      <c r="BU107" s="2">
        <f t="shared" si="76"/>
        <v>1.1275752454010428</v>
      </c>
      <c r="BV107" s="2">
        <f t="shared" si="77"/>
        <v>1.1590612566911029</v>
      </c>
      <c r="BW107" s="32">
        <f t="shared" si="78"/>
        <v>3646.7668316945997</v>
      </c>
      <c r="BX107" s="32">
        <f t="shared" si="79"/>
        <v>383.47001253066878</v>
      </c>
      <c r="BY107" s="32">
        <f t="shared" si="80"/>
        <v>46.053528618048951</v>
      </c>
      <c r="BZ107" s="32">
        <f t="shared" si="81"/>
        <v>18.534920302685165</v>
      </c>
      <c r="CA107" s="2">
        <f t="shared" si="82"/>
        <v>0.36093337139948761</v>
      </c>
      <c r="CB107" s="2">
        <f t="shared" si="83"/>
        <v>1.2546356544374941</v>
      </c>
      <c r="CC107" s="2">
        <f t="shared" si="84"/>
        <v>1.1275752454010532</v>
      </c>
      <c r="CD107" s="2">
        <f t="shared" si="85"/>
        <v>1.1590612566911112</v>
      </c>
      <c r="CE107" s="32">
        <f t="shared" si="86"/>
        <v>3646.766831694616</v>
      </c>
      <c r="CF107" s="32">
        <f t="shared" si="87"/>
        <v>383.47001253066895</v>
      </c>
      <c r="CG107" s="32">
        <f t="shared" si="88"/>
        <v>46.053528618048972</v>
      </c>
      <c r="CH107" s="32">
        <f t="shared" si="89"/>
        <v>18.534920302685176</v>
      </c>
      <c r="CI107" s="2">
        <f t="shared" si="90"/>
        <v>0.36093337139948761</v>
      </c>
      <c r="CJ107" s="2">
        <f t="shared" si="91"/>
        <v>1.2546356544374944</v>
      </c>
      <c r="CK107" s="2">
        <f t="shared" si="92"/>
        <v>1.1275752454010532</v>
      </c>
      <c r="CL107" s="2">
        <f t="shared" si="93"/>
        <v>1.1590612566911114</v>
      </c>
      <c r="CM107" s="32">
        <f t="shared" si="94"/>
        <v>3646.7668316946142</v>
      </c>
      <c r="CN107" s="32">
        <f t="shared" si="95"/>
        <v>383.47001253066895</v>
      </c>
      <c r="CO107" s="32">
        <f t="shared" si="96"/>
        <v>46.053528618048972</v>
      </c>
      <c r="CP107" s="32">
        <f t="shared" si="97"/>
        <v>18.534920302685176</v>
      </c>
      <c r="CQ107" s="2">
        <f t="shared" si="98"/>
        <v>0.36093337139948761</v>
      </c>
      <c r="CR107" s="2">
        <f t="shared" si="99"/>
        <v>1.2546356544374944</v>
      </c>
      <c r="CS107" s="2">
        <f t="shared" si="100"/>
        <v>1.1275752454010532</v>
      </c>
      <c r="CT107" s="2">
        <f t="shared" si="101"/>
        <v>1.1590612566911114</v>
      </c>
      <c r="CU107" s="32">
        <f t="shared" si="102"/>
        <v>3646.7668316946142</v>
      </c>
      <c r="CV107" s="32">
        <f t="shared" si="103"/>
        <v>383.47001253066895</v>
      </c>
      <c r="CW107" s="48">
        <f t="shared" si="104"/>
        <v>46.053528618048972</v>
      </c>
      <c r="CX107" s="48">
        <f t="shared" si="105"/>
        <v>18.534920302685176</v>
      </c>
      <c r="CY107" s="49">
        <f t="shared" si="106"/>
        <v>0.36093337139948761</v>
      </c>
      <c r="CZ107" s="49">
        <f t="shared" si="107"/>
        <v>1.2546356544374944</v>
      </c>
      <c r="DA107" s="49">
        <f t="shared" si="108"/>
        <v>1.1275752454010532</v>
      </c>
      <c r="DB107" s="49">
        <f t="shared" si="109"/>
        <v>1.1590612566911114</v>
      </c>
      <c r="DC107" s="48">
        <f t="shared" si="110"/>
        <v>3646.7668316946142</v>
      </c>
      <c r="DD107" s="32">
        <f t="shared" si="111"/>
        <v>383.47001253066895</v>
      </c>
      <c r="DE107" s="48">
        <f t="shared" si="112"/>
        <v>46.053528618048972</v>
      </c>
      <c r="DF107" s="48">
        <f t="shared" si="113"/>
        <v>18.534920302685176</v>
      </c>
      <c r="DG107" s="49">
        <f t="shared" si="114"/>
        <v>0.36093337139948761</v>
      </c>
      <c r="DH107" s="49">
        <f t="shared" si="115"/>
        <v>1.2546356544374944</v>
      </c>
      <c r="DI107" s="49">
        <f t="shared" si="116"/>
        <v>1.1275752454010532</v>
      </c>
      <c r="DJ107" s="49">
        <f t="shared" si="117"/>
        <v>1.1590612566911114</v>
      </c>
      <c r="DK107" s="48">
        <f t="shared" si="118"/>
        <v>3646.7668316946142</v>
      </c>
      <c r="DL107" s="32">
        <f t="shared" si="119"/>
        <v>383.47001253066895</v>
      </c>
      <c r="DM107" s="48">
        <f t="shared" si="120"/>
        <v>46.053528618048972</v>
      </c>
      <c r="DN107" s="48">
        <f t="shared" si="121"/>
        <v>18.534920302685176</v>
      </c>
      <c r="DO107" s="49">
        <f t="shared" si="122"/>
        <v>0.36093337139948761</v>
      </c>
      <c r="DP107" s="49">
        <f t="shared" si="123"/>
        <v>1.2546356544374944</v>
      </c>
      <c r="DQ107" s="49">
        <f t="shared" si="124"/>
        <v>1.1275752454010532</v>
      </c>
      <c r="DR107" s="49">
        <f t="shared" si="125"/>
        <v>1.1590612566911114</v>
      </c>
      <c r="DS107" s="48">
        <f t="shared" si="126"/>
        <v>3646.7668316946142</v>
      </c>
      <c r="DT107" s="32">
        <f t="shared" si="127"/>
        <v>383.47001253066895</v>
      </c>
      <c r="DU107" s="48">
        <f t="shared" si="128"/>
        <v>46.053528618048972</v>
      </c>
      <c r="DV107" s="48">
        <f t="shared" si="129"/>
        <v>18.534920302685176</v>
      </c>
      <c r="DW107" s="49">
        <f t="shared" si="130"/>
        <v>0.36093337139948761</v>
      </c>
      <c r="DX107" s="49">
        <f t="shared" si="131"/>
        <v>1.2546356544374944</v>
      </c>
      <c r="DY107" s="49">
        <f t="shared" si="132"/>
        <v>1.1275752454010532</v>
      </c>
      <c r="DZ107" s="49">
        <f t="shared" si="133"/>
        <v>1.1590612566911114</v>
      </c>
      <c r="EA107" s="48">
        <f t="shared" si="134"/>
        <v>3646.7668316946142</v>
      </c>
      <c r="EB107" s="32">
        <f t="shared" si="135"/>
        <v>383.47001253066895</v>
      </c>
      <c r="EC107" s="48">
        <f t="shared" si="136"/>
        <v>46.053528618048972</v>
      </c>
      <c r="ED107" s="48">
        <f t="shared" si="137"/>
        <v>18.534920302685176</v>
      </c>
      <c r="EE107" s="49">
        <f t="shared" si="138"/>
        <v>0.36093337139948761</v>
      </c>
      <c r="EF107" s="49">
        <f t="shared" si="139"/>
        <v>1.2546356544374944</v>
      </c>
      <c r="EG107" s="49">
        <f t="shared" si="140"/>
        <v>1.1275752454010532</v>
      </c>
      <c r="EH107" s="49">
        <f t="shared" si="141"/>
        <v>1.1590612566911114</v>
      </c>
      <c r="EI107" s="48">
        <f t="shared" si="142"/>
        <v>3646.7668316946142</v>
      </c>
      <c r="EJ107" s="32">
        <f t="shared" si="143"/>
        <v>383.47001253066895</v>
      </c>
      <c r="EK107" s="48">
        <f t="shared" si="144"/>
        <v>46.053528618048972</v>
      </c>
      <c r="EL107" s="48">
        <f t="shared" si="145"/>
        <v>18.534920302685176</v>
      </c>
      <c r="EM107" s="49">
        <f t="shared" si="146"/>
        <v>0.36093337139948761</v>
      </c>
      <c r="EN107" s="49">
        <f t="shared" si="147"/>
        <v>1.2546356544374944</v>
      </c>
      <c r="EO107" s="49">
        <f t="shared" si="148"/>
        <v>1.1275752454010532</v>
      </c>
      <c r="EP107" s="49">
        <f t="shared" si="149"/>
        <v>1.1590612566911114</v>
      </c>
      <c r="EQ107" s="32">
        <f t="shared" si="150"/>
        <v>0.7277264530473172</v>
      </c>
      <c r="ER107" s="32">
        <f t="shared" si="151"/>
        <v>110.32001253066898</v>
      </c>
    </row>
    <row r="108" spans="19:148" x14ac:dyDescent="0.25">
      <c r="S108" s="32">
        <v>0.46</v>
      </c>
      <c r="T108" s="38">
        <f t="shared" si="23"/>
        <v>392.89201670018497</v>
      </c>
      <c r="U108" s="32">
        <f t="shared" si="24"/>
        <v>47.031507953732827</v>
      </c>
      <c r="V108" s="32">
        <f t="shared" si="25"/>
        <v>18.751627250440162</v>
      </c>
      <c r="W108" s="2">
        <f t="shared" si="152"/>
        <v>0.35849541995503631</v>
      </c>
      <c r="X108" s="2">
        <f t="shared" si="153"/>
        <v>1.2873952309886061</v>
      </c>
      <c r="Y108" s="2">
        <f t="shared" si="28"/>
        <v>1.1134374312378978</v>
      </c>
      <c r="Z108" s="2">
        <f t="shared" si="29"/>
        <v>1.1578642148701042</v>
      </c>
      <c r="AA108" s="32">
        <f t="shared" si="30"/>
        <v>3607.1010222601749</v>
      </c>
      <c r="AB108" s="32">
        <f t="shared" si="31"/>
        <v>383.10270569690135</v>
      </c>
      <c r="AC108" s="32">
        <f t="shared" si="32"/>
        <v>46.016853232825895</v>
      </c>
      <c r="AD108" s="32">
        <f t="shared" si="33"/>
        <v>18.52663514931367</v>
      </c>
      <c r="AE108" s="2">
        <f t="shared" si="34"/>
        <v>0.36102186717966162</v>
      </c>
      <c r="AF108" s="2">
        <f t="shared" si="35"/>
        <v>1.2533757445731863</v>
      </c>
      <c r="AG108" s="2">
        <f t="shared" si="36"/>
        <v>1.1215145179941801</v>
      </c>
      <c r="AH108" s="2">
        <f t="shared" si="37"/>
        <v>1.1648144018099955</v>
      </c>
      <c r="AI108" s="32">
        <f t="shared" si="38"/>
        <v>3617.1957243080678</v>
      </c>
      <c r="AJ108" s="32">
        <f t="shared" si="39"/>
        <v>383.19649123666204</v>
      </c>
      <c r="AK108" s="32">
        <f t="shared" si="40"/>
        <v>46.026207819855891</v>
      </c>
      <c r="AL108" s="32">
        <f t="shared" si="41"/>
        <v>18.528749487369424</v>
      </c>
      <c r="AM108" s="2">
        <f t="shared" si="42"/>
        <v>0.36099931630439736</v>
      </c>
      <c r="AN108" s="2">
        <f t="shared" si="43"/>
        <v>1.2536973308122987</v>
      </c>
      <c r="AO108" s="2">
        <f t="shared" si="44"/>
        <v>1.1214363796755247</v>
      </c>
      <c r="AP108" s="2">
        <f t="shared" si="45"/>
        <v>1.1647476737393987</v>
      </c>
      <c r="AQ108" s="32">
        <f t="shared" si="46"/>
        <v>3617.0925382374185</v>
      </c>
      <c r="AR108" s="32">
        <f t="shared" si="47"/>
        <v>383.19553364909729</v>
      </c>
      <c r="AS108" s="32">
        <f t="shared" si="48"/>
        <v>46.026112271733908</v>
      </c>
      <c r="AT108" s="32">
        <f t="shared" si="49"/>
        <v>18.528727895209993</v>
      </c>
      <c r="AU108" s="2">
        <f t="shared" si="50"/>
        <v>0.36099954671360746</v>
      </c>
      <c r="AV108" s="2">
        <f t="shared" si="51"/>
        <v>1.2536940469082631</v>
      </c>
      <c r="AW108" s="2">
        <f t="shared" si="52"/>
        <v>1.12143717741614</v>
      </c>
      <c r="AX108" s="2">
        <f t="shared" si="53"/>
        <v>1.1647483550391895</v>
      </c>
      <c r="AY108" s="32">
        <f t="shared" si="54"/>
        <v>3617.0935911883689</v>
      </c>
      <c r="AZ108" s="32">
        <f t="shared" si="55"/>
        <v>383.19554342080608</v>
      </c>
      <c r="BA108" s="32">
        <f t="shared" si="56"/>
        <v>46.026113246751791</v>
      </c>
      <c r="BB108" s="32">
        <f t="shared" si="57"/>
        <v>18.528728115546919</v>
      </c>
      <c r="BC108" s="2">
        <f t="shared" si="58"/>
        <v>0.36099954436241144</v>
      </c>
      <c r="BD108" s="2">
        <f t="shared" si="59"/>
        <v>1.2536940804188439</v>
      </c>
      <c r="BE108" s="2">
        <f t="shared" si="60"/>
        <v>1.121437169275582</v>
      </c>
      <c r="BF108" s="2">
        <f t="shared" si="61"/>
        <v>1.1647483480868592</v>
      </c>
      <c r="BG108" s="32">
        <f t="shared" si="62"/>
        <v>3617.0935804434584</v>
      </c>
      <c r="BH108" s="32">
        <f t="shared" si="63"/>
        <v>383.19554332109004</v>
      </c>
      <c r="BI108" s="32">
        <f t="shared" si="64"/>
        <v>46.026113236802175</v>
      </c>
      <c r="BJ108" s="32">
        <f t="shared" si="65"/>
        <v>18.52872811329847</v>
      </c>
      <c r="BK108" s="2">
        <f t="shared" si="66"/>
        <v>0.36099954438640414</v>
      </c>
      <c r="BL108" s="2">
        <f t="shared" si="67"/>
        <v>1.2536940800768837</v>
      </c>
      <c r="BM108" s="2">
        <f t="shared" si="68"/>
        <v>1.1214371693586527</v>
      </c>
      <c r="BN108" s="2">
        <f t="shared" si="69"/>
        <v>1.1647483481578047</v>
      </c>
      <c r="BO108" s="32">
        <f t="shared" si="70"/>
        <v>3617.0935805531049</v>
      </c>
      <c r="BP108" s="32">
        <f t="shared" si="71"/>
        <v>383.1955433221076</v>
      </c>
      <c r="BQ108" s="32">
        <f t="shared" si="72"/>
        <v>46.026113236903697</v>
      </c>
      <c r="BR108" s="32">
        <f t="shared" si="73"/>
        <v>18.528728113321421</v>
      </c>
      <c r="BS108" s="2">
        <f t="shared" si="74"/>
        <v>0.3609995443861595</v>
      </c>
      <c r="BT108" s="2">
        <f t="shared" si="75"/>
        <v>1.2536940800803726</v>
      </c>
      <c r="BU108" s="2">
        <f t="shared" si="76"/>
        <v>1.1214371693578051</v>
      </c>
      <c r="BV108" s="2">
        <f t="shared" si="77"/>
        <v>1.1647483481570808</v>
      </c>
      <c r="BW108" s="32">
        <f t="shared" si="78"/>
        <v>3617.0935805519848</v>
      </c>
      <c r="BX108" s="32">
        <f t="shared" si="79"/>
        <v>383.19554332209719</v>
      </c>
      <c r="BY108" s="32">
        <f t="shared" si="80"/>
        <v>46.02611323690266</v>
      </c>
      <c r="BZ108" s="32">
        <f t="shared" si="81"/>
        <v>18.528728113321179</v>
      </c>
      <c r="CA108" s="2">
        <f t="shared" si="82"/>
        <v>0.36099954438616183</v>
      </c>
      <c r="CB108" s="2">
        <f t="shared" si="83"/>
        <v>1.2536940800803373</v>
      </c>
      <c r="CC108" s="2">
        <f t="shared" si="84"/>
        <v>1.1214371693578138</v>
      </c>
      <c r="CD108" s="2">
        <f t="shared" si="85"/>
        <v>1.1647483481570882</v>
      </c>
      <c r="CE108" s="32">
        <f t="shared" si="86"/>
        <v>3617.093580551998</v>
      </c>
      <c r="CF108" s="32">
        <f t="shared" si="87"/>
        <v>383.19554332209731</v>
      </c>
      <c r="CG108" s="32">
        <f t="shared" si="88"/>
        <v>46.026113236902674</v>
      </c>
      <c r="CH108" s="32">
        <f t="shared" si="89"/>
        <v>18.528728113321179</v>
      </c>
      <c r="CI108" s="2">
        <f t="shared" si="90"/>
        <v>0.36099954438616172</v>
      </c>
      <c r="CJ108" s="2">
        <f t="shared" si="91"/>
        <v>1.253694080080338</v>
      </c>
      <c r="CK108" s="2">
        <f t="shared" si="92"/>
        <v>1.121437169357814</v>
      </c>
      <c r="CL108" s="2">
        <f t="shared" si="93"/>
        <v>1.1647483481570877</v>
      </c>
      <c r="CM108" s="32">
        <f t="shared" si="94"/>
        <v>3617.0935805519975</v>
      </c>
      <c r="CN108" s="32">
        <f t="shared" si="95"/>
        <v>383.19554332209731</v>
      </c>
      <c r="CO108" s="32">
        <f t="shared" si="96"/>
        <v>46.026113236902674</v>
      </c>
      <c r="CP108" s="32">
        <f t="shared" si="97"/>
        <v>18.528728113321179</v>
      </c>
      <c r="CQ108" s="2">
        <f t="shared" si="98"/>
        <v>0.36099954438616172</v>
      </c>
      <c r="CR108" s="2">
        <f t="shared" si="99"/>
        <v>1.253694080080338</v>
      </c>
      <c r="CS108" s="2">
        <f t="shared" si="100"/>
        <v>1.121437169357814</v>
      </c>
      <c r="CT108" s="2">
        <f t="shared" si="101"/>
        <v>1.1647483481570877</v>
      </c>
      <c r="CU108" s="32">
        <f t="shared" si="102"/>
        <v>3617.0935805519975</v>
      </c>
      <c r="CV108" s="32">
        <f t="shared" si="103"/>
        <v>383.19554332209731</v>
      </c>
      <c r="CW108" s="48">
        <f t="shared" si="104"/>
        <v>46.026113236902674</v>
      </c>
      <c r="CX108" s="48">
        <f t="shared" si="105"/>
        <v>18.528728113321179</v>
      </c>
      <c r="CY108" s="49">
        <f t="shared" si="106"/>
        <v>0.36099954438616172</v>
      </c>
      <c r="CZ108" s="49">
        <f t="shared" si="107"/>
        <v>1.253694080080338</v>
      </c>
      <c r="DA108" s="49">
        <f t="shared" si="108"/>
        <v>1.121437169357814</v>
      </c>
      <c r="DB108" s="49">
        <f t="shared" si="109"/>
        <v>1.1647483481570877</v>
      </c>
      <c r="DC108" s="48">
        <f t="shared" si="110"/>
        <v>3617.0935805519975</v>
      </c>
      <c r="DD108" s="32">
        <f t="shared" si="111"/>
        <v>383.19554332209731</v>
      </c>
      <c r="DE108" s="48">
        <f t="shared" si="112"/>
        <v>46.026113236902674</v>
      </c>
      <c r="DF108" s="48">
        <f t="shared" si="113"/>
        <v>18.528728113321179</v>
      </c>
      <c r="DG108" s="49">
        <f t="shared" si="114"/>
        <v>0.36099954438616172</v>
      </c>
      <c r="DH108" s="49">
        <f t="shared" si="115"/>
        <v>1.253694080080338</v>
      </c>
      <c r="DI108" s="49">
        <f t="shared" si="116"/>
        <v>1.121437169357814</v>
      </c>
      <c r="DJ108" s="49">
        <f t="shared" si="117"/>
        <v>1.1647483481570877</v>
      </c>
      <c r="DK108" s="48">
        <f t="shared" si="118"/>
        <v>3617.0935805519975</v>
      </c>
      <c r="DL108" s="32">
        <f t="shared" si="119"/>
        <v>383.19554332209731</v>
      </c>
      <c r="DM108" s="48">
        <f t="shared" si="120"/>
        <v>46.026113236902674</v>
      </c>
      <c r="DN108" s="48">
        <f t="shared" si="121"/>
        <v>18.528728113321179</v>
      </c>
      <c r="DO108" s="49">
        <f t="shared" si="122"/>
        <v>0.36099954438616172</v>
      </c>
      <c r="DP108" s="49">
        <f t="shared" si="123"/>
        <v>1.253694080080338</v>
      </c>
      <c r="DQ108" s="49">
        <f t="shared" si="124"/>
        <v>1.121437169357814</v>
      </c>
      <c r="DR108" s="49">
        <f t="shared" si="125"/>
        <v>1.1647483481570877</v>
      </c>
      <c r="DS108" s="48">
        <f t="shared" si="126"/>
        <v>3617.0935805519975</v>
      </c>
      <c r="DT108" s="32">
        <f t="shared" si="127"/>
        <v>383.19554332209731</v>
      </c>
      <c r="DU108" s="48">
        <f t="shared" si="128"/>
        <v>46.026113236902674</v>
      </c>
      <c r="DV108" s="48">
        <f t="shared" si="129"/>
        <v>18.528728113321179</v>
      </c>
      <c r="DW108" s="49">
        <f t="shared" si="130"/>
        <v>0.36099954438616172</v>
      </c>
      <c r="DX108" s="49">
        <f t="shared" si="131"/>
        <v>1.253694080080338</v>
      </c>
      <c r="DY108" s="49">
        <f t="shared" si="132"/>
        <v>1.121437169357814</v>
      </c>
      <c r="DZ108" s="49">
        <f t="shared" si="133"/>
        <v>1.1647483481570877</v>
      </c>
      <c r="EA108" s="48">
        <f t="shared" si="134"/>
        <v>3617.0935805519975</v>
      </c>
      <c r="EB108" s="32">
        <f t="shared" si="135"/>
        <v>383.19554332209731</v>
      </c>
      <c r="EC108" s="48">
        <f t="shared" si="136"/>
        <v>46.026113236902674</v>
      </c>
      <c r="ED108" s="48">
        <f t="shared" si="137"/>
        <v>18.528728113321179</v>
      </c>
      <c r="EE108" s="49">
        <f t="shared" si="138"/>
        <v>0.36099954438616172</v>
      </c>
      <c r="EF108" s="49">
        <f t="shared" si="139"/>
        <v>1.253694080080338</v>
      </c>
      <c r="EG108" s="49">
        <f t="shared" si="140"/>
        <v>1.121437169357814</v>
      </c>
      <c r="EH108" s="49">
        <f t="shared" si="141"/>
        <v>1.1647483481570877</v>
      </c>
      <c r="EI108" s="48">
        <f t="shared" si="142"/>
        <v>3617.0935805519975</v>
      </c>
      <c r="EJ108" s="32">
        <f t="shared" si="143"/>
        <v>383.19554332209731</v>
      </c>
      <c r="EK108" s="48">
        <f t="shared" si="144"/>
        <v>46.026113236902674</v>
      </c>
      <c r="EL108" s="48">
        <f t="shared" si="145"/>
        <v>18.528728113321179</v>
      </c>
      <c r="EM108" s="49">
        <f t="shared" si="146"/>
        <v>0.36099954438616172</v>
      </c>
      <c r="EN108" s="49">
        <f t="shared" si="147"/>
        <v>1.253694080080338</v>
      </c>
      <c r="EO108" s="49">
        <f t="shared" si="148"/>
        <v>1.121437169357814</v>
      </c>
      <c r="EP108" s="49">
        <f t="shared" si="149"/>
        <v>1.1647483481570877</v>
      </c>
      <c r="EQ108" s="32">
        <f t="shared" si="150"/>
        <v>0.73382861407042921</v>
      </c>
      <c r="ER108" s="32">
        <f t="shared" si="151"/>
        <v>110.04554332209733</v>
      </c>
    </row>
    <row r="109" spans="19:148" x14ac:dyDescent="0.25">
      <c r="S109" s="32">
        <v>0.47</v>
      </c>
      <c r="T109" s="38">
        <f t="shared" si="23"/>
        <v>392.50055319944983</v>
      </c>
      <c r="U109" s="32">
        <f t="shared" si="24"/>
        <v>46.989379227159581</v>
      </c>
      <c r="V109" s="32">
        <f t="shared" si="25"/>
        <v>18.742459552986244</v>
      </c>
      <c r="W109" s="2">
        <f t="shared" si="152"/>
        <v>0.35860338438781525</v>
      </c>
      <c r="X109" s="2">
        <f t="shared" si="153"/>
        <v>1.2860155098550141</v>
      </c>
      <c r="Y109" s="2">
        <f t="shared" si="28"/>
        <v>1.1079890711657092</v>
      </c>
      <c r="Z109" s="2">
        <f t="shared" si="29"/>
        <v>1.1633805435295301</v>
      </c>
      <c r="AA109" s="32">
        <f t="shared" si="30"/>
        <v>3578.4587817484371</v>
      </c>
      <c r="AB109" s="32">
        <f t="shared" si="31"/>
        <v>382.83544400619115</v>
      </c>
      <c r="AC109" s="32">
        <f t="shared" si="32"/>
        <v>45.990232289406691</v>
      </c>
      <c r="AD109" s="32">
        <f t="shared" si="33"/>
        <v>18.520614158209312</v>
      </c>
      <c r="AE109" s="2">
        <f t="shared" si="34"/>
        <v>0.36108596172206192</v>
      </c>
      <c r="AF109" s="2">
        <f t="shared" si="35"/>
        <v>1.2524597286257511</v>
      </c>
      <c r="AG109" s="2">
        <f t="shared" si="36"/>
        <v>1.1156078932778841</v>
      </c>
      <c r="AH109" s="2">
        <f t="shared" si="37"/>
        <v>1.1705655508328872</v>
      </c>
      <c r="AI109" s="32">
        <f t="shared" si="38"/>
        <v>3588.1321616538794</v>
      </c>
      <c r="AJ109" s="32">
        <f t="shared" si="39"/>
        <v>382.92589924668704</v>
      </c>
      <c r="AK109" s="32">
        <f t="shared" si="40"/>
        <v>45.999236087482991</v>
      </c>
      <c r="AL109" s="32">
        <f t="shared" si="41"/>
        <v>18.522651268561592</v>
      </c>
      <c r="AM109" s="2">
        <f t="shared" si="42"/>
        <v>0.36106429677159141</v>
      </c>
      <c r="AN109" s="2">
        <f t="shared" si="43"/>
        <v>1.2527696879409367</v>
      </c>
      <c r="AO109" s="2">
        <f t="shared" si="44"/>
        <v>1.1155358899030048</v>
      </c>
      <c r="AP109" s="2">
        <f t="shared" si="45"/>
        <v>1.1704981436165114</v>
      </c>
      <c r="AQ109" s="32">
        <f t="shared" si="46"/>
        <v>3588.0355945756883</v>
      </c>
      <c r="AR109" s="32">
        <f t="shared" si="47"/>
        <v>382.92499722719919</v>
      </c>
      <c r="AS109" s="32">
        <f t="shared" si="48"/>
        <v>45.999146270780933</v>
      </c>
      <c r="AT109" s="32">
        <f t="shared" si="49"/>
        <v>18.52263095093749</v>
      </c>
      <c r="AU109" s="2">
        <f t="shared" si="50"/>
        <v>0.36106451295563075</v>
      </c>
      <c r="AV109" s="2">
        <f t="shared" si="51"/>
        <v>1.2527665966840962</v>
      </c>
      <c r="AW109" s="2">
        <f t="shared" si="52"/>
        <v>1.115536607847897</v>
      </c>
      <c r="AX109" s="2">
        <f t="shared" si="53"/>
        <v>1.1704988157799761</v>
      </c>
      <c r="AY109" s="32">
        <f t="shared" si="54"/>
        <v>3588.0365569908977</v>
      </c>
      <c r="AZ109" s="32">
        <f t="shared" si="55"/>
        <v>382.92500621708098</v>
      </c>
      <c r="BA109" s="32">
        <f t="shared" si="56"/>
        <v>45.999147165926523</v>
      </c>
      <c r="BB109" s="32">
        <f t="shared" si="57"/>
        <v>18.522631153430591</v>
      </c>
      <c r="BC109" s="2">
        <f t="shared" si="58"/>
        <v>0.36106451080106949</v>
      </c>
      <c r="BD109" s="2">
        <f t="shared" si="59"/>
        <v>1.2527666274927458</v>
      </c>
      <c r="BE109" s="2">
        <f t="shared" si="60"/>
        <v>1.115536600692568</v>
      </c>
      <c r="BF109" s="2">
        <f t="shared" si="61"/>
        <v>1.1704988090809283</v>
      </c>
      <c r="BG109" s="32">
        <f t="shared" si="62"/>
        <v>3588.0365473990337</v>
      </c>
      <c r="BH109" s="32">
        <f t="shared" si="63"/>
        <v>382.92500612748375</v>
      </c>
      <c r="BI109" s="32">
        <f t="shared" si="64"/>
        <v>45.999147157005105</v>
      </c>
      <c r="BJ109" s="32">
        <f t="shared" si="65"/>
        <v>18.522631151412455</v>
      </c>
      <c r="BK109" s="2">
        <f t="shared" si="66"/>
        <v>0.36106451082254276</v>
      </c>
      <c r="BL109" s="2">
        <f t="shared" si="67"/>
        <v>1.2527666271856932</v>
      </c>
      <c r="BM109" s="2">
        <f t="shared" si="68"/>
        <v>1.1155366007638814</v>
      </c>
      <c r="BN109" s="2">
        <f t="shared" si="69"/>
        <v>1.1704988091476936</v>
      </c>
      <c r="BO109" s="32">
        <f t="shared" si="70"/>
        <v>3588.0365474946298</v>
      </c>
      <c r="BP109" s="32">
        <f t="shared" si="71"/>
        <v>382.92500612837676</v>
      </c>
      <c r="BQ109" s="32">
        <f t="shared" si="72"/>
        <v>45.999147157094022</v>
      </c>
      <c r="BR109" s="32">
        <f t="shared" si="73"/>
        <v>18.52263115143257</v>
      </c>
      <c r="BS109" s="2">
        <f t="shared" si="74"/>
        <v>0.36106451082232877</v>
      </c>
      <c r="BT109" s="2">
        <f t="shared" si="75"/>
        <v>1.2527666271887536</v>
      </c>
      <c r="BU109" s="2">
        <f t="shared" si="76"/>
        <v>1.1155366007631706</v>
      </c>
      <c r="BV109" s="2">
        <f t="shared" si="77"/>
        <v>1.1704988091470281</v>
      </c>
      <c r="BW109" s="32">
        <f t="shared" si="78"/>
        <v>3588.0365474936766</v>
      </c>
      <c r="BX109" s="32">
        <f t="shared" si="79"/>
        <v>382.92500612836784</v>
      </c>
      <c r="BY109" s="32">
        <f t="shared" si="80"/>
        <v>45.999147157093127</v>
      </c>
      <c r="BZ109" s="32">
        <f t="shared" si="81"/>
        <v>18.522631151432371</v>
      </c>
      <c r="CA109" s="2">
        <f t="shared" si="82"/>
        <v>0.36106451082233104</v>
      </c>
      <c r="CB109" s="2">
        <f t="shared" si="83"/>
        <v>1.2527666271887226</v>
      </c>
      <c r="CC109" s="2">
        <f t="shared" si="84"/>
        <v>1.1155366007631777</v>
      </c>
      <c r="CD109" s="2">
        <f t="shared" si="85"/>
        <v>1.170498809147035</v>
      </c>
      <c r="CE109" s="32">
        <f t="shared" si="86"/>
        <v>3588.0365474936857</v>
      </c>
      <c r="CF109" s="32">
        <f t="shared" si="87"/>
        <v>382.92500612836795</v>
      </c>
      <c r="CG109" s="32">
        <f t="shared" si="88"/>
        <v>45.999147157093148</v>
      </c>
      <c r="CH109" s="32">
        <f t="shared" si="89"/>
        <v>18.522631151432371</v>
      </c>
      <c r="CI109" s="2">
        <f t="shared" si="90"/>
        <v>0.36106451082233088</v>
      </c>
      <c r="CJ109" s="2">
        <f t="shared" si="91"/>
        <v>1.2527666271887232</v>
      </c>
      <c r="CK109" s="2">
        <f t="shared" si="92"/>
        <v>1.1155366007631773</v>
      </c>
      <c r="CL109" s="2">
        <f t="shared" si="93"/>
        <v>1.170498809147035</v>
      </c>
      <c r="CM109" s="32">
        <f t="shared" si="94"/>
        <v>3588.0365474936871</v>
      </c>
      <c r="CN109" s="32">
        <f t="shared" si="95"/>
        <v>382.92500612836795</v>
      </c>
      <c r="CO109" s="32">
        <f t="shared" si="96"/>
        <v>45.999147157093148</v>
      </c>
      <c r="CP109" s="32">
        <f t="shared" si="97"/>
        <v>18.522631151432371</v>
      </c>
      <c r="CQ109" s="2">
        <f t="shared" si="98"/>
        <v>0.36106451082233088</v>
      </c>
      <c r="CR109" s="2">
        <f t="shared" si="99"/>
        <v>1.2527666271887232</v>
      </c>
      <c r="CS109" s="2">
        <f t="shared" si="100"/>
        <v>1.1155366007631773</v>
      </c>
      <c r="CT109" s="2">
        <f t="shared" si="101"/>
        <v>1.170498809147035</v>
      </c>
      <c r="CU109" s="32">
        <f t="shared" si="102"/>
        <v>3588.0365474936871</v>
      </c>
      <c r="CV109" s="32">
        <f t="shared" si="103"/>
        <v>382.92500612836795</v>
      </c>
      <c r="CW109" s="48">
        <f t="shared" si="104"/>
        <v>45.999147157093148</v>
      </c>
      <c r="CX109" s="48">
        <f t="shared" si="105"/>
        <v>18.522631151432371</v>
      </c>
      <c r="CY109" s="49">
        <f t="shared" si="106"/>
        <v>0.36106451082233088</v>
      </c>
      <c r="CZ109" s="49">
        <f t="shared" si="107"/>
        <v>1.2527666271887232</v>
      </c>
      <c r="DA109" s="49">
        <f t="shared" si="108"/>
        <v>1.1155366007631773</v>
      </c>
      <c r="DB109" s="49">
        <f t="shared" si="109"/>
        <v>1.170498809147035</v>
      </c>
      <c r="DC109" s="48">
        <f t="shared" si="110"/>
        <v>3588.0365474936871</v>
      </c>
      <c r="DD109" s="32">
        <f t="shared" si="111"/>
        <v>382.92500612836795</v>
      </c>
      <c r="DE109" s="48">
        <f t="shared" si="112"/>
        <v>45.999147157093148</v>
      </c>
      <c r="DF109" s="48">
        <f t="shared" si="113"/>
        <v>18.522631151432371</v>
      </c>
      <c r="DG109" s="49">
        <f t="shared" si="114"/>
        <v>0.36106451082233088</v>
      </c>
      <c r="DH109" s="49">
        <f t="shared" si="115"/>
        <v>1.2527666271887232</v>
      </c>
      <c r="DI109" s="49">
        <f t="shared" si="116"/>
        <v>1.1155366007631773</v>
      </c>
      <c r="DJ109" s="49">
        <f t="shared" si="117"/>
        <v>1.170498809147035</v>
      </c>
      <c r="DK109" s="48">
        <f t="shared" si="118"/>
        <v>3588.0365474936871</v>
      </c>
      <c r="DL109" s="32">
        <f t="shared" si="119"/>
        <v>382.92500612836795</v>
      </c>
      <c r="DM109" s="48">
        <f t="shared" si="120"/>
        <v>45.999147157093148</v>
      </c>
      <c r="DN109" s="48">
        <f t="shared" si="121"/>
        <v>18.522631151432371</v>
      </c>
      <c r="DO109" s="49">
        <f t="shared" si="122"/>
        <v>0.36106451082233088</v>
      </c>
      <c r="DP109" s="49">
        <f t="shared" si="123"/>
        <v>1.2527666271887232</v>
      </c>
      <c r="DQ109" s="49">
        <f t="shared" si="124"/>
        <v>1.1155366007631773</v>
      </c>
      <c r="DR109" s="49">
        <f t="shared" si="125"/>
        <v>1.170498809147035</v>
      </c>
      <c r="DS109" s="48">
        <f t="shared" si="126"/>
        <v>3588.0365474936871</v>
      </c>
      <c r="DT109" s="32">
        <f t="shared" si="127"/>
        <v>382.92500612836795</v>
      </c>
      <c r="DU109" s="48">
        <f t="shared" si="128"/>
        <v>45.999147157093148</v>
      </c>
      <c r="DV109" s="48">
        <f t="shared" si="129"/>
        <v>18.522631151432371</v>
      </c>
      <c r="DW109" s="49">
        <f t="shared" si="130"/>
        <v>0.36106451082233088</v>
      </c>
      <c r="DX109" s="49">
        <f t="shared" si="131"/>
        <v>1.2527666271887232</v>
      </c>
      <c r="DY109" s="49">
        <f t="shared" si="132"/>
        <v>1.1155366007631773</v>
      </c>
      <c r="DZ109" s="49">
        <f t="shared" si="133"/>
        <v>1.170498809147035</v>
      </c>
      <c r="EA109" s="48">
        <f t="shared" si="134"/>
        <v>3588.0365474936871</v>
      </c>
      <c r="EB109" s="32">
        <f t="shared" si="135"/>
        <v>382.92500612836795</v>
      </c>
      <c r="EC109" s="48">
        <f t="shared" si="136"/>
        <v>45.999147157093148</v>
      </c>
      <c r="ED109" s="48">
        <f t="shared" si="137"/>
        <v>18.522631151432371</v>
      </c>
      <c r="EE109" s="49">
        <f t="shared" si="138"/>
        <v>0.36106451082233088</v>
      </c>
      <c r="EF109" s="49">
        <f t="shared" si="139"/>
        <v>1.2527666271887232</v>
      </c>
      <c r="EG109" s="49">
        <f t="shared" si="140"/>
        <v>1.1155366007631773</v>
      </c>
      <c r="EH109" s="49">
        <f t="shared" si="141"/>
        <v>1.170498809147035</v>
      </c>
      <c r="EI109" s="48">
        <f t="shared" si="142"/>
        <v>3588.0365474936871</v>
      </c>
      <c r="EJ109" s="32">
        <f t="shared" si="143"/>
        <v>382.92500612836795</v>
      </c>
      <c r="EK109" s="48">
        <f t="shared" si="144"/>
        <v>45.999147157093148</v>
      </c>
      <c r="EL109" s="48">
        <f t="shared" si="145"/>
        <v>18.522631151432371</v>
      </c>
      <c r="EM109" s="49">
        <f t="shared" si="146"/>
        <v>0.36106451082233088</v>
      </c>
      <c r="EN109" s="49">
        <f t="shared" si="147"/>
        <v>1.2527666271887232</v>
      </c>
      <c r="EO109" s="49">
        <f t="shared" si="148"/>
        <v>1.1155366007631773</v>
      </c>
      <c r="EP109" s="49">
        <f t="shared" si="149"/>
        <v>1.170498809147035</v>
      </c>
      <c r="EQ109" s="32">
        <f t="shared" si="150"/>
        <v>0.73984485710599845</v>
      </c>
      <c r="ER109" s="32">
        <f t="shared" si="151"/>
        <v>109.77500612836798</v>
      </c>
    </row>
    <row r="110" spans="19:148" x14ac:dyDescent="0.25">
      <c r="S110" s="32">
        <v>0.48</v>
      </c>
      <c r="T110" s="38">
        <f t="shared" si="23"/>
        <v>392.10908969871468</v>
      </c>
      <c r="U110" s="32">
        <f t="shared" si="24"/>
        <v>46.947386076795716</v>
      </c>
      <c r="V110" s="32">
        <f t="shared" si="25"/>
        <v>18.733306385376054</v>
      </c>
      <c r="W110" s="2">
        <f t="shared" si="152"/>
        <v>0.35871075023472881</v>
      </c>
      <c r="X110" s="2">
        <f t="shared" si="153"/>
        <v>1.284637549424569</v>
      </c>
      <c r="Y110" s="2">
        <f t="shared" si="28"/>
        <v>1.1027512925475078</v>
      </c>
      <c r="Z110" s="2">
        <f t="shared" si="29"/>
        <v>1.1689624196385218</v>
      </c>
      <c r="AA110" s="32">
        <f t="shared" si="30"/>
        <v>3550.3883406636878</v>
      </c>
      <c r="AB110" s="32">
        <f t="shared" si="31"/>
        <v>382.57183591183713</v>
      </c>
      <c r="AC110" s="32">
        <f t="shared" si="32"/>
        <v>45.964028656254676</v>
      </c>
      <c r="AD110" s="32">
        <f t="shared" si="33"/>
        <v>18.514681647711775</v>
      </c>
      <c r="AE110" s="2">
        <f t="shared" si="34"/>
        <v>0.36114893561057382</v>
      </c>
      <c r="AF110" s="2">
        <f t="shared" si="35"/>
        <v>1.2515568283540448</v>
      </c>
      <c r="AG110" s="2">
        <f t="shared" si="36"/>
        <v>1.1099300980303088</v>
      </c>
      <c r="AH110" s="2">
        <f t="shared" si="37"/>
        <v>1.1763792054688866</v>
      </c>
      <c r="AI110" s="32">
        <f t="shared" si="38"/>
        <v>3559.6576562338237</v>
      </c>
      <c r="AJ110" s="32">
        <f t="shared" si="39"/>
        <v>382.65906919997184</v>
      </c>
      <c r="AK110" s="32">
        <f t="shared" si="40"/>
        <v>45.97269411520783</v>
      </c>
      <c r="AL110" s="32">
        <f t="shared" si="41"/>
        <v>18.516644158581439</v>
      </c>
      <c r="AM110" s="2">
        <f t="shared" si="42"/>
        <v>0.36112812310108089</v>
      </c>
      <c r="AN110" s="2">
        <f t="shared" si="43"/>
        <v>1.2518555515353975</v>
      </c>
      <c r="AO110" s="2">
        <f t="shared" si="44"/>
        <v>1.1098637909993847</v>
      </c>
      <c r="AP110" s="2">
        <f t="shared" si="45"/>
        <v>1.1763111835212219</v>
      </c>
      <c r="AQ110" s="32">
        <f t="shared" si="46"/>
        <v>3559.5672534980913</v>
      </c>
      <c r="AR110" s="32">
        <f t="shared" si="47"/>
        <v>382.65821930882998</v>
      </c>
      <c r="AS110" s="32">
        <f t="shared" si="48"/>
        <v>45.972609661980805</v>
      </c>
      <c r="AT110" s="32">
        <f t="shared" si="49"/>
        <v>18.516625035118242</v>
      </c>
      <c r="AU110" s="2">
        <f t="shared" si="50"/>
        <v>0.36112832599988298</v>
      </c>
      <c r="AV110" s="2">
        <f t="shared" si="51"/>
        <v>1.2518526408443349</v>
      </c>
      <c r="AW110" s="2">
        <f t="shared" si="52"/>
        <v>1.1098644369476423</v>
      </c>
      <c r="AX110" s="2">
        <f t="shared" si="53"/>
        <v>1.1763118462193531</v>
      </c>
      <c r="AY110" s="32">
        <f t="shared" si="54"/>
        <v>3559.568133777494</v>
      </c>
      <c r="AZ110" s="32">
        <f t="shared" si="55"/>
        <v>382.65822758456704</v>
      </c>
      <c r="BA110" s="32">
        <f t="shared" si="56"/>
        <v>45.972610484333714</v>
      </c>
      <c r="BB110" s="32">
        <f t="shared" si="57"/>
        <v>18.516625221330905</v>
      </c>
      <c r="BC110" s="2">
        <f t="shared" si="58"/>
        <v>0.36112832402418665</v>
      </c>
      <c r="BD110" s="2">
        <f t="shared" si="59"/>
        <v>1.251852669186893</v>
      </c>
      <c r="BE110" s="2">
        <f t="shared" si="60"/>
        <v>1.1098644306577743</v>
      </c>
      <c r="BF110" s="2">
        <f t="shared" si="61"/>
        <v>1.1763118397663885</v>
      </c>
      <c r="BG110" s="32">
        <f t="shared" si="62"/>
        <v>3559.5681252058075</v>
      </c>
      <c r="BH110" s="32">
        <f t="shared" si="63"/>
        <v>382.65822750398235</v>
      </c>
      <c r="BI110" s="32">
        <f t="shared" si="64"/>
        <v>45.972610476326089</v>
      </c>
      <c r="BJ110" s="32">
        <f t="shared" si="65"/>
        <v>18.516625219517667</v>
      </c>
      <c r="BK110" s="2">
        <f t="shared" si="66"/>
        <v>0.36112832404342488</v>
      </c>
      <c r="BL110" s="2">
        <f t="shared" si="67"/>
        <v>1.2518526689109082</v>
      </c>
      <c r="BM110" s="2">
        <f t="shared" si="68"/>
        <v>1.1098644307190217</v>
      </c>
      <c r="BN110" s="2">
        <f t="shared" si="69"/>
        <v>1.176311839829224</v>
      </c>
      <c r="BO110" s="32">
        <f t="shared" si="70"/>
        <v>3559.5681252892723</v>
      </c>
      <c r="BP110" s="32">
        <f t="shared" si="71"/>
        <v>382.65822750476707</v>
      </c>
      <c r="BQ110" s="32">
        <f t="shared" si="72"/>
        <v>45.972610476404057</v>
      </c>
      <c r="BR110" s="32">
        <f t="shared" si="73"/>
        <v>18.516625219535324</v>
      </c>
      <c r="BS110" s="2">
        <f t="shared" si="74"/>
        <v>0.36112832404323764</v>
      </c>
      <c r="BT110" s="2">
        <f t="shared" si="75"/>
        <v>1.2518526689135956</v>
      </c>
      <c r="BU110" s="2">
        <f t="shared" si="76"/>
        <v>1.1098644307184253</v>
      </c>
      <c r="BV110" s="2">
        <f t="shared" si="77"/>
        <v>1.1763118398286123</v>
      </c>
      <c r="BW110" s="32">
        <f t="shared" si="78"/>
        <v>3559.5681252884619</v>
      </c>
      <c r="BX110" s="32">
        <f t="shared" si="79"/>
        <v>382.65822750475945</v>
      </c>
      <c r="BY110" s="32">
        <f t="shared" si="80"/>
        <v>45.972610476403304</v>
      </c>
      <c r="BZ110" s="32">
        <f t="shared" si="81"/>
        <v>18.51662521953515</v>
      </c>
      <c r="CA110" s="2">
        <f t="shared" si="82"/>
        <v>0.36112832404323936</v>
      </c>
      <c r="CB110" s="2">
        <f t="shared" si="83"/>
        <v>1.2518526689135698</v>
      </c>
      <c r="CC110" s="2">
        <f t="shared" si="84"/>
        <v>1.1098644307184309</v>
      </c>
      <c r="CD110" s="2">
        <f t="shared" si="85"/>
        <v>1.1763118398286183</v>
      </c>
      <c r="CE110" s="32">
        <f t="shared" si="86"/>
        <v>3559.5681252884679</v>
      </c>
      <c r="CF110" s="32">
        <f t="shared" si="87"/>
        <v>382.65822750475951</v>
      </c>
      <c r="CG110" s="32">
        <f t="shared" si="88"/>
        <v>45.972610476403304</v>
      </c>
      <c r="CH110" s="32">
        <f t="shared" si="89"/>
        <v>18.51662521953515</v>
      </c>
      <c r="CI110" s="2">
        <f t="shared" si="90"/>
        <v>0.36112832404323936</v>
      </c>
      <c r="CJ110" s="2">
        <f t="shared" si="91"/>
        <v>1.2518526689135698</v>
      </c>
      <c r="CK110" s="2">
        <f t="shared" si="92"/>
        <v>1.1098644307184309</v>
      </c>
      <c r="CL110" s="2">
        <f t="shared" si="93"/>
        <v>1.1763118398286183</v>
      </c>
      <c r="CM110" s="32">
        <f t="shared" si="94"/>
        <v>3559.5681252884679</v>
      </c>
      <c r="CN110" s="32">
        <f t="shared" si="95"/>
        <v>382.65822750475951</v>
      </c>
      <c r="CO110" s="32">
        <f t="shared" si="96"/>
        <v>45.972610476403304</v>
      </c>
      <c r="CP110" s="32">
        <f t="shared" si="97"/>
        <v>18.51662521953515</v>
      </c>
      <c r="CQ110" s="2">
        <f t="shared" si="98"/>
        <v>0.36112832404323936</v>
      </c>
      <c r="CR110" s="2">
        <f t="shared" si="99"/>
        <v>1.2518526689135698</v>
      </c>
      <c r="CS110" s="2">
        <f t="shared" si="100"/>
        <v>1.1098644307184309</v>
      </c>
      <c r="CT110" s="2">
        <f t="shared" si="101"/>
        <v>1.1763118398286183</v>
      </c>
      <c r="CU110" s="32">
        <f t="shared" si="102"/>
        <v>3559.5681252884679</v>
      </c>
      <c r="CV110" s="32">
        <f t="shared" si="103"/>
        <v>382.65822750475951</v>
      </c>
      <c r="CW110" s="48">
        <f t="shared" si="104"/>
        <v>45.972610476403304</v>
      </c>
      <c r="CX110" s="48">
        <f t="shared" si="105"/>
        <v>18.51662521953515</v>
      </c>
      <c r="CY110" s="49">
        <f t="shared" si="106"/>
        <v>0.36112832404323936</v>
      </c>
      <c r="CZ110" s="49">
        <f t="shared" si="107"/>
        <v>1.2518526689135698</v>
      </c>
      <c r="DA110" s="49">
        <f t="shared" si="108"/>
        <v>1.1098644307184309</v>
      </c>
      <c r="DB110" s="49">
        <f t="shared" si="109"/>
        <v>1.1763118398286183</v>
      </c>
      <c r="DC110" s="48">
        <f t="shared" si="110"/>
        <v>3559.5681252884679</v>
      </c>
      <c r="DD110" s="32">
        <f t="shared" si="111"/>
        <v>382.65822750475951</v>
      </c>
      <c r="DE110" s="48">
        <f t="shared" si="112"/>
        <v>45.972610476403304</v>
      </c>
      <c r="DF110" s="48">
        <f t="shared" si="113"/>
        <v>18.51662521953515</v>
      </c>
      <c r="DG110" s="49">
        <f t="shared" si="114"/>
        <v>0.36112832404323936</v>
      </c>
      <c r="DH110" s="49">
        <f t="shared" si="115"/>
        <v>1.2518526689135698</v>
      </c>
      <c r="DI110" s="49">
        <f t="shared" si="116"/>
        <v>1.1098644307184309</v>
      </c>
      <c r="DJ110" s="49">
        <f t="shared" si="117"/>
        <v>1.1763118398286183</v>
      </c>
      <c r="DK110" s="48">
        <f t="shared" si="118"/>
        <v>3559.5681252884679</v>
      </c>
      <c r="DL110" s="32">
        <f t="shared" si="119"/>
        <v>382.65822750475951</v>
      </c>
      <c r="DM110" s="48">
        <f t="shared" si="120"/>
        <v>45.972610476403304</v>
      </c>
      <c r="DN110" s="48">
        <f t="shared" si="121"/>
        <v>18.51662521953515</v>
      </c>
      <c r="DO110" s="49">
        <f t="shared" si="122"/>
        <v>0.36112832404323936</v>
      </c>
      <c r="DP110" s="49">
        <f t="shared" si="123"/>
        <v>1.2518526689135698</v>
      </c>
      <c r="DQ110" s="49">
        <f t="shared" si="124"/>
        <v>1.1098644307184309</v>
      </c>
      <c r="DR110" s="49">
        <f t="shared" si="125"/>
        <v>1.1763118398286183</v>
      </c>
      <c r="DS110" s="48">
        <f t="shared" si="126"/>
        <v>3559.5681252884679</v>
      </c>
      <c r="DT110" s="32">
        <f t="shared" si="127"/>
        <v>382.65822750475951</v>
      </c>
      <c r="DU110" s="48">
        <f t="shared" si="128"/>
        <v>45.972610476403304</v>
      </c>
      <c r="DV110" s="48">
        <f t="shared" si="129"/>
        <v>18.51662521953515</v>
      </c>
      <c r="DW110" s="49">
        <f t="shared" si="130"/>
        <v>0.36112832404323936</v>
      </c>
      <c r="DX110" s="49">
        <f t="shared" si="131"/>
        <v>1.2518526689135698</v>
      </c>
      <c r="DY110" s="49">
        <f t="shared" si="132"/>
        <v>1.1098644307184309</v>
      </c>
      <c r="DZ110" s="49">
        <f t="shared" si="133"/>
        <v>1.1763118398286183</v>
      </c>
      <c r="EA110" s="48">
        <f t="shared" si="134"/>
        <v>3559.5681252884679</v>
      </c>
      <c r="EB110" s="32">
        <f t="shared" si="135"/>
        <v>382.65822750475951</v>
      </c>
      <c r="EC110" s="48">
        <f t="shared" si="136"/>
        <v>45.972610476403304</v>
      </c>
      <c r="ED110" s="48">
        <f t="shared" si="137"/>
        <v>18.51662521953515</v>
      </c>
      <c r="EE110" s="49">
        <f t="shared" si="138"/>
        <v>0.36112832404323936</v>
      </c>
      <c r="EF110" s="49">
        <f t="shared" si="139"/>
        <v>1.2518526689135698</v>
      </c>
      <c r="EG110" s="49">
        <f t="shared" si="140"/>
        <v>1.1098644307184309</v>
      </c>
      <c r="EH110" s="49">
        <f t="shared" si="141"/>
        <v>1.1763118398286183</v>
      </c>
      <c r="EI110" s="48">
        <f t="shared" si="142"/>
        <v>3559.5681252884679</v>
      </c>
      <c r="EJ110" s="32">
        <f t="shared" si="143"/>
        <v>382.65822750475951</v>
      </c>
      <c r="EK110" s="48">
        <f t="shared" si="144"/>
        <v>45.972610476403304</v>
      </c>
      <c r="EL110" s="48">
        <f t="shared" si="145"/>
        <v>18.51662521953515</v>
      </c>
      <c r="EM110" s="49">
        <f t="shared" si="146"/>
        <v>0.36112832404323936</v>
      </c>
      <c r="EN110" s="49">
        <f t="shared" si="147"/>
        <v>1.2518526689135698</v>
      </c>
      <c r="EO110" s="49">
        <f t="shared" si="148"/>
        <v>1.1098644307184309</v>
      </c>
      <c r="EP110" s="49">
        <f t="shared" si="149"/>
        <v>1.1763118398286183</v>
      </c>
      <c r="EQ110" s="32">
        <f t="shared" si="150"/>
        <v>0.7457797706415833</v>
      </c>
      <c r="ER110" s="32">
        <f t="shared" si="151"/>
        <v>109.50822750475953</v>
      </c>
    </row>
    <row r="111" spans="19:148" x14ac:dyDescent="0.25">
      <c r="S111" s="32">
        <v>0.49</v>
      </c>
      <c r="T111" s="38">
        <f t="shared" si="23"/>
        <v>391.7176261979796</v>
      </c>
      <c r="U111" s="32">
        <f t="shared" si="24"/>
        <v>46.905527662723657</v>
      </c>
      <c r="V111" s="32">
        <f t="shared" si="25"/>
        <v>18.724167704301983</v>
      </c>
      <c r="W111" s="2">
        <f t="shared" si="152"/>
        <v>0.35881752036516068</v>
      </c>
      <c r="X111" s="2">
        <f t="shared" si="153"/>
        <v>1.2832613290276547</v>
      </c>
      <c r="Y111" s="2">
        <f t="shared" si="28"/>
        <v>1.097715780254596</v>
      </c>
      <c r="Z111" s="2">
        <f t="shared" si="29"/>
        <v>1.1746095982320841</v>
      </c>
      <c r="AA111" s="32">
        <f t="shared" si="30"/>
        <v>3522.8651406444478</v>
      </c>
      <c r="AB111" s="32">
        <f t="shared" si="31"/>
        <v>382.31172689645285</v>
      </c>
      <c r="AC111" s="32">
        <f t="shared" si="32"/>
        <v>45.938224613755622</v>
      </c>
      <c r="AD111" s="32">
        <f t="shared" si="33"/>
        <v>18.508833879283959</v>
      </c>
      <c r="AE111" s="2">
        <f t="shared" si="34"/>
        <v>0.36121083631676859</v>
      </c>
      <c r="AF111" s="2">
        <f t="shared" si="35"/>
        <v>1.2506664855036971</v>
      </c>
      <c r="AG111" s="2">
        <f t="shared" si="36"/>
        <v>1.1044724483383113</v>
      </c>
      <c r="AH111" s="2">
        <f t="shared" si="37"/>
        <v>1.1822546091325226</v>
      </c>
      <c r="AI111" s="32">
        <f t="shared" si="38"/>
        <v>3531.7463978746291</v>
      </c>
      <c r="AJ111" s="32">
        <f t="shared" si="39"/>
        <v>382.39583843267008</v>
      </c>
      <c r="AK111" s="32">
        <f t="shared" si="40"/>
        <v>45.946563261681064</v>
      </c>
      <c r="AL111" s="32">
        <f t="shared" si="41"/>
        <v>18.510724223254506</v>
      </c>
      <c r="AM111" s="2">
        <f t="shared" si="42"/>
        <v>0.36119084521002803</v>
      </c>
      <c r="AN111" s="2">
        <f t="shared" si="43"/>
        <v>1.2509543340458045</v>
      </c>
      <c r="AO111" s="2">
        <f t="shared" si="44"/>
        <v>1.1044114322118079</v>
      </c>
      <c r="AP111" s="2">
        <f t="shared" si="45"/>
        <v>1.1821860401055944</v>
      </c>
      <c r="AQ111" s="32">
        <f t="shared" si="46"/>
        <v>3531.6617477081982</v>
      </c>
      <c r="AR111" s="32">
        <f t="shared" si="47"/>
        <v>382.39503754527948</v>
      </c>
      <c r="AS111" s="32">
        <f t="shared" si="48"/>
        <v>45.946483838041736</v>
      </c>
      <c r="AT111" s="32">
        <f t="shared" si="49"/>
        <v>18.51070622097642</v>
      </c>
      <c r="AU111" s="2">
        <f t="shared" si="50"/>
        <v>0.36119103567592475</v>
      </c>
      <c r="AV111" s="2">
        <f t="shared" si="51"/>
        <v>1.2509515929510167</v>
      </c>
      <c r="AW111" s="2">
        <f t="shared" si="52"/>
        <v>1.1044120131348656</v>
      </c>
      <c r="AX111" s="2">
        <f t="shared" si="53"/>
        <v>1.1821866929788105</v>
      </c>
      <c r="AY111" s="32">
        <f t="shared" si="54"/>
        <v>3531.6625532874782</v>
      </c>
      <c r="AZ111" s="32">
        <f t="shared" si="55"/>
        <v>382.39504516705392</v>
      </c>
      <c r="BA111" s="32">
        <f t="shared" si="56"/>
        <v>45.946484593887355</v>
      </c>
      <c r="BB111" s="32">
        <f t="shared" si="57"/>
        <v>18.510706392297749</v>
      </c>
      <c r="BC111" s="2">
        <f t="shared" si="58"/>
        <v>0.36119103386333579</v>
      </c>
      <c r="BD111" s="2">
        <f t="shared" si="59"/>
        <v>1.2509516190370633</v>
      </c>
      <c r="BE111" s="2">
        <f t="shared" si="60"/>
        <v>1.1044120076064123</v>
      </c>
      <c r="BF111" s="2">
        <f t="shared" si="61"/>
        <v>1.1821866867656348</v>
      </c>
      <c r="BG111" s="32">
        <f t="shared" si="62"/>
        <v>3531.6625456210122</v>
      </c>
      <c r="BH111" s="32">
        <f t="shared" si="63"/>
        <v>382.39504509451967</v>
      </c>
      <c r="BI111" s="32">
        <f t="shared" si="64"/>
        <v>45.94648458669419</v>
      </c>
      <c r="BJ111" s="32">
        <f t="shared" si="65"/>
        <v>18.51070639066733</v>
      </c>
      <c r="BK111" s="2">
        <f t="shared" si="66"/>
        <v>0.36119103388058565</v>
      </c>
      <c r="BL111" s="2">
        <f t="shared" si="67"/>
        <v>1.2509516187888101</v>
      </c>
      <c r="BM111" s="2">
        <f t="shared" si="68"/>
        <v>1.1044120076590251</v>
      </c>
      <c r="BN111" s="2">
        <f t="shared" si="69"/>
        <v>1.1821866868247637</v>
      </c>
      <c r="BO111" s="32">
        <f t="shared" si="70"/>
        <v>3531.6625456939737</v>
      </c>
      <c r="BP111" s="32">
        <f t="shared" si="71"/>
        <v>382.39504509520998</v>
      </c>
      <c r="BQ111" s="32">
        <f t="shared" si="72"/>
        <v>45.946484586762651</v>
      </c>
      <c r="BR111" s="32">
        <f t="shared" si="73"/>
        <v>18.510706390682842</v>
      </c>
      <c r="BS111" s="2">
        <f t="shared" si="74"/>
        <v>0.36119103388042134</v>
      </c>
      <c r="BT111" s="2">
        <f t="shared" si="75"/>
        <v>1.2509516187911729</v>
      </c>
      <c r="BU111" s="2">
        <f t="shared" si="76"/>
        <v>1.1044120076585244</v>
      </c>
      <c r="BV111" s="2">
        <f t="shared" si="77"/>
        <v>1.182186686824201</v>
      </c>
      <c r="BW111" s="32">
        <f t="shared" si="78"/>
        <v>3531.6625456932775</v>
      </c>
      <c r="BX111" s="32">
        <f t="shared" si="79"/>
        <v>382.39504509520339</v>
      </c>
      <c r="BY111" s="32">
        <f t="shared" si="80"/>
        <v>45.94648458676199</v>
      </c>
      <c r="BZ111" s="32">
        <f t="shared" si="81"/>
        <v>18.510706390682703</v>
      </c>
      <c r="CA111" s="2">
        <f t="shared" si="82"/>
        <v>0.36119103388042317</v>
      </c>
      <c r="CB111" s="2">
        <f t="shared" si="83"/>
        <v>1.2509516187911496</v>
      </c>
      <c r="CC111" s="2">
        <f t="shared" si="84"/>
        <v>1.1044120076585291</v>
      </c>
      <c r="CD111" s="2">
        <f t="shared" si="85"/>
        <v>1.1821866868242064</v>
      </c>
      <c r="CE111" s="32">
        <f t="shared" si="86"/>
        <v>3531.6625456932857</v>
      </c>
      <c r="CF111" s="32">
        <f t="shared" si="87"/>
        <v>382.39504509520344</v>
      </c>
      <c r="CG111" s="32">
        <f t="shared" si="88"/>
        <v>45.94648458676199</v>
      </c>
      <c r="CH111" s="32">
        <f t="shared" si="89"/>
        <v>18.510706390682703</v>
      </c>
      <c r="CI111" s="2">
        <f t="shared" si="90"/>
        <v>0.36119103388042317</v>
      </c>
      <c r="CJ111" s="2">
        <f t="shared" si="91"/>
        <v>1.25095161879115</v>
      </c>
      <c r="CK111" s="2">
        <f t="shared" si="92"/>
        <v>1.1044120076585289</v>
      </c>
      <c r="CL111" s="2">
        <f t="shared" si="93"/>
        <v>1.1821866868242066</v>
      </c>
      <c r="CM111" s="32">
        <f t="shared" si="94"/>
        <v>3531.6625456932861</v>
      </c>
      <c r="CN111" s="32">
        <f t="shared" si="95"/>
        <v>382.39504509520344</v>
      </c>
      <c r="CO111" s="32">
        <f t="shared" si="96"/>
        <v>45.94648458676199</v>
      </c>
      <c r="CP111" s="32">
        <f t="shared" si="97"/>
        <v>18.510706390682703</v>
      </c>
      <c r="CQ111" s="2">
        <f t="shared" si="98"/>
        <v>0.36119103388042317</v>
      </c>
      <c r="CR111" s="2">
        <f t="shared" si="99"/>
        <v>1.25095161879115</v>
      </c>
      <c r="CS111" s="2">
        <f t="shared" si="100"/>
        <v>1.1044120076585289</v>
      </c>
      <c r="CT111" s="2">
        <f t="shared" si="101"/>
        <v>1.1821866868242066</v>
      </c>
      <c r="CU111" s="32">
        <f t="shared" si="102"/>
        <v>3531.6625456932861</v>
      </c>
      <c r="CV111" s="32">
        <f t="shared" si="103"/>
        <v>382.39504509520344</v>
      </c>
      <c r="CW111" s="48">
        <f t="shared" si="104"/>
        <v>45.94648458676199</v>
      </c>
      <c r="CX111" s="48">
        <f t="shared" si="105"/>
        <v>18.510706390682703</v>
      </c>
      <c r="CY111" s="49">
        <f t="shared" si="106"/>
        <v>0.36119103388042317</v>
      </c>
      <c r="CZ111" s="49">
        <f t="shared" si="107"/>
        <v>1.25095161879115</v>
      </c>
      <c r="DA111" s="49">
        <f t="shared" si="108"/>
        <v>1.1044120076585289</v>
      </c>
      <c r="DB111" s="49">
        <f t="shared" si="109"/>
        <v>1.1821866868242066</v>
      </c>
      <c r="DC111" s="48">
        <f t="shared" si="110"/>
        <v>3531.6625456932861</v>
      </c>
      <c r="DD111" s="32">
        <f t="shared" si="111"/>
        <v>382.39504509520344</v>
      </c>
      <c r="DE111" s="48">
        <f t="shared" si="112"/>
        <v>45.94648458676199</v>
      </c>
      <c r="DF111" s="48">
        <f t="shared" si="113"/>
        <v>18.510706390682703</v>
      </c>
      <c r="DG111" s="49">
        <f t="shared" si="114"/>
        <v>0.36119103388042317</v>
      </c>
      <c r="DH111" s="49">
        <f t="shared" si="115"/>
        <v>1.25095161879115</v>
      </c>
      <c r="DI111" s="49">
        <f t="shared" si="116"/>
        <v>1.1044120076585289</v>
      </c>
      <c r="DJ111" s="49">
        <f t="shared" si="117"/>
        <v>1.1821866868242066</v>
      </c>
      <c r="DK111" s="48">
        <f t="shared" si="118"/>
        <v>3531.6625456932861</v>
      </c>
      <c r="DL111" s="32">
        <f t="shared" si="119"/>
        <v>382.39504509520344</v>
      </c>
      <c r="DM111" s="48">
        <f t="shared" si="120"/>
        <v>45.94648458676199</v>
      </c>
      <c r="DN111" s="48">
        <f t="shared" si="121"/>
        <v>18.510706390682703</v>
      </c>
      <c r="DO111" s="49">
        <f t="shared" si="122"/>
        <v>0.36119103388042317</v>
      </c>
      <c r="DP111" s="49">
        <f t="shared" si="123"/>
        <v>1.25095161879115</v>
      </c>
      <c r="DQ111" s="49">
        <f t="shared" si="124"/>
        <v>1.1044120076585289</v>
      </c>
      <c r="DR111" s="49">
        <f t="shared" si="125"/>
        <v>1.1821866868242066</v>
      </c>
      <c r="DS111" s="48">
        <f t="shared" si="126"/>
        <v>3531.6625456932861</v>
      </c>
      <c r="DT111" s="32">
        <f t="shared" si="127"/>
        <v>382.39504509520344</v>
      </c>
      <c r="DU111" s="48">
        <f t="shared" si="128"/>
        <v>45.94648458676199</v>
      </c>
      <c r="DV111" s="48">
        <f t="shared" si="129"/>
        <v>18.510706390682703</v>
      </c>
      <c r="DW111" s="49">
        <f t="shared" si="130"/>
        <v>0.36119103388042317</v>
      </c>
      <c r="DX111" s="49">
        <f t="shared" si="131"/>
        <v>1.25095161879115</v>
      </c>
      <c r="DY111" s="49">
        <f t="shared" si="132"/>
        <v>1.1044120076585289</v>
      </c>
      <c r="DZ111" s="49">
        <f t="shared" si="133"/>
        <v>1.1821866868242066</v>
      </c>
      <c r="EA111" s="48">
        <f t="shared" si="134"/>
        <v>3531.6625456932861</v>
      </c>
      <c r="EB111" s="32">
        <f t="shared" si="135"/>
        <v>382.39504509520344</v>
      </c>
      <c r="EC111" s="48">
        <f t="shared" si="136"/>
        <v>45.94648458676199</v>
      </c>
      <c r="ED111" s="48">
        <f t="shared" si="137"/>
        <v>18.510706390682703</v>
      </c>
      <c r="EE111" s="49">
        <f t="shared" si="138"/>
        <v>0.36119103388042317</v>
      </c>
      <c r="EF111" s="49">
        <f t="shared" si="139"/>
        <v>1.25095161879115</v>
      </c>
      <c r="EG111" s="49">
        <f t="shared" si="140"/>
        <v>1.1044120076585289</v>
      </c>
      <c r="EH111" s="49">
        <f t="shared" si="141"/>
        <v>1.1821866868242066</v>
      </c>
      <c r="EI111" s="48">
        <f t="shared" si="142"/>
        <v>3531.6625456932861</v>
      </c>
      <c r="EJ111" s="32">
        <f t="shared" si="143"/>
        <v>382.39504509520344</v>
      </c>
      <c r="EK111" s="48">
        <f t="shared" si="144"/>
        <v>45.94648458676199</v>
      </c>
      <c r="EL111" s="48">
        <f t="shared" si="145"/>
        <v>18.510706390682703</v>
      </c>
      <c r="EM111" s="49">
        <f t="shared" si="146"/>
        <v>0.36119103388042317</v>
      </c>
      <c r="EN111" s="49">
        <f t="shared" si="147"/>
        <v>1.25095161879115</v>
      </c>
      <c r="EO111" s="49">
        <f t="shared" si="148"/>
        <v>1.1044120076585289</v>
      </c>
      <c r="EP111" s="49">
        <f t="shared" si="149"/>
        <v>1.1821866868242066</v>
      </c>
      <c r="EQ111" s="32">
        <f t="shared" si="150"/>
        <v>0.75163763706462283</v>
      </c>
      <c r="ER111" s="32">
        <f t="shared" si="151"/>
        <v>109.24504509520347</v>
      </c>
    </row>
    <row r="112" spans="19:148" x14ac:dyDescent="0.25">
      <c r="S112" s="43">
        <v>0.5</v>
      </c>
      <c r="T112" s="46">
        <f t="shared" si="23"/>
        <v>391.32616269724446</v>
      </c>
      <c r="U112" s="43">
        <f t="shared" si="24"/>
        <v>46.863803152840724</v>
      </c>
      <c r="V112" s="43">
        <f t="shared" si="25"/>
        <v>18.71504346664906</v>
      </c>
      <c r="W112" s="47">
        <f t="shared" si="152"/>
        <v>0.3589236976202021</v>
      </c>
      <c r="X112" s="47">
        <f t="shared" si="153"/>
        <v>1.2818868281789151</v>
      </c>
      <c r="Y112" s="47">
        <f t="shared" si="28"/>
        <v>1.0928746645937695</v>
      </c>
      <c r="Z112" s="47">
        <f t="shared" si="29"/>
        <v>1.1803218847158938</v>
      </c>
      <c r="AA112" s="43">
        <f t="shared" si="30"/>
        <v>3495.8662026574793</v>
      </c>
      <c r="AB112" s="43">
        <f t="shared" si="31"/>
        <v>382.05497200600644</v>
      </c>
      <c r="AC112" s="43">
        <f t="shared" si="32"/>
        <v>45.912803556466883</v>
      </c>
      <c r="AD112" s="43">
        <f t="shared" si="33"/>
        <v>18.503067347514143</v>
      </c>
      <c r="AE112" s="47">
        <f t="shared" si="34"/>
        <v>0.36127170829890398</v>
      </c>
      <c r="AF112" s="47">
        <f t="shared" si="35"/>
        <v>1.2497881766226668</v>
      </c>
      <c r="AG112" s="47">
        <f t="shared" si="36"/>
        <v>1.0992266935519319</v>
      </c>
      <c r="AH112" s="47">
        <f t="shared" si="37"/>
        <v>1.1881910492473904</v>
      </c>
      <c r="AI112" s="43">
        <f t="shared" si="38"/>
        <v>3504.3742688802408</v>
      </c>
      <c r="AJ112" s="43">
        <f t="shared" si="39"/>
        <v>382.13605454890512</v>
      </c>
      <c r="AK112" s="43">
        <f t="shared" si="40"/>
        <v>45.920826080893022</v>
      </c>
      <c r="AL112" s="43">
        <f t="shared" si="41"/>
        <v>18.504887778607387</v>
      </c>
      <c r="AM112" s="47">
        <f t="shared" si="42"/>
        <v>0.36125250978435353</v>
      </c>
      <c r="AN112" s="47">
        <f t="shared" si="43"/>
        <v>1.2500654852770448</v>
      </c>
      <c r="AO112" s="47">
        <f t="shared" si="44"/>
        <v>1.0991705929859676</v>
      </c>
      <c r="AP112" s="47">
        <f t="shared" si="45"/>
        <v>1.1881220041209397</v>
      </c>
      <c r="AQ112" s="43">
        <f t="shared" si="46"/>
        <v>3504.2949974040134</v>
      </c>
      <c r="AR112" s="43">
        <f t="shared" si="47"/>
        <v>382.13529982009817</v>
      </c>
      <c r="AS112" s="43">
        <f t="shared" si="48"/>
        <v>45.920751383116226</v>
      </c>
      <c r="AT112" s="43">
        <f t="shared" si="49"/>
        <v>18.504870831095158</v>
      </c>
      <c r="AU112" s="47">
        <f t="shared" si="50"/>
        <v>0.36125268859216175</v>
      </c>
      <c r="AV112" s="47">
        <f t="shared" si="51"/>
        <v>1.2500629037944588</v>
      </c>
      <c r="AW112" s="47">
        <f t="shared" si="52"/>
        <v>1.0991711151294747</v>
      </c>
      <c r="AX112" s="47">
        <f t="shared" si="53"/>
        <v>1.1881226467805013</v>
      </c>
      <c r="AY112" s="43">
        <f t="shared" si="54"/>
        <v>3504.2957348865348</v>
      </c>
      <c r="AZ112" s="43">
        <f t="shared" si="55"/>
        <v>382.13530684159406</v>
      </c>
      <c r="BA112" s="43">
        <f t="shared" si="56"/>
        <v>45.920752078052772</v>
      </c>
      <c r="BB112" s="43">
        <f t="shared" si="57"/>
        <v>18.504870988763333</v>
      </c>
      <c r="BC112" s="47">
        <f t="shared" si="58"/>
        <v>0.3612526869286618</v>
      </c>
      <c r="BD112" s="47">
        <f t="shared" si="59"/>
        <v>1.2500629278108373</v>
      </c>
      <c r="BE112" s="47">
        <f t="shared" si="60"/>
        <v>1.099171110271794</v>
      </c>
      <c r="BF112" s="47">
        <f t="shared" si="61"/>
        <v>1.188122640801621</v>
      </c>
      <c r="BG112" s="43">
        <f t="shared" si="62"/>
        <v>3504.2957280254536</v>
      </c>
      <c r="BH112" s="43">
        <f t="shared" si="63"/>
        <v>382.13530677627045</v>
      </c>
      <c r="BI112" s="43">
        <f t="shared" si="64"/>
        <v>45.920752071587522</v>
      </c>
      <c r="BJ112" s="43">
        <f t="shared" si="65"/>
        <v>18.504870987296478</v>
      </c>
      <c r="BK112" s="47">
        <f t="shared" si="66"/>
        <v>0.3612526869441377</v>
      </c>
      <c r="BL112" s="47">
        <f t="shared" si="67"/>
        <v>1.2500629275874047</v>
      </c>
      <c r="BM112" s="47">
        <f t="shared" si="68"/>
        <v>1.0991711103169868</v>
      </c>
      <c r="BN112" s="47">
        <f t="shared" si="69"/>
        <v>1.1881226408572447</v>
      </c>
      <c r="BO112" s="43">
        <f t="shared" si="70"/>
        <v>3504.2957280892842</v>
      </c>
      <c r="BP112" s="43">
        <f t="shared" si="71"/>
        <v>382.13530677687817</v>
      </c>
      <c r="BQ112" s="43">
        <f t="shared" si="72"/>
        <v>45.920752071647676</v>
      </c>
      <c r="BR112" s="43">
        <f t="shared" si="73"/>
        <v>18.504870987310127</v>
      </c>
      <c r="BS112" s="47">
        <f t="shared" si="74"/>
        <v>0.36125268694399382</v>
      </c>
      <c r="BT112" s="47">
        <f t="shared" si="75"/>
        <v>1.2500629275894835</v>
      </c>
      <c r="BU112" s="47">
        <f t="shared" si="76"/>
        <v>1.0991711103165662</v>
      </c>
      <c r="BV112" s="47">
        <f t="shared" si="77"/>
        <v>1.1881226408567274</v>
      </c>
      <c r="BW112" s="43">
        <f t="shared" si="78"/>
        <v>3504.2957280886899</v>
      </c>
      <c r="BX112" s="43">
        <f t="shared" si="79"/>
        <v>382.13530677687248</v>
      </c>
      <c r="BY112" s="43">
        <f t="shared" si="80"/>
        <v>45.920752071647108</v>
      </c>
      <c r="BZ112" s="43">
        <f t="shared" si="81"/>
        <v>18.504870987310003</v>
      </c>
      <c r="CA112" s="47">
        <f t="shared" si="82"/>
        <v>0.36125268694399526</v>
      </c>
      <c r="CB112" s="47">
        <f t="shared" si="83"/>
        <v>1.2500629275894637</v>
      </c>
      <c r="CC112" s="47">
        <f t="shared" si="84"/>
        <v>1.0991711103165702</v>
      </c>
      <c r="CD112" s="47">
        <f t="shared" si="85"/>
        <v>1.188122640856732</v>
      </c>
      <c r="CE112" s="43">
        <f t="shared" si="86"/>
        <v>3504.2957280886953</v>
      </c>
      <c r="CF112" s="43">
        <f t="shared" si="87"/>
        <v>382.13530677687254</v>
      </c>
      <c r="CG112" s="43">
        <f t="shared" si="88"/>
        <v>45.920752071647108</v>
      </c>
      <c r="CH112" s="43">
        <f t="shared" si="89"/>
        <v>18.504870987310003</v>
      </c>
      <c r="CI112" s="47">
        <f t="shared" si="90"/>
        <v>0.36125268694399526</v>
      </c>
      <c r="CJ112" s="47">
        <f t="shared" si="91"/>
        <v>1.2500629275894637</v>
      </c>
      <c r="CK112" s="47">
        <f t="shared" si="92"/>
        <v>1.0991711103165702</v>
      </c>
      <c r="CL112" s="47">
        <f t="shared" si="93"/>
        <v>1.188122640856732</v>
      </c>
      <c r="CM112" s="43">
        <f t="shared" si="94"/>
        <v>3504.2957280886953</v>
      </c>
      <c r="CN112" s="43">
        <f t="shared" si="95"/>
        <v>382.13530677687254</v>
      </c>
      <c r="CO112" s="43">
        <f t="shared" si="96"/>
        <v>45.920752071647108</v>
      </c>
      <c r="CP112" s="43">
        <f t="shared" si="97"/>
        <v>18.504870987310003</v>
      </c>
      <c r="CQ112" s="47">
        <f t="shared" si="98"/>
        <v>0.36125268694399526</v>
      </c>
      <c r="CR112" s="47">
        <f t="shared" si="99"/>
        <v>1.2500629275894637</v>
      </c>
      <c r="CS112" s="47">
        <f t="shared" si="100"/>
        <v>1.0991711103165702</v>
      </c>
      <c r="CT112" s="47">
        <f t="shared" si="101"/>
        <v>1.188122640856732</v>
      </c>
      <c r="CU112" s="43">
        <f t="shared" si="102"/>
        <v>3504.2957280886953</v>
      </c>
      <c r="CV112" s="43">
        <f t="shared" si="103"/>
        <v>382.13530677687254</v>
      </c>
      <c r="CW112" s="43">
        <f t="shared" si="104"/>
        <v>45.920752071647108</v>
      </c>
      <c r="CX112" s="43">
        <f t="shared" si="105"/>
        <v>18.504870987310003</v>
      </c>
      <c r="CY112" s="47">
        <f t="shared" si="106"/>
        <v>0.36125268694399526</v>
      </c>
      <c r="CZ112" s="47">
        <f t="shared" si="107"/>
        <v>1.2500629275894637</v>
      </c>
      <c r="DA112" s="47">
        <f t="shared" si="108"/>
        <v>1.0991711103165702</v>
      </c>
      <c r="DB112" s="47">
        <f t="shared" si="109"/>
        <v>1.188122640856732</v>
      </c>
      <c r="DC112" s="43">
        <f t="shared" si="110"/>
        <v>3504.2957280886953</v>
      </c>
      <c r="DD112" s="43">
        <f t="shared" si="111"/>
        <v>382.13530677687254</v>
      </c>
      <c r="DE112" s="43">
        <f t="shared" si="112"/>
        <v>45.920752071647108</v>
      </c>
      <c r="DF112" s="43">
        <f t="shared" si="113"/>
        <v>18.504870987310003</v>
      </c>
      <c r="DG112" s="47">
        <f t="shared" si="114"/>
        <v>0.36125268694399526</v>
      </c>
      <c r="DH112" s="47">
        <f t="shared" si="115"/>
        <v>1.2500629275894637</v>
      </c>
      <c r="DI112" s="47">
        <f t="shared" si="116"/>
        <v>1.0991711103165702</v>
      </c>
      <c r="DJ112" s="47">
        <f t="shared" si="117"/>
        <v>1.188122640856732</v>
      </c>
      <c r="DK112" s="43">
        <f t="shared" si="118"/>
        <v>3504.2957280886953</v>
      </c>
      <c r="DL112" s="43">
        <f t="shared" si="119"/>
        <v>382.13530677687254</v>
      </c>
      <c r="DM112" s="43">
        <f t="shared" si="120"/>
        <v>45.920752071647108</v>
      </c>
      <c r="DN112" s="43">
        <f t="shared" si="121"/>
        <v>18.504870987310003</v>
      </c>
      <c r="DO112" s="47">
        <f t="shared" si="122"/>
        <v>0.36125268694399526</v>
      </c>
      <c r="DP112" s="47">
        <f t="shared" si="123"/>
        <v>1.2500629275894637</v>
      </c>
      <c r="DQ112" s="47">
        <f t="shared" si="124"/>
        <v>1.0991711103165702</v>
      </c>
      <c r="DR112" s="47">
        <f t="shared" si="125"/>
        <v>1.188122640856732</v>
      </c>
      <c r="DS112" s="43">
        <f t="shared" si="126"/>
        <v>3504.2957280886953</v>
      </c>
      <c r="DT112" s="43">
        <f t="shared" si="127"/>
        <v>382.13530677687254</v>
      </c>
      <c r="DU112" s="43">
        <f t="shared" si="128"/>
        <v>45.920752071647108</v>
      </c>
      <c r="DV112" s="43">
        <f t="shared" si="129"/>
        <v>18.504870987310003</v>
      </c>
      <c r="DW112" s="47">
        <f t="shared" si="130"/>
        <v>0.36125268694399526</v>
      </c>
      <c r="DX112" s="47">
        <f t="shared" si="131"/>
        <v>1.2500629275894637</v>
      </c>
      <c r="DY112" s="47">
        <f t="shared" si="132"/>
        <v>1.0991711103165702</v>
      </c>
      <c r="DZ112" s="47">
        <f t="shared" si="133"/>
        <v>1.188122640856732</v>
      </c>
      <c r="EA112" s="43">
        <f t="shared" si="134"/>
        <v>3504.2957280886953</v>
      </c>
      <c r="EB112" s="43">
        <f t="shared" si="135"/>
        <v>382.13530677687254</v>
      </c>
      <c r="EC112" s="43">
        <f t="shared" si="136"/>
        <v>45.920752071647108</v>
      </c>
      <c r="ED112" s="43">
        <f t="shared" si="137"/>
        <v>18.504870987310003</v>
      </c>
      <c r="EE112" s="47">
        <f t="shared" si="138"/>
        <v>0.36125268694399526</v>
      </c>
      <c r="EF112" s="47">
        <f t="shared" si="139"/>
        <v>1.2500629275894637</v>
      </c>
      <c r="EG112" s="47">
        <f t="shared" si="140"/>
        <v>1.0991711103165702</v>
      </c>
      <c r="EH112" s="47">
        <f t="shared" si="141"/>
        <v>1.188122640856732</v>
      </c>
      <c r="EI112" s="43">
        <f t="shared" si="142"/>
        <v>3504.2957280886953</v>
      </c>
      <c r="EJ112" s="43">
        <f t="shared" si="143"/>
        <v>382.13530677687254</v>
      </c>
      <c r="EK112" s="43">
        <f t="shared" si="144"/>
        <v>45.920752071647108</v>
      </c>
      <c r="EL112" s="43">
        <f t="shared" si="145"/>
        <v>18.504870987310003</v>
      </c>
      <c r="EM112" s="47">
        <f t="shared" si="146"/>
        <v>0.36125268694399526</v>
      </c>
      <c r="EN112" s="47">
        <f t="shared" si="147"/>
        <v>1.2500629275894637</v>
      </c>
      <c r="EO112" s="47">
        <f t="shared" si="148"/>
        <v>1.0991711103165702</v>
      </c>
      <c r="EP112" s="47">
        <f t="shared" si="149"/>
        <v>1.188122640856732</v>
      </c>
      <c r="EQ112" s="43">
        <f t="shared" si="150"/>
        <v>0.7574224578261135</v>
      </c>
      <c r="ER112" s="43">
        <f t="shared" si="151"/>
        <v>108.98530677687256</v>
      </c>
    </row>
    <row r="113" spans="19:148" x14ac:dyDescent="0.25">
      <c r="S113" s="32">
        <v>0.51</v>
      </c>
      <c r="T113" s="38">
        <f t="shared" si="23"/>
        <v>390.93469919650931</v>
      </c>
      <c r="U113" s="32">
        <f t="shared" si="24"/>
        <v>46.822211722761828</v>
      </c>
      <c r="V113" s="32">
        <f t="shared" si="25"/>
        <v>18.705933629493881</v>
      </c>
      <c r="W113" s="2">
        <f t="shared" si="152"/>
        <v>0.35902928481297092</v>
      </c>
      <c r="X113" s="2">
        <f t="shared" si="153"/>
        <v>1.2805140265748278</v>
      </c>
      <c r="Y113" s="2">
        <f t="shared" si="28"/>
        <v>1.0882204930672632</v>
      </c>
      <c r="Z113" s="2">
        <f t="shared" si="29"/>
        <v>1.1860991328014854</v>
      </c>
      <c r="AA113" s="32">
        <f t="shared" si="30"/>
        <v>3469.3699982778185</v>
      </c>
      <c r="AB113" s="32">
        <f t="shared" si="31"/>
        <v>381.80143510722962</v>
      </c>
      <c r="AC113" s="32">
        <f t="shared" si="32"/>
        <v>45.887749904833186</v>
      </c>
      <c r="AD113" s="32">
        <f t="shared" si="33"/>
        <v>18.497378761834138</v>
      </c>
      <c r="AE113" s="2">
        <f t="shared" si="34"/>
        <v>0.36133159324354469</v>
      </c>
      <c r="AF113" s="2">
        <f t="shared" si="35"/>
        <v>1.2489214103338477</v>
      </c>
      <c r="AG113" s="2">
        <f t="shared" si="36"/>
        <v>1.0941849907595178</v>
      </c>
      <c r="AH113" s="2">
        <f t="shared" si="37"/>
        <v>1.1941878550660394</v>
      </c>
      <c r="AI113" s="32">
        <f t="shared" si="38"/>
        <v>3477.5187065440418</v>
      </c>
      <c r="AJ113" s="32">
        <f t="shared" si="39"/>
        <v>381.87957463745511</v>
      </c>
      <c r="AK113" s="32">
        <f t="shared" si="40"/>
        <v>45.895466228548507</v>
      </c>
      <c r="AL113" s="32">
        <f t="shared" si="41"/>
        <v>18.499131371528804</v>
      </c>
      <c r="AM113" s="2">
        <f t="shared" si="42"/>
        <v>0.36131316053583284</v>
      </c>
      <c r="AN113" s="2">
        <f t="shared" si="43"/>
        <v>1.2491884895055343</v>
      </c>
      <c r="AO113" s="2">
        <f t="shared" si="44"/>
        <v>1.0941334577594892</v>
      </c>
      <c r="AP113" s="2">
        <f t="shared" si="45"/>
        <v>1.1941184082094232</v>
      </c>
      <c r="AQ113" s="32">
        <f t="shared" si="46"/>
        <v>3477.4444733940895</v>
      </c>
      <c r="AR113" s="32">
        <f t="shared" si="47"/>
        <v>381.87886346983299</v>
      </c>
      <c r="AS113" s="32">
        <f t="shared" si="48"/>
        <v>45.895395979629157</v>
      </c>
      <c r="AT113" s="32">
        <f t="shared" si="49"/>
        <v>18.499115418174238</v>
      </c>
      <c r="AU113" s="2">
        <f t="shared" si="50"/>
        <v>0.3613133283917434</v>
      </c>
      <c r="AV113" s="2">
        <f t="shared" si="51"/>
        <v>1.249186058524526</v>
      </c>
      <c r="AW113" s="2">
        <f t="shared" si="52"/>
        <v>1.0941339267312025</v>
      </c>
      <c r="AX113" s="2">
        <f t="shared" si="53"/>
        <v>1.1941190402392952</v>
      </c>
      <c r="AY113" s="32">
        <f t="shared" si="54"/>
        <v>3477.4451486632252</v>
      </c>
      <c r="AZ113" s="32">
        <f t="shared" si="55"/>
        <v>381.87886993909433</v>
      </c>
      <c r="BA113" s="32">
        <f t="shared" si="56"/>
        <v>45.895396618659092</v>
      </c>
      <c r="BB113" s="32">
        <f t="shared" si="57"/>
        <v>18.499115563296527</v>
      </c>
      <c r="BC113" s="2">
        <f t="shared" si="58"/>
        <v>0.36131332686482037</v>
      </c>
      <c r="BD113" s="2">
        <f t="shared" si="59"/>
        <v>1.2491860806383541</v>
      </c>
      <c r="BE113" s="2">
        <f t="shared" si="60"/>
        <v>1.094133922465115</v>
      </c>
      <c r="BF113" s="2">
        <f t="shared" si="61"/>
        <v>1.1941190344899224</v>
      </c>
      <c r="BG113" s="32">
        <f t="shared" si="62"/>
        <v>3477.4451425204929</v>
      </c>
      <c r="BH113" s="32">
        <f t="shared" si="63"/>
        <v>381.87886988024536</v>
      </c>
      <c r="BI113" s="32">
        <f t="shared" si="64"/>
        <v>45.895396612846021</v>
      </c>
      <c r="BJ113" s="32">
        <f t="shared" si="65"/>
        <v>18.499115561976392</v>
      </c>
      <c r="BK113" s="2">
        <f t="shared" si="66"/>
        <v>0.36131332687871037</v>
      </c>
      <c r="BL113" s="2">
        <f t="shared" si="67"/>
        <v>1.2491860804371908</v>
      </c>
      <c r="BM113" s="2">
        <f t="shared" si="68"/>
        <v>1.0941339225039224</v>
      </c>
      <c r="BN113" s="2">
        <f t="shared" si="69"/>
        <v>1.1941190345422228</v>
      </c>
      <c r="BO113" s="32">
        <f t="shared" si="70"/>
        <v>3477.4451425763714</v>
      </c>
      <c r="BP113" s="32">
        <f t="shared" si="71"/>
        <v>381.87886988078071</v>
      </c>
      <c r="BQ113" s="32">
        <f t="shared" si="72"/>
        <v>45.895396612898914</v>
      </c>
      <c r="BR113" s="32">
        <f t="shared" si="73"/>
        <v>18.499115561988404</v>
      </c>
      <c r="BS113" s="2">
        <f t="shared" si="74"/>
        <v>0.36131332687858392</v>
      </c>
      <c r="BT113" s="2">
        <f t="shared" si="75"/>
        <v>1.2491860804390211</v>
      </c>
      <c r="BU113" s="2">
        <f t="shared" si="76"/>
        <v>1.0941339225035693</v>
      </c>
      <c r="BV113" s="2">
        <f t="shared" si="77"/>
        <v>1.1941190345417469</v>
      </c>
      <c r="BW113" s="32">
        <f t="shared" si="78"/>
        <v>3477.4451425758625</v>
      </c>
      <c r="BX113" s="32">
        <f t="shared" si="79"/>
        <v>381.87886988077577</v>
      </c>
      <c r="BY113" s="32">
        <f t="shared" si="80"/>
        <v>45.895396612898423</v>
      </c>
      <c r="BZ113" s="32">
        <f t="shared" si="81"/>
        <v>18.499115561988294</v>
      </c>
      <c r="CA113" s="2">
        <f t="shared" si="82"/>
        <v>0.36131332687858519</v>
      </c>
      <c r="CB113" s="2">
        <f t="shared" si="83"/>
        <v>1.249186080439004</v>
      </c>
      <c r="CC113" s="2">
        <f t="shared" si="84"/>
        <v>1.0941339225035724</v>
      </c>
      <c r="CD113" s="2">
        <f t="shared" si="85"/>
        <v>1.1941190345417516</v>
      </c>
      <c r="CE113" s="32">
        <f t="shared" si="86"/>
        <v>3477.4451425758684</v>
      </c>
      <c r="CF113" s="32">
        <f t="shared" si="87"/>
        <v>381.87886988077582</v>
      </c>
      <c r="CG113" s="32">
        <f t="shared" si="88"/>
        <v>45.895396612898423</v>
      </c>
      <c r="CH113" s="32">
        <f t="shared" si="89"/>
        <v>18.499115561988294</v>
      </c>
      <c r="CI113" s="2">
        <f t="shared" si="90"/>
        <v>0.36131332687858519</v>
      </c>
      <c r="CJ113" s="2">
        <f t="shared" si="91"/>
        <v>1.2491860804390043</v>
      </c>
      <c r="CK113" s="2">
        <f t="shared" si="92"/>
        <v>1.0941339225035724</v>
      </c>
      <c r="CL113" s="2">
        <f t="shared" si="93"/>
        <v>1.1941190345417514</v>
      </c>
      <c r="CM113" s="32">
        <f t="shared" si="94"/>
        <v>3477.4451425758684</v>
      </c>
      <c r="CN113" s="32">
        <f t="shared" si="95"/>
        <v>381.87886988077582</v>
      </c>
      <c r="CO113" s="32">
        <f t="shared" si="96"/>
        <v>45.895396612898423</v>
      </c>
      <c r="CP113" s="32">
        <f t="shared" si="97"/>
        <v>18.499115561988294</v>
      </c>
      <c r="CQ113" s="2">
        <f t="shared" si="98"/>
        <v>0.36131332687858519</v>
      </c>
      <c r="CR113" s="2">
        <f t="shared" si="99"/>
        <v>1.2491860804390043</v>
      </c>
      <c r="CS113" s="2">
        <f t="shared" si="100"/>
        <v>1.0941339225035724</v>
      </c>
      <c r="CT113" s="2">
        <f t="shared" si="101"/>
        <v>1.1941190345417514</v>
      </c>
      <c r="CU113" s="32">
        <f t="shared" si="102"/>
        <v>3477.4451425758684</v>
      </c>
      <c r="CV113" s="32">
        <f t="shared" si="103"/>
        <v>381.87886988077582</v>
      </c>
      <c r="CW113" s="48">
        <f t="shared" si="104"/>
        <v>45.895396612898423</v>
      </c>
      <c r="CX113" s="48">
        <f t="shared" si="105"/>
        <v>18.499115561988294</v>
      </c>
      <c r="CY113" s="49">
        <f t="shared" si="106"/>
        <v>0.36131332687858519</v>
      </c>
      <c r="CZ113" s="49">
        <f t="shared" si="107"/>
        <v>1.2491860804390043</v>
      </c>
      <c r="DA113" s="49">
        <f t="shared" si="108"/>
        <v>1.0941339225035724</v>
      </c>
      <c r="DB113" s="49">
        <f t="shared" si="109"/>
        <v>1.1941190345417514</v>
      </c>
      <c r="DC113" s="48">
        <f t="shared" si="110"/>
        <v>3477.4451425758684</v>
      </c>
      <c r="DD113" s="32">
        <f t="shared" si="111"/>
        <v>381.87886988077582</v>
      </c>
      <c r="DE113" s="48">
        <f t="shared" si="112"/>
        <v>45.895396612898423</v>
      </c>
      <c r="DF113" s="48">
        <f t="shared" si="113"/>
        <v>18.499115561988294</v>
      </c>
      <c r="DG113" s="49">
        <f t="shared" si="114"/>
        <v>0.36131332687858519</v>
      </c>
      <c r="DH113" s="49">
        <f t="shared" si="115"/>
        <v>1.2491860804390043</v>
      </c>
      <c r="DI113" s="49">
        <f t="shared" si="116"/>
        <v>1.0941339225035724</v>
      </c>
      <c r="DJ113" s="49">
        <f t="shared" si="117"/>
        <v>1.1941190345417514</v>
      </c>
      <c r="DK113" s="48">
        <f t="shared" si="118"/>
        <v>3477.4451425758684</v>
      </c>
      <c r="DL113" s="32">
        <f t="shared" si="119"/>
        <v>381.87886988077582</v>
      </c>
      <c r="DM113" s="48">
        <f t="shared" si="120"/>
        <v>45.895396612898423</v>
      </c>
      <c r="DN113" s="48">
        <f t="shared" si="121"/>
        <v>18.499115561988294</v>
      </c>
      <c r="DO113" s="49">
        <f t="shared" si="122"/>
        <v>0.36131332687858519</v>
      </c>
      <c r="DP113" s="49">
        <f t="shared" si="123"/>
        <v>1.2491860804390043</v>
      </c>
      <c r="DQ113" s="49">
        <f t="shared" si="124"/>
        <v>1.0941339225035724</v>
      </c>
      <c r="DR113" s="49">
        <f t="shared" si="125"/>
        <v>1.1941190345417514</v>
      </c>
      <c r="DS113" s="48">
        <f t="shared" si="126"/>
        <v>3477.4451425758684</v>
      </c>
      <c r="DT113" s="32">
        <f t="shared" si="127"/>
        <v>381.87886988077582</v>
      </c>
      <c r="DU113" s="48">
        <f t="shared" si="128"/>
        <v>45.895396612898423</v>
      </c>
      <c r="DV113" s="48">
        <f t="shared" si="129"/>
        <v>18.499115561988294</v>
      </c>
      <c r="DW113" s="49">
        <f t="shared" si="130"/>
        <v>0.36131332687858519</v>
      </c>
      <c r="DX113" s="49">
        <f t="shared" si="131"/>
        <v>1.2491860804390043</v>
      </c>
      <c r="DY113" s="49">
        <f t="shared" si="132"/>
        <v>1.0941339225035724</v>
      </c>
      <c r="DZ113" s="49">
        <f t="shared" si="133"/>
        <v>1.1941190345417514</v>
      </c>
      <c r="EA113" s="48">
        <f t="shared" si="134"/>
        <v>3477.4451425758684</v>
      </c>
      <c r="EB113" s="32">
        <f t="shared" si="135"/>
        <v>381.87886988077582</v>
      </c>
      <c r="EC113" s="48">
        <f t="shared" si="136"/>
        <v>45.895396612898423</v>
      </c>
      <c r="ED113" s="48">
        <f t="shared" si="137"/>
        <v>18.499115561988294</v>
      </c>
      <c r="EE113" s="49">
        <f t="shared" si="138"/>
        <v>0.36131332687858519</v>
      </c>
      <c r="EF113" s="49">
        <f t="shared" si="139"/>
        <v>1.2491860804390043</v>
      </c>
      <c r="EG113" s="49">
        <f t="shared" si="140"/>
        <v>1.0941339225035724</v>
      </c>
      <c r="EH113" s="49">
        <f t="shared" si="141"/>
        <v>1.1941190345417514</v>
      </c>
      <c r="EI113" s="48">
        <f t="shared" si="142"/>
        <v>3477.4451425758684</v>
      </c>
      <c r="EJ113" s="32">
        <f t="shared" si="143"/>
        <v>381.87886988077582</v>
      </c>
      <c r="EK113" s="48">
        <f t="shared" si="144"/>
        <v>45.895396612898423</v>
      </c>
      <c r="EL113" s="48">
        <f t="shared" si="145"/>
        <v>18.499115561988294</v>
      </c>
      <c r="EM113" s="49">
        <f t="shared" si="146"/>
        <v>0.36131332687858519</v>
      </c>
      <c r="EN113" s="49">
        <f t="shared" si="147"/>
        <v>1.2491860804390043</v>
      </c>
      <c r="EO113" s="49">
        <f t="shared" si="148"/>
        <v>1.0941339225035724</v>
      </c>
      <c r="EP113" s="49">
        <f t="shared" si="149"/>
        <v>1.1941190345417514</v>
      </c>
      <c r="EQ113" s="32">
        <f t="shared" si="150"/>
        <v>0.76313797619818313</v>
      </c>
      <c r="ER113" s="32">
        <f t="shared" si="151"/>
        <v>108.72886988077585</v>
      </c>
    </row>
    <row r="114" spans="19:148" x14ac:dyDescent="0.25">
      <c r="S114" s="32">
        <v>0.52</v>
      </c>
      <c r="T114" s="38">
        <f t="shared" si="23"/>
        <v>390.54323569577423</v>
      </c>
      <c r="U114" s="32">
        <f t="shared" si="24"/>
        <v>46.780752555723915</v>
      </c>
      <c r="V114" s="32">
        <f t="shared" si="25"/>
        <v>18.696838150103396</v>
      </c>
      <c r="W114" s="2">
        <f t="shared" si="152"/>
        <v>0.35913428472892128</v>
      </c>
      <c r="X114" s="2">
        <f t="shared" si="153"/>
        <v>1.2791429040913307</v>
      </c>
      <c r="Y114" s="2">
        <f t="shared" si="28"/>
        <v>1.0837462042317272</v>
      </c>
      <c r="Z114" s="2">
        <f t="shared" si="29"/>
        <v>1.1919412425887337</v>
      </c>
      <c r="AA114" s="32">
        <f t="shared" si="30"/>
        <v>3443.3563333096849</v>
      </c>
      <c r="AB114" s="32">
        <f t="shared" si="31"/>
        <v>381.55098821228887</v>
      </c>
      <c r="AC114" s="32">
        <f t="shared" si="32"/>
        <v>45.863049025096863</v>
      </c>
      <c r="AD114" s="32">
        <f t="shared" si="33"/>
        <v>18.491765029913367</v>
      </c>
      <c r="AE114" s="2">
        <f t="shared" si="34"/>
        <v>0.36139053028444335</v>
      </c>
      <c r="AF114" s="2">
        <f t="shared" si="35"/>
        <v>1.2480657248575275</v>
      </c>
      <c r="AG114" s="2">
        <f t="shared" si="36"/>
        <v>1.0893398809747854</v>
      </c>
      <c r="AH114" s="2">
        <f t="shared" si="37"/>
        <v>1.2002443956264508</v>
      </c>
      <c r="AI114" s="32">
        <f t="shared" si="38"/>
        <v>3451.1585786349924</v>
      </c>
      <c r="AJ114" s="32">
        <f t="shared" si="39"/>
        <v>381.62626455729765</v>
      </c>
      <c r="AK114" s="32">
        <f t="shared" si="40"/>
        <v>45.870468376929381</v>
      </c>
      <c r="AL114" s="32">
        <f t="shared" si="41"/>
        <v>18.493451762156749</v>
      </c>
      <c r="AM114" s="2">
        <f t="shared" si="42"/>
        <v>0.36137283843547985</v>
      </c>
      <c r="AN114" s="2">
        <f t="shared" si="43"/>
        <v>1.2483228628531036</v>
      </c>
      <c r="AO114" s="2">
        <f t="shared" si="44"/>
        <v>1.0892925924351728</v>
      </c>
      <c r="AP114" s="2">
        <f t="shared" si="45"/>
        <v>1.2001746248316036</v>
      </c>
      <c r="AQ114" s="32">
        <f t="shared" si="46"/>
        <v>3451.089073109792</v>
      </c>
      <c r="AR114" s="32">
        <f t="shared" si="47"/>
        <v>381.62559457313205</v>
      </c>
      <c r="AS114" s="32">
        <f t="shared" si="48"/>
        <v>45.870402323537256</v>
      </c>
      <c r="AT114" s="32">
        <f t="shared" si="49"/>
        <v>18.493436747502251</v>
      </c>
      <c r="AU114" s="2">
        <f t="shared" si="50"/>
        <v>0.36137299598490519</v>
      </c>
      <c r="AV114" s="2">
        <f t="shared" si="51"/>
        <v>1.2483205740372207</v>
      </c>
      <c r="AW114" s="2">
        <f t="shared" si="52"/>
        <v>1.0892930132808949</v>
      </c>
      <c r="AX114" s="2">
        <f t="shared" si="53"/>
        <v>1.2001752457907422</v>
      </c>
      <c r="AY114" s="32">
        <f t="shared" si="54"/>
        <v>3451.0896914247551</v>
      </c>
      <c r="AZ114" s="32">
        <f t="shared" si="55"/>
        <v>381.62560053329958</v>
      </c>
      <c r="BA114" s="32">
        <f t="shared" si="56"/>
        <v>45.870402911145575</v>
      </c>
      <c r="BB114" s="32">
        <f t="shared" si="57"/>
        <v>18.493436881072181</v>
      </c>
      <c r="BC114" s="2">
        <f t="shared" si="58"/>
        <v>0.3613729945833552</v>
      </c>
      <c r="BD114" s="2">
        <f t="shared" si="59"/>
        <v>1.2483205943984705</v>
      </c>
      <c r="BE114" s="2">
        <f t="shared" si="60"/>
        <v>1.0892930095370559</v>
      </c>
      <c r="BF114" s="2">
        <f t="shared" si="61"/>
        <v>1.2001752402666983</v>
      </c>
      <c r="BG114" s="32">
        <f t="shared" si="62"/>
        <v>3451.0896859242112</v>
      </c>
      <c r="BH114" s="32">
        <f t="shared" si="63"/>
        <v>381.6256004802778</v>
      </c>
      <c r="BI114" s="32">
        <f t="shared" si="64"/>
        <v>45.870402905918212</v>
      </c>
      <c r="BJ114" s="32">
        <f t="shared" si="65"/>
        <v>18.493436879883944</v>
      </c>
      <c r="BK114" s="2">
        <f t="shared" si="66"/>
        <v>0.36137299459582345</v>
      </c>
      <c r="BL114" s="2">
        <f t="shared" si="67"/>
        <v>1.2483205942173365</v>
      </c>
      <c r="BM114" s="2">
        <f t="shared" si="68"/>
        <v>1.0892930095703612</v>
      </c>
      <c r="BN114" s="2">
        <f t="shared" si="69"/>
        <v>1.2001752403158403</v>
      </c>
      <c r="BO114" s="32">
        <f t="shared" si="70"/>
        <v>3451.0896859731438</v>
      </c>
      <c r="BP114" s="32">
        <f t="shared" si="71"/>
        <v>381.62560048074948</v>
      </c>
      <c r="BQ114" s="32">
        <f t="shared" si="72"/>
        <v>45.870402905964717</v>
      </c>
      <c r="BR114" s="32">
        <f t="shared" si="73"/>
        <v>18.493436879894514</v>
      </c>
      <c r="BS114" s="2">
        <f t="shared" si="74"/>
        <v>0.36137299459571243</v>
      </c>
      <c r="BT114" s="2">
        <f t="shared" si="75"/>
        <v>1.2483205942189479</v>
      </c>
      <c r="BU114" s="2">
        <f t="shared" si="76"/>
        <v>1.0892930095700648</v>
      </c>
      <c r="BV114" s="2">
        <f t="shared" si="77"/>
        <v>1.2001752403154036</v>
      </c>
      <c r="BW114" s="32">
        <f t="shared" si="78"/>
        <v>3451.0896859727077</v>
      </c>
      <c r="BX114" s="32">
        <f t="shared" si="79"/>
        <v>381.62560048074528</v>
      </c>
      <c r="BY114" s="32">
        <f t="shared" si="80"/>
        <v>45.870402905964305</v>
      </c>
      <c r="BZ114" s="32">
        <f t="shared" si="81"/>
        <v>18.493436879894425</v>
      </c>
      <c r="CA114" s="2">
        <f t="shared" si="82"/>
        <v>0.36137299459571354</v>
      </c>
      <c r="CB114" s="2">
        <f t="shared" si="83"/>
        <v>1.2483205942189335</v>
      </c>
      <c r="CC114" s="2">
        <f t="shared" si="84"/>
        <v>1.0892930095700672</v>
      </c>
      <c r="CD114" s="2">
        <f t="shared" si="85"/>
        <v>1.2001752403154076</v>
      </c>
      <c r="CE114" s="32">
        <f t="shared" si="86"/>
        <v>3451.0896859727131</v>
      </c>
      <c r="CF114" s="32">
        <f t="shared" si="87"/>
        <v>381.62560048074533</v>
      </c>
      <c r="CG114" s="32">
        <f t="shared" si="88"/>
        <v>45.870402905964305</v>
      </c>
      <c r="CH114" s="32">
        <f t="shared" si="89"/>
        <v>18.493436879894425</v>
      </c>
      <c r="CI114" s="2">
        <f t="shared" si="90"/>
        <v>0.36137299459571354</v>
      </c>
      <c r="CJ114" s="2">
        <f t="shared" si="91"/>
        <v>1.2483205942189335</v>
      </c>
      <c r="CK114" s="2">
        <f t="shared" si="92"/>
        <v>1.0892930095700672</v>
      </c>
      <c r="CL114" s="2">
        <f t="shared" si="93"/>
        <v>1.2001752403154076</v>
      </c>
      <c r="CM114" s="32">
        <f t="shared" si="94"/>
        <v>3451.0896859727131</v>
      </c>
      <c r="CN114" s="32">
        <f t="shared" si="95"/>
        <v>381.62560048074533</v>
      </c>
      <c r="CO114" s="32">
        <f t="shared" si="96"/>
        <v>45.870402905964305</v>
      </c>
      <c r="CP114" s="32">
        <f t="shared" si="97"/>
        <v>18.493436879894425</v>
      </c>
      <c r="CQ114" s="2">
        <f t="shared" si="98"/>
        <v>0.36137299459571354</v>
      </c>
      <c r="CR114" s="2">
        <f t="shared" si="99"/>
        <v>1.2483205942189335</v>
      </c>
      <c r="CS114" s="2">
        <f t="shared" si="100"/>
        <v>1.0892930095700672</v>
      </c>
      <c r="CT114" s="2">
        <f t="shared" si="101"/>
        <v>1.2001752403154076</v>
      </c>
      <c r="CU114" s="32">
        <f t="shared" si="102"/>
        <v>3451.0896859727131</v>
      </c>
      <c r="CV114" s="32">
        <f t="shared" si="103"/>
        <v>381.62560048074533</v>
      </c>
      <c r="CW114" s="48">
        <f t="shared" si="104"/>
        <v>45.870402905964305</v>
      </c>
      <c r="CX114" s="48">
        <f t="shared" si="105"/>
        <v>18.493436879894425</v>
      </c>
      <c r="CY114" s="49">
        <f t="shared" si="106"/>
        <v>0.36137299459571354</v>
      </c>
      <c r="CZ114" s="49">
        <f t="shared" si="107"/>
        <v>1.2483205942189335</v>
      </c>
      <c r="DA114" s="49">
        <f t="shared" si="108"/>
        <v>1.0892930095700672</v>
      </c>
      <c r="DB114" s="49">
        <f t="shared" si="109"/>
        <v>1.2001752403154076</v>
      </c>
      <c r="DC114" s="48">
        <f t="shared" si="110"/>
        <v>3451.0896859727131</v>
      </c>
      <c r="DD114" s="32">
        <f t="shared" si="111"/>
        <v>381.62560048074533</v>
      </c>
      <c r="DE114" s="48">
        <f t="shared" si="112"/>
        <v>45.870402905964305</v>
      </c>
      <c r="DF114" s="48">
        <f t="shared" si="113"/>
        <v>18.493436879894425</v>
      </c>
      <c r="DG114" s="49">
        <f t="shared" si="114"/>
        <v>0.36137299459571354</v>
      </c>
      <c r="DH114" s="49">
        <f t="shared" si="115"/>
        <v>1.2483205942189335</v>
      </c>
      <c r="DI114" s="49">
        <f t="shared" si="116"/>
        <v>1.0892930095700672</v>
      </c>
      <c r="DJ114" s="49">
        <f t="shared" si="117"/>
        <v>1.2001752403154076</v>
      </c>
      <c r="DK114" s="48">
        <f t="shared" si="118"/>
        <v>3451.0896859727131</v>
      </c>
      <c r="DL114" s="32">
        <f t="shared" si="119"/>
        <v>381.62560048074533</v>
      </c>
      <c r="DM114" s="48">
        <f t="shared" si="120"/>
        <v>45.870402905964305</v>
      </c>
      <c r="DN114" s="48">
        <f t="shared" si="121"/>
        <v>18.493436879894425</v>
      </c>
      <c r="DO114" s="49">
        <f t="shared" si="122"/>
        <v>0.36137299459571354</v>
      </c>
      <c r="DP114" s="49">
        <f t="shared" si="123"/>
        <v>1.2483205942189335</v>
      </c>
      <c r="DQ114" s="49">
        <f t="shared" si="124"/>
        <v>1.0892930095700672</v>
      </c>
      <c r="DR114" s="49">
        <f t="shared" si="125"/>
        <v>1.2001752403154076</v>
      </c>
      <c r="DS114" s="48">
        <f t="shared" si="126"/>
        <v>3451.0896859727131</v>
      </c>
      <c r="DT114" s="32">
        <f t="shared" si="127"/>
        <v>381.62560048074533</v>
      </c>
      <c r="DU114" s="48">
        <f t="shared" si="128"/>
        <v>45.870402905964305</v>
      </c>
      <c r="DV114" s="48">
        <f t="shared" si="129"/>
        <v>18.493436879894425</v>
      </c>
      <c r="DW114" s="49">
        <f t="shared" si="130"/>
        <v>0.36137299459571354</v>
      </c>
      <c r="DX114" s="49">
        <f t="shared" si="131"/>
        <v>1.2483205942189335</v>
      </c>
      <c r="DY114" s="49">
        <f t="shared" si="132"/>
        <v>1.0892930095700672</v>
      </c>
      <c r="DZ114" s="49">
        <f t="shared" si="133"/>
        <v>1.2001752403154076</v>
      </c>
      <c r="EA114" s="48">
        <f t="shared" si="134"/>
        <v>3451.0896859727131</v>
      </c>
      <c r="EB114" s="32">
        <f t="shared" si="135"/>
        <v>381.62560048074533</v>
      </c>
      <c r="EC114" s="48">
        <f t="shared" si="136"/>
        <v>45.870402905964305</v>
      </c>
      <c r="ED114" s="48">
        <f t="shared" si="137"/>
        <v>18.493436879894425</v>
      </c>
      <c r="EE114" s="49">
        <f t="shared" si="138"/>
        <v>0.36137299459571354</v>
      </c>
      <c r="EF114" s="49">
        <f t="shared" si="139"/>
        <v>1.2483205942189335</v>
      </c>
      <c r="EG114" s="49">
        <f t="shared" si="140"/>
        <v>1.0892930095700672</v>
      </c>
      <c r="EH114" s="49">
        <f t="shared" si="141"/>
        <v>1.2001752403154076</v>
      </c>
      <c r="EI114" s="48">
        <f t="shared" si="142"/>
        <v>3451.0896859727131</v>
      </c>
      <c r="EJ114" s="32">
        <f t="shared" si="143"/>
        <v>381.62560048074533</v>
      </c>
      <c r="EK114" s="48">
        <f t="shared" si="144"/>
        <v>45.870402905964305</v>
      </c>
      <c r="EL114" s="48">
        <f t="shared" si="145"/>
        <v>18.493436879894425</v>
      </c>
      <c r="EM114" s="49">
        <f t="shared" si="146"/>
        <v>0.36137299459571354</v>
      </c>
      <c r="EN114" s="49">
        <f t="shared" si="147"/>
        <v>1.2483205942189335</v>
      </c>
      <c r="EO114" s="49">
        <f t="shared" si="148"/>
        <v>1.0892930095700672</v>
      </c>
      <c r="EP114" s="49">
        <f t="shared" si="149"/>
        <v>1.2001752403154076</v>
      </c>
      <c r="EQ114" s="32">
        <f t="shared" si="150"/>
        <v>0.76878769788713608</v>
      </c>
      <c r="ER114" s="32">
        <f t="shared" si="151"/>
        <v>108.47560048074536</v>
      </c>
    </row>
    <row r="115" spans="19:148" x14ac:dyDescent="0.25">
      <c r="S115" s="32">
        <v>0.53</v>
      </c>
      <c r="T115" s="38">
        <f t="shared" si="23"/>
        <v>390.15177219503909</v>
      </c>
      <c r="U115" s="32">
        <f t="shared" si="24"/>
        <v>46.739424842491694</v>
      </c>
      <c r="V115" s="32">
        <f t="shared" si="25"/>
        <v>18.687756985933845</v>
      </c>
      <c r="W115" s="2">
        <f t="shared" si="152"/>
        <v>0.35923870012615328</v>
      </c>
      <c r="X115" s="2">
        <f t="shared" si="153"/>
        <v>1.2777734407814711</v>
      </c>
      <c r="Y115" s="2">
        <f t="shared" si="28"/>
        <v>1.0794451034788228</v>
      </c>
      <c r="Z115" s="2">
        <f t="shared" si="29"/>
        <v>1.1978481587852892</v>
      </c>
      <c r="AA115" s="32">
        <f t="shared" si="30"/>
        <v>3417.8062424016712</v>
      </c>
      <c r="AB115" s="32">
        <f t="shared" si="31"/>
        <v>381.30351086379886</v>
      </c>
      <c r="AC115" s="32">
        <f t="shared" si="32"/>
        <v>45.838687156537326</v>
      </c>
      <c r="AD115" s="32">
        <f t="shared" si="33"/>
        <v>18.486223242554331</v>
      </c>
      <c r="AE115" s="2">
        <f t="shared" si="34"/>
        <v>0.36144855620111899</v>
      </c>
      <c r="AF115" s="2">
        <f t="shared" si="35"/>
        <v>1.2472206857576686</v>
      </c>
      <c r="AG115" s="2">
        <f t="shared" si="36"/>
        <v>1.0846842669099845</v>
      </c>
      <c r="AH115" s="2">
        <f t="shared" si="37"/>
        <v>1.206360077835521</v>
      </c>
      <c r="AI115" s="32">
        <f t="shared" si="38"/>
        <v>3425.2740704729426</v>
      </c>
      <c r="AJ115" s="32">
        <f t="shared" si="39"/>
        <v>381.37599828518569</v>
      </c>
      <c r="AK115" s="32">
        <f t="shared" si="40"/>
        <v>45.845818137374586</v>
      </c>
      <c r="AL115" s="32">
        <f t="shared" si="41"/>
        <v>18.487845907817814</v>
      </c>
      <c r="AM115" s="2">
        <f t="shared" si="42"/>
        <v>0.3614315819256953</v>
      </c>
      <c r="AN115" s="2">
        <f t="shared" si="43"/>
        <v>1.2474681508920697</v>
      </c>
      <c r="AO115" s="2">
        <f t="shared" si="44"/>
        <v>1.0846409224112528</v>
      </c>
      <c r="AP115" s="2">
        <f t="shared" si="45"/>
        <v>1.2062900643204237</v>
      </c>
      <c r="AQ115" s="32">
        <f t="shared" si="46"/>
        <v>3425.2090081397723</v>
      </c>
      <c r="AR115" s="32">
        <f t="shared" si="47"/>
        <v>381.37536730145655</v>
      </c>
      <c r="AS115" s="32">
        <f t="shared" si="48"/>
        <v>45.8457560471576</v>
      </c>
      <c r="AT115" s="32">
        <f t="shared" si="49"/>
        <v>18.487831780970549</v>
      </c>
      <c r="AU115" s="2">
        <f t="shared" si="50"/>
        <v>0.36143172976020166</v>
      </c>
      <c r="AV115" s="2">
        <f t="shared" si="51"/>
        <v>1.247465996590948</v>
      </c>
      <c r="AW115" s="2">
        <f t="shared" si="52"/>
        <v>1.0846412996805328</v>
      </c>
      <c r="AX115" s="2">
        <f t="shared" si="53"/>
        <v>1.2062906737454528</v>
      </c>
      <c r="AY115" s="32">
        <f t="shared" si="54"/>
        <v>3425.2095742175538</v>
      </c>
      <c r="AZ115" s="32">
        <f t="shared" si="55"/>
        <v>381.37537279140093</v>
      </c>
      <c r="BA115" s="32">
        <f t="shared" si="56"/>
        <v>45.845756587379192</v>
      </c>
      <c r="BB115" s="32">
        <f t="shared" si="57"/>
        <v>18.487831903882604</v>
      </c>
      <c r="BC115" s="2">
        <f t="shared" si="58"/>
        <v>0.36143172847395677</v>
      </c>
      <c r="BD115" s="2">
        <f t="shared" si="59"/>
        <v>1.2474660153346724</v>
      </c>
      <c r="BE115" s="2">
        <f t="shared" si="60"/>
        <v>1.0846412963980565</v>
      </c>
      <c r="BF115" s="2">
        <f t="shared" si="61"/>
        <v>1.2062906684430803</v>
      </c>
      <c r="BG115" s="32">
        <f t="shared" si="62"/>
        <v>3425.2095692923103</v>
      </c>
      <c r="BH115" s="32">
        <f t="shared" si="63"/>
        <v>381.37537274363484</v>
      </c>
      <c r="BI115" s="32">
        <f t="shared" si="64"/>
        <v>45.845756582678888</v>
      </c>
      <c r="BJ115" s="32">
        <f t="shared" si="65"/>
        <v>18.487831902813191</v>
      </c>
      <c r="BK115" s="2">
        <f t="shared" si="66"/>
        <v>0.36143172848514815</v>
      </c>
      <c r="BL115" s="2">
        <f t="shared" si="67"/>
        <v>1.2474660151715888</v>
      </c>
      <c r="BM115" s="2">
        <f t="shared" si="68"/>
        <v>1.0846412964266166</v>
      </c>
      <c r="BN115" s="2">
        <f t="shared" si="69"/>
        <v>1.2062906684892145</v>
      </c>
      <c r="BO115" s="32">
        <f t="shared" si="70"/>
        <v>3425.209569335163</v>
      </c>
      <c r="BP115" s="32">
        <f t="shared" si="71"/>
        <v>381.37537274405042</v>
      </c>
      <c r="BQ115" s="32">
        <f t="shared" si="72"/>
        <v>45.845756582719794</v>
      </c>
      <c r="BR115" s="32">
        <f t="shared" si="73"/>
        <v>18.487831902822496</v>
      </c>
      <c r="BS115" s="2">
        <f t="shared" si="74"/>
        <v>0.36143172848505073</v>
      </c>
      <c r="BT115" s="2">
        <f t="shared" si="75"/>
        <v>1.2474660151730079</v>
      </c>
      <c r="BU115" s="2">
        <f t="shared" si="76"/>
        <v>1.0846412964263679</v>
      </c>
      <c r="BV115" s="2">
        <f t="shared" si="77"/>
        <v>1.2062906684888135</v>
      </c>
      <c r="BW115" s="32">
        <f t="shared" si="78"/>
        <v>3425.2095693347901</v>
      </c>
      <c r="BX115" s="32">
        <f t="shared" si="79"/>
        <v>381.37537274404684</v>
      </c>
      <c r="BY115" s="32">
        <f t="shared" si="80"/>
        <v>45.845756582719446</v>
      </c>
      <c r="BZ115" s="32">
        <f t="shared" si="81"/>
        <v>18.487831902822414</v>
      </c>
      <c r="CA115" s="2">
        <f t="shared" si="82"/>
        <v>0.36143172848505145</v>
      </c>
      <c r="CB115" s="2">
        <f t="shared" si="83"/>
        <v>1.2474660151729959</v>
      </c>
      <c r="CC115" s="2">
        <f t="shared" si="84"/>
        <v>1.0846412964263701</v>
      </c>
      <c r="CD115" s="2">
        <f t="shared" si="85"/>
        <v>1.2062906684888166</v>
      </c>
      <c r="CE115" s="32">
        <f t="shared" si="86"/>
        <v>3425.2095693347937</v>
      </c>
      <c r="CF115" s="32">
        <f t="shared" si="87"/>
        <v>381.37537274404684</v>
      </c>
      <c r="CG115" s="32">
        <f t="shared" si="88"/>
        <v>45.845756582719446</v>
      </c>
      <c r="CH115" s="32">
        <f t="shared" si="89"/>
        <v>18.487831902822414</v>
      </c>
      <c r="CI115" s="2">
        <f t="shared" si="90"/>
        <v>0.36143172848505145</v>
      </c>
      <c r="CJ115" s="2">
        <f t="shared" si="91"/>
        <v>1.2474660151729959</v>
      </c>
      <c r="CK115" s="2">
        <f t="shared" si="92"/>
        <v>1.0846412964263701</v>
      </c>
      <c r="CL115" s="2">
        <f t="shared" si="93"/>
        <v>1.2062906684888166</v>
      </c>
      <c r="CM115" s="32">
        <f t="shared" si="94"/>
        <v>3425.2095693347937</v>
      </c>
      <c r="CN115" s="32">
        <f t="shared" si="95"/>
        <v>381.37537274404684</v>
      </c>
      <c r="CO115" s="32">
        <f t="shared" si="96"/>
        <v>45.845756582719446</v>
      </c>
      <c r="CP115" s="32">
        <f t="shared" si="97"/>
        <v>18.487831902822414</v>
      </c>
      <c r="CQ115" s="2">
        <f t="shared" si="98"/>
        <v>0.36143172848505145</v>
      </c>
      <c r="CR115" s="2">
        <f t="shared" si="99"/>
        <v>1.2474660151729959</v>
      </c>
      <c r="CS115" s="2">
        <f t="shared" si="100"/>
        <v>1.0846412964263701</v>
      </c>
      <c r="CT115" s="2">
        <f t="shared" si="101"/>
        <v>1.2062906684888166</v>
      </c>
      <c r="CU115" s="32">
        <f t="shared" si="102"/>
        <v>3425.2095693347937</v>
      </c>
      <c r="CV115" s="32">
        <f t="shared" si="103"/>
        <v>381.37537274404684</v>
      </c>
      <c r="CW115" s="48">
        <f t="shared" si="104"/>
        <v>45.845756582719446</v>
      </c>
      <c r="CX115" s="48">
        <f t="shared" si="105"/>
        <v>18.487831902822414</v>
      </c>
      <c r="CY115" s="49">
        <f t="shared" si="106"/>
        <v>0.36143172848505145</v>
      </c>
      <c r="CZ115" s="49">
        <f t="shared" si="107"/>
        <v>1.2474660151729959</v>
      </c>
      <c r="DA115" s="49">
        <f t="shared" si="108"/>
        <v>1.0846412964263701</v>
      </c>
      <c r="DB115" s="49">
        <f t="shared" si="109"/>
        <v>1.2062906684888166</v>
      </c>
      <c r="DC115" s="48">
        <f t="shared" si="110"/>
        <v>3425.2095693347937</v>
      </c>
      <c r="DD115" s="32">
        <f t="shared" si="111"/>
        <v>381.37537274404684</v>
      </c>
      <c r="DE115" s="48">
        <f t="shared" si="112"/>
        <v>45.845756582719446</v>
      </c>
      <c r="DF115" s="48">
        <f t="shared" si="113"/>
        <v>18.487831902822414</v>
      </c>
      <c r="DG115" s="49">
        <f t="shared" si="114"/>
        <v>0.36143172848505145</v>
      </c>
      <c r="DH115" s="49">
        <f t="shared" si="115"/>
        <v>1.2474660151729959</v>
      </c>
      <c r="DI115" s="49">
        <f t="shared" si="116"/>
        <v>1.0846412964263701</v>
      </c>
      <c r="DJ115" s="49">
        <f t="shared" si="117"/>
        <v>1.2062906684888166</v>
      </c>
      <c r="DK115" s="48">
        <f t="shared" si="118"/>
        <v>3425.2095693347937</v>
      </c>
      <c r="DL115" s="32">
        <f t="shared" si="119"/>
        <v>381.37537274404684</v>
      </c>
      <c r="DM115" s="48">
        <f t="shared" si="120"/>
        <v>45.845756582719446</v>
      </c>
      <c r="DN115" s="48">
        <f t="shared" si="121"/>
        <v>18.487831902822414</v>
      </c>
      <c r="DO115" s="49">
        <f t="shared" si="122"/>
        <v>0.36143172848505145</v>
      </c>
      <c r="DP115" s="49">
        <f t="shared" si="123"/>
        <v>1.2474660151729959</v>
      </c>
      <c r="DQ115" s="49">
        <f t="shared" si="124"/>
        <v>1.0846412964263701</v>
      </c>
      <c r="DR115" s="49">
        <f t="shared" si="125"/>
        <v>1.2062906684888166</v>
      </c>
      <c r="DS115" s="48">
        <f t="shared" si="126"/>
        <v>3425.2095693347937</v>
      </c>
      <c r="DT115" s="32">
        <f t="shared" si="127"/>
        <v>381.37537274404684</v>
      </c>
      <c r="DU115" s="48">
        <f t="shared" si="128"/>
        <v>45.845756582719446</v>
      </c>
      <c r="DV115" s="48">
        <f t="shared" si="129"/>
        <v>18.487831902822414</v>
      </c>
      <c r="DW115" s="49">
        <f t="shared" si="130"/>
        <v>0.36143172848505145</v>
      </c>
      <c r="DX115" s="49">
        <f t="shared" si="131"/>
        <v>1.2474660151729959</v>
      </c>
      <c r="DY115" s="49">
        <f t="shared" si="132"/>
        <v>1.0846412964263701</v>
      </c>
      <c r="DZ115" s="49">
        <f t="shared" si="133"/>
        <v>1.2062906684888166</v>
      </c>
      <c r="EA115" s="48">
        <f t="shared" si="134"/>
        <v>3425.2095693347937</v>
      </c>
      <c r="EB115" s="32">
        <f t="shared" si="135"/>
        <v>381.37537274404684</v>
      </c>
      <c r="EC115" s="48">
        <f t="shared" si="136"/>
        <v>45.845756582719446</v>
      </c>
      <c r="ED115" s="48">
        <f t="shared" si="137"/>
        <v>18.487831902822414</v>
      </c>
      <c r="EE115" s="49">
        <f t="shared" si="138"/>
        <v>0.36143172848505145</v>
      </c>
      <c r="EF115" s="49">
        <f t="shared" si="139"/>
        <v>1.2474660151729959</v>
      </c>
      <c r="EG115" s="49">
        <f t="shared" si="140"/>
        <v>1.0846412964263701</v>
      </c>
      <c r="EH115" s="49">
        <f t="shared" si="141"/>
        <v>1.2062906684888166</v>
      </c>
      <c r="EI115" s="48">
        <f t="shared" si="142"/>
        <v>3425.2095693347937</v>
      </c>
      <c r="EJ115" s="32">
        <f t="shared" si="143"/>
        <v>381.37537274404684</v>
      </c>
      <c r="EK115" s="48">
        <f t="shared" si="144"/>
        <v>45.845756582719446</v>
      </c>
      <c r="EL115" s="48">
        <f t="shared" si="145"/>
        <v>18.487831902822414</v>
      </c>
      <c r="EM115" s="49">
        <f t="shared" si="146"/>
        <v>0.36143172848505145</v>
      </c>
      <c r="EN115" s="49">
        <f t="shared" si="147"/>
        <v>1.2474660151729959</v>
      </c>
      <c r="EO115" s="49">
        <f t="shared" si="148"/>
        <v>1.0846412964263701</v>
      </c>
      <c r="EP115" s="49">
        <f t="shared" si="149"/>
        <v>1.2062906684888166</v>
      </c>
      <c r="EQ115" s="32">
        <f t="shared" si="150"/>
        <v>0.77437490973180656</v>
      </c>
      <c r="ER115" s="32">
        <f t="shared" si="151"/>
        <v>108.22537274404687</v>
      </c>
    </row>
    <row r="116" spans="19:148" x14ac:dyDescent="0.25">
      <c r="S116" s="32">
        <v>0.54</v>
      </c>
      <c r="T116" s="38">
        <f t="shared" si="23"/>
        <v>389.76030869430394</v>
      </c>
      <c r="U116" s="32">
        <f t="shared" si="24"/>
        <v>46.698227781264862</v>
      </c>
      <c r="V116" s="32">
        <f t="shared" si="25"/>
        <v>18.678690094629609</v>
      </c>
      <c r="W116" s="2">
        <f t="shared" si="152"/>
        <v>0.35934253373571506</v>
      </c>
      <c r="X116" s="2">
        <f t="shared" si="153"/>
        <v>1.2764056168731011</v>
      </c>
      <c r="Y116" s="2">
        <f t="shared" si="28"/>
        <v>1.0753108405767891</v>
      </c>
      <c r="Z116" s="2">
        <f t="shared" si="29"/>
        <v>1.2038198690534898</v>
      </c>
      <c r="AA116" s="32">
        <f t="shared" si="30"/>
        <v>3392.7018934737862</v>
      </c>
      <c r="AB116" s="32">
        <f t="shared" si="31"/>
        <v>381.058889574055</v>
      </c>
      <c r="AC116" s="32">
        <f t="shared" si="32"/>
        <v>45.814651345276502</v>
      </c>
      <c r="AD116" s="32">
        <f t="shared" si="33"/>
        <v>18.480750659935076</v>
      </c>
      <c r="AE116" s="2">
        <f t="shared" si="34"/>
        <v>0.3615057055992742</v>
      </c>
      <c r="AF116" s="2">
        <f t="shared" si="35"/>
        <v>1.2463858838890223</v>
      </c>
      <c r="AG116" s="2">
        <f t="shared" si="36"/>
        <v>1.0802113922190648</v>
      </c>
      <c r="AH116" s="2">
        <f t="shared" si="37"/>
        <v>1.2125343446707164</v>
      </c>
      <c r="AI116" s="32">
        <f t="shared" si="38"/>
        <v>3399.8465823728825</v>
      </c>
      <c r="AJ116" s="32">
        <f t="shared" si="39"/>
        <v>381.12865731918009</v>
      </c>
      <c r="AK116" s="32">
        <f t="shared" si="40"/>
        <v>45.821501989607398</v>
      </c>
      <c r="AL116" s="32">
        <f t="shared" si="41"/>
        <v>18.48231094836423</v>
      </c>
      <c r="AM116" s="2">
        <f t="shared" si="42"/>
        <v>0.36148942711336074</v>
      </c>
      <c r="AN116" s="2">
        <f t="shared" si="43"/>
        <v>1.2466239264585224</v>
      </c>
      <c r="AO116" s="2">
        <f t="shared" si="44"/>
        <v>1.0801717120553229</v>
      </c>
      <c r="AP116" s="2">
        <f t="shared" si="45"/>
        <v>1.2124641730529171</v>
      </c>
      <c r="AQ116" s="32">
        <f t="shared" si="46"/>
        <v>3399.7857020757083</v>
      </c>
      <c r="AR116" s="32">
        <f t="shared" si="47"/>
        <v>381.12806332538077</v>
      </c>
      <c r="AS116" s="32">
        <f t="shared" si="48"/>
        <v>45.821443648801072</v>
      </c>
      <c r="AT116" s="32">
        <f t="shared" si="49"/>
        <v>18.482297662476018</v>
      </c>
      <c r="AU116" s="2">
        <f t="shared" si="50"/>
        <v>0.36148956577679964</v>
      </c>
      <c r="AV116" s="2">
        <f t="shared" si="51"/>
        <v>1.2466218996296512</v>
      </c>
      <c r="AW116" s="2">
        <f t="shared" si="52"/>
        <v>1.0801720498583762</v>
      </c>
      <c r="AX116" s="2">
        <f t="shared" si="53"/>
        <v>1.2124647704611684</v>
      </c>
      <c r="AY116" s="32">
        <f t="shared" si="54"/>
        <v>3399.7862201612602</v>
      </c>
      <c r="AZ116" s="32">
        <f t="shared" si="55"/>
        <v>381.1280683802479</v>
      </c>
      <c r="BA116" s="32">
        <f t="shared" si="56"/>
        <v>45.821444145278249</v>
      </c>
      <c r="BB116" s="32">
        <f t="shared" si="57"/>
        <v>18.482297775538353</v>
      </c>
      <c r="BC116" s="2">
        <f t="shared" si="58"/>
        <v>0.36148956459678366</v>
      </c>
      <c r="BD116" s="2">
        <f t="shared" si="59"/>
        <v>1.246621916877884</v>
      </c>
      <c r="BE116" s="2">
        <f t="shared" si="60"/>
        <v>1.0801720469836817</v>
      </c>
      <c r="BF116" s="2">
        <f t="shared" si="61"/>
        <v>1.2124647653772422</v>
      </c>
      <c r="BG116" s="32">
        <f t="shared" si="62"/>
        <v>3399.7862157523523</v>
      </c>
      <c r="BH116" s="32">
        <f t="shared" si="63"/>
        <v>381.12806833723101</v>
      </c>
      <c r="BI116" s="32">
        <f t="shared" si="64"/>
        <v>45.821444141053234</v>
      </c>
      <c r="BJ116" s="32">
        <f t="shared" si="65"/>
        <v>18.482297774576196</v>
      </c>
      <c r="BK116" s="2">
        <f t="shared" si="66"/>
        <v>0.36148956460682569</v>
      </c>
      <c r="BL116" s="2">
        <f t="shared" si="67"/>
        <v>1.2466219167311015</v>
      </c>
      <c r="BM116" s="2">
        <f t="shared" si="68"/>
        <v>1.0801720470081455</v>
      </c>
      <c r="BN116" s="2">
        <f t="shared" si="69"/>
        <v>1.2124647654205067</v>
      </c>
      <c r="BO116" s="32">
        <f t="shared" si="70"/>
        <v>3399.7862157898712</v>
      </c>
      <c r="BP116" s="32">
        <f t="shared" si="71"/>
        <v>381.12806833759709</v>
      </c>
      <c r="BQ116" s="32">
        <f t="shared" si="72"/>
        <v>45.821444141089181</v>
      </c>
      <c r="BR116" s="32">
        <f t="shared" si="73"/>
        <v>18.482297774584378</v>
      </c>
      <c r="BS116" s="2">
        <f t="shared" si="74"/>
        <v>0.36148956460674014</v>
      </c>
      <c r="BT116" s="2">
        <f t="shared" si="75"/>
        <v>1.2466219167323509</v>
      </c>
      <c r="BU116" s="2">
        <f t="shared" si="76"/>
        <v>1.0801720470079372</v>
      </c>
      <c r="BV116" s="2">
        <f t="shared" si="77"/>
        <v>1.2124647654201384</v>
      </c>
      <c r="BW116" s="32">
        <f t="shared" si="78"/>
        <v>3399.7862157895529</v>
      </c>
      <c r="BX116" s="32">
        <f t="shared" si="79"/>
        <v>381.12806833759402</v>
      </c>
      <c r="BY116" s="32">
        <f t="shared" si="80"/>
        <v>45.821444141088882</v>
      </c>
      <c r="BZ116" s="32">
        <f t="shared" si="81"/>
        <v>18.48229777458431</v>
      </c>
      <c r="CA116" s="2">
        <f t="shared" si="82"/>
        <v>0.36148956460674087</v>
      </c>
      <c r="CB116" s="2">
        <f t="shared" si="83"/>
        <v>1.2466219167323402</v>
      </c>
      <c r="CC116" s="2">
        <f t="shared" si="84"/>
        <v>1.0801720470079388</v>
      </c>
      <c r="CD116" s="2">
        <f t="shared" si="85"/>
        <v>1.2124647654201417</v>
      </c>
      <c r="CE116" s="32">
        <f t="shared" si="86"/>
        <v>3399.7862157895552</v>
      </c>
      <c r="CF116" s="32">
        <f t="shared" si="87"/>
        <v>381.12806833759402</v>
      </c>
      <c r="CG116" s="32">
        <f t="shared" si="88"/>
        <v>45.821444141088882</v>
      </c>
      <c r="CH116" s="32">
        <f t="shared" si="89"/>
        <v>18.48229777458431</v>
      </c>
      <c r="CI116" s="2">
        <f t="shared" si="90"/>
        <v>0.36148956460674087</v>
      </c>
      <c r="CJ116" s="2">
        <f t="shared" si="91"/>
        <v>1.2466219167323402</v>
      </c>
      <c r="CK116" s="2">
        <f t="shared" si="92"/>
        <v>1.0801720470079388</v>
      </c>
      <c r="CL116" s="2">
        <f t="shared" si="93"/>
        <v>1.2124647654201417</v>
      </c>
      <c r="CM116" s="32">
        <f t="shared" si="94"/>
        <v>3399.7862157895552</v>
      </c>
      <c r="CN116" s="32">
        <f t="shared" si="95"/>
        <v>381.12806833759402</v>
      </c>
      <c r="CO116" s="32">
        <f t="shared" si="96"/>
        <v>45.821444141088882</v>
      </c>
      <c r="CP116" s="32">
        <f t="shared" si="97"/>
        <v>18.48229777458431</v>
      </c>
      <c r="CQ116" s="2">
        <f t="shared" si="98"/>
        <v>0.36148956460674087</v>
      </c>
      <c r="CR116" s="2">
        <f t="shared" si="99"/>
        <v>1.2466219167323402</v>
      </c>
      <c r="CS116" s="2">
        <f t="shared" si="100"/>
        <v>1.0801720470079388</v>
      </c>
      <c r="CT116" s="2">
        <f t="shared" si="101"/>
        <v>1.2124647654201417</v>
      </c>
      <c r="CU116" s="32">
        <f t="shared" si="102"/>
        <v>3399.7862157895552</v>
      </c>
      <c r="CV116" s="32">
        <f t="shared" si="103"/>
        <v>381.12806833759402</v>
      </c>
      <c r="CW116" s="48">
        <f t="shared" si="104"/>
        <v>45.821444141088882</v>
      </c>
      <c r="CX116" s="48">
        <f t="shared" si="105"/>
        <v>18.48229777458431</v>
      </c>
      <c r="CY116" s="49">
        <f t="shared" si="106"/>
        <v>0.36148956460674087</v>
      </c>
      <c r="CZ116" s="49">
        <f t="shared" si="107"/>
        <v>1.2466219167323402</v>
      </c>
      <c r="DA116" s="49">
        <f t="shared" si="108"/>
        <v>1.0801720470079388</v>
      </c>
      <c r="DB116" s="49">
        <f t="shared" si="109"/>
        <v>1.2124647654201417</v>
      </c>
      <c r="DC116" s="48">
        <f t="shared" si="110"/>
        <v>3399.7862157895552</v>
      </c>
      <c r="DD116" s="32">
        <f t="shared" si="111"/>
        <v>381.12806833759402</v>
      </c>
      <c r="DE116" s="48">
        <f t="shared" si="112"/>
        <v>45.821444141088882</v>
      </c>
      <c r="DF116" s="48">
        <f t="shared" si="113"/>
        <v>18.48229777458431</v>
      </c>
      <c r="DG116" s="49">
        <f t="shared" si="114"/>
        <v>0.36148956460674087</v>
      </c>
      <c r="DH116" s="49">
        <f t="shared" si="115"/>
        <v>1.2466219167323402</v>
      </c>
      <c r="DI116" s="49">
        <f t="shared" si="116"/>
        <v>1.0801720470079388</v>
      </c>
      <c r="DJ116" s="49">
        <f t="shared" si="117"/>
        <v>1.2124647654201417</v>
      </c>
      <c r="DK116" s="48">
        <f t="shared" si="118"/>
        <v>3399.7862157895552</v>
      </c>
      <c r="DL116" s="32">
        <f t="shared" si="119"/>
        <v>381.12806833759402</v>
      </c>
      <c r="DM116" s="48">
        <f t="shared" si="120"/>
        <v>45.821444141088882</v>
      </c>
      <c r="DN116" s="48">
        <f t="shared" si="121"/>
        <v>18.48229777458431</v>
      </c>
      <c r="DO116" s="49">
        <f t="shared" si="122"/>
        <v>0.36148956460674087</v>
      </c>
      <c r="DP116" s="49">
        <f t="shared" si="123"/>
        <v>1.2466219167323402</v>
      </c>
      <c r="DQ116" s="49">
        <f t="shared" si="124"/>
        <v>1.0801720470079388</v>
      </c>
      <c r="DR116" s="49">
        <f t="shared" si="125"/>
        <v>1.2124647654201417</v>
      </c>
      <c r="DS116" s="48">
        <f t="shared" si="126"/>
        <v>3399.7862157895552</v>
      </c>
      <c r="DT116" s="32">
        <f t="shared" si="127"/>
        <v>381.12806833759402</v>
      </c>
      <c r="DU116" s="48">
        <f t="shared" si="128"/>
        <v>45.821444141088882</v>
      </c>
      <c r="DV116" s="48">
        <f t="shared" si="129"/>
        <v>18.48229777458431</v>
      </c>
      <c r="DW116" s="49">
        <f t="shared" si="130"/>
        <v>0.36148956460674087</v>
      </c>
      <c r="DX116" s="49">
        <f t="shared" si="131"/>
        <v>1.2466219167323402</v>
      </c>
      <c r="DY116" s="49">
        <f t="shared" si="132"/>
        <v>1.0801720470079388</v>
      </c>
      <c r="DZ116" s="49">
        <f t="shared" si="133"/>
        <v>1.2124647654201417</v>
      </c>
      <c r="EA116" s="48">
        <f t="shared" si="134"/>
        <v>3399.7862157895552</v>
      </c>
      <c r="EB116" s="32">
        <f t="shared" si="135"/>
        <v>381.12806833759402</v>
      </c>
      <c r="EC116" s="48">
        <f t="shared" si="136"/>
        <v>45.821444141088882</v>
      </c>
      <c r="ED116" s="48">
        <f t="shared" si="137"/>
        <v>18.48229777458431</v>
      </c>
      <c r="EE116" s="49">
        <f t="shared" si="138"/>
        <v>0.36148956460674087</v>
      </c>
      <c r="EF116" s="49">
        <f t="shared" si="139"/>
        <v>1.2466219167323402</v>
      </c>
      <c r="EG116" s="49">
        <f t="shared" si="140"/>
        <v>1.0801720470079388</v>
      </c>
      <c r="EH116" s="49">
        <f t="shared" si="141"/>
        <v>1.2124647654201417</v>
      </c>
      <c r="EI116" s="48">
        <f t="shared" si="142"/>
        <v>3399.7862157895552</v>
      </c>
      <c r="EJ116" s="32">
        <f t="shared" si="143"/>
        <v>381.12806833759402</v>
      </c>
      <c r="EK116" s="48">
        <f t="shared" si="144"/>
        <v>45.821444141088882</v>
      </c>
      <c r="EL116" s="48">
        <f t="shared" si="145"/>
        <v>18.48229777458431</v>
      </c>
      <c r="EM116" s="49">
        <f t="shared" si="146"/>
        <v>0.36148956460674087</v>
      </c>
      <c r="EN116" s="49">
        <f t="shared" si="147"/>
        <v>1.2466219167323402</v>
      </c>
      <c r="EO116" s="49">
        <f t="shared" si="148"/>
        <v>1.0801720470079388</v>
      </c>
      <c r="EP116" s="49">
        <f t="shared" si="149"/>
        <v>1.2124647654201417</v>
      </c>
      <c r="EQ116" s="32">
        <f t="shared" si="150"/>
        <v>0.77990269668951817</v>
      </c>
      <c r="ER116" s="32">
        <f t="shared" si="151"/>
        <v>107.97806833759404</v>
      </c>
    </row>
    <row r="117" spans="19:148" x14ac:dyDescent="0.25">
      <c r="S117" s="32">
        <v>0.55000000000000004</v>
      </c>
      <c r="T117" s="38">
        <f t="shared" si="23"/>
        <v>389.36884519356886</v>
      </c>
      <c r="U117" s="32">
        <f t="shared" si="24"/>
        <v>46.657160577586801</v>
      </c>
      <c r="V117" s="32">
        <f t="shared" si="25"/>
        <v>18.6696374340221</v>
      </c>
      <c r="W117" s="2">
        <f t="shared" si="152"/>
        <v>0.35944578826190188</v>
      </c>
      <c r="X117" s="2">
        <f t="shared" si="153"/>
        <v>1.2750394127666065</v>
      </c>
      <c r="Y117" s="2">
        <f t="shared" si="28"/>
        <v>1.0713373888273567</v>
      </c>
      <c r="Z117" s="2">
        <f t="shared" si="29"/>
        <v>1.2098564024760528</v>
      </c>
      <c r="AA117" s="32">
        <f t="shared" si="30"/>
        <v>3368.0265009161144</v>
      </c>
      <c r="AB117" s="32">
        <f t="shared" si="31"/>
        <v>380.81701731305697</v>
      </c>
      <c r="AC117" s="32">
        <f t="shared" si="32"/>
        <v>45.790929383976305</v>
      </c>
      <c r="AD117" s="32">
        <f t="shared" si="33"/>
        <v>18.475344699062227</v>
      </c>
      <c r="AE117" s="2">
        <f t="shared" si="34"/>
        <v>0.36156201107494229</v>
      </c>
      <c r="AF117" s="2">
        <f t="shared" si="35"/>
        <v>1.2455609335247237</v>
      </c>
      <c r="AG117" s="2">
        <f t="shared" si="36"/>
        <v>1.0759148221037413</v>
      </c>
      <c r="AH117" s="2">
        <f t="shared" si="37"/>
        <v>1.2187666734917733</v>
      </c>
      <c r="AI117" s="32">
        <f t="shared" si="38"/>
        <v>3374.858636380904</v>
      </c>
      <c r="AJ117" s="32">
        <f t="shared" si="39"/>
        <v>380.88413013272498</v>
      </c>
      <c r="AK117" s="32">
        <f t="shared" si="40"/>
        <v>45.79750721722511</v>
      </c>
      <c r="AL117" s="32">
        <f t="shared" si="41"/>
        <v>18.476844192771221</v>
      </c>
      <c r="AM117" s="2">
        <f t="shared" si="42"/>
        <v>0.36154640794582044</v>
      </c>
      <c r="AN117" s="2">
        <f t="shared" si="43"/>
        <v>1.2457897876533353</v>
      </c>
      <c r="AO117" s="2">
        <f t="shared" si="44"/>
        <v>1.0758785455173607</v>
      </c>
      <c r="AP117" s="2">
        <f t="shared" si="45"/>
        <v>1.2186964317315576</v>
      </c>
      <c r="AQ117" s="32">
        <f t="shared" si="46"/>
        <v>3374.8016976000208</v>
      </c>
      <c r="AR117" s="32">
        <f t="shared" si="47"/>
        <v>380.88357127111379</v>
      </c>
      <c r="AS117" s="32">
        <f t="shared" si="48"/>
        <v>45.797452428532182</v>
      </c>
      <c r="AT117" s="32">
        <f t="shared" si="49"/>
        <v>18.476831704576529</v>
      </c>
      <c r="AU117" s="2">
        <f t="shared" si="50"/>
        <v>0.3615465379397545</v>
      </c>
      <c r="AV117" s="2">
        <f t="shared" si="51"/>
        <v>1.2457878817925283</v>
      </c>
      <c r="AW117" s="2">
        <f t="shared" si="52"/>
        <v>1.0758788475744507</v>
      </c>
      <c r="AX117" s="2">
        <f t="shared" si="53"/>
        <v>1.2186970166244466</v>
      </c>
      <c r="AY117" s="32">
        <f t="shared" si="54"/>
        <v>3374.8021715264717</v>
      </c>
      <c r="AZ117" s="32">
        <f t="shared" si="55"/>
        <v>380.88357592279561</v>
      </c>
      <c r="BA117" s="32">
        <f t="shared" si="56"/>
        <v>45.797452884564635</v>
      </c>
      <c r="BB117" s="32">
        <f t="shared" si="57"/>
        <v>18.476831808521844</v>
      </c>
      <c r="BC117" s="2">
        <f t="shared" si="58"/>
        <v>0.36154653685775506</v>
      </c>
      <c r="BD117" s="2">
        <f t="shared" si="59"/>
        <v>1.2457878976559409</v>
      </c>
      <c r="BE117" s="2">
        <f t="shared" si="60"/>
        <v>1.0758788450602783</v>
      </c>
      <c r="BF117" s="2">
        <f t="shared" si="61"/>
        <v>1.218697011756092</v>
      </c>
      <c r="BG117" s="32">
        <f t="shared" si="62"/>
        <v>3374.8021675817331</v>
      </c>
      <c r="BH117" s="32">
        <f t="shared" si="63"/>
        <v>380.88357588407723</v>
      </c>
      <c r="BI117" s="32">
        <f t="shared" si="64"/>
        <v>45.797452880768837</v>
      </c>
      <c r="BJ117" s="32">
        <f t="shared" si="65"/>
        <v>18.476831807656655</v>
      </c>
      <c r="BK117" s="2">
        <f t="shared" si="66"/>
        <v>0.36154653686676119</v>
      </c>
      <c r="BL117" s="2">
        <f t="shared" si="67"/>
        <v>1.2457878975239014</v>
      </c>
      <c r="BM117" s="2">
        <f t="shared" si="68"/>
        <v>1.0758788450812049</v>
      </c>
      <c r="BN117" s="2">
        <f t="shared" si="69"/>
        <v>1.2186970117966138</v>
      </c>
      <c r="BO117" s="32">
        <f t="shared" si="70"/>
        <v>3374.8021676145659</v>
      </c>
      <c r="BP117" s="32">
        <f t="shared" si="71"/>
        <v>380.88357588439948</v>
      </c>
      <c r="BQ117" s="32">
        <f t="shared" si="72"/>
        <v>45.797452880800449</v>
      </c>
      <c r="BR117" s="32">
        <f t="shared" si="73"/>
        <v>18.476831807663853</v>
      </c>
      <c r="BS117" s="2">
        <f t="shared" si="74"/>
        <v>0.36154653686668597</v>
      </c>
      <c r="BT117" s="2">
        <f t="shared" si="75"/>
        <v>1.245787897525001</v>
      </c>
      <c r="BU117" s="2">
        <f t="shared" si="76"/>
        <v>1.0758788450810308</v>
      </c>
      <c r="BV117" s="2">
        <f t="shared" si="77"/>
        <v>1.2186970117962768</v>
      </c>
      <c r="BW117" s="32">
        <f t="shared" si="78"/>
        <v>3374.8021676142935</v>
      </c>
      <c r="BX117" s="32">
        <f t="shared" si="79"/>
        <v>380.88357588439681</v>
      </c>
      <c r="BY117" s="32">
        <f t="shared" si="80"/>
        <v>45.797452880800179</v>
      </c>
      <c r="BZ117" s="32">
        <f t="shared" si="81"/>
        <v>18.476831807663796</v>
      </c>
      <c r="CA117" s="2">
        <f t="shared" si="82"/>
        <v>0.36154653686668675</v>
      </c>
      <c r="CB117" s="2">
        <f t="shared" si="83"/>
        <v>1.2457878975249912</v>
      </c>
      <c r="CC117" s="2">
        <f t="shared" si="84"/>
        <v>1.0758788450810324</v>
      </c>
      <c r="CD117" s="2">
        <f t="shared" si="85"/>
        <v>1.2186970117962797</v>
      </c>
      <c r="CE117" s="32">
        <f t="shared" si="86"/>
        <v>3374.8021676142944</v>
      </c>
      <c r="CF117" s="32">
        <f t="shared" si="87"/>
        <v>380.88357588439681</v>
      </c>
      <c r="CG117" s="32">
        <f t="shared" si="88"/>
        <v>45.797452880800179</v>
      </c>
      <c r="CH117" s="32">
        <f t="shared" si="89"/>
        <v>18.476831807663796</v>
      </c>
      <c r="CI117" s="2">
        <f t="shared" si="90"/>
        <v>0.36154653686668675</v>
      </c>
      <c r="CJ117" s="2">
        <f t="shared" si="91"/>
        <v>1.2457878975249912</v>
      </c>
      <c r="CK117" s="2">
        <f t="shared" si="92"/>
        <v>1.0758788450810324</v>
      </c>
      <c r="CL117" s="2">
        <f t="shared" si="93"/>
        <v>1.2186970117962797</v>
      </c>
      <c r="CM117" s="32">
        <f t="shared" si="94"/>
        <v>3374.8021676142944</v>
      </c>
      <c r="CN117" s="32">
        <f t="shared" si="95"/>
        <v>380.88357588439681</v>
      </c>
      <c r="CO117" s="32">
        <f t="shared" si="96"/>
        <v>45.797452880800179</v>
      </c>
      <c r="CP117" s="32">
        <f t="shared" si="97"/>
        <v>18.476831807663796</v>
      </c>
      <c r="CQ117" s="2">
        <f t="shared" si="98"/>
        <v>0.36154653686668675</v>
      </c>
      <c r="CR117" s="2">
        <f t="shared" si="99"/>
        <v>1.2457878975249912</v>
      </c>
      <c r="CS117" s="2">
        <f t="shared" si="100"/>
        <v>1.0758788450810324</v>
      </c>
      <c r="CT117" s="2">
        <f t="shared" si="101"/>
        <v>1.2186970117962797</v>
      </c>
      <c r="CU117" s="32">
        <f t="shared" si="102"/>
        <v>3374.8021676142944</v>
      </c>
      <c r="CV117" s="32">
        <f t="shared" si="103"/>
        <v>380.88357588439681</v>
      </c>
      <c r="CW117" s="48">
        <f t="shared" si="104"/>
        <v>45.797452880800179</v>
      </c>
      <c r="CX117" s="48">
        <f t="shared" si="105"/>
        <v>18.476831807663796</v>
      </c>
      <c r="CY117" s="49">
        <f t="shared" si="106"/>
        <v>0.36154653686668675</v>
      </c>
      <c r="CZ117" s="49">
        <f t="shared" si="107"/>
        <v>1.2457878975249912</v>
      </c>
      <c r="DA117" s="49">
        <f t="shared" si="108"/>
        <v>1.0758788450810324</v>
      </c>
      <c r="DB117" s="49">
        <f t="shared" si="109"/>
        <v>1.2186970117962797</v>
      </c>
      <c r="DC117" s="48">
        <f t="shared" si="110"/>
        <v>3374.8021676142944</v>
      </c>
      <c r="DD117" s="32">
        <f t="shared" si="111"/>
        <v>380.88357588439681</v>
      </c>
      <c r="DE117" s="48">
        <f t="shared" si="112"/>
        <v>45.797452880800179</v>
      </c>
      <c r="DF117" s="48">
        <f t="shared" si="113"/>
        <v>18.476831807663796</v>
      </c>
      <c r="DG117" s="49">
        <f t="shared" si="114"/>
        <v>0.36154653686668675</v>
      </c>
      <c r="DH117" s="49">
        <f t="shared" si="115"/>
        <v>1.2457878975249912</v>
      </c>
      <c r="DI117" s="49">
        <f t="shared" si="116"/>
        <v>1.0758788450810324</v>
      </c>
      <c r="DJ117" s="49">
        <f t="shared" si="117"/>
        <v>1.2186970117962797</v>
      </c>
      <c r="DK117" s="48">
        <f t="shared" si="118"/>
        <v>3374.8021676142944</v>
      </c>
      <c r="DL117" s="32">
        <f t="shared" si="119"/>
        <v>380.88357588439681</v>
      </c>
      <c r="DM117" s="48">
        <f t="shared" si="120"/>
        <v>45.797452880800179</v>
      </c>
      <c r="DN117" s="48">
        <f t="shared" si="121"/>
        <v>18.476831807663796</v>
      </c>
      <c r="DO117" s="49">
        <f t="shared" si="122"/>
        <v>0.36154653686668675</v>
      </c>
      <c r="DP117" s="49">
        <f t="shared" si="123"/>
        <v>1.2457878975249912</v>
      </c>
      <c r="DQ117" s="49">
        <f t="shared" si="124"/>
        <v>1.0758788450810324</v>
      </c>
      <c r="DR117" s="49">
        <f t="shared" si="125"/>
        <v>1.2186970117962797</v>
      </c>
      <c r="DS117" s="48">
        <f t="shared" si="126"/>
        <v>3374.8021676142944</v>
      </c>
      <c r="DT117" s="32">
        <f t="shared" si="127"/>
        <v>380.88357588439681</v>
      </c>
      <c r="DU117" s="48">
        <f t="shared" si="128"/>
        <v>45.797452880800179</v>
      </c>
      <c r="DV117" s="48">
        <f t="shared" si="129"/>
        <v>18.476831807663796</v>
      </c>
      <c r="DW117" s="49">
        <f t="shared" si="130"/>
        <v>0.36154653686668675</v>
      </c>
      <c r="DX117" s="49">
        <f t="shared" si="131"/>
        <v>1.2457878975249912</v>
      </c>
      <c r="DY117" s="49">
        <f t="shared" si="132"/>
        <v>1.0758788450810324</v>
      </c>
      <c r="DZ117" s="49">
        <f t="shared" si="133"/>
        <v>1.2186970117962797</v>
      </c>
      <c r="EA117" s="48">
        <f t="shared" si="134"/>
        <v>3374.8021676142944</v>
      </c>
      <c r="EB117" s="32">
        <f t="shared" si="135"/>
        <v>380.88357588439681</v>
      </c>
      <c r="EC117" s="48">
        <f t="shared" si="136"/>
        <v>45.797452880800179</v>
      </c>
      <c r="ED117" s="48">
        <f t="shared" si="137"/>
        <v>18.476831807663796</v>
      </c>
      <c r="EE117" s="49">
        <f t="shared" si="138"/>
        <v>0.36154653686668675</v>
      </c>
      <c r="EF117" s="49">
        <f t="shared" si="139"/>
        <v>1.2457878975249912</v>
      </c>
      <c r="EG117" s="49">
        <f t="shared" si="140"/>
        <v>1.0758788450810324</v>
      </c>
      <c r="EH117" s="49">
        <f t="shared" si="141"/>
        <v>1.2186970117962797</v>
      </c>
      <c r="EI117" s="48">
        <f t="shared" si="142"/>
        <v>3374.8021676142944</v>
      </c>
      <c r="EJ117" s="32">
        <f t="shared" si="143"/>
        <v>380.88357588439681</v>
      </c>
      <c r="EK117" s="48">
        <f t="shared" si="144"/>
        <v>45.797452880800179</v>
      </c>
      <c r="EL117" s="48">
        <f t="shared" si="145"/>
        <v>18.476831807663796</v>
      </c>
      <c r="EM117" s="49">
        <f t="shared" si="146"/>
        <v>0.36154653686668675</v>
      </c>
      <c r="EN117" s="49">
        <f t="shared" si="147"/>
        <v>1.2457878975249912</v>
      </c>
      <c r="EO117" s="49">
        <f t="shared" si="148"/>
        <v>1.0758788450810324</v>
      </c>
      <c r="EP117" s="49">
        <f t="shared" si="149"/>
        <v>1.2186970117962797</v>
      </c>
      <c r="EQ117" s="32">
        <f t="shared" si="150"/>
        <v>0.78537395728805703</v>
      </c>
      <c r="ER117" s="32">
        <f t="shared" si="151"/>
        <v>107.73357588439683</v>
      </c>
    </row>
    <row r="118" spans="19:148" x14ac:dyDescent="0.25">
      <c r="S118" s="32">
        <v>0.56000000000000005</v>
      </c>
      <c r="T118" s="38">
        <f t="shared" si="23"/>
        <v>388.97738169283372</v>
      </c>
      <c r="U118" s="32">
        <f t="shared" si="24"/>
        <v>46.616222444254689</v>
      </c>
      <c r="V118" s="32">
        <f t="shared" si="25"/>
        <v>18.660598962128681</v>
      </c>
      <c r="W118" s="2">
        <f t="shared" si="152"/>
        <v>0.35954846638254973</v>
      </c>
      <c r="X118" s="2">
        <f t="shared" si="153"/>
        <v>1.2736748090326695</v>
      </c>
      <c r="Y118" s="2">
        <f t="shared" si="28"/>
        <v>1.0675190257058691</v>
      </c>
      <c r="Z118" s="2">
        <f t="shared" si="29"/>
        <v>1.21595782813256</v>
      </c>
      <c r="AA118" s="32">
        <f t="shared" si="30"/>
        <v>3343.764246642053</v>
      </c>
      <c r="AB118" s="32">
        <f t="shared" si="31"/>
        <v>380.57779304050143</v>
      </c>
      <c r="AC118" s="32">
        <f t="shared" si="32"/>
        <v>45.767509756830961</v>
      </c>
      <c r="AD118" s="32">
        <f t="shared" si="33"/>
        <v>18.470002922313338</v>
      </c>
      <c r="AE118" s="2">
        <f t="shared" si="34"/>
        <v>0.36161750336403503</v>
      </c>
      <c r="AF118" s="2">
        <f t="shared" si="35"/>
        <v>1.2447454706463241</v>
      </c>
      <c r="AG118" s="2">
        <f t="shared" si="36"/>
        <v>1.071788425183652</v>
      </c>
      <c r="AH118" s="2">
        <f t="shared" si="37"/>
        <v>1.2250565744549284</v>
      </c>
      <c r="AI118" s="32">
        <f t="shared" si="38"/>
        <v>3350.2937913493438</v>
      </c>
      <c r="AJ118" s="32">
        <f t="shared" si="39"/>
        <v>380.64231167443558</v>
      </c>
      <c r="AK118" s="32">
        <f t="shared" si="40"/>
        <v>45.773821848744241</v>
      </c>
      <c r="AL118" s="32">
        <f t="shared" si="41"/>
        <v>18.471443106872275</v>
      </c>
      <c r="AM118" s="2">
        <f t="shared" si="42"/>
        <v>0.36160255637145972</v>
      </c>
      <c r="AN118" s="2">
        <f t="shared" si="43"/>
        <v>1.2449653560127241</v>
      </c>
      <c r="AO118" s="2">
        <f t="shared" si="44"/>
        <v>1.0717553087853358</v>
      </c>
      <c r="AP118" s="2">
        <f t="shared" si="45"/>
        <v>1.2249863537678172</v>
      </c>
      <c r="AQ118" s="32">
        <f t="shared" si="46"/>
        <v>3350.2405718697319</v>
      </c>
      <c r="AR118" s="32">
        <f t="shared" si="47"/>
        <v>380.64178622245498</v>
      </c>
      <c r="AS118" s="32">
        <f t="shared" si="48"/>
        <v>45.773770429452526</v>
      </c>
      <c r="AT118" s="32">
        <f t="shared" si="49"/>
        <v>18.471431376277508</v>
      </c>
      <c r="AU118" s="2">
        <f t="shared" si="50"/>
        <v>0.36160267815996755</v>
      </c>
      <c r="AV118" s="2">
        <f t="shared" si="51"/>
        <v>1.2449635650922881</v>
      </c>
      <c r="AW118" s="2">
        <f t="shared" si="52"/>
        <v>1.0717555784696762</v>
      </c>
      <c r="AX118" s="2">
        <f t="shared" si="53"/>
        <v>1.2249869256345309</v>
      </c>
      <c r="AY118" s="32">
        <f t="shared" si="54"/>
        <v>3350.2410051101397</v>
      </c>
      <c r="AZ118" s="32">
        <f t="shared" si="55"/>
        <v>380.64179049999552</v>
      </c>
      <c r="BA118" s="32">
        <f t="shared" si="56"/>
        <v>45.773770848040108</v>
      </c>
      <c r="BB118" s="32">
        <f t="shared" si="57"/>
        <v>18.471431471772515</v>
      </c>
      <c r="BC118" s="2">
        <f t="shared" si="58"/>
        <v>0.36160267716852901</v>
      </c>
      <c r="BD118" s="2">
        <f t="shared" si="59"/>
        <v>1.2449635796716041</v>
      </c>
      <c r="BE118" s="2">
        <f t="shared" si="60"/>
        <v>1.0717555762742585</v>
      </c>
      <c r="BF118" s="2">
        <f t="shared" si="61"/>
        <v>1.2249869209791411</v>
      </c>
      <c r="BG118" s="32">
        <f t="shared" si="62"/>
        <v>3350.2410015832525</v>
      </c>
      <c r="BH118" s="32">
        <f t="shared" si="63"/>
        <v>380.6417904651733</v>
      </c>
      <c r="BI118" s="32">
        <f t="shared" si="64"/>
        <v>45.773770844632509</v>
      </c>
      <c r="BJ118" s="32">
        <f t="shared" si="65"/>
        <v>18.471431470995121</v>
      </c>
      <c r="BK118" s="2">
        <f t="shared" si="66"/>
        <v>0.36160267717660005</v>
      </c>
      <c r="BL118" s="2">
        <f t="shared" si="67"/>
        <v>1.2449635795529181</v>
      </c>
      <c r="BM118" s="2">
        <f t="shared" si="68"/>
        <v>1.0717555762921309</v>
      </c>
      <c r="BN118" s="2">
        <f t="shared" si="69"/>
        <v>1.224986921017039</v>
      </c>
      <c r="BO118" s="32">
        <f t="shared" si="70"/>
        <v>3350.2410016119634</v>
      </c>
      <c r="BP118" s="32">
        <f t="shared" si="71"/>
        <v>380.64179046545672</v>
      </c>
      <c r="BQ118" s="32">
        <f t="shared" si="72"/>
        <v>45.773770844660234</v>
      </c>
      <c r="BR118" s="32">
        <f t="shared" si="73"/>
        <v>18.471431471001448</v>
      </c>
      <c r="BS118" s="2">
        <f t="shared" si="74"/>
        <v>0.36160267717653449</v>
      </c>
      <c r="BT118" s="2">
        <f t="shared" si="75"/>
        <v>1.2449635795538836</v>
      </c>
      <c r="BU118" s="2">
        <f t="shared" si="76"/>
        <v>1.0717555762919857</v>
      </c>
      <c r="BV118" s="2">
        <f t="shared" si="77"/>
        <v>1.2249869210167303</v>
      </c>
      <c r="BW118" s="32">
        <f t="shared" si="78"/>
        <v>3350.2410016117301</v>
      </c>
      <c r="BX118" s="32">
        <f t="shared" si="79"/>
        <v>380.64179046545445</v>
      </c>
      <c r="BY118" s="32">
        <f t="shared" si="80"/>
        <v>45.773770844660014</v>
      </c>
      <c r="BZ118" s="32">
        <f t="shared" si="81"/>
        <v>18.471431471001406</v>
      </c>
      <c r="CA118" s="2">
        <f t="shared" si="82"/>
        <v>0.3616026771765351</v>
      </c>
      <c r="CB118" s="2">
        <f t="shared" si="83"/>
        <v>1.2449635795538754</v>
      </c>
      <c r="CC118" s="2">
        <f t="shared" si="84"/>
        <v>1.0717555762919868</v>
      </c>
      <c r="CD118" s="2">
        <f t="shared" si="85"/>
        <v>1.2249869210167335</v>
      </c>
      <c r="CE118" s="32">
        <f t="shared" si="86"/>
        <v>3350.2410016117315</v>
      </c>
      <c r="CF118" s="32">
        <f t="shared" si="87"/>
        <v>380.64179046545445</v>
      </c>
      <c r="CG118" s="32">
        <f t="shared" si="88"/>
        <v>45.773770844660014</v>
      </c>
      <c r="CH118" s="32">
        <f t="shared" si="89"/>
        <v>18.471431471001406</v>
      </c>
      <c r="CI118" s="2">
        <f t="shared" si="90"/>
        <v>0.3616026771765351</v>
      </c>
      <c r="CJ118" s="2">
        <f t="shared" si="91"/>
        <v>1.2449635795538754</v>
      </c>
      <c r="CK118" s="2">
        <f t="shared" si="92"/>
        <v>1.0717555762919868</v>
      </c>
      <c r="CL118" s="2">
        <f t="shared" si="93"/>
        <v>1.2249869210167335</v>
      </c>
      <c r="CM118" s="32">
        <f t="shared" si="94"/>
        <v>3350.2410016117315</v>
      </c>
      <c r="CN118" s="32">
        <f t="shared" si="95"/>
        <v>380.64179046545445</v>
      </c>
      <c r="CO118" s="32">
        <f t="shared" si="96"/>
        <v>45.773770844660014</v>
      </c>
      <c r="CP118" s="32">
        <f t="shared" si="97"/>
        <v>18.471431471001406</v>
      </c>
      <c r="CQ118" s="2">
        <f t="shared" si="98"/>
        <v>0.3616026771765351</v>
      </c>
      <c r="CR118" s="2">
        <f t="shared" si="99"/>
        <v>1.2449635795538754</v>
      </c>
      <c r="CS118" s="2">
        <f t="shared" si="100"/>
        <v>1.0717555762919868</v>
      </c>
      <c r="CT118" s="2">
        <f t="shared" si="101"/>
        <v>1.2249869210167335</v>
      </c>
      <c r="CU118" s="32">
        <f t="shared" si="102"/>
        <v>3350.2410016117315</v>
      </c>
      <c r="CV118" s="32">
        <f t="shared" si="103"/>
        <v>380.64179046545445</v>
      </c>
      <c r="CW118" s="48">
        <f t="shared" si="104"/>
        <v>45.773770844660014</v>
      </c>
      <c r="CX118" s="48">
        <f t="shared" si="105"/>
        <v>18.471431471001406</v>
      </c>
      <c r="CY118" s="49">
        <f t="shared" si="106"/>
        <v>0.3616026771765351</v>
      </c>
      <c r="CZ118" s="49">
        <f t="shared" si="107"/>
        <v>1.2449635795538754</v>
      </c>
      <c r="DA118" s="49">
        <f t="shared" si="108"/>
        <v>1.0717555762919868</v>
      </c>
      <c r="DB118" s="49">
        <f t="shared" si="109"/>
        <v>1.2249869210167335</v>
      </c>
      <c r="DC118" s="48">
        <f t="shared" si="110"/>
        <v>3350.2410016117315</v>
      </c>
      <c r="DD118" s="32">
        <f t="shared" si="111"/>
        <v>380.64179046545445</v>
      </c>
      <c r="DE118" s="48">
        <f t="shared" si="112"/>
        <v>45.773770844660014</v>
      </c>
      <c r="DF118" s="48">
        <f t="shared" si="113"/>
        <v>18.471431471001406</v>
      </c>
      <c r="DG118" s="49">
        <f t="shared" si="114"/>
        <v>0.3616026771765351</v>
      </c>
      <c r="DH118" s="49">
        <f t="shared" si="115"/>
        <v>1.2449635795538754</v>
      </c>
      <c r="DI118" s="49">
        <f t="shared" si="116"/>
        <v>1.0717555762919868</v>
      </c>
      <c r="DJ118" s="49">
        <f t="shared" si="117"/>
        <v>1.2249869210167335</v>
      </c>
      <c r="DK118" s="48">
        <f t="shared" si="118"/>
        <v>3350.2410016117315</v>
      </c>
      <c r="DL118" s="32">
        <f t="shared" si="119"/>
        <v>380.64179046545445</v>
      </c>
      <c r="DM118" s="48">
        <f t="shared" si="120"/>
        <v>45.773770844660014</v>
      </c>
      <c r="DN118" s="48">
        <f t="shared" si="121"/>
        <v>18.471431471001406</v>
      </c>
      <c r="DO118" s="49">
        <f t="shared" si="122"/>
        <v>0.3616026771765351</v>
      </c>
      <c r="DP118" s="49">
        <f t="shared" si="123"/>
        <v>1.2449635795538754</v>
      </c>
      <c r="DQ118" s="49">
        <f t="shared" si="124"/>
        <v>1.0717555762919868</v>
      </c>
      <c r="DR118" s="49">
        <f t="shared" si="125"/>
        <v>1.2249869210167335</v>
      </c>
      <c r="DS118" s="48">
        <f t="shared" si="126"/>
        <v>3350.2410016117315</v>
      </c>
      <c r="DT118" s="32">
        <f t="shared" si="127"/>
        <v>380.64179046545445</v>
      </c>
      <c r="DU118" s="48">
        <f t="shared" si="128"/>
        <v>45.773770844660014</v>
      </c>
      <c r="DV118" s="48">
        <f t="shared" si="129"/>
        <v>18.471431471001406</v>
      </c>
      <c r="DW118" s="49">
        <f t="shared" si="130"/>
        <v>0.3616026771765351</v>
      </c>
      <c r="DX118" s="49">
        <f t="shared" si="131"/>
        <v>1.2449635795538754</v>
      </c>
      <c r="DY118" s="49">
        <f t="shared" si="132"/>
        <v>1.0717555762919868</v>
      </c>
      <c r="DZ118" s="49">
        <f t="shared" si="133"/>
        <v>1.2249869210167335</v>
      </c>
      <c r="EA118" s="48">
        <f t="shared" si="134"/>
        <v>3350.2410016117315</v>
      </c>
      <c r="EB118" s="32">
        <f t="shared" si="135"/>
        <v>380.64179046545445</v>
      </c>
      <c r="EC118" s="48">
        <f t="shared" si="136"/>
        <v>45.773770844660014</v>
      </c>
      <c r="ED118" s="48">
        <f t="shared" si="137"/>
        <v>18.471431471001406</v>
      </c>
      <c r="EE118" s="49">
        <f t="shared" si="138"/>
        <v>0.3616026771765351</v>
      </c>
      <c r="EF118" s="49">
        <f t="shared" si="139"/>
        <v>1.2449635795538754</v>
      </c>
      <c r="EG118" s="49">
        <f t="shared" si="140"/>
        <v>1.0717555762919868</v>
      </c>
      <c r="EH118" s="49">
        <f t="shared" si="141"/>
        <v>1.2249869210167335</v>
      </c>
      <c r="EI118" s="48">
        <f t="shared" si="142"/>
        <v>3350.2410016117315</v>
      </c>
      <c r="EJ118" s="32">
        <f t="shared" si="143"/>
        <v>380.64179046545445</v>
      </c>
      <c r="EK118" s="48">
        <f t="shared" si="144"/>
        <v>45.773770844660014</v>
      </c>
      <c r="EL118" s="48">
        <f t="shared" si="145"/>
        <v>18.471431471001406</v>
      </c>
      <c r="EM118" s="49">
        <f t="shared" si="146"/>
        <v>0.3616026771765351</v>
      </c>
      <c r="EN118" s="49">
        <f t="shared" si="147"/>
        <v>1.2449635795538754</v>
      </c>
      <c r="EO118" s="49">
        <f t="shared" si="148"/>
        <v>1.0717555762919868</v>
      </c>
      <c r="EP118" s="49">
        <f t="shared" si="149"/>
        <v>1.2249869210167335</v>
      </c>
      <c r="EQ118" s="32">
        <f t="shared" si="150"/>
        <v>0.79079141770131345</v>
      </c>
      <c r="ER118" s="32">
        <f t="shared" si="151"/>
        <v>107.49179046545447</v>
      </c>
    </row>
    <row r="119" spans="19:148" x14ac:dyDescent="0.25">
      <c r="S119" s="32">
        <v>0.56999999999999995</v>
      </c>
      <c r="T119" s="38">
        <f t="shared" si="23"/>
        <v>388.58591819209857</v>
      </c>
      <c r="U119" s="32">
        <f t="shared" si="24"/>
        <v>46.575412601230852</v>
      </c>
      <c r="V119" s="32">
        <f t="shared" si="25"/>
        <v>18.65157463715153</v>
      </c>
      <c r="W119" s="2">
        <f t="shared" si="152"/>
        <v>0.35965057074932577</v>
      </c>
      <c r="X119" s="2">
        <f t="shared" si="153"/>
        <v>1.272311786410069</v>
      </c>
      <c r="Y119" s="2">
        <f t="shared" si="28"/>
        <v>1.0638503148645506</v>
      </c>
      <c r="Z119" s="2">
        <f t="shared" si="29"/>
        <v>1.2221242537794148</v>
      </c>
      <c r="AA119" s="32">
        <f t="shared" si="30"/>
        <v>3319.9002081863223</v>
      </c>
      <c r="AB119" s="32">
        <f t="shared" si="31"/>
        <v>380.34112127745732</v>
      </c>
      <c r="AC119" s="32">
        <f t="shared" si="32"/>
        <v>45.744381589325563</v>
      </c>
      <c r="AD119" s="32">
        <f t="shared" si="33"/>
        <v>18.464723026961295</v>
      </c>
      <c r="AE119" s="2">
        <f t="shared" si="34"/>
        <v>0.36167221147876916</v>
      </c>
      <c r="AF119" s="2">
        <f t="shared" si="35"/>
        <v>1.2439391513802336</v>
      </c>
      <c r="AG119" s="2">
        <f t="shared" si="36"/>
        <v>1.0678263565394501</v>
      </c>
      <c r="AH119" s="2">
        <f t="shared" si="37"/>
        <v>1.2314035890227581</v>
      </c>
      <c r="AI119" s="32">
        <f t="shared" si="38"/>
        <v>3326.136565507145</v>
      </c>
      <c r="AJ119" s="32">
        <f t="shared" si="39"/>
        <v>380.40310290928051</v>
      </c>
      <c r="AK119" s="32">
        <f t="shared" si="40"/>
        <v>45.750434603660054</v>
      </c>
      <c r="AL119" s="32">
        <f t="shared" si="41"/>
        <v>18.466105302123392</v>
      </c>
      <c r="AM119" s="2">
        <f t="shared" si="42"/>
        <v>0.36165790248640933</v>
      </c>
      <c r="AN119" s="2">
        <f t="shared" si="43"/>
        <v>1.2441502748320807</v>
      </c>
      <c r="AO119" s="2">
        <f t="shared" si="44"/>
        <v>1.0677961728943544</v>
      </c>
      <c r="AP119" s="2">
        <f t="shared" si="45"/>
        <v>1.2313334837610517</v>
      </c>
      <c r="AQ119" s="32">
        <f t="shared" si="46"/>
        <v>3326.0868593583996</v>
      </c>
      <c r="AR119" s="32">
        <f t="shared" si="47"/>
        <v>380.40260926390113</v>
      </c>
      <c r="AS119" s="32">
        <f t="shared" si="48"/>
        <v>45.750386383971041</v>
      </c>
      <c r="AT119" s="32">
        <f t="shared" si="49"/>
        <v>18.466094291841703</v>
      </c>
      <c r="AU119" s="2">
        <f t="shared" si="50"/>
        <v>0.36165801650034407</v>
      </c>
      <c r="AV119" s="2">
        <f t="shared" si="51"/>
        <v>1.2441485932458067</v>
      </c>
      <c r="AW119" s="2">
        <f t="shared" si="52"/>
        <v>1.0677964132694393</v>
      </c>
      <c r="AX119" s="2">
        <f t="shared" si="53"/>
        <v>1.2313340420825125</v>
      </c>
      <c r="AY119" s="32">
        <f t="shared" si="54"/>
        <v>3326.0872550702816</v>
      </c>
      <c r="AZ119" s="32">
        <f t="shared" si="55"/>
        <v>380.40261319384786</v>
      </c>
      <c r="BA119" s="32">
        <f t="shared" si="56"/>
        <v>45.750386767850792</v>
      </c>
      <c r="BB119" s="32">
        <f t="shared" si="57"/>
        <v>18.466094379495264</v>
      </c>
      <c r="BC119" s="2">
        <f t="shared" si="58"/>
        <v>0.36165801559267391</v>
      </c>
      <c r="BD119" s="2">
        <f t="shared" si="59"/>
        <v>1.2441486066330305</v>
      </c>
      <c r="BE119" s="2">
        <f t="shared" si="60"/>
        <v>1.0677964113557943</v>
      </c>
      <c r="BF119" s="2">
        <f t="shared" si="61"/>
        <v>1.2313340376376731</v>
      </c>
      <c r="BG119" s="32">
        <f t="shared" si="62"/>
        <v>3326.0872519199793</v>
      </c>
      <c r="BH119" s="32">
        <f t="shared" si="63"/>
        <v>380.40261316256112</v>
      </c>
      <c r="BI119" s="32">
        <f t="shared" si="64"/>
        <v>45.750386764794669</v>
      </c>
      <c r="BJ119" s="32">
        <f t="shared" si="65"/>
        <v>18.466094378797447</v>
      </c>
      <c r="BK119" s="2">
        <f t="shared" si="66"/>
        <v>0.36165801559990007</v>
      </c>
      <c r="BL119" s="2">
        <f t="shared" si="67"/>
        <v>1.2441486065264531</v>
      </c>
      <c r="BM119" s="2">
        <f t="shared" si="68"/>
        <v>1.0677964113710292</v>
      </c>
      <c r="BN119" s="2">
        <f t="shared" si="69"/>
        <v>1.231334037673059</v>
      </c>
      <c r="BO119" s="32">
        <f t="shared" si="70"/>
        <v>3326.0872519450595</v>
      </c>
      <c r="BP119" s="32">
        <f t="shared" si="71"/>
        <v>380.40261316281021</v>
      </c>
      <c r="BQ119" s="32">
        <f t="shared" si="72"/>
        <v>45.750386764819012</v>
      </c>
      <c r="BR119" s="32">
        <f t="shared" si="73"/>
        <v>18.466094378803007</v>
      </c>
      <c r="BS119" s="2">
        <f t="shared" si="74"/>
        <v>0.36165801559984256</v>
      </c>
      <c r="BT119" s="2">
        <f t="shared" si="75"/>
        <v>1.2441486065273017</v>
      </c>
      <c r="BU119" s="2">
        <f t="shared" si="76"/>
        <v>1.067796411370908</v>
      </c>
      <c r="BV119" s="2">
        <f t="shared" si="77"/>
        <v>1.231334037672777</v>
      </c>
      <c r="BW119" s="32">
        <f t="shared" si="78"/>
        <v>3326.0872519448594</v>
      </c>
      <c r="BX119" s="32">
        <f t="shared" si="79"/>
        <v>380.40261316280822</v>
      </c>
      <c r="BY119" s="32">
        <f t="shared" si="80"/>
        <v>45.750386764818806</v>
      </c>
      <c r="BZ119" s="32">
        <f t="shared" si="81"/>
        <v>18.466094378802961</v>
      </c>
      <c r="CA119" s="2">
        <f t="shared" si="82"/>
        <v>0.36165801559984301</v>
      </c>
      <c r="CB119" s="2">
        <f t="shared" si="83"/>
        <v>1.2441486065272946</v>
      </c>
      <c r="CC119" s="2">
        <f t="shared" si="84"/>
        <v>1.0677964113709089</v>
      </c>
      <c r="CD119" s="2">
        <f t="shared" si="85"/>
        <v>1.2313340376727793</v>
      </c>
      <c r="CE119" s="32">
        <f t="shared" si="86"/>
        <v>3326.0872519448617</v>
      </c>
      <c r="CF119" s="32">
        <f t="shared" si="87"/>
        <v>380.40261316280822</v>
      </c>
      <c r="CG119" s="32">
        <f t="shared" si="88"/>
        <v>45.750386764818806</v>
      </c>
      <c r="CH119" s="32">
        <f t="shared" si="89"/>
        <v>18.466094378802961</v>
      </c>
      <c r="CI119" s="2">
        <f t="shared" si="90"/>
        <v>0.36165801559984301</v>
      </c>
      <c r="CJ119" s="2">
        <f t="shared" si="91"/>
        <v>1.2441486065272946</v>
      </c>
      <c r="CK119" s="2">
        <f t="shared" si="92"/>
        <v>1.0677964113709089</v>
      </c>
      <c r="CL119" s="2">
        <f t="shared" si="93"/>
        <v>1.2313340376727793</v>
      </c>
      <c r="CM119" s="32">
        <f t="shared" si="94"/>
        <v>3326.0872519448617</v>
      </c>
      <c r="CN119" s="32">
        <f t="shared" si="95"/>
        <v>380.40261316280822</v>
      </c>
      <c r="CO119" s="32">
        <f t="shared" si="96"/>
        <v>45.750386764818806</v>
      </c>
      <c r="CP119" s="32">
        <f t="shared" si="97"/>
        <v>18.466094378802961</v>
      </c>
      <c r="CQ119" s="2">
        <f t="shared" si="98"/>
        <v>0.36165801559984301</v>
      </c>
      <c r="CR119" s="2">
        <f t="shared" si="99"/>
        <v>1.2441486065272946</v>
      </c>
      <c r="CS119" s="2">
        <f t="shared" si="100"/>
        <v>1.0677964113709089</v>
      </c>
      <c r="CT119" s="2">
        <f t="shared" si="101"/>
        <v>1.2313340376727793</v>
      </c>
      <c r="CU119" s="32">
        <f t="shared" si="102"/>
        <v>3326.0872519448617</v>
      </c>
      <c r="CV119" s="32">
        <f t="shared" si="103"/>
        <v>380.40261316280822</v>
      </c>
      <c r="CW119" s="48">
        <f t="shared" si="104"/>
        <v>45.750386764818806</v>
      </c>
      <c r="CX119" s="48">
        <f t="shared" si="105"/>
        <v>18.466094378802961</v>
      </c>
      <c r="CY119" s="49">
        <f t="shared" si="106"/>
        <v>0.36165801559984301</v>
      </c>
      <c r="CZ119" s="49">
        <f t="shared" si="107"/>
        <v>1.2441486065272946</v>
      </c>
      <c r="DA119" s="49">
        <f t="shared" si="108"/>
        <v>1.0677964113709089</v>
      </c>
      <c r="DB119" s="49">
        <f t="shared" si="109"/>
        <v>1.2313340376727793</v>
      </c>
      <c r="DC119" s="48">
        <f t="shared" si="110"/>
        <v>3326.0872519448617</v>
      </c>
      <c r="DD119" s="32">
        <f t="shared" si="111"/>
        <v>380.40261316280822</v>
      </c>
      <c r="DE119" s="48">
        <f t="shared" si="112"/>
        <v>45.750386764818806</v>
      </c>
      <c r="DF119" s="48">
        <f t="shared" si="113"/>
        <v>18.466094378802961</v>
      </c>
      <c r="DG119" s="49">
        <f t="shared" si="114"/>
        <v>0.36165801559984301</v>
      </c>
      <c r="DH119" s="49">
        <f t="shared" si="115"/>
        <v>1.2441486065272946</v>
      </c>
      <c r="DI119" s="49">
        <f t="shared" si="116"/>
        <v>1.0677964113709089</v>
      </c>
      <c r="DJ119" s="49">
        <f t="shared" si="117"/>
        <v>1.2313340376727793</v>
      </c>
      <c r="DK119" s="48">
        <f t="shared" si="118"/>
        <v>3326.0872519448617</v>
      </c>
      <c r="DL119" s="32">
        <f t="shared" si="119"/>
        <v>380.40261316280822</v>
      </c>
      <c r="DM119" s="48">
        <f t="shared" si="120"/>
        <v>45.750386764818806</v>
      </c>
      <c r="DN119" s="48">
        <f t="shared" si="121"/>
        <v>18.466094378802961</v>
      </c>
      <c r="DO119" s="49">
        <f t="shared" si="122"/>
        <v>0.36165801559984301</v>
      </c>
      <c r="DP119" s="49">
        <f t="shared" si="123"/>
        <v>1.2441486065272946</v>
      </c>
      <c r="DQ119" s="49">
        <f t="shared" si="124"/>
        <v>1.0677964113709089</v>
      </c>
      <c r="DR119" s="49">
        <f t="shared" si="125"/>
        <v>1.2313340376727793</v>
      </c>
      <c r="DS119" s="48">
        <f t="shared" si="126"/>
        <v>3326.0872519448617</v>
      </c>
      <c r="DT119" s="32">
        <f t="shared" si="127"/>
        <v>380.40261316280822</v>
      </c>
      <c r="DU119" s="48">
        <f t="shared" si="128"/>
        <v>45.750386764818806</v>
      </c>
      <c r="DV119" s="48">
        <f t="shared" si="129"/>
        <v>18.466094378802961</v>
      </c>
      <c r="DW119" s="49">
        <f t="shared" si="130"/>
        <v>0.36165801559984301</v>
      </c>
      <c r="DX119" s="49">
        <f t="shared" si="131"/>
        <v>1.2441486065272946</v>
      </c>
      <c r="DY119" s="49">
        <f t="shared" si="132"/>
        <v>1.0677964113709089</v>
      </c>
      <c r="DZ119" s="49">
        <f t="shared" si="133"/>
        <v>1.2313340376727793</v>
      </c>
      <c r="EA119" s="48">
        <f t="shared" si="134"/>
        <v>3326.0872519448617</v>
      </c>
      <c r="EB119" s="32">
        <f t="shared" si="135"/>
        <v>380.40261316280822</v>
      </c>
      <c r="EC119" s="48">
        <f t="shared" si="136"/>
        <v>45.750386764818806</v>
      </c>
      <c r="ED119" s="48">
        <f t="shared" si="137"/>
        <v>18.466094378802961</v>
      </c>
      <c r="EE119" s="49">
        <f t="shared" si="138"/>
        <v>0.36165801559984301</v>
      </c>
      <c r="EF119" s="49">
        <f t="shared" si="139"/>
        <v>1.2441486065272946</v>
      </c>
      <c r="EG119" s="49">
        <f t="shared" si="140"/>
        <v>1.0677964113709089</v>
      </c>
      <c r="EH119" s="49">
        <f t="shared" si="141"/>
        <v>1.2313340376727793</v>
      </c>
      <c r="EI119" s="48">
        <f t="shared" si="142"/>
        <v>3326.0872519448617</v>
      </c>
      <c r="EJ119" s="32">
        <f t="shared" si="143"/>
        <v>380.40261316280822</v>
      </c>
      <c r="EK119" s="48">
        <f t="shared" si="144"/>
        <v>45.750386764818806</v>
      </c>
      <c r="EL119" s="48">
        <f t="shared" si="145"/>
        <v>18.466094378802961</v>
      </c>
      <c r="EM119" s="49">
        <f t="shared" si="146"/>
        <v>0.36165801559984301</v>
      </c>
      <c r="EN119" s="49">
        <f t="shared" si="147"/>
        <v>1.2441486065272946</v>
      </c>
      <c r="EO119" s="49">
        <f t="shared" si="148"/>
        <v>1.0677964113709089</v>
      </c>
      <c r="EP119" s="49">
        <f t="shared" si="149"/>
        <v>1.2313340376727793</v>
      </c>
      <c r="EQ119" s="32">
        <f t="shared" si="150"/>
        <v>0.79615764458809901</v>
      </c>
      <c r="ER119" s="32">
        <f t="shared" si="151"/>
        <v>107.25261316280825</v>
      </c>
    </row>
    <row r="120" spans="19:148" x14ac:dyDescent="0.25">
      <c r="S120" s="32">
        <v>0.57999999999999996</v>
      </c>
      <c r="T120" s="38">
        <f t="shared" si="23"/>
        <v>388.19445469136349</v>
      </c>
      <c r="U120" s="32">
        <f t="shared" si="24"/>
        <v>46.53473027555571</v>
      </c>
      <c r="V120" s="32">
        <f t="shared" si="25"/>
        <v>18.642564417476596</v>
      </c>
      <c r="W120" s="2">
        <f t="shared" si="152"/>
        <v>0.35975210398801299</v>
      </c>
      <c r="X120" s="2">
        <f t="shared" si="153"/>
        <v>1.2709503258035153</v>
      </c>
      <c r="Y120" s="2">
        <f t="shared" si="28"/>
        <v>1.0603260893897624</v>
      </c>
      <c r="Z120" s="2">
        <f t="shared" si="29"/>
        <v>1.228355824626522</v>
      </c>
      <c r="AA120" s="32">
        <f t="shared" si="30"/>
        <v>3296.4202931312111</v>
      </c>
      <c r="AB120" s="32">
        <f t="shared" si="31"/>
        <v>380.10691171389971</v>
      </c>
      <c r="AC120" s="32">
        <f t="shared" si="32"/>
        <v>45.721534602290227</v>
      </c>
      <c r="AD120" s="32">
        <f t="shared" si="33"/>
        <v>18.459502835584782</v>
      </c>
      <c r="AE120" s="2">
        <f t="shared" si="34"/>
        <v>0.36172616283228282</v>
      </c>
      <c r="AF120" s="2">
        <f t="shared" si="35"/>
        <v>1.2431416505663198</v>
      </c>
      <c r="AG120" s="2">
        <f t="shared" si="36"/>
        <v>1.0640230418447172</v>
      </c>
      <c r="AH120" s="2">
        <f t="shared" si="37"/>
        <v>1.2378072885632212</v>
      </c>
      <c r="AI120" s="32">
        <f t="shared" si="38"/>
        <v>3302.37236577677</v>
      </c>
      <c r="AJ120" s="32">
        <f t="shared" si="39"/>
        <v>380.16641039729433</v>
      </c>
      <c r="AK120" s="32">
        <f t="shared" si="40"/>
        <v>45.727334843037603</v>
      </c>
      <c r="AL120" s="32">
        <f t="shared" si="41"/>
        <v>18.460828525298584</v>
      </c>
      <c r="AM120" s="2">
        <f t="shared" si="42"/>
        <v>0.36171247466873091</v>
      </c>
      <c r="AN120" s="2">
        <f t="shared" si="43"/>
        <v>1.2433442076285797</v>
      </c>
      <c r="AO120" s="2">
        <f t="shared" si="44"/>
        <v>1.0639955782071262</v>
      </c>
      <c r="AP120" s="2">
        <f t="shared" si="45"/>
        <v>1.237737396066352</v>
      </c>
      <c r="AQ120" s="32">
        <f t="shared" si="46"/>
        <v>3302.3259814123176</v>
      </c>
      <c r="AR120" s="32">
        <f t="shared" si="47"/>
        <v>380.16594706107168</v>
      </c>
      <c r="AS120" s="32">
        <f t="shared" si="48"/>
        <v>45.727289664582251</v>
      </c>
      <c r="AT120" s="32">
        <f t="shared" si="49"/>
        <v>18.460818200525111</v>
      </c>
      <c r="AU120" s="2">
        <f t="shared" si="50"/>
        <v>0.36171258130949246</v>
      </c>
      <c r="AV120" s="2">
        <f t="shared" si="51"/>
        <v>1.2433426301428041</v>
      </c>
      <c r="AW120" s="2">
        <f t="shared" si="52"/>
        <v>1.0639957920592582</v>
      </c>
      <c r="AX120" s="2">
        <f t="shared" si="53"/>
        <v>1.2377379403194424</v>
      </c>
      <c r="AY120" s="32">
        <f t="shared" si="54"/>
        <v>3302.3263424760135</v>
      </c>
      <c r="AZ120" s="32">
        <f t="shared" si="55"/>
        <v>380.1659506677791</v>
      </c>
      <c r="BA120" s="32">
        <f t="shared" si="56"/>
        <v>45.727290016260326</v>
      </c>
      <c r="BB120" s="32">
        <f t="shared" si="57"/>
        <v>18.460818280895264</v>
      </c>
      <c r="BC120" s="2">
        <f t="shared" si="58"/>
        <v>0.36171258047938087</v>
      </c>
      <c r="BD120" s="2">
        <f t="shared" si="59"/>
        <v>1.2433426424222818</v>
      </c>
      <c r="BE120" s="2">
        <f t="shared" si="60"/>
        <v>1.0639957903945869</v>
      </c>
      <c r="BF120" s="2">
        <f t="shared" si="61"/>
        <v>1.2377379360828598</v>
      </c>
      <c r="BG120" s="32">
        <f t="shared" si="62"/>
        <v>3302.3263396654088</v>
      </c>
      <c r="BH120" s="32">
        <f t="shared" si="63"/>
        <v>380.16595063970362</v>
      </c>
      <c r="BI120" s="32">
        <f t="shared" si="64"/>
        <v>45.727290013522769</v>
      </c>
      <c r="BJ120" s="32">
        <f t="shared" si="65"/>
        <v>18.460818280269645</v>
      </c>
      <c r="BK120" s="2">
        <f t="shared" si="66"/>
        <v>0.36171258048584282</v>
      </c>
      <c r="BL120" s="2">
        <f t="shared" si="67"/>
        <v>1.2433426423266951</v>
      </c>
      <c r="BM120" s="2">
        <f t="shared" si="68"/>
        <v>1.063995790407545</v>
      </c>
      <c r="BN120" s="2">
        <f t="shared" si="69"/>
        <v>1.2377379361158385</v>
      </c>
      <c r="BO120" s="32">
        <f t="shared" si="70"/>
        <v>3302.3263396872881</v>
      </c>
      <c r="BP120" s="32">
        <f t="shared" si="71"/>
        <v>380.16595063992219</v>
      </c>
      <c r="BQ120" s="32">
        <f t="shared" si="72"/>
        <v>45.727290013544085</v>
      </c>
      <c r="BR120" s="32">
        <f t="shared" si="73"/>
        <v>18.460818280274516</v>
      </c>
      <c r="BS120" s="2">
        <f t="shared" si="74"/>
        <v>0.36171258048579247</v>
      </c>
      <c r="BT120" s="2">
        <f t="shared" si="75"/>
        <v>1.243342642327439</v>
      </c>
      <c r="BU120" s="2">
        <f t="shared" si="76"/>
        <v>1.0639957904074444</v>
      </c>
      <c r="BV120" s="2">
        <f t="shared" si="77"/>
        <v>1.2377379361155814</v>
      </c>
      <c r="BW120" s="32">
        <f t="shared" si="78"/>
        <v>3302.3263396871166</v>
      </c>
      <c r="BX120" s="32">
        <f t="shared" si="79"/>
        <v>380.16595063992048</v>
      </c>
      <c r="BY120" s="32">
        <f t="shared" si="80"/>
        <v>45.727290013543922</v>
      </c>
      <c r="BZ120" s="32">
        <f t="shared" si="81"/>
        <v>18.460818280274477</v>
      </c>
      <c r="CA120" s="2">
        <f t="shared" si="82"/>
        <v>0.36171258048579286</v>
      </c>
      <c r="CB120" s="2">
        <f t="shared" si="83"/>
        <v>1.2433426423274334</v>
      </c>
      <c r="CC120" s="2">
        <f t="shared" si="84"/>
        <v>1.0639957904074451</v>
      </c>
      <c r="CD120" s="2">
        <f t="shared" si="85"/>
        <v>1.2377379361155836</v>
      </c>
      <c r="CE120" s="32">
        <f t="shared" si="86"/>
        <v>3302.326339687118</v>
      </c>
      <c r="CF120" s="32">
        <f t="shared" si="87"/>
        <v>380.16595063992048</v>
      </c>
      <c r="CG120" s="32">
        <f t="shared" si="88"/>
        <v>45.727290013543922</v>
      </c>
      <c r="CH120" s="32">
        <f t="shared" si="89"/>
        <v>18.460818280274477</v>
      </c>
      <c r="CI120" s="2">
        <f t="shared" si="90"/>
        <v>0.36171258048579286</v>
      </c>
      <c r="CJ120" s="2">
        <f t="shared" si="91"/>
        <v>1.2433426423274334</v>
      </c>
      <c r="CK120" s="2">
        <f t="shared" si="92"/>
        <v>1.0639957904074451</v>
      </c>
      <c r="CL120" s="2">
        <f t="shared" si="93"/>
        <v>1.2377379361155836</v>
      </c>
      <c r="CM120" s="32">
        <f t="shared" si="94"/>
        <v>3302.326339687118</v>
      </c>
      <c r="CN120" s="32">
        <f t="shared" si="95"/>
        <v>380.16595063992048</v>
      </c>
      <c r="CO120" s="32">
        <f t="shared" si="96"/>
        <v>45.727290013543922</v>
      </c>
      <c r="CP120" s="32">
        <f t="shared" si="97"/>
        <v>18.460818280274477</v>
      </c>
      <c r="CQ120" s="2">
        <f t="shared" si="98"/>
        <v>0.36171258048579286</v>
      </c>
      <c r="CR120" s="2">
        <f t="shared" si="99"/>
        <v>1.2433426423274334</v>
      </c>
      <c r="CS120" s="2">
        <f t="shared" si="100"/>
        <v>1.0639957904074451</v>
      </c>
      <c r="CT120" s="2">
        <f t="shared" si="101"/>
        <v>1.2377379361155836</v>
      </c>
      <c r="CU120" s="32">
        <f t="shared" si="102"/>
        <v>3302.326339687118</v>
      </c>
      <c r="CV120" s="32">
        <f t="shared" si="103"/>
        <v>380.16595063992048</v>
      </c>
      <c r="CW120" s="48">
        <f t="shared" si="104"/>
        <v>45.727290013543922</v>
      </c>
      <c r="CX120" s="48">
        <f t="shared" si="105"/>
        <v>18.460818280274477</v>
      </c>
      <c r="CY120" s="49">
        <f t="shared" si="106"/>
        <v>0.36171258048579286</v>
      </c>
      <c r="CZ120" s="49">
        <f t="shared" si="107"/>
        <v>1.2433426423274334</v>
      </c>
      <c r="DA120" s="49">
        <f t="shared" si="108"/>
        <v>1.0639957904074451</v>
      </c>
      <c r="DB120" s="49">
        <f t="shared" si="109"/>
        <v>1.2377379361155836</v>
      </c>
      <c r="DC120" s="48">
        <f t="shared" si="110"/>
        <v>3302.326339687118</v>
      </c>
      <c r="DD120" s="32">
        <f t="shared" si="111"/>
        <v>380.16595063992048</v>
      </c>
      <c r="DE120" s="48">
        <f t="shared" si="112"/>
        <v>45.727290013543922</v>
      </c>
      <c r="DF120" s="48">
        <f t="shared" si="113"/>
        <v>18.460818280274477</v>
      </c>
      <c r="DG120" s="49">
        <f t="shared" si="114"/>
        <v>0.36171258048579286</v>
      </c>
      <c r="DH120" s="49">
        <f t="shared" si="115"/>
        <v>1.2433426423274334</v>
      </c>
      <c r="DI120" s="49">
        <f t="shared" si="116"/>
        <v>1.0639957904074451</v>
      </c>
      <c r="DJ120" s="49">
        <f t="shared" si="117"/>
        <v>1.2377379361155836</v>
      </c>
      <c r="DK120" s="48">
        <f t="shared" si="118"/>
        <v>3302.326339687118</v>
      </c>
      <c r="DL120" s="32">
        <f t="shared" si="119"/>
        <v>380.16595063992048</v>
      </c>
      <c r="DM120" s="48">
        <f t="shared" si="120"/>
        <v>45.727290013543922</v>
      </c>
      <c r="DN120" s="48">
        <f t="shared" si="121"/>
        <v>18.460818280274477</v>
      </c>
      <c r="DO120" s="49">
        <f t="shared" si="122"/>
        <v>0.36171258048579286</v>
      </c>
      <c r="DP120" s="49">
        <f t="shared" si="123"/>
        <v>1.2433426423274334</v>
      </c>
      <c r="DQ120" s="49">
        <f t="shared" si="124"/>
        <v>1.0639957904074451</v>
      </c>
      <c r="DR120" s="49">
        <f t="shared" si="125"/>
        <v>1.2377379361155836</v>
      </c>
      <c r="DS120" s="48">
        <f t="shared" si="126"/>
        <v>3302.326339687118</v>
      </c>
      <c r="DT120" s="32">
        <f t="shared" si="127"/>
        <v>380.16595063992048</v>
      </c>
      <c r="DU120" s="48">
        <f t="shared" si="128"/>
        <v>45.727290013543922</v>
      </c>
      <c r="DV120" s="48">
        <f t="shared" si="129"/>
        <v>18.460818280274477</v>
      </c>
      <c r="DW120" s="49">
        <f t="shared" si="130"/>
        <v>0.36171258048579286</v>
      </c>
      <c r="DX120" s="49">
        <f t="shared" si="131"/>
        <v>1.2433426423274334</v>
      </c>
      <c r="DY120" s="49">
        <f t="shared" si="132"/>
        <v>1.0639957904074451</v>
      </c>
      <c r="DZ120" s="49">
        <f t="shared" si="133"/>
        <v>1.2377379361155836</v>
      </c>
      <c r="EA120" s="48">
        <f t="shared" si="134"/>
        <v>3302.326339687118</v>
      </c>
      <c r="EB120" s="32">
        <f t="shared" si="135"/>
        <v>380.16595063992048</v>
      </c>
      <c r="EC120" s="48">
        <f t="shared" si="136"/>
        <v>45.727290013543922</v>
      </c>
      <c r="ED120" s="48">
        <f t="shared" si="137"/>
        <v>18.460818280274477</v>
      </c>
      <c r="EE120" s="49">
        <f t="shared" si="138"/>
        <v>0.36171258048579286</v>
      </c>
      <c r="EF120" s="49">
        <f t="shared" si="139"/>
        <v>1.2433426423274334</v>
      </c>
      <c r="EG120" s="49">
        <f t="shared" si="140"/>
        <v>1.0639957904074451</v>
      </c>
      <c r="EH120" s="49">
        <f t="shared" si="141"/>
        <v>1.2377379361155836</v>
      </c>
      <c r="EI120" s="48">
        <f t="shared" si="142"/>
        <v>3302.326339687118</v>
      </c>
      <c r="EJ120" s="32">
        <f t="shared" si="143"/>
        <v>380.16595063992048</v>
      </c>
      <c r="EK120" s="48">
        <f t="shared" si="144"/>
        <v>45.727290013543922</v>
      </c>
      <c r="EL120" s="48">
        <f t="shared" si="145"/>
        <v>18.460818280274477</v>
      </c>
      <c r="EM120" s="49">
        <f t="shared" si="146"/>
        <v>0.36171258048579286</v>
      </c>
      <c r="EN120" s="49">
        <f t="shared" si="147"/>
        <v>1.2433426423274334</v>
      </c>
      <c r="EO120" s="49">
        <f t="shared" si="148"/>
        <v>1.0639957904074451</v>
      </c>
      <c r="EP120" s="49">
        <f t="shared" si="149"/>
        <v>1.2377379361155836</v>
      </c>
      <c r="EQ120" s="32">
        <f t="shared" si="150"/>
        <v>0.80147505681787068</v>
      </c>
      <c r="ER120" s="32">
        <f t="shared" si="151"/>
        <v>107.0159506399205</v>
      </c>
    </row>
    <row r="121" spans="19:148" x14ac:dyDescent="0.25">
      <c r="S121" s="32">
        <v>0.59</v>
      </c>
      <c r="T121" s="38">
        <f t="shared" si="23"/>
        <v>387.80299119062835</v>
      </c>
      <c r="U121" s="32">
        <f t="shared" si="24"/>
        <v>46.494174701261848</v>
      </c>
      <c r="V121" s="32">
        <f t="shared" si="25"/>
        <v>18.633568261672497</v>
      </c>
      <c r="W121" s="2">
        <f t="shared" si="152"/>
        <v>0.35985306869879191</v>
      </c>
      <c r="X121" s="2">
        <f t="shared" si="153"/>
        <v>1.2695904082815159</v>
      </c>
      <c r="Y121" s="2">
        <f t="shared" si="28"/>
        <v>1.0569414362138603</v>
      </c>
      <c r="Z121" s="2">
        <f t="shared" si="29"/>
        <v>1.2346527222045001</v>
      </c>
      <c r="AA121" s="32">
        <f t="shared" si="30"/>
        <v>3273.3111792260283</v>
      </c>
      <c r="AB121" s="32">
        <f t="shared" si="31"/>
        <v>379.87507884869541</v>
      </c>
      <c r="AC121" s="32">
        <f t="shared" si="32"/>
        <v>45.698959069832569</v>
      </c>
      <c r="AD121" s="32">
        <f t="shared" si="33"/>
        <v>18.45434028727988</v>
      </c>
      <c r="AE121" s="2">
        <f t="shared" si="34"/>
        <v>0.36177938335260484</v>
      </c>
      <c r="AF121" s="2">
        <f t="shared" si="35"/>
        <v>1.2423526604459625</v>
      </c>
      <c r="AG121" s="2">
        <f t="shared" si="36"/>
        <v>1.0603731625090691</v>
      </c>
      <c r="AH121" s="2">
        <f t="shared" si="37"/>
        <v>1.2442672730319901</v>
      </c>
      <c r="AI121" s="32">
        <f t="shared" si="38"/>
        <v>3278.9874231720869</v>
      </c>
      <c r="AJ121" s="32">
        <f t="shared" si="39"/>
        <v>379.93214590635785</v>
      </c>
      <c r="AK121" s="32">
        <f t="shared" si="40"/>
        <v>45.704512524204567</v>
      </c>
      <c r="AL121" s="32">
        <f t="shared" si="41"/>
        <v>18.455610649029666</v>
      </c>
      <c r="AM121" s="2">
        <f t="shared" si="42"/>
        <v>0.36176629970129115</v>
      </c>
      <c r="AN121" s="2">
        <f t="shared" si="43"/>
        <v>1.2425468367295767</v>
      </c>
      <c r="AO121" s="2">
        <f t="shared" si="44"/>
        <v>1.060348219689855</v>
      </c>
      <c r="AP121" s="2">
        <f t="shared" si="45"/>
        <v>1.2441976934454893</v>
      </c>
      <c r="AQ121" s="32">
        <f t="shared" si="46"/>
        <v>3278.9441818597306</v>
      </c>
      <c r="AR121" s="32">
        <f t="shared" si="47"/>
        <v>379.93171147501664</v>
      </c>
      <c r="AS121" s="32">
        <f t="shared" si="48"/>
        <v>45.704470238724973</v>
      </c>
      <c r="AT121" s="32">
        <f t="shared" si="49"/>
        <v>18.455600977152752</v>
      </c>
      <c r="AU121" s="2">
        <f t="shared" si="50"/>
        <v>0.36176639934417099</v>
      </c>
      <c r="AV121" s="2">
        <f t="shared" si="51"/>
        <v>1.2425453584396375</v>
      </c>
      <c r="AW121" s="2">
        <f t="shared" si="52"/>
        <v>1.0603484095565401</v>
      </c>
      <c r="AX121" s="2">
        <f t="shared" si="53"/>
        <v>1.2441982231075019</v>
      </c>
      <c r="AY121" s="32">
        <f t="shared" si="54"/>
        <v>3278.944510911499</v>
      </c>
      <c r="AZ121" s="32">
        <f t="shared" si="55"/>
        <v>379.93171478090983</v>
      </c>
      <c r="BA121" s="32">
        <f t="shared" si="56"/>
        <v>45.70447056050434</v>
      </c>
      <c r="BB121" s="32">
        <f t="shared" si="57"/>
        <v>18.455601050752797</v>
      </c>
      <c r="BC121" s="2">
        <f t="shared" si="58"/>
        <v>0.36176639858592102</v>
      </c>
      <c r="BD121" s="2">
        <f t="shared" si="59"/>
        <v>1.2425453696889777</v>
      </c>
      <c r="BE121" s="2">
        <f t="shared" si="60"/>
        <v>1.0603484081117103</v>
      </c>
      <c r="BF121" s="2">
        <f t="shared" si="61"/>
        <v>1.2441982190769305</v>
      </c>
      <c r="BG121" s="32">
        <f t="shared" si="62"/>
        <v>3278.9445084075041</v>
      </c>
      <c r="BH121" s="32">
        <f t="shared" si="63"/>
        <v>379.93171475575286</v>
      </c>
      <c r="BI121" s="32">
        <f t="shared" si="64"/>
        <v>45.704470558055704</v>
      </c>
      <c r="BJ121" s="32">
        <f t="shared" si="65"/>
        <v>18.455601050192719</v>
      </c>
      <c r="BK121" s="2">
        <f t="shared" si="66"/>
        <v>0.36176639859169096</v>
      </c>
      <c r="BL121" s="2">
        <f t="shared" si="67"/>
        <v>1.2425453696033737</v>
      </c>
      <c r="BM121" s="2">
        <f t="shared" si="68"/>
        <v>1.060348408122705</v>
      </c>
      <c r="BN121" s="2">
        <f t="shared" si="69"/>
        <v>1.244198219107602</v>
      </c>
      <c r="BO121" s="32">
        <f t="shared" si="70"/>
        <v>3278.9445084265594</v>
      </c>
      <c r="BP121" s="32">
        <f t="shared" si="71"/>
        <v>379.93171475594431</v>
      </c>
      <c r="BQ121" s="32">
        <f t="shared" si="72"/>
        <v>45.704470558074334</v>
      </c>
      <c r="BR121" s="32">
        <f t="shared" si="73"/>
        <v>18.455601050196982</v>
      </c>
      <c r="BS121" s="2">
        <f t="shared" si="74"/>
        <v>0.36176639859164711</v>
      </c>
      <c r="BT121" s="2">
        <f t="shared" si="75"/>
        <v>1.242545369604025</v>
      </c>
      <c r="BU121" s="2">
        <f t="shared" si="76"/>
        <v>1.0603484081226213</v>
      </c>
      <c r="BV121" s="2">
        <f t="shared" si="77"/>
        <v>1.2441982191073686</v>
      </c>
      <c r="BW121" s="32">
        <f t="shared" si="78"/>
        <v>3278.9445084264144</v>
      </c>
      <c r="BX121" s="32">
        <f t="shared" si="79"/>
        <v>379.93171475594283</v>
      </c>
      <c r="BY121" s="32">
        <f t="shared" si="80"/>
        <v>45.704470558074199</v>
      </c>
      <c r="BZ121" s="32">
        <f t="shared" si="81"/>
        <v>18.45560105019694</v>
      </c>
      <c r="CA121" s="2">
        <f t="shared" si="82"/>
        <v>0.36176639859164722</v>
      </c>
      <c r="CB121" s="2">
        <f t="shared" si="83"/>
        <v>1.242545369604021</v>
      </c>
      <c r="CC121" s="2">
        <f t="shared" si="84"/>
        <v>1.060348408122622</v>
      </c>
      <c r="CD121" s="2">
        <f t="shared" si="85"/>
        <v>1.2441982191073699</v>
      </c>
      <c r="CE121" s="32">
        <f t="shared" si="86"/>
        <v>3278.9445084264162</v>
      </c>
      <c r="CF121" s="32">
        <f t="shared" si="87"/>
        <v>379.93171475594283</v>
      </c>
      <c r="CG121" s="32">
        <f t="shared" si="88"/>
        <v>45.704470558074199</v>
      </c>
      <c r="CH121" s="32">
        <f t="shared" si="89"/>
        <v>18.45560105019694</v>
      </c>
      <c r="CI121" s="2">
        <f t="shared" si="90"/>
        <v>0.36176639859164722</v>
      </c>
      <c r="CJ121" s="2">
        <f t="shared" si="91"/>
        <v>1.242545369604021</v>
      </c>
      <c r="CK121" s="2">
        <f t="shared" si="92"/>
        <v>1.060348408122622</v>
      </c>
      <c r="CL121" s="2">
        <f t="shared" si="93"/>
        <v>1.2441982191073699</v>
      </c>
      <c r="CM121" s="32">
        <f t="shared" si="94"/>
        <v>3278.9445084264162</v>
      </c>
      <c r="CN121" s="32">
        <f t="shared" si="95"/>
        <v>379.93171475594283</v>
      </c>
      <c r="CO121" s="32">
        <f t="shared" si="96"/>
        <v>45.704470558074199</v>
      </c>
      <c r="CP121" s="32">
        <f t="shared" si="97"/>
        <v>18.45560105019694</v>
      </c>
      <c r="CQ121" s="2">
        <f t="shared" si="98"/>
        <v>0.36176639859164722</v>
      </c>
      <c r="CR121" s="2">
        <f t="shared" si="99"/>
        <v>1.242545369604021</v>
      </c>
      <c r="CS121" s="2">
        <f t="shared" si="100"/>
        <v>1.060348408122622</v>
      </c>
      <c r="CT121" s="2">
        <f t="shared" si="101"/>
        <v>1.2441982191073699</v>
      </c>
      <c r="CU121" s="32">
        <f t="shared" si="102"/>
        <v>3278.9445084264162</v>
      </c>
      <c r="CV121" s="32">
        <f t="shared" si="103"/>
        <v>379.93171475594283</v>
      </c>
      <c r="CW121" s="48">
        <f t="shared" si="104"/>
        <v>45.704470558074199</v>
      </c>
      <c r="CX121" s="48">
        <f t="shared" si="105"/>
        <v>18.45560105019694</v>
      </c>
      <c r="CY121" s="49">
        <f t="shared" si="106"/>
        <v>0.36176639859164722</v>
      </c>
      <c r="CZ121" s="49">
        <f t="shared" si="107"/>
        <v>1.242545369604021</v>
      </c>
      <c r="DA121" s="49">
        <f t="shared" si="108"/>
        <v>1.060348408122622</v>
      </c>
      <c r="DB121" s="49">
        <f t="shared" si="109"/>
        <v>1.2441982191073699</v>
      </c>
      <c r="DC121" s="48">
        <f t="shared" si="110"/>
        <v>3278.9445084264162</v>
      </c>
      <c r="DD121" s="32">
        <f t="shared" si="111"/>
        <v>379.93171475594283</v>
      </c>
      <c r="DE121" s="48">
        <f t="shared" si="112"/>
        <v>45.704470558074199</v>
      </c>
      <c r="DF121" s="48">
        <f t="shared" si="113"/>
        <v>18.45560105019694</v>
      </c>
      <c r="DG121" s="49">
        <f t="shared" si="114"/>
        <v>0.36176639859164722</v>
      </c>
      <c r="DH121" s="49">
        <f t="shared" si="115"/>
        <v>1.242545369604021</v>
      </c>
      <c r="DI121" s="49">
        <f t="shared" si="116"/>
        <v>1.060348408122622</v>
      </c>
      <c r="DJ121" s="49">
        <f t="shared" si="117"/>
        <v>1.2441982191073699</v>
      </c>
      <c r="DK121" s="48">
        <f t="shared" si="118"/>
        <v>3278.9445084264162</v>
      </c>
      <c r="DL121" s="32">
        <f t="shared" si="119"/>
        <v>379.93171475594283</v>
      </c>
      <c r="DM121" s="48">
        <f t="shared" si="120"/>
        <v>45.704470558074199</v>
      </c>
      <c r="DN121" s="48">
        <f t="shared" si="121"/>
        <v>18.45560105019694</v>
      </c>
      <c r="DO121" s="49">
        <f t="shared" si="122"/>
        <v>0.36176639859164722</v>
      </c>
      <c r="DP121" s="49">
        <f t="shared" si="123"/>
        <v>1.242545369604021</v>
      </c>
      <c r="DQ121" s="49">
        <f t="shared" si="124"/>
        <v>1.060348408122622</v>
      </c>
      <c r="DR121" s="49">
        <f t="shared" si="125"/>
        <v>1.2441982191073699</v>
      </c>
      <c r="DS121" s="48">
        <f t="shared" si="126"/>
        <v>3278.9445084264162</v>
      </c>
      <c r="DT121" s="32">
        <f t="shared" si="127"/>
        <v>379.93171475594283</v>
      </c>
      <c r="DU121" s="48">
        <f t="shared" si="128"/>
        <v>45.704470558074199</v>
      </c>
      <c r="DV121" s="48">
        <f t="shared" si="129"/>
        <v>18.45560105019694</v>
      </c>
      <c r="DW121" s="49">
        <f t="shared" si="130"/>
        <v>0.36176639859164722</v>
      </c>
      <c r="DX121" s="49">
        <f t="shared" si="131"/>
        <v>1.242545369604021</v>
      </c>
      <c r="DY121" s="49">
        <f t="shared" si="132"/>
        <v>1.060348408122622</v>
      </c>
      <c r="DZ121" s="49">
        <f t="shared" si="133"/>
        <v>1.2441982191073699</v>
      </c>
      <c r="EA121" s="48">
        <f t="shared" si="134"/>
        <v>3278.9445084264162</v>
      </c>
      <c r="EB121" s="32">
        <f t="shared" si="135"/>
        <v>379.93171475594283</v>
      </c>
      <c r="EC121" s="48">
        <f t="shared" si="136"/>
        <v>45.704470558074199</v>
      </c>
      <c r="ED121" s="48">
        <f t="shared" si="137"/>
        <v>18.45560105019694</v>
      </c>
      <c r="EE121" s="49">
        <f t="shared" si="138"/>
        <v>0.36176639859164722</v>
      </c>
      <c r="EF121" s="49">
        <f t="shared" si="139"/>
        <v>1.242545369604021</v>
      </c>
      <c r="EG121" s="49">
        <f t="shared" si="140"/>
        <v>1.060348408122622</v>
      </c>
      <c r="EH121" s="49">
        <f t="shared" si="141"/>
        <v>1.2441982191073699</v>
      </c>
      <c r="EI121" s="48">
        <f t="shared" si="142"/>
        <v>3278.9445084264162</v>
      </c>
      <c r="EJ121" s="32">
        <f t="shared" si="143"/>
        <v>379.93171475594283</v>
      </c>
      <c r="EK121" s="48">
        <f t="shared" si="144"/>
        <v>45.704470558074199</v>
      </c>
      <c r="EL121" s="48">
        <f t="shared" si="145"/>
        <v>18.45560105019694</v>
      </c>
      <c r="EM121" s="49">
        <f t="shared" si="146"/>
        <v>0.36176639859164722</v>
      </c>
      <c r="EN121" s="49">
        <f t="shared" si="147"/>
        <v>1.242545369604021</v>
      </c>
      <c r="EO121" s="49">
        <f t="shared" si="148"/>
        <v>1.060348408122622</v>
      </c>
      <c r="EP121" s="49">
        <f t="shared" si="149"/>
        <v>1.2441982191073699</v>
      </c>
      <c r="EQ121" s="32">
        <f t="shared" si="150"/>
        <v>0.8067459361932241</v>
      </c>
      <c r="ER121" s="32">
        <f t="shared" si="151"/>
        <v>106.78171475594286</v>
      </c>
    </row>
    <row r="122" spans="19:148" x14ac:dyDescent="0.25">
      <c r="S122" s="43">
        <v>0.6</v>
      </c>
      <c r="T122" s="46">
        <f t="shared" si="23"/>
        <v>387.41152768989321</v>
      </c>
      <c r="U122" s="43">
        <f t="shared" si="24"/>
        <v>46.453745119289401</v>
      </c>
      <c r="V122" s="43">
        <f t="shared" si="25"/>
        <v>18.624586128489472</v>
      </c>
      <c r="W122" s="47">
        <f t="shared" si="152"/>
        <v>0.35995346745651824</v>
      </c>
      <c r="X122" s="47">
        <f t="shared" si="153"/>
        <v>1.2682320150742743</v>
      </c>
      <c r="Y122" s="47">
        <f t="shared" si="28"/>
        <v>1.0536916815910975</v>
      </c>
      <c r="Z122" s="47">
        <f t="shared" si="29"/>
        <v>1.2410151633167175</v>
      </c>
      <c r="AA122" s="43">
        <f t="shared" si="30"/>
        <v>3250.5602596359922</v>
      </c>
      <c r="AB122" s="43">
        <f t="shared" si="31"/>
        <v>379.64554165899051</v>
      </c>
      <c r="AC122" s="43">
        <f t="shared" si="32"/>
        <v>45.676645780774727</v>
      </c>
      <c r="AD122" s="43">
        <f t="shared" si="33"/>
        <v>18.449233429596468</v>
      </c>
      <c r="AE122" s="47">
        <f t="shared" si="34"/>
        <v>0.36183189758701823</v>
      </c>
      <c r="AF122" s="47">
        <f t="shared" si="35"/>
        <v>1.2415718894582077</v>
      </c>
      <c r="AG122" s="47">
        <f t="shared" si="36"/>
        <v>1.0568716417607904</v>
      </c>
      <c r="AH122" s="47">
        <f t="shared" si="37"/>
        <v>1.2507831697326037</v>
      </c>
      <c r="AI122" s="43">
        <f t="shared" si="38"/>
        <v>3255.9687336849192</v>
      </c>
      <c r="AJ122" s="43">
        <f t="shared" si="39"/>
        <v>379.70022605593738</v>
      </c>
      <c r="AK122" s="43">
        <f t="shared" si="40"/>
        <v>45.681958159159841</v>
      </c>
      <c r="AL122" s="43">
        <f t="shared" si="41"/>
        <v>18.450449663112096</v>
      </c>
      <c r="AM122" s="47">
        <f t="shared" si="42"/>
        <v>0.36181940288440717</v>
      </c>
      <c r="AN122" s="47">
        <f t="shared" si="43"/>
        <v>1.2417578619751519</v>
      </c>
      <c r="AO122" s="47">
        <f t="shared" si="44"/>
        <v>1.0568490331134572</v>
      </c>
      <c r="AP122" s="47">
        <f t="shared" si="45"/>
        <v>1.2507140057955051</v>
      </c>
      <c r="AQ122" s="43">
        <f t="shared" si="46"/>
        <v>3255.9284680843766</v>
      </c>
      <c r="AR122" s="43">
        <f t="shared" si="47"/>
        <v>379.699819207323</v>
      </c>
      <c r="AS122" s="43">
        <f t="shared" si="48"/>
        <v>45.681918627339165</v>
      </c>
      <c r="AT122" s="43">
        <f t="shared" si="49"/>
        <v>18.450440613456593</v>
      </c>
      <c r="AU122" s="47">
        <f t="shared" si="50"/>
        <v>0.3618194958815496</v>
      </c>
      <c r="AV122" s="47">
        <f t="shared" si="51"/>
        <v>1.2417564782666823</v>
      </c>
      <c r="AW122" s="47">
        <f t="shared" si="52"/>
        <v>1.0568492013082285</v>
      </c>
      <c r="AX122" s="47">
        <f t="shared" si="53"/>
        <v>1.2507145203487866</v>
      </c>
      <c r="AY122" s="43">
        <f t="shared" si="54"/>
        <v>3255.9287675449364</v>
      </c>
      <c r="AZ122" s="43">
        <f t="shared" si="55"/>
        <v>379.69982223312468</v>
      </c>
      <c r="BA122" s="43">
        <f t="shared" si="56"/>
        <v>45.681918921343538</v>
      </c>
      <c r="BB122" s="43">
        <f t="shared" si="57"/>
        <v>18.450440680760344</v>
      </c>
      <c r="BC122" s="47">
        <f t="shared" si="58"/>
        <v>0.36181949518991602</v>
      </c>
      <c r="BD122" s="47">
        <f t="shared" si="59"/>
        <v>1.2417564885575512</v>
      </c>
      <c r="BE122" s="47">
        <f t="shared" si="60"/>
        <v>1.0568492000573351</v>
      </c>
      <c r="BF122" s="47">
        <f t="shared" si="61"/>
        <v>1.2507145165219657</v>
      </c>
      <c r="BG122" s="43">
        <f t="shared" si="62"/>
        <v>3255.9287653177912</v>
      </c>
      <c r="BH122" s="43">
        <f t="shared" si="63"/>
        <v>379.69982221062116</v>
      </c>
      <c r="BI122" s="43">
        <f t="shared" si="64"/>
        <v>45.681918919156963</v>
      </c>
      <c r="BJ122" s="43">
        <f t="shared" si="65"/>
        <v>18.450440680259796</v>
      </c>
      <c r="BK122" s="47">
        <f t="shared" si="66"/>
        <v>0.3618194951950599</v>
      </c>
      <c r="BL122" s="47">
        <f t="shared" si="67"/>
        <v>1.2417564884810157</v>
      </c>
      <c r="BM122" s="47">
        <f t="shared" si="68"/>
        <v>1.0568492000666383</v>
      </c>
      <c r="BN122" s="47">
        <f t="shared" si="69"/>
        <v>1.2507145165504265</v>
      </c>
      <c r="BO122" s="43">
        <f t="shared" si="70"/>
        <v>3255.9287653343545</v>
      </c>
      <c r="BP122" s="43">
        <f t="shared" si="71"/>
        <v>379.69982221078851</v>
      </c>
      <c r="BQ122" s="43">
        <f t="shared" si="72"/>
        <v>45.681918919173206</v>
      </c>
      <c r="BR122" s="43">
        <f t="shared" si="73"/>
        <v>18.450440680263526</v>
      </c>
      <c r="BS122" s="47">
        <f t="shared" si="74"/>
        <v>0.36181949519502193</v>
      </c>
      <c r="BT122" s="47">
        <f t="shared" si="75"/>
        <v>1.2417564884815839</v>
      </c>
      <c r="BU122" s="47">
        <f t="shared" si="76"/>
        <v>1.056849200066569</v>
      </c>
      <c r="BV122" s="47">
        <f t="shared" si="77"/>
        <v>1.2507145165502154</v>
      </c>
      <c r="BW122" s="43">
        <f t="shared" si="78"/>
        <v>3255.9287653342326</v>
      </c>
      <c r="BX122" s="43">
        <f t="shared" si="79"/>
        <v>379.69982221078732</v>
      </c>
      <c r="BY122" s="43">
        <f t="shared" si="80"/>
        <v>45.681918919173107</v>
      </c>
      <c r="BZ122" s="43">
        <f t="shared" si="81"/>
        <v>18.45044068026349</v>
      </c>
      <c r="CA122" s="47">
        <f t="shared" si="82"/>
        <v>0.36181949519502193</v>
      </c>
      <c r="CB122" s="47">
        <f t="shared" si="83"/>
        <v>1.241756488481581</v>
      </c>
      <c r="CC122" s="47">
        <f t="shared" si="84"/>
        <v>1.0568492000665695</v>
      </c>
      <c r="CD122" s="47">
        <f t="shared" si="85"/>
        <v>1.2507145165502163</v>
      </c>
      <c r="CE122" s="43">
        <f t="shared" si="86"/>
        <v>3255.9287653342326</v>
      </c>
      <c r="CF122" s="43">
        <f t="shared" si="87"/>
        <v>379.69982221078732</v>
      </c>
      <c r="CG122" s="43">
        <f t="shared" si="88"/>
        <v>45.681918919173107</v>
      </c>
      <c r="CH122" s="43">
        <f t="shared" si="89"/>
        <v>18.45044068026349</v>
      </c>
      <c r="CI122" s="47">
        <f t="shared" si="90"/>
        <v>0.36181949519502193</v>
      </c>
      <c r="CJ122" s="47">
        <f t="shared" si="91"/>
        <v>1.241756488481581</v>
      </c>
      <c r="CK122" s="47">
        <f t="shared" si="92"/>
        <v>1.0568492000665695</v>
      </c>
      <c r="CL122" s="47">
        <f t="shared" si="93"/>
        <v>1.2507145165502163</v>
      </c>
      <c r="CM122" s="43">
        <f t="shared" si="94"/>
        <v>3255.9287653342326</v>
      </c>
      <c r="CN122" s="43">
        <f t="shared" si="95"/>
        <v>379.69982221078732</v>
      </c>
      <c r="CO122" s="43">
        <f t="shared" si="96"/>
        <v>45.681918919173107</v>
      </c>
      <c r="CP122" s="43">
        <f t="shared" si="97"/>
        <v>18.45044068026349</v>
      </c>
      <c r="CQ122" s="47">
        <f t="shared" si="98"/>
        <v>0.36181949519502193</v>
      </c>
      <c r="CR122" s="47">
        <f t="shared" si="99"/>
        <v>1.241756488481581</v>
      </c>
      <c r="CS122" s="47">
        <f t="shared" si="100"/>
        <v>1.0568492000665695</v>
      </c>
      <c r="CT122" s="47">
        <f t="shared" si="101"/>
        <v>1.2507145165502163</v>
      </c>
      <c r="CU122" s="43">
        <f t="shared" si="102"/>
        <v>3255.9287653342326</v>
      </c>
      <c r="CV122" s="43">
        <f t="shared" si="103"/>
        <v>379.69982221078732</v>
      </c>
      <c r="CW122" s="43">
        <f t="shared" si="104"/>
        <v>45.681918919173107</v>
      </c>
      <c r="CX122" s="43">
        <f t="shared" si="105"/>
        <v>18.45044068026349</v>
      </c>
      <c r="CY122" s="47">
        <f t="shared" si="106"/>
        <v>0.36181949519502193</v>
      </c>
      <c r="CZ122" s="47">
        <f t="shared" si="107"/>
        <v>1.241756488481581</v>
      </c>
      <c r="DA122" s="47">
        <f t="shared" si="108"/>
        <v>1.0568492000665695</v>
      </c>
      <c r="DB122" s="47">
        <f t="shared" si="109"/>
        <v>1.2507145165502163</v>
      </c>
      <c r="DC122" s="43">
        <f t="shared" si="110"/>
        <v>3255.9287653342326</v>
      </c>
      <c r="DD122" s="43">
        <f t="shared" si="111"/>
        <v>379.69982221078732</v>
      </c>
      <c r="DE122" s="43">
        <f t="shared" si="112"/>
        <v>45.681918919173107</v>
      </c>
      <c r="DF122" s="43">
        <f t="shared" si="113"/>
        <v>18.45044068026349</v>
      </c>
      <c r="DG122" s="47">
        <f t="shared" si="114"/>
        <v>0.36181949519502193</v>
      </c>
      <c r="DH122" s="47">
        <f t="shared" si="115"/>
        <v>1.241756488481581</v>
      </c>
      <c r="DI122" s="47">
        <f t="shared" si="116"/>
        <v>1.0568492000665695</v>
      </c>
      <c r="DJ122" s="47">
        <f t="shared" si="117"/>
        <v>1.2507145165502163</v>
      </c>
      <c r="DK122" s="43">
        <f t="shared" si="118"/>
        <v>3255.9287653342326</v>
      </c>
      <c r="DL122" s="43">
        <f t="shared" si="119"/>
        <v>379.69982221078732</v>
      </c>
      <c r="DM122" s="43">
        <f t="shared" si="120"/>
        <v>45.681918919173107</v>
      </c>
      <c r="DN122" s="43">
        <f t="shared" si="121"/>
        <v>18.45044068026349</v>
      </c>
      <c r="DO122" s="47">
        <f t="shared" si="122"/>
        <v>0.36181949519502193</v>
      </c>
      <c r="DP122" s="47">
        <f t="shared" si="123"/>
        <v>1.241756488481581</v>
      </c>
      <c r="DQ122" s="47">
        <f t="shared" si="124"/>
        <v>1.0568492000665695</v>
      </c>
      <c r="DR122" s="47">
        <f t="shared" si="125"/>
        <v>1.2507145165502163</v>
      </c>
      <c r="DS122" s="43">
        <f t="shared" si="126"/>
        <v>3255.9287653342326</v>
      </c>
      <c r="DT122" s="43">
        <f t="shared" si="127"/>
        <v>379.69982221078732</v>
      </c>
      <c r="DU122" s="43">
        <f t="shared" si="128"/>
        <v>45.681918919173107</v>
      </c>
      <c r="DV122" s="43">
        <f t="shared" si="129"/>
        <v>18.45044068026349</v>
      </c>
      <c r="DW122" s="47">
        <f t="shared" si="130"/>
        <v>0.36181949519502193</v>
      </c>
      <c r="DX122" s="47">
        <f t="shared" si="131"/>
        <v>1.241756488481581</v>
      </c>
      <c r="DY122" s="47">
        <f t="shared" si="132"/>
        <v>1.0568492000665695</v>
      </c>
      <c r="DZ122" s="47">
        <f t="shared" si="133"/>
        <v>1.2507145165502163</v>
      </c>
      <c r="EA122" s="43">
        <f t="shared" si="134"/>
        <v>3255.9287653342326</v>
      </c>
      <c r="EB122" s="43">
        <f t="shared" si="135"/>
        <v>379.69982221078732</v>
      </c>
      <c r="EC122" s="43">
        <f t="shared" si="136"/>
        <v>45.681918919173107</v>
      </c>
      <c r="ED122" s="43">
        <f t="shared" si="137"/>
        <v>18.45044068026349</v>
      </c>
      <c r="EE122" s="47">
        <f t="shared" si="138"/>
        <v>0.36181949519502193</v>
      </c>
      <c r="EF122" s="47">
        <f t="shared" si="139"/>
        <v>1.241756488481581</v>
      </c>
      <c r="EG122" s="47">
        <f t="shared" si="140"/>
        <v>1.0568492000665695</v>
      </c>
      <c r="EH122" s="47">
        <f t="shared" si="141"/>
        <v>1.2507145165502163</v>
      </c>
      <c r="EI122" s="43">
        <f t="shared" si="142"/>
        <v>3255.9287653342326</v>
      </c>
      <c r="EJ122" s="43">
        <f t="shared" si="143"/>
        <v>379.69982221078732</v>
      </c>
      <c r="EK122" s="43">
        <f t="shared" si="144"/>
        <v>45.681918919173107</v>
      </c>
      <c r="EL122" s="43">
        <f t="shared" si="145"/>
        <v>18.45044068026349</v>
      </c>
      <c r="EM122" s="47">
        <f t="shared" si="146"/>
        <v>0.36181949519502193</v>
      </c>
      <c r="EN122" s="47">
        <f t="shared" si="147"/>
        <v>1.241756488481581</v>
      </c>
      <c r="EO122" s="47">
        <f t="shared" si="148"/>
        <v>1.0568492000665695</v>
      </c>
      <c r="EP122" s="47">
        <f t="shared" si="149"/>
        <v>1.2507145165502163</v>
      </c>
      <c r="EQ122" s="43">
        <f t="shared" si="150"/>
        <v>0.8119724372669086</v>
      </c>
      <c r="ER122" s="43">
        <f t="shared" si="151"/>
        <v>106.54982221078734</v>
      </c>
    </row>
    <row r="123" spans="19:148" x14ac:dyDescent="0.25">
      <c r="S123" s="32">
        <v>0.61</v>
      </c>
      <c r="T123" s="38">
        <f t="shared" si="23"/>
        <v>387.02006418915812</v>
      </c>
      <c r="U123" s="32">
        <f t="shared" si="24"/>
        <v>46.41344077740294</v>
      </c>
      <c r="V123" s="32">
        <f t="shared" si="25"/>
        <v>18.615617976858289</v>
      </c>
      <c r="W123" s="2">
        <f t="shared" si="152"/>
        <v>0.36005330281099451</v>
      </c>
      <c r="X123" s="2">
        <f t="shared" si="153"/>
        <v>1.2668751275716266</v>
      </c>
      <c r="Y123" s="2">
        <f t="shared" si="28"/>
        <v>1.0505723775549718</v>
      </c>
      <c r="Z123" s="2">
        <f t="shared" si="29"/>
        <v>1.2474433990709055</v>
      </c>
      <c r="AA123" s="32">
        <f t="shared" si="30"/>
        <v>3228.1555928191547</v>
      </c>
      <c r="AB123" s="32">
        <f t="shared" si="31"/>
        <v>379.41822329627394</v>
      </c>
      <c r="AC123" s="32">
        <f t="shared" si="32"/>
        <v>45.654586003263681</v>
      </c>
      <c r="AD123" s="32">
        <f t="shared" si="33"/>
        <v>18.444180411131612</v>
      </c>
      <c r="AE123" s="2">
        <f t="shared" si="34"/>
        <v>0.3618837287977324</v>
      </c>
      <c r="AF123" s="2">
        <f t="shared" si="35"/>
        <v>1.2407990611339181</v>
      </c>
      <c r="AG123" s="2">
        <f t="shared" si="36"/>
        <v>1.0535136316028255</v>
      </c>
      <c r="AH123" s="2">
        <f t="shared" si="37"/>
        <v>1.2573546321493614</v>
      </c>
      <c r="AI123" s="32">
        <f t="shared" si="38"/>
        <v>3233.3040041320919</v>
      </c>
      <c r="AJ123" s="32">
        <f t="shared" si="39"/>
        <v>379.47057198899211</v>
      </c>
      <c r="AK123" s="32">
        <f t="shared" si="40"/>
        <v>45.659662776354068</v>
      </c>
      <c r="AL123" s="32">
        <f t="shared" si="41"/>
        <v>18.445343666506698</v>
      </c>
      <c r="AM123" s="2">
        <f t="shared" si="42"/>
        <v>0.36187180813921904</v>
      </c>
      <c r="AN123" s="2">
        <f t="shared" si="43"/>
        <v>1.2409769995244047</v>
      </c>
      <c r="AO123" s="2">
        <f t="shared" si="44"/>
        <v>1.053493182115347</v>
      </c>
      <c r="AP123" s="2">
        <f t="shared" si="45"/>
        <v>1.2572859889498991</v>
      </c>
      <c r="AQ123" s="32">
        <f t="shared" si="46"/>
        <v>3233.2665570383379</v>
      </c>
      <c r="AR123" s="32">
        <f t="shared" si="47"/>
        <v>379.4701914732463</v>
      </c>
      <c r="AS123" s="32">
        <f t="shared" si="48"/>
        <v>45.659625866778462</v>
      </c>
      <c r="AT123" s="32">
        <f t="shared" si="49"/>
        <v>18.445335210106087</v>
      </c>
      <c r="AU123" s="2">
        <f t="shared" si="50"/>
        <v>0.3618718948222448</v>
      </c>
      <c r="AV123" s="2">
        <f t="shared" si="51"/>
        <v>1.240975706038931</v>
      </c>
      <c r="AW123" s="2">
        <f t="shared" si="52"/>
        <v>1.0534933307495149</v>
      </c>
      <c r="AX123" s="2">
        <f t="shared" si="53"/>
        <v>1.2572864878866645</v>
      </c>
      <c r="AY123" s="32">
        <f t="shared" si="54"/>
        <v>3233.2668291375307</v>
      </c>
      <c r="AZ123" s="32">
        <f t="shared" si="55"/>
        <v>379.47019423817409</v>
      </c>
      <c r="BA123" s="32">
        <f t="shared" si="56"/>
        <v>45.659626134972804</v>
      </c>
      <c r="BB123" s="32">
        <f t="shared" si="57"/>
        <v>18.445335271552487</v>
      </c>
      <c r="BC123" s="2">
        <f t="shared" si="58"/>
        <v>0.36187189419238491</v>
      </c>
      <c r="BD123" s="2">
        <f t="shared" si="59"/>
        <v>1.2409757154377332</v>
      </c>
      <c r="BE123" s="2">
        <f t="shared" si="60"/>
        <v>1.0534933296694993</v>
      </c>
      <c r="BF123" s="2">
        <f t="shared" si="61"/>
        <v>1.2572864842612572</v>
      </c>
      <c r="BG123" s="32">
        <f t="shared" si="62"/>
        <v>3233.2668271603811</v>
      </c>
      <c r="BH123" s="32">
        <f t="shared" si="63"/>
        <v>379.47019421808335</v>
      </c>
      <c r="BI123" s="32">
        <f t="shared" si="64"/>
        <v>45.659626133024027</v>
      </c>
      <c r="BJ123" s="32">
        <f t="shared" si="65"/>
        <v>18.445335271106</v>
      </c>
      <c r="BK123" s="2">
        <f t="shared" si="66"/>
        <v>0.36187189419696164</v>
      </c>
      <c r="BL123" s="2">
        <f t="shared" si="67"/>
        <v>1.2409757153694387</v>
      </c>
      <c r="BM123" s="2">
        <f t="shared" si="68"/>
        <v>1.053493329677347</v>
      </c>
      <c r="BN123" s="2">
        <f t="shared" si="69"/>
        <v>1.2572864842876008</v>
      </c>
      <c r="BO123" s="32">
        <f t="shared" si="70"/>
        <v>3233.2668271747466</v>
      </c>
      <c r="BP123" s="32">
        <f t="shared" si="71"/>
        <v>379.47019421822932</v>
      </c>
      <c r="BQ123" s="32">
        <f t="shared" si="72"/>
        <v>45.659626133038181</v>
      </c>
      <c r="BR123" s="32">
        <f t="shared" si="73"/>
        <v>18.445335271109233</v>
      </c>
      <c r="BS123" s="2">
        <f t="shared" si="74"/>
        <v>0.36187189419692817</v>
      </c>
      <c r="BT123" s="2">
        <f t="shared" si="75"/>
        <v>1.2409757153699357</v>
      </c>
      <c r="BU123" s="2">
        <f t="shared" si="76"/>
        <v>1.0534933296772899</v>
      </c>
      <c r="BV123" s="2">
        <f t="shared" si="77"/>
        <v>1.2572864842874094</v>
      </c>
      <c r="BW123" s="32">
        <f t="shared" si="78"/>
        <v>3233.266827174642</v>
      </c>
      <c r="BX123" s="32">
        <f t="shared" si="79"/>
        <v>379.47019421822824</v>
      </c>
      <c r="BY123" s="32">
        <f t="shared" si="80"/>
        <v>45.659626133038081</v>
      </c>
      <c r="BZ123" s="32">
        <f t="shared" si="81"/>
        <v>18.445335271109212</v>
      </c>
      <c r="CA123" s="2">
        <f t="shared" si="82"/>
        <v>0.36187189419692845</v>
      </c>
      <c r="CB123" s="2">
        <f t="shared" si="83"/>
        <v>1.2409757153699319</v>
      </c>
      <c r="CC123" s="2">
        <f t="shared" si="84"/>
        <v>1.0534933296772904</v>
      </c>
      <c r="CD123" s="2">
        <f t="shared" si="85"/>
        <v>1.2572864842874105</v>
      </c>
      <c r="CE123" s="32">
        <f t="shared" si="86"/>
        <v>3233.2668271746434</v>
      </c>
      <c r="CF123" s="32">
        <f t="shared" si="87"/>
        <v>379.47019421822824</v>
      </c>
      <c r="CG123" s="32">
        <f t="shared" si="88"/>
        <v>45.659626133038081</v>
      </c>
      <c r="CH123" s="32">
        <f t="shared" si="89"/>
        <v>18.445335271109212</v>
      </c>
      <c r="CI123" s="2">
        <f t="shared" si="90"/>
        <v>0.36187189419692845</v>
      </c>
      <c r="CJ123" s="2">
        <f t="shared" si="91"/>
        <v>1.2409757153699319</v>
      </c>
      <c r="CK123" s="2">
        <f t="shared" si="92"/>
        <v>1.0534933296772904</v>
      </c>
      <c r="CL123" s="2">
        <f t="shared" si="93"/>
        <v>1.2572864842874105</v>
      </c>
      <c r="CM123" s="32">
        <f t="shared" si="94"/>
        <v>3233.2668271746434</v>
      </c>
      <c r="CN123" s="32">
        <f t="shared" si="95"/>
        <v>379.47019421822824</v>
      </c>
      <c r="CO123" s="32">
        <f t="shared" si="96"/>
        <v>45.659626133038081</v>
      </c>
      <c r="CP123" s="32">
        <f t="shared" si="97"/>
        <v>18.445335271109212</v>
      </c>
      <c r="CQ123" s="2">
        <f t="shared" si="98"/>
        <v>0.36187189419692845</v>
      </c>
      <c r="CR123" s="2">
        <f t="shared" si="99"/>
        <v>1.2409757153699319</v>
      </c>
      <c r="CS123" s="2">
        <f t="shared" si="100"/>
        <v>1.0534933296772904</v>
      </c>
      <c r="CT123" s="2">
        <f t="shared" si="101"/>
        <v>1.2572864842874105</v>
      </c>
      <c r="CU123" s="32">
        <f t="shared" si="102"/>
        <v>3233.2668271746434</v>
      </c>
      <c r="CV123" s="32">
        <f t="shared" si="103"/>
        <v>379.47019421822824</v>
      </c>
      <c r="CW123" s="48">
        <f t="shared" si="104"/>
        <v>45.659626133038081</v>
      </c>
      <c r="CX123" s="48">
        <f t="shared" si="105"/>
        <v>18.445335271109212</v>
      </c>
      <c r="CY123" s="49">
        <f t="shared" si="106"/>
        <v>0.36187189419692845</v>
      </c>
      <c r="CZ123" s="49">
        <f t="shared" si="107"/>
        <v>1.2409757153699319</v>
      </c>
      <c r="DA123" s="49">
        <f t="shared" si="108"/>
        <v>1.0534933296772904</v>
      </c>
      <c r="DB123" s="49">
        <f t="shared" si="109"/>
        <v>1.2572864842874105</v>
      </c>
      <c r="DC123" s="48">
        <f t="shared" si="110"/>
        <v>3233.2668271746434</v>
      </c>
      <c r="DD123" s="32">
        <f t="shared" si="111"/>
        <v>379.47019421822824</v>
      </c>
      <c r="DE123" s="48">
        <f t="shared" si="112"/>
        <v>45.659626133038081</v>
      </c>
      <c r="DF123" s="48">
        <f t="shared" si="113"/>
        <v>18.445335271109212</v>
      </c>
      <c r="DG123" s="49">
        <f t="shared" si="114"/>
        <v>0.36187189419692845</v>
      </c>
      <c r="DH123" s="49">
        <f t="shared" si="115"/>
        <v>1.2409757153699319</v>
      </c>
      <c r="DI123" s="49">
        <f t="shared" si="116"/>
        <v>1.0534933296772904</v>
      </c>
      <c r="DJ123" s="49">
        <f t="shared" si="117"/>
        <v>1.2572864842874105</v>
      </c>
      <c r="DK123" s="48">
        <f t="shared" si="118"/>
        <v>3233.2668271746434</v>
      </c>
      <c r="DL123" s="32">
        <f t="shared" si="119"/>
        <v>379.47019421822824</v>
      </c>
      <c r="DM123" s="48">
        <f t="shared" si="120"/>
        <v>45.659626133038081</v>
      </c>
      <c r="DN123" s="48">
        <f t="shared" si="121"/>
        <v>18.445335271109212</v>
      </c>
      <c r="DO123" s="49">
        <f t="shared" si="122"/>
        <v>0.36187189419692845</v>
      </c>
      <c r="DP123" s="49">
        <f t="shared" si="123"/>
        <v>1.2409757153699319</v>
      </c>
      <c r="DQ123" s="49">
        <f t="shared" si="124"/>
        <v>1.0534933296772904</v>
      </c>
      <c r="DR123" s="49">
        <f t="shared" si="125"/>
        <v>1.2572864842874105</v>
      </c>
      <c r="DS123" s="48">
        <f t="shared" si="126"/>
        <v>3233.2668271746434</v>
      </c>
      <c r="DT123" s="32">
        <f t="shared" si="127"/>
        <v>379.47019421822824</v>
      </c>
      <c r="DU123" s="48">
        <f t="shared" si="128"/>
        <v>45.659626133038081</v>
      </c>
      <c r="DV123" s="48">
        <f t="shared" si="129"/>
        <v>18.445335271109212</v>
      </c>
      <c r="DW123" s="49">
        <f t="shared" si="130"/>
        <v>0.36187189419692845</v>
      </c>
      <c r="DX123" s="49">
        <f t="shared" si="131"/>
        <v>1.2409757153699319</v>
      </c>
      <c r="DY123" s="49">
        <f t="shared" si="132"/>
        <v>1.0534933296772904</v>
      </c>
      <c r="DZ123" s="49">
        <f t="shared" si="133"/>
        <v>1.2572864842874105</v>
      </c>
      <c r="EA123" s="48">
        <f t="shared" si="134"/>
        <v>3233.2668271746434</v>
      </c>
      <c r="EB123" s="32">
        <f t="shared" si="135"/>
        <v>379.47019421822824</v>
      </c>
      <c r="EC123" s="48">
        <f t="shared" si="136"/>
        <v>45.659626133038081</v>
      </c>
      <c r="ED123" s="48">
        <f t="shared" si="137"/>
        <v>18.445335271109212</v>
      </c>
      <c r="EE123" s="49">
        <f t="shared" si="138"/>
        <v>0.36187189419692845</v>
      </c>
      <c r="EF123" s="49">
        <f t="shared" si="139"/>
        <v>1.2409757153699319</v>
      </c>
      <c r="EG123" s="49">
        <f t="shared" si="140"/>
        <v>1.0534933296772904</v>
      </c>
      <c r="EH123" s="49">
        <f t="shared" si="141"/>
        <v>1.2572864842874105</v>
      </c>
      <c r="EI123" s="48">
        <f t="shared" si="142"/>
        <v>3233.2668271746434</v>
      </c>
      <c r="EJ123" s="32">
        <f t="shared" si="143"/>
        <v>379.47019421822824</v>
      </c>
      <c r="EK123" s="48">
        <f t="shared" si="144"/>
        <v>45.659626133038081</v>
      </c>
      <c r="EL123" s="48">
        <f t="shared" si="145"/>
        <v>18.445335271109212</v>
      </c>
      <c r="EM123" s="49">
        <f t="shared" si="146"/>
        <v>0.36187189419692845</v>
      </c>
      <c r="EN123" s="49">
        <f t="shared" si="147"/>
        <v>1.2409757153699319</v>
      </c>
      <c r="EO123" s="49">
        <f t="shared" si="148"/>
        <v>1.0534933296772904</v>
      </c>
      <c r="EP123" s="49">
        <f t="shared" si="149"/>
        <v>1.2572864842874105</v>
      </c>
      <c r="EQ123" s="32">
        <f t="shared" si="150"/>
        <v>0.81715659634046167</v>
      </c>
      <c r="ER123" s="32">
        <f t="shared" si="151"/>
        <v>106.32019421822827</v>
      </c>
    </row>
    <row r="124" spans="19:148" x14ac:dyDescent="0.25">
      <c r="S124" s="32">
        <v>0.62</v>
      </c>
      <c r="T124" s="38">
        <f t="shared" si="23"/>
        <v>386.62860068842298</v>
      </c>
      <c r="U124" s="32">
        <f t="shared" si="24"/>
        <v>46.373260930109318</v>
      </c>
      <c r="V124" s="32">
        <f t="shared" si="25"/>
        <v>18.606663765889195</v>
      </c>
      <c r="W124" s="2">
        <f t="shared" si="152"/>
        <v>0.36015257728723976</v>
      </c>
      <c r="X124" s="2">
        <f t="shared" si="153"/>
        <v>1.2655197273210042</v>
      </c>
      <c r="Y124" s="2">
        <f t="shared" si="28"/>
        <v>1.047579289281608</v>
      </c>
      <c r="Z124" s="2">
        <f t="shared" si="29"/>
        <v>1.2539377139855055</v>
      </c>
      <c r="AA124" s="32">
        <f t="shared" si="30"/>
        <v>3206.0858565848425</v>
      </c>
      <c r="AB124" s="32">
        <f t="shared" si="31"/>
        <v>379.19305080667061</v>
      </c>
      <c r="AC124" s="32">
        <f t="shared" si="32"/>
        <v>45.632771452256215</v>
      </c>
      <c r="AD124" s="32">
        <f t="shared" si="33"/>
        <v>18.439179474718902</v>
      </c>
      <c r="AE124" s="2">
        <f t="shared" si="34"/>
        <v>0.361934899049699</v>
      </c>
      <c r="AF124" s="2">
        <f t="shared" si="35"/>
        <v>1.2400339130788125</v>
      </c>
      <c r="AG124" s="2">
        <f t="shared" si="36"/>
        <v>1.0502945005810114</v>
      </c>
      <c r="AH124" s="2">
        <f t="shared" si="37"/>
        <v>1.2639813388482788</v>
      </c>
      <c r="AI124" s="32">
        <f t="shared" si="38"/>
        <v>3210.9816024914749</v>
      </c>
      <c r="AJ124" s="32">
        <f t="shared" si="39"/>
        <v>379.24310906953593</v>
      </c>
      <c r="AK124" s="32">
        <f t="shared" si="40"/>
        <v>45.637617885532187</v>
      </c>
      <c r="AL124" s="32">
        <f t="shared" si="41"/>
        <v>18.440290859974692</v>
      </c>
      <c r="AM124" s="2">
        <f t="shared" si="42"/>
        <v>0.36192353810266464</v>
      </c>
      <c r="AN124" s="2">
        <f t="shared" si="43"/>
        <v>1.2402039807560721</v>
      </c>
      <c r="AO124" s="2">
        <f t="shared" si="44"/>
        <v>1.0502760460619505</v>
      </c>
      <c r="AP124" s="2">
        <f t="shared" si="45"/>
        <v>1.2639133235477491</v>
      </c>
      <c r="AQ124" s="32">
        <f t="shared" si="46"/>
        <v>3210.9468257253998</v>
      </c>
      <c r="AR124" s="32">
        <f t="shared" si="47"/>
        <v>379.24275370037333</v>
      </c>
      <c r="AS124" s="32">
        <f t="shared" si="48"/>
        <v>45.63758347377108</v>
      </c>
      <c r="AT124" s="32">
        <f t="shared" si="49"/>
        <v>18.440282969368898</v>
      </c>
      <c r="AU124" s="2">
        <f t="shared" si="50"/>
        <v>0.36192361878499013</v>
      </c>
      <c r="AV124" s="2">
        <f t="shared" si="51"/>
        <v>1.2402027733604952</v>
      </c>
      <c r="AW124" s="2">
        <f t="shared" si="52"/>
        <v>1.0502761770636941</v>
      </c>
      <c r="AX124" s="2">
        <f t="shared" si="53"/>
        <v>1.263913806375029</v>
      </c>
      <c r="AY124" s="32">
        <f t="shared" si="54"/>
        <v>3210.9470725234723</v>
      </c>
      <c r="AZ124" s="32">
        <f t="shared" si="55"/>
        <v>379.24275622231011</v>
      </c>
      <c r="BA124" s="32">
        <f t="shared" si="56"/>
        <v>45.637583717979588</v>
      </c>
      <c r="BB124" s="32">
        <f t="shared" si="57"/>
        <v>18.440283025365861</v>
      </c>
      <c r="BC124" s="2">
        <f t="shared" si="58"/>
        <v>0.36192361821241587</v>
      </c>
      <c r="BD124" s="2">
        <f t="shared" si="59"/>
        <v>1.2402027819289771</v>
      </c>
      <c r="BE124" s="2">
        <f t="shared" si="60"/>
        <v>1.050276176134018</v>
      </c>
      <c r="BF124" s="2">
        <f t="shared" si="61"/>
        <v>1.2639138029485635</v>
      </c>
      <c r="BG124" s="32">
        <f t="shared" si="62"/>
        <v>3210.9470707720247</v>
      </c>
      <c r="BH124" s="32">
        <f t="shared" si="63"/>
        <v>379.24275620441273</v>
      </c>
      <c r="BI124" s="32">
        <f t="shared" si="64"/>
        <v>45.637583716246496</v>
      </c>
      <c r="BJ124" s="32">
        <f t="shared" si="65"/>
        <v>18.440283024968476</v>
      </c>
      <c r="BK124" s="2">
        <f t="shared" si="66"/>
        <v>0.36192361821647956</v>
      </c>
      <c r="BL124" s="2">
        <f t="shared" si="67"/>
        <v>1.240202781868168</v>
      </c>
      <c r="BM124" s="2">
        <f t="shared" si="68"/>
        <v>1.0502761761406156</v>
      </c>
      <c r="BN124" s="2">
        <f t="shared" si="69"/>
        <v>1.2639138029728805</v>
      </c>
      <c r="BO124" s="32">
        <f t="shared" si="70"/>
        <v>3210.9470707844534</v>
      </c>
      <c r="BP124" s="32">
        <f t="shared" si="71"/>
        <v>379.24275620453977</v>
      </c>
      <c r="BQ124" s="32">
        <f t="shared" si="72"/>
        <v>45.637583716258824</v>
      </c>
      <c r="BR124" s="32">
        <f t="shared" si="73"/>
        <v>18.440283024971293</v>
      </c>
      <c r="BS124" s="2">
        <f t="shared" si="74"/>
        <v>0.36192361821645047</v>
      </c>
      <c r="BT124" s="2">
        <f t="shared" si="75"/>
        <v>1.2402027818686008</v>
      </c>
      <c r="BU124" s="2">
        <f t="shared" si="76"/>
        <v>1.0502761761405688</v>
      </c>
      <c r="BV124" s="2">
        <f t="shared" si="77"/>
        <v>1.2639138029727077</v>
      </c>
      <c r="BW124" s="32">
        <f t="shared" si="78"/>
        <v>3210.9470707843657</v>
      </c>
      <c r="BX124" s="32">
        <f t="shared" si="79"/>
        <v>379.24275620453886</v>
      </c>
      <c r="BY124" s="32">
        <f t="shared" si="80"/>
        <v>45.637583716258739</v>
      </c>
      <c r="BZ124" s="32">
        <f t="shared" si="81"/>
        <v>18.440283024971269</v>
      </c>
      <c r="CA124" s="2">
        <f t="shared" si="82"/>
        <v>0.36192361821645058</v>
      </c>
      <c r="CB124" s="2">
        <f t="shared" si="83"/>
        <v>1.2402027818685981</v>
      </c>
      <c r="CC124" s="2">
        <f t="shared" si="84"/>
        <v>1.050276176140569</v>
      </c>
      <c r="CD124" s="2">
        <f t="shared" si="85"/>
        <v>1.2639138029727091</v>
      </c>
      <c r="CE124" s="32">
        <f t="shared" si="86"/>
        <v>3210.9470707843666</v>
      </c>
      <c r="CF124" s="32">
        <f t="shared" si="87"/>
        <v>379.24275620453886</v>
      </c>
      <c r="CG124" s="32">
        <f t="shared" si="88"/>
        <v>45.637583716258739</v>
      </c>
      <c r="CH124" s="32">
        <f t="shared" si="89"/>
        <v>18.440283024971269</v>
      </c>
      <c r="CI124" s="2">
        <f t="shared" si="90"/>
        <v>0.36192361821645058</v>
      </c>
      <c r="CJ124" s="2">
        <f t="shared" si="91"/>
        <v>1.2402027818685981</v>
      </c>
      <c r="CK124" s="2">
        <f t="shared" si="92"/>
        <v>1.050276176140569</v>
      </c>
      <c r="CL124" s="2">
        <f t="shared" si="93"/>
        <v>1.2639138029727091</v>
      </c>
      <c r="CM124" s="32">
        <f t="shared" si="94"/>
        <v>3210.9470707843666</v>
      </c>
      <c r="CN124" s="32">
        <f t="shared" si="95"/>
        <v>379.24275620453886</v>
      </c>
      <c r="CO124" s="32">
        <f t="shared" si="96"/>
        <v>45.637583716258739</v>
      </c>
      <c r="CP124" s="32">
        <f t="shared" si="97"/>
        <v>18.440283024971269</v>
      </c>
      <c r="CQ124" s="2">
        <f t="shared" si="98"/>
        <v>0.36192361821645058</v>
      </c>
      <c r="CR124" s="2">
        <f t="shared" si="99"/>
        <v>1.2402027818685981</v>
      </c>
      <c r="CS124" s="2">
        <f t="shared" si="100"/>
        <v>1.050276176140569</v>
      </c>
      <c r="CT124" s="2">
        <f t="shared" si="101"/>
        <v>1.2639138029727091</v>
      </c>
      <c r="CU124" s="32">
        <f t="shared" si="102"/>
        <v>3210.9470707843666</v>
      </c>
      <c r="CV124" s="32">
        <f t="shared" si="103"/>
        <v>379.24275620453886</v>
      </c>
      <c r="CW124" s="48">
        <f t="shared" si="104"/>
        <v>45.637583716258739</v>
      </c>
      <c r="CX124" s="48">
        <f t="shared" si="105"/>
        <v>18.440283024971269</v>
      </c>
      <c r="CY124" s="49">
        <f t="shared" si="106"/>
        <v>0.36192361821645058</v>
      </c>
      <c r="CZ124" s="49">
        <f t="shared" si="107"/>
        <v>1.2402027818685981</v>
      </c>
      <c r="DA124" s="49">
        <f t="shared" si="108"/>
        <v>1.050276176140569</v>
      </c>
      <c r="DB124" s="49">
        <f t="shared" si="109"/>
        <v>1.2639138029727091</v>
      </c>
      <c r="DC124" s="48">
        <f t="shared" si="110"/>
        <v>3210.9470707843666</v>
      </c>
      <c r="DD124" s="32">
        <f t="shared" si="111"/>
        <v>379.24275620453886</v>
      </c>
      <c r="DE124" s="48">
        <f t="shared" si="112"/>
        <v>45.637583716258739</v>
      </c>
      <c r="DF124" s="48">
        <f t="shared" si="113"/>
        <v>18.440283024971269</v>
      </c>
      <c r="DG124" s="49">
        <f t="shared" si="114"/>
        <v>0.36192361821645058</v>
      </c>
      <c r="DH124" s="49">
        <f t="shared" si="115"/>
        <v>1.2402027818685981</v>
      </c>
      <c r="DI124" s="49">
        <f t="shared" si="116"/>
        <v>1.050276176140569</v>
      </c>
      <c r="DJ124" s="49">
        <f t="shared" si="117"/>
        <v>1.2639138029727091</v>
      </c>
      <c r="DK124" s="48">
        <f t="shared" si="118"/>
        <v>3210.9470707843666</v>
      </c>
      <c r="DL124" s="32">
        <f t="shared" si="119"/>
        <v>379.24275620453886</v>
      </c>
      <c r="DM124" s="48">
        <f t="shared" si="120"/>
        <v>45.637583716258739</v>
      </c>
      <c r="DN124" s="48">
        <f t="shared" si="121"/>
        <v>18.440283024971269</v>
      </c>
      <c r="DO124" s="49">
        <f t="shared" si="122"/>
        <v>0.36192361821645058</v>
      </c>
      <c r="DP124" s="49">
        <f t="shared" si="123"/>
        <v>1.2402027818685981</v>
      </c>
      <c r="DQ124" s="49">
        <f t="shared" si="124"/>
        <v>1.050276176140569</v>
      </c>
      <c r="DR124" s="49">
        <f t="shared" si="125"/>
        <v>1.2639138029727091</v>
      </c>
      <c r="DS124" s="48">
        <f t="shared" si="126"/>
        <v>3210.9470707843666</v>
      </c>
      <c r="DT124" s="32">
        <f t="shared" si="127"/>
        <v>379.24275620453886</v>
      </c>
      <c r="DU124" s="48">
        <f t="shared" si="128"/>
        <v>45.637583716258739</v>
      </c>
      <c r="DV124" s="48">
        <f t="shared" si="129"/>
        <v>18.440283024971269</v>
      </c>
      <c r="DW124" s="49">
        <f t="shared" si="130"/>
        <v>0.36192361821645058</v>
      </c>
      <c r="DX124" s="49">
        <f t="shared" si="131"/>
        <v>1.2402027818685981</v>
      </c>
      <c r="DY124" s="49">
        <f t="shared" si="132"/>
        <v>1.050276176140569</v>
      </c>
      <c r="DZ124" s="49">
        <f t="shared" si="133"/>
        <v>1.2639138029727091</v>
      </c>
      <c r="EA124" s="48">
        <f t="shared" si="134"/>
        <v>3210.9470707843666</v>
      </c>
      <c r="EB124" s="32">
        <f t="shared" si="135"/>
        <v>379.24275620453886</v>
      </c>
      <c r="EC124" s="48">
        <f t="shared" si="136"/>
        <v>45.637583716258739</v>
      </c>
      <c r="ED124" s="48">
        <f t="shared" si="137"/>
        <v>18.440283024971269</v>
      </c>
      <c r="EE124" s="49">
        <f t="shared" si="138"/>
        <v>0.36192361821645058</v>
      </c>
      <c r="EF124" s="49">
        <f t="shared" si="139"/>
        <v>1.2402027818685981</v>
      </c>
      <c r="EG124" s="49">
        <f t="shared" si="140"/>
        <v>1.050276176140569</v>
      </c>
      <c r="EH124" s="49">
        <f t="shared" si="141"/>
        <v>1.2639138029727091</v>
      </c>
      <c r="EI124" s="48">
        <f t="shared" si="142"/>
        <v>3210.9470707843666</v>
      </c>
      <c r="EJ124" s="32">
        <f t="shared" si="143"/>
        <v>379.24275620453886</v>
      </c>
      <c r="EK124" s="48">
        <f t="shared" si="144"/>
        <v>45.637583716258739</v>
      </c>
      <c r="EL124" s="48">
        <f t="shared" si="145"/>
        <v>18.440283024971269</v>
      </c>
      <c r="EM124" s="49">
        <f t="shared" si="146"/>
        <v>0.36192361821645058</v>
      </c>
      <c r="EN124" s="49">
        <f t="shared" si="147"/>
        <v>1.2402027818685981</v>
      </c>
      <c r="EO124" s="49">
        <f t="shared" si="148"/>
        <v>1.050276176140569</v>
      </c>
      <c r="EP124" s="49">
        <f t="shared" si="149"/>
        <v>1.2639138029727091</v>
      </c>
      <c r="EQ124" s="32">
        <f t="shared" si="150"/>
        <v>0.82230033972216765</v>
      </c>
      <c r="ER124" s="32">
        <f t="shared" si="151"/>
        <v>106.09275620453889</v>
      </c>
    </row>
    <row r="125" spans="19:148" x14ac:dyDescent="0.25">
      <c r="S125" s="32">
        <v>0.63</v>
      </c>
      <c r="T125" s="38">
        <f t="shared" si="23"/>
        <v>386.23713718768784</v>
      </c>
      <c r="U125" s="32">
        <f t="shared" si="24"/>
        <v>46.333204838576876</v>
      </c>
      <c r="V125" s="32">
        <f t="shared" si="25"/>
        <v>18.597723454870906</v>
      </c>
      <c r="W125" s="2">
        <f t="shared" si="152"/>
        <v>0.36025129338575596</v>
      </c>
      <c r="X125" s="2">
        <f t="shared" si="153"/>
        <v>1.264165796025426</v>
      </c>
      <c r="Y125" s="2">
        <f t="shared" si="28"/>
        <v>1.0447083832902511</v>
      </c>
      <c r="Z125" s="2">
        <f t="shared" si="29"/>
        <v>1.2604984251662981</v>
      </c>
      <c r="AA125" s="32">
        <f t="shared" si="30"/>
        <v>3184.3403059352058</v>
      </c>
      <c r="AB125" s="32">
        <f t="shared" si="31"/>
        <v>378.96995487327058</v>
      </c>
      <c r="AC125" s="32">
        <f t="shared" si="32"/>
        <v>45.61119425961374</v>
      </c>
      <c r="AD125" s="32">
        <f t="shared" si="33"/>
        <v>18.434228951159398</v>
      </c>
      <c r="AE125" s="2">
        <f t="shared" si="34"/>
        <v>0.36198542929129773</v>
      </c>
      <c r="AF125" s="2">
        <f t="shared" si="35"/>
        <v>1.239276196037288</v>
      </c>
      <c r="AG125" s="2">
        <f t="shared" si="36"/>
        <v>1.0472098223080661</v>
      </c>
      <c r="AH125" s="2">
        <f t="shared" si="37"/>
        <v>1.2706629924417512</v>
      </c>
      <c r="AI125" s="32">
        <f t="shared" si="38"/>
        <v>3188.9905123054155</v>
      </c>
      <c r="AJ125" s="32">
        <f t="shared" si="39"/>
        <v>379.01776660359025</v>
      </c>
      <c r="AK125" s="32">
        <f t="shared" si="40"/>
        <v>45.615815445360873</v>
      </c>
      <c r="AL125" s="32">
        <f t="shared" si="41"/>
        <v>18.435289539288959</v>
      </c>
      <c r="AM125" s="2">
        <f t="shared" si="42"/>
        <v>0.36197461421481847</v>
      </c>
      <c r="AN125" s="2">
        <f t="shared" si="43"/>
        <v>1.2394385512550921</v>
      </c>
      <c r="AO125" s="2">
        <f t="shared" si="44"/>
        <v>1.0471932086566222</v>
      </c>
      <c r="AP125" s="2">
        <f t="shared" si="45"/>
        <v>1.2705957139664161</v>
      </c>
      <c r="AQ125" s="32">
        <f t="shared" si="46"/>
        <v>3188.9582657356286</v>
      </c>
      <c r="AR125" s="32">
        <f t="shared" si="47"/>
        <v>379.01743525056764</v>
      </c>
      <c r="AS125" s="32">
        <f t="shared" si="48"/>
        <v>45.615783413153316</v>
      </c>
      <c r="AT125" s="32">
        <f t="shared" si="49"/>
        <v>18.435282188345333</v>
      </c>
      <c r="AU125" s="2">
        <f t="shared" si="50"/>
        <v>0.3619746891937044</v>
      </c>
      <c r="AV125" s="2">
        <f t="shared" si="51"/>
        <v>1.2394374260146579</v>
      </c>
      <c r="AW125" s="2">
        <f t="shared" si="52"/>
        <v>1.0471933237877868</v>
      </c>
      <c r="AX125" s="2">
        <f t="shared" si="53"/>
        <v>1.2705961802111052</v>
      </c>
      <c r="AY125" s="32">
        <f t="shared" si="54"/>
        <v>3188.9584891416225</v>
      </c>
      <c r="AZ125" s="32">
        <f t="shared" si="55"/>
        <v>379.01743754620878</v>
      </c>
      <c r="BA125" s="32">
        <f t="shared" si="56"/>
        <v>45.615783635074827</v>
      </c>
      <c r="BB125" s="32">
        <f t="shared" si="57"/>
        <v>18.435282239273249</v>
      </c>
      <c r="BC125" s="2">
        <f t="shared" si="58"/>
        <v>0.36197468867424581</v>
      </c>
      <c r="BD125" s="2">
        <f t="shared" si="59"/>
        <v>1.2394374338104139</v>
      </c>
      <c r="BE125" s="2">
        <f t="shared" si="60"/>
        <v>1.047193322990148</v>
      </c>
      <c r="BF125" s="2">
        <f t="shared" si="61"/>
        <v>1.2705961769809231</v>
      </c>
      <c r="BG125" s="32">
        <f t="shared" si="62"/>
        <v>3188.9584875938435</v>
      </c>
      <c r="BH125" s="32">
        <f t="shared" si="63"/>
        <v>379.01743753030433</v>
      </c>
      <c r="BI125" s="32">
        <f t="shared" si="64"/>
        <v>45.615783633537326</v>
      </c>
      <c r="BJ125" s="32">
        <f t="shared" si="65"/>
        <v>18.435282238920408</v>
      </c>
      <c r="BK125" s="2">
        <f t="shared" si="66"/>
        <v>0.3619746886778446</v>
      </c>
      <c r="BL125" s="2">
        <f t="shared" si="67"/>
        <v>1.2394374337564042</v>
      </c>
      <c r="BM125" s="2">
        <f t="shared" si="68"/>
        <v>1.0471933229956742</v>
      </c>
      <c r="BN125" s="2">
        <f t="shared" si="69"/>
        <v>1.2705961770033021</v>
      </c>
      <c r="BO125" s="32">
        <f t="shared" si="70"/>
        <v>3188.9584876045678</v>
      </c>
      <c r="BP125" s="32">
        <f t="shared" si="71"/>
        <v>379.01743753041455</v>
      </c>
      <c r="BQ125" s="32">
        <f t="shared" si="72"/>
        <v>45.615783633547984</v>
      </c>
      <c r="BR125" s="32">
        <f t="shared" si="73"/>
        <v>18.435282238922856</v>
      </c>
      <c r="BS125" s="2">
        <f t="shared" si="74"/>
        <v>0.36197468867781968</v>
      </c>
      <c r="BT125" s="2">
        <f t="shared" si="75"/>
        <v>1.2394374337567786</v>
      </c>
      <c r="BU125" s="2">
        <f t="shared" si="76"/>
        <v>1.0471933229956361</v>
      </c>
      <c r="BV125" s="2">
        <f t="shared" si="77"/>
        <v>1.2705961770031464</v>
      </c>
      <c r="BW125" s="32">
        <f t="shared" si="78"/>
        <v>3188.9584876044933</v>
      </c>
      <c r="BX125" s="32">
        <f t="shared" si="79"/>
        <v>379.01743753041376</v>
      </c>
      <c r="BY125" s="32">
        <f t="shared" si="80"/>
        <v>45.615783633547906</v>
      </c>
      <c r="BZ125" s="32">
        <f t="shared" si="81"/>
        <v>18.435282238922841</v>
      </c>
      <c r="CA125" s="2">
        <f t="shared" si="82"/>
        <v>0.3619746886778199</v>
      </c>
      <c r="CB125" s="2">
        <f t="shared" si="83"/>
        <v>1.2394374337567755</v>
      </c>
      <c r="CC125" s="2">
        <f t="shared" si="84"/>
        <v>1.0471933229956363</v>
      </c>
      <c r="CD125" s="2">
        <f t="shared" si="85"/>
        <v>1.270596177003148</v>
      </c>
      <c r="CE125" s="32">
        <f t="shared" si="86"/>
        <v>3188.9584876044942</v>
      </c>
      <c r="CF125" s="32">
        <f t="shared" si="87"/>
        <v>379.01743753041382</v>
      </c>
      <c r="CG125" s="32">
        <f t="shared" si="88"/>
        <v>45.615783633547906</v>
      </c>
      <c r="CH125" s="32">
        <f t="shared" si="89"/>
        <v>18.435282238922841</v>
      </c>
      <c r="CI125" s="2">
        <f t="shared" si="90"/>
        <v>0.3619746886778199</v>
      </c>
      <c r="CJ125" s="2">
        <f t="shared" si="91"/>
        <v>1.2394374337567755</v>
      </c>
      <c r="CK125" s="2">
        <f t="shared" si="92"/>
        <v>1.0471933229956363</v>
      </c>
      <c r="CL125" s="2">
        <f t="shared" si="93"/>
        <v>1.270596177003148</v>
      </c>
      <c r="CM125" s="32">
        <f t="shared" si="94"/>
        <v>3188.9584876044933</v>
      </c>
      <c r="CN125" s="32">
        <f t="shared" si="95"/>
        <v>379.01743753041376</v>
      </c>
      <c r="CO125" s="32">
        <f t="shared" si="96"/>
        <v>45.615783633547906</v>
      </c>
      <c r="CP125" s="32">
        <f t="shared" si="97"/>
        <v>18.435282238922841</v>
      </c>
      <c r="CQ125" s="2">
        <f t="shared" si="98"/>
        <v>0.3619746886778199</v>
      </c>
      <c r="CR125" s="2">
        <f t="shared" si="99"/>
        <v>1.2394374337567755</v>
      </c>
      <c r="CS125" s="2">
        <f t="shared" si="100"/>
        <v>1.0471933229956363</v>
      </c>
      <c r="CT125" s="2">
        <f t="shared" si="101"/>
        <v>1.270596177003148</v>
      </c>
      <c r="CU125" s="32">
        <f t="shared" si="102"/>
        <v>3188.9584876044942</v>
      </c>
      <c r="CV125" s="32">
        <f t="shared" si="103"/>
        <v>379.01743753041382</v>
      </c>
      <c r="CW125" s="48">
        <f t="shared" si="104"/>
        <v>45.615783633547906</v>
      </c>
      <c r="CX125" s="48">
        <f t="shared" si="105"/>
        <v>18.435282238922841</v>
      </c>
      <c r="CY125" s="49">
        <f t="shared" si="106"/>
        <v>0.3619746886778199</v>
      </c>
      <c r="CZ125" s="49">
        <f t="shared" si="107"/>
        <v>1.2394374337567755</v>
      </c>
      <c r="DA125" s="49">
        <f t="shared" si="108"/>
        <v>1.0471933229956363</v>
      </c>
      <c r="DB125" s="49">
        <f t="shared" si="109"/>
        <v>1.270596177003148</v>
      </c>
      <c r="DC125" s="48">
        <f t="shared" si="110"/>
        <v>3188.9584876044933</v>
      </c>
      <c r="DD125" s="32">
        <f t="shared" si="111"/>
        <v>379.01743753041376</v>
      </c>
      <c r="DE125" s="48">
        <f t="shared" si="112"/>
        <v>45.615783633547906</v>
      </c>
      <c r="DF125" s="48">
        <f t="shared" si="113"/>
        <v>18.435282238922841</v>
      </c>
      <c r="DG125" s="49">
        <f t="shared" si="114"/>
        <v>0.3619746886778199</v>
      </c>
      <c r="DH125" s="49">
        <f t="shared" si="115"/>
        <v>1.2394374337567755</v>
      </c>
      <c r="DI125" s="49">
        <f t="shared" si="116"/>
        <v>1.0471933229956363</v>
      </c>
      <c r="DJ125" s="49">
        <f t="shared" si="117"/>
        <v>1.270596177003148</v>
      </c>
      <c r="DK125" s="48">
        <f t="shared" si="118"/>
        <v>3188.9584876044942</v>
      </c>
      <c r="DL125" s="32">
        <f t="shared" si="119"/>
        <v>379.01743753041382</v>
      </c>
      <c r="DM125" s="48">
        <f t="shared" si="120"/>
        <v>45.615783633547906</v>
      </c>
      <c r="DN125" s="48">
        <f t="shared" si="121"/>
        <v>18.435282238922841</v>
      </c>
      <c r="DO125" s="49">
        <f t="shared" si="122"/>
        <v>0.3619746886778199</v>
      </c>
      <c r="DP125" s="49">
        <f t="shared" si="123"/>
        <v>1.2394374337567755</v>
      </c>
      <c r="DQ125" s="49">
        <f t="shared" si="124"/>
        <v>1.0471933229956363</v>
      </c>
      <c r="DR125" s="49">
        <f t="shared" si="125"/>
        <v>1.270596177003148</v>
      </c>
      <c r="DS125" s="48">
        <f t="shared" si="126"/>
        <v>3188.9584876044933</v>
      </c>
      <c r="DT125" s="32">
        <f t="shared" si="127"/>
        <v>379.01743753041376</v>
      </c>
      <c r="DU125" s="48">
        <f t="shared" si="128"/>
        <v>45.615783633547906</v>
      </c>
      <c r="DV125" s="48">
        <f t="shared" si="129"/>
        <v>18.435282238922841</v>
      </c>
      <c r="DW125" s="49">
        <f t="shared" si="130"/>
        <v>0.3619746886778199</v>
      </c>
      <c r="DX125" s="49">
        <f t="shared" si="131"/>
        <v>1.2394374337567755</v>
      </c>
      <c r="DY125" s="49">
        <f t="shared" si="132"/>
        <v>1.0471933229956363</v>
      </c>
      <c r="DZ125" s="49">
        <f t="shared" si="133"/>
        <v>1.270596177003148</v>
      </c>
      <c r="EA125" s="48">
        <f t="shared" si="134"/>
        <v>3188.9584876044942</v>
      </c>
      <c r="EB125" s="32">
        <f t="shared" si="135"/>
        <v>379.01743753041382</v>
      </c>
      <c r="EC125" s="48">
        <f t="shared" si="136"/>
        <v>45.615783633547906</v>
      </c>
      <c r="ED125" s="48">
        <f t="shared" si="137"/>
        <v>18.435282238922841</v>
      </c>
      <c r="EE125" s="49">
        <f t="shared" si="138"/>
        <v>0.3619746886778199</v>
      </c>
      <c r="EF125" s="49">
        <f t="shared" si="139"/>
        <v>1.2394374337567755</v>
      </c>
      <c r="EG125" s="49">
        <f t="shared" si="140"/>
        <v>1.0471933229956363</v>
      </c>
      <c r="EH125" s="49">
        <f t="shared" si="141"/>
        <v>1.270596177003148</v>
      </c>
      <c r="EI125" s="48">
        <f t="shared" si="142"/>
        <v>3188.9584876044933</v>
      </c>
      <c r="EJ125" s="32">
        <f t="shared" si="143"/>
        <v>379.01743753041376</v>
      </c>
      <c r="EK125" s="48">
        <f t="shared" si="144"/>
        <v>45.615783633547906</v>
      </c>
      <c r="EL125" s="48">
        <f t="shared" si="145"/>
        <v>18.435282238922841</v>
      </c>
      <c r="EM125" s="49">
        <f t="shared" si="146"/>
        <v>0.3619746886778199</v>
      </c>
      <c r="EN125" s="49">
        <f t="shared" si="147"/>
        <v>1.2394374337567755</v>
      </c>
      <c r="EO125" s="49">
        <f t="shared" si="148"/>
        <v>1.0471933229956363</v>
      </c>
      <c r="EP125" s="49">
        <f t="shared" si="149"/>
        <v>1.270596177003148</v>
      </c>
      <c r="EQ125" s="32">
        <f t="shared" si="150"/>
        <v>0.82740549131383045</v>
      </c>
      <c r="ER125" s="32">
        <f t="shared" si="151"/>
        <v>105.86743753041378</v>
      </c>
    </row>
    <row r="126" spans="19:148" x14ac:dyDescent="0.25">
      <c r="S126" s="32">
        <v>0.64</v>
      </c>
      <c r="T126" s="38">
        <f t="shared" si="23"/>
        <v>385.84567368695275</v>
      </c>
      <c r="U126" s="32">
        <f t="shared" si="24"/>
        <v>46.29327177055599</v>
      </c>
      <c r="V126" s="32">
        <f t="shared" si="25"/>
        <v>18.588797003269523</v>
      </c>
      <c r="W126" s="2">
        <f t="shared" si="152"/>
        <v>0.36034945358278686</v>
      </c>
      <c r="X126" s="2">
        <f t="shared" si="153"/>
        <v>1.2628133155415306</v>
      </c>
      <c r="Y126" s="2">
        <f t="shared" si="28"/>
        <v>1.0419558164178364</v>
      </c>
      <c r="Z126" s="2">
        <f t="shared" si="29"/>
        <v>1.2671258815491997</v>
      </c>
      <c r="AA126" s="32">
        <f t="shared" si="30"/>
        <v>3162.9087343339775</v>
      </c>
      <c r="AB126" s="32">
        <f t="shared" si="31"/>
        <v>378.74886957852169</v>
      </c>
      <c r="AC126" s="32">
        <f t="shared" si="32"/>
        <v>45.58984694656727</v>
      </c>
      <c r="AD126" s="32">
        <f t="shared" si="33"/>
        <v>18.429327253444928</v>
      </c>
      <c r="AE126" s="2">
        <f t="shared" si="34"/>
        <v>0.36203533942855953</v>
      </c>
      <c r="AF126" s="2">
        <f t="shared" si="35"/>
        <v>1.2385256730297138</v>
      </c>
      <c r="AG126" s="2">
        <f t="shared" si="36"/>
        <v>1.0442553646911417</v>
      </c>
      <c r="AH126" s="2">
        <f t="shared" si="37"/>
        <v>1.2773993186128796</v>
      </c>
      <c r="AI126" s="32">
        <f t="shared" si="38"/>
        <v>3167.3202907740351</v>
      </c>
      <c r="AJ126" s="32">
        <f t="shared" si="39"/>
        <v>378.79447758148814</v>
      </c>
      <c r="AK126" s="32">
        <f t="shared" si="40"/>
        <v>45.594247833591361</v>
      </c>
      <c r="AL126" s="32">
        <f t="shared" si="41"/>
        <v>18.430338088970892</v>
      </c>
      <c r="AM126" s="2">
        <f t="shared" si="42"/>
        <v>0.36202505679929409</v>
      </c>
      <c r="AN126" s="2">
        <f t="shared" si="43"/>
        <v>1.2386804698775051</v>
      </c>
      <c r="AO126" s="2">
        <f t="shared" si="44"/>
        <v>1.0442404472417985</v>
      </c>
      <c r="AP126" s="2">
        <f t="shared" si="45"/>
        <v>1.2773328873138181</v>
      </c>
      <c r="AQ126" s="32">
        <f t="shared" si="46"/>
        <v>3167.2904414556729</v>
      </c>
      <c r="AR126" s="32">
        <f t="shared" si="47"/>
        <v>378.79416916316973</v>
      </c>
      <c r="AS126" s="32">
        <f t="shared" si="48"/>
        <v>45.59421806812778</v>
      </c>
      <c r="AT126" s="32">
        <f t="shared" si="49"/>
        <v>18.43033125272617</v>
      </c>
      <c r="AU126" s="2">
        <f t="shared" si="50"/>
        <v>0.3620251263576531</v>
      </c>
      <c r="AV126" s="2">
        <f t="shared" si="51"/>
        <v>1.2386794230319089</v>
      </c>
      <c r="AW126" s="2">
        <f t="shared" si="52"/>
        <v>1.0442405481127135</v>
      </c>
      <c r="AX126" s="2">
        <f t="shared" si="53"/>
        <v>1.2773333365277857</v>
      </c>
      <c r="AY126" s="32">
        <f t="shared" si="54"/>
        <v>3167.2906432432942</v>
      </c>
      <c r="AZ126" s="32">
        <f t="shared" si="55"/>
        <v>378.79417124814984</v>
      </c>
      <c r="BA126" s="32">
        <f t="shared" si="56"/>
        <v>45.594218269349057</v>
      </c>
      <c r="BB126" s="32">
        <f t="shared" si="57"/>
        <v>18.430331298940754</v>
      </c>
      <c r="BC126" s="2">
        <f t="shared" si="58"/>
        <v>0.36202512588742325</v>
      </c>
      <c r="BD126" s="2">
        <f t="shared" si="59"/>
        <v>1.2386794301088282</v>
      </c>
      <c r="BE126" s="2">
        <f t="shared" si="60"/>
        <v>1.0442405474308023</v>
      </c>
      <c r="BF126" s="2">
        <f t="shared" si="61"/>
        <v>1.2773333334909929</v>
      </c>
      <c r="BG126" s="32">
        <f t="shared" si="62"/>
        <v>3167.290641879159</v>
      </c>
      <c r="BH126" s="32">
        <f t="shared" si="63"/>
        <v>378.79417123405483</v>
      </c>
      <c r="BI126" s="32">
        <f t="shared" si="64"/>
        <v>45.594218267988744</v>
      </c>
      <c r="BJ126" s="32">
        <f t="shared" si="65"/>
        <v>18.430331298628339</v>
      </c>
      <c r="BK126" s="2">
        <f t="shared" si="66"/>
        <v>0.36202512589060237</v>
      </c>
      <c r="BL126" s="2">
        <f t="shared" si="67"/>
        <v>1.2386794300609858</v>
      </c>
      <c r="BM126" s="2">
        <f t="shared" si="68"/>
        <v>1.0442405474354122</v>
      </c>
      <c r="BN126" s="2">
        <f t="shared" si="69"/>
        <v>1.2773333335115227</v>
      </c>
      <c r="BO126" s="32">
        <f t="shared" si="70"/>
        <v>3167.2906418883804</v>
      </c>
      <c r="BP126" s="32">
        <f t="shared" si="71"/>
        <v>378.7941712341501</v>
      </c>
      <c r="BQ126" s="32">
        <f t="shared" si="72"/>
        <v>45.594218267997945</v>
      </c>
      <c r="BR126" s="32">
        <f t="shared" si="73"/>
        <v>18.430331298630442</v>
      </c>
      <c r="BS126" s="2">
        <f t="shared" si="74"/>
        <v>0.36202512589058061</v>
      </c>
      <c r="BT126" s="2">
        <f t="shared" si="75"/>
        <v>1.23867943006131</v>
      </c>
      <c r="BU126" s="2">
        <f t="shared" si="76"/>
        <v>1.0442405474353809</v>
      </c>
      <c r="BV126" s="2">
        <f t="shared" si="77"/>
        <v>1.2773333335113835</v>
      </c>
      <c r="BW126" s="32">
        <f t="shared" si="78"/>
        <v>3167.2906418883194</v>
      </c>
      <c r="BX126" s="32">
        <f t="shared" si="79"/>
        <v>378.79417123414953</v>
      </c>
      <c r="BY126" s="32">
        <f t="shared" si="80"/>
        <v>45.594218267997874</v>
      </c>
      <c r="BZ126" s="32">
        <f t="shared" si="81"/>
        <v>18.430331298630431</v>
      </c>
      <c r="CA126" s="2">
        <f t="shared" si="82"/>
        <v>0.36202512589058095</v>
      </c>
      <c r="CB126" s="2">
        <f t="shared" si="83"/>
        <v>1.2386794300613075</v>
      </c>
      <c r="CC126" s="2">
        <f t="shared" si="84"/>
        <v>1.0442405474353813</v>
      </c>
      <c r="CD126" s="2">
        <f t="shared" si="85"/>
        <v>1.2773333335113848</v>
      </c>
      <c r="CE126" s="32">
        <f t="shared" si="86"/>
        <v>3167.2906418883185</v>
      </c>
      <c r="CF126" s="32">
        <f t="shared" si="87"/>
        <v>378.79417123414947</v>
      </c>
      <c r="CG126" s="32">
        <f t="shared" si="88"/>
        <v>45.594218267997874</v>
      </c>
      <c r="CH126" s="32">
        <f t="shared" si="89"/>
        <v>18.430331298630431</v>
      </c>
      <c r="CI126" s="2">
        <f t="shared" si="90"/>
        <v>0.36202512589058095</v>
      </c>
      <c r="CJ126" s="2">
        <f t="shared" si="91"/>
        <v>1.2386794300613071</v>
      </c>
      <c r="CK126" s="2">
        <f t="shared" si="92"/>
        <v>1.0442405474353813</v>
      </c>
      <c r="CL126" s="2">
        <f t="shared" si="93"/>
        <v>1.277333333511385</v>
      </c>
      <c r="CM126" s="32">
        <f t="shared" si="94"/>
        <v>3167.2906418883181</v>
      </c>
      <c r="CN126" s="32">
        <f t="shared" si="95"/>
        <v>378.79417123414947</v>
      </c>
      <c r="CO126" s="32">
        <f t="shared" si="96"/>
        <v>45.594218267997874</v>
      </c>
      <c r="CP126" s="32">
        <f t="shared" si="97"/>
        <v>18.430331298630431</v>
      </c>
      <c r="CQ126" s="2">
        <f t="shared" si="98"/>
        <v>0.36202512589058095</v>
      </c>
      <c r="CR126" s="2">
        <f t="shared" si="99"/>
        <v>1.2386794300613071</v>
      </c>
      <c r="CS126" s="2">
        <f t="shared" si="100"/>
        <v>1.0442405474353813</v>
      </c>
      <c r="CT126" s="2">
        <f t="shared" si="101"/>
        <v>1.277333333511385</v>
      </c>
      <c r="CU126" s="32">
        <f t="shared" si="102"/>
        <v>3167.2906418883181</v>
      </c>
      <c r="CV126" s="32">
        <f t="shared" si="103"/>
        <v>378.79417123414947</v>
      </c>
      <c r="CW126" s="48">
        <f t="shared" si="104"/>
        <v>45.594218267997874</v>
      </c>
      <c r="CX126" s="48">
        <f t="shared" si="105"/>
        <v>18.430331298630431</v>
      </c>
      <c r="CY126" s="49">
        <f t="shared" si="106"/>
        <v>0.36202512589058095</v>
      </c>
      <c r="CZ126" s="49">
        <f t="shared" si="107"/>
        <v>1.2386794300613071</v>
      </c>
      <c r="DA126" s="49">
        <f t="shared" si="108"/>
        <v>1.0442405474353813</v>
      </c>
      <c r="DB126" s="49">
        <f t="shared" si="109"/>
        <v>1.277333333511385</v>
      </c>
      <c r="DC126" s="48">
        <f t="shared" si="110"/>
        <v>3167.2906418883181</v>
      </c>
      <c r="DD126" s="32">
        <f t="shared" si="111"/>
        <v>378.79417123414947</v>
      </c>
      <c r="DE126" s="48">
        <f t="shared" si="112"/>
        <v>45.594218267997874</v>
      </c>
      <c r="DF126" s="48">
        <f t="shared" si="113"/>
        <v>18.430331298630431</v>
      </c>
      <c r="DG126" s="49">
        <f t="shared" si="114"/>
        <v>0.36202512589058095</v>
      </c>
      <c r="DH126" s="49">
        <f t="shared" si="115"/>
        <v>1.2386794300613071</v>
      </c>
      <c r="DI126" s="49">
        <f t="shared" si="116"/>
        <v>1.0442405474353813</v>
      </c>
      <c r="DJ126" s="49">
        <f t="shared" si="117"/>
        <v>1.277333333511385</v>
      </c>
      <c r="DK126" s="48">
        <f t="shared" si="118"/>
        <v>3167.2906418883181</v>
      </c>
      <c r="DL126" s="32">
        <f t="shared" si="119"/>
        <v>378.79417123414947</v>
      </c>
      <c r="DM126" s="48">
        <f t="shared" si="120"/>
        <v>45.594218267997874</v>
      </c>
      <c r="DN126" s="48">
        <f t="shared" si="121"/>
        <v>18.430331298630431</v>
      </c>
      <c r="DO126" s="49">
        <f t="shared" si="122"/>
        <v>0.36202512589058095</v>
      </c>
      <c r="DP126" s="49">
        <f t="shared" si="123"/>
        <v>1.2386794300613071</v>
      </c>
      <c r="DQ126" s="49">
        <f t="shared" si="124"/>
        <v>1.0442405474353813</v>
      </c>
      <c r="DR126" s="49">
        <f t="shared" si="125"/>
        <v>1.277333333511385</v>
      </c>
      <c r="DS126" s="48">
        <f t="shared" si="126"/>
        <v>3167.2906418883181</v>
      </c>
      <c r="DT126" s="32">
        <f t="shared" si="127"/>
        <v>378.79417123414947</v>
      </c>
      <c r="DU126" s="48">
        <f t="shared" si="128"/>
        <v>45.594218267997874</v>
      </c>
      <c r="DV126" s="48">
        <f t="shared" si="129"/>
        <v>18.430331298630431</v>
      </c>
      <c r="DW126" s="49">
        <f t="shared" si="130"/>
        <v>0.36202512589058095</v>
      </c>
      <c r="DX126" s="49">
        <f t="shared" si="131"/>
        <v>1.2386794300613071</v>
      </c>
      <c r="DY126" s="49">
        <f t="shared" si="132"/>
        <v>1.0442405474353813</v>
      </c>
      <c r="DZ126" s="49">
        <f t="shared" si="133"/>
        <v>1.277333333511385</v>
      </c>
      <c r="EA126" s="48">
        <f t="shared" si="134"/>
        <v>3167.2906418883181</v>
      </c>
      <c r="EB126" s="32">
        <f t="shared" si="135"/>
        <v>378.79417123414947</v>
      </c>
      <c r="EC126" s="48">
        <f t="shared" si="136"/>
        <v>45.594218267997874</v>
      </c>
      <c r="ED126" s="48">
        <f t="shared" si="137"/>
        <v>18.430331298630431</v>
      </c>
      <c r="EE126" s="49">
        <f t="shared" si="138"/>
        <v>0.36202512589058095</v>
      </c>
      <c r="EF126" s="49">
        <f t="shared" si="139"/>
        <v>1.2386794300613071</v>
      </c>
      <c r="EG126" s="49">
        <f t="shared" si="140"/>
        <v>1.0442405474353813</v>
      </c>
      <c r="EH126" s="49">
        <f t="shared" si="141"/>
        <v>1.277333333511385</v>
      </c>
      <c r="EI126" s="48">
        <f t="shared" si="142"/>
        <v>3167.2906418883181</v>
      </c>
      <c r="EJ126" s="32">
        <f t="shared" si="143"/>
        <v>378.79417123414947</v>
      </c>
      <c r="EK126" s="48">
        <f t="shared" si="144"/>
        <v>45.594218267997874</v>
      </c>
      <c r="EL126" s="48">
        <f t="shared" si="145"/>
        <v>18.430331298630431</v>
      </c>
      <c r="EM126" s="49">
        <f t="shared" si="146"/>
        <v>0.36202512589058095</v>
      </c>
      <c r="EN126" s="49">
        <f t="shared" si="147"/>
        <v>1.2386794300613071</v>
      </c>
      <c r="EO126" s="49">
        <f t="shared" si="148"/>
        <v>1.0442405474353813</v>
      </c>
      <c r="EP126" s="49">
        <f t="shared" si="149"/>
        <v>1.277333333511385</v>
      </c>
      <c r="EQ126" s="32">
        <f t="shared" si="150"/>
        <v>0.83247377958851265</v>
      </c>
      <c r="ER126" s="32">
        <f t="shared" si="151"/>
        <v>105.6441712341495</v>
      </c>
    </row>
    <row r="127" spans="19:148" x14ac:dyDescent="0.25">
      <c r="S127" s="32">
        <v>0.65</v>
      </c>
      <c r="T127" s="38">
        <f t="shared" ref="T127:T162" si="154">S127*$V$58+(1-S127)*$V$59</f>
        <v>385.45421018621761</v>
      </c>
      <c r="U127" s="32">
        <f t="shared" ref="U127:U162" si="155">$P$72*$P$70^(1+(1-T127/$P$67)^(2/7))</f>
        <v>46.253461000300547</v>
      </c>
      <c r="V127" s="32">
        <f t="shared" ref="V127:V162" si="156">$Q$72*$Q$70^(1+(1-T127/$Q$67)^(2/7))</f>
        <v>18.57988437072752</v>
      </c>
      <c r="W127" s="2">
        <f t="shared" si="152"/>
        <v>0.36044706033057744</v>
      </c>
      <c r="X127" s="2">
        <f t="shared" si="153"/>
        <v>1.2614622678776279</v>
      </c>
      <c r="Y127" s="2">
        <f t="shared" ref="Y127:Y162" si="157">IF($P$61,1,EXP(-1*LN(S127+(1-S127)*W127)+(1-S127)*(W127/(S127+(1-S127)*W127)-X127/(1-S127+S127*X127))))</f>
        <v>1.0393179255099234</v>
      </c>
      <c r="Z127" s="2">
        <f t="shared" ref="Z127:Z162" si="158">IF($P$61,1,EXP(-1*LN(1-S127+S127*X127)-S127*(W127/(S127+(1-S127)*W127)-X127/(1-S127+S127*X127))))</f>
        <v>1.2738204632054353</v>
      </c>
      <c r="AA127" s="32">
        <f t="shared" ref="AA127:AA162" si="159">$S$58/(S127*Y127+(1-S127)*Z127*EXP($Q$64-$Q$65/(T127+$Q$66))/EXP($P$64-$P$65/(T127+$P$66)))</f>
        <v>3141.78143808395</v>
      </c>
      <c r="AB127" s="32">
        <f t="shared" ref="AB127:AB162" si="160">$P$65/($P$64-LN(AA127))-$P$66</f>
        <v>378.5297321849099</v>
      </c>
      <c r="AC127" s="32">
        <f t="shared" ref="AC127:AC162" si="161">$P$72*$P$70^(1+(1-AB127/$P$67)^(2/7))</f>
        <v>45.568722398339219</v>
      </c>
      <c r="AD127" s="32">
        <f t="shared" ref="AD127:AD162" si="162">$Q$72*$Q$70^(1+(1-AB127/$Q$67)^(2/7))</f>
        <v>18.424472871429934</v>
      </c>
      <c r="AE127" s="2">
        <f t="shared" ref="AE127:AE162" si="163">(AD127/AC127)*EXP(-1*$P$71/($S$59*AB127))</f>
        <v>0.36208464839351262</v>
      </c>
      <c r="AF127" s="2">
        <f t="shared" ref="AF127:AF162" si="164">(AC127/AD127)*EXP(-1*$Q$71/($S$59*AB127))</f>
        <v>1.2377821185566362</v>
      </c>
      <c r="AG127" s="2">
        <f t="shared" ref="AG127:AG162" si="165">IF($P$61,1,EXP(-1*LN(S127+(1-S127)*AE127)+(1-S127)*(AE127/(S127+(1-S127)*AE127)-AF127/(1-S127+S127*AF127))))</f>
        <v>1.0414270798146608</v>
      </c>
      <c r="AH127" s="2">
        <f t="shared" ref="AH127:AH162" si="166">IF($P$61,1,EXP(-1*LN(1-S127+S127*AF127)-S127*(AE127/(S127+(1-S127)*AE127)-AF127/(1-S127+S127*AF127))))</f>
        <v>1.2841900651957296</v>
      </c>
      <c r="AI127" s="32">
        <f t="shared" ref="AI127:AI162" si="167">$S$58/(S127*AG127+(1-S127)*AH127*EXP($Q$64-$Q$65/(AB127+$Q$66))/EXP($P$64-$P$65/(AB127+$P$66)))</f>
        <v>3145.9610301999455</v>
      </c>
      <c r="AJ127" s="32">
        <f t="shared" ref="AJ127:AJ162" si="168">$P$65/($P$64-LN(AI127))-$P$66</f>
        <v>378.57317843968502</v>
      </c>
      <c r="AK127" s="32">
        <f t="shared" ref="AK127:AK162" si="169">$P$72*$P$70^(1+(1-AJ127/$P$67)^(2/7))</f>
        <v>45.572907819532517</v>
      </c>
      <c r="AL127" s="32">
        <f t="shared" ref="AL127:AL162" si="170">$Q$72*$Q$70^(1+(1-AJ127/$Q$67)^(2/7))</f>
        <v>18.4254349765068</v>
      </c>
      <c r="AM127" s="2">
        <f t="shared" ref="AM127:AM162" si="171">(AL127/AK127)*EXP(-1*$P$71/($S$59*AJ127))</f>
        <v>0.36207488513733649</v>
      </c>
      <c r="AN127" s="2">
        <f t="shared" ref="AN127:AN162" si="172">(AK127/AL127)*EXP(-1*$Q$71/($S$59*AJ127))</f>
        <v>1.2379295078868318</v>
      </c>
      <c r="AO127" s="2">
        <f t="shared" ref="AO127:AO162" si="173">IF($P$61,1,EXP(-1*LN(S127+(1-S127)*AM127)+(1-S127)*(AM127/(S127+(1-S127)*AM127)-AN127/(1-S127+S127*AN127))))</f>
        <v>1.0414137227480607</v>
      </c>
      <c r="AP127" s="2">
        <f t="shared" ref="AP127:AP162" si="174">IF($P$61,1,EXP(-1*LN(1-S127+S127*AN127)-S127*(AM127/(S127+(1-S127)*AM127)-AN127/(1-S127+S127*AN127))))</f>
        <v>1.2841245924765243</v>
      </c>
      <c r="AQ127" s="32">
        <f t="shared" ref="AQ127:AQ162" si="175">$S$58/(S127*AO127+(1-S127)*AP127*EXP($Q$64-$Q$65/(AJ127+$Q$66))/EXP($P$64-$P$65/(AJ127+$P$66)))</f>
        <v>3145.9334516180365</v>
      </c>
      <c r="AR127" s="32">
        <f t="shared" ref="AR127:AR162" si="176">$P$65/($P$64-LN(AQ127))-$P$66</f>
        <v>378.57289191762004</v>
      </c>
      <c r="AS127" s="32">
        <f t="shared" ref="AS127:AS162" si="177">$P$72*$P$70^(1+(1-AR127/$P$67)^(2/7))</f>
        <v>45.572880212822696</v>
      </c>
      <c r="AT127" s="32">
        <f t="shared" ref="AT127:AT162" si="178">$Q$72*$Q$70^(1+(1-AR127/$Q$67)^(2/7))</f>
        <v>18.425428631027849</v>
      </c>
      <c r="AU127" s="2">
        <f t="shared" ref="AU127:AU162" si="179">(AT127/AS127)*EXP(-1*$P$71/($S$59*AR127))</f>
        <v>0.3620749495453196</v>
      </c>
      <c r="AV127" s="2">
        <f t="shared" ref="AV127:AV162" si="180">(AS127/AT127)*EXP(-1*$Q$71/($S$59*AR127))</f>
        <v>1.2379285358291787</v>
      </c>
      <c r="AW127" s="2">
        <f t="shared" ref="AW127:AW162" si="181">IF($P$61,1,EXP(-1*LN(S127+(1-S127)*AU127)+(1-S127)*(AU127/(S127+(1-S127)*AU127)-AV127/(1-S127+S127*AV127))))</f>
        <v>1.041413810830647</v>
      </c>
      <c r="AX127" s="2">
        <f t="shared" ref="AX127:AX162" si="182">IF($P$61,1,EXP(-1*LN(1-S127+S127*AV127)-S127*(AU127/(S127+(1-S127)*AU127)-AV127/(1-S127+S127*AV127))))</f>
        <v>1.2841250242417575</v>
      </c>
      <c r="AY127" s="32">
        <f t="shared" ref="AY127:AY162" si="183">$S$58/(S127*AW127+(1-S127)*AX127*EXP($Q$64-$Q$65/(AR127+$Q$66))/EXP($P$64-$P$65/(AR127+$P$66)))</f>
        <v>3145.9336334393406</v>
      </c>
      <c r="AZ127" s="32">
        <f t="shared" ref="AZ127:AZ162" si="184">$P$65/($P$64-LN(AY127))-$P$66</f>
        <v>378.57289380662212</v>
      </c>
      <c r="BA127" s="32">
        <f t="shared" ref="BA127:BA162" si="185">$P$72*$P$70^(1+(1-AZ127/$P$67)^(2/7))</f>
        <v>45.572880394829902</v>
      </c>
      <c r="BB127" s="32">
        <f t="shared" ref="BB127:BB162" si="186">$Q$72*$Q$70^(1+(1-AZ127/$Q$67)^(2/7))</f>
        <v>18.425428672862722</v>
      </c>
      <c r="BC127" s="2">
        <f t="shared" ref="BC127:BC162" si="187">(BB127/BA127)*EXP(-1*$P$71/($S$59*AZ127))</f>
        <v>0.36207494912068694</v>
      </c>
      <c r="BD127" s="2">
        <f t="shared" ref="BD127:BD162" si="188">(BA127/BB127)*EXP(-1*$Q$71/($S$59*AZ127))</f>
        <v>1.2379285422378252</v>
      </c>
      <c r="BE127" s="2">
        <f t="shared" ref="BE127:BE162" si="189">IF($P$61,1,EXP(-1*LN(S127+(1-S127)*BC127)+(1-S127)*(BC127/(S127+(1-S127)*BC127)-BD127/(1-S127+S127*BD127))))</f>
        <v>1.0414138102499297</v>
      </c>
      <c r="BF127" s="2">
        <f t="shared" ref="BF127:BF162" si="190">IF($P$61,1,EXP(-1*LN(1-S127+S127*BD127)-S127*(BC127/(S127+(1-S127)*BC127)-BD127/(1-S127+S127*BD127))))</f>
        <v>1.2841250213951854</v>
      </c>
      <c r="BG127" s="32">
        <f t="shared" ref="BG127:BG162" si="191">$S$58/(S127*BE127+(1-S127)*BF127*EXP($Q$64-$Q$65/(AZ127+$Q$66))/EXP($P$64-$P$65/(AZ127+$P$66)))</f>
        <v>3145.9336322406148</v>
      </c>
      <c r="BH127" s="32">
        <f t="shared" ref="BH127:BH162" si="192">$P$65/($P$64-LN(BG127))-$P$66</f>
        <v>378.57289379416818</v>
      </c>
      <c r="BI127" s="32">
        <f t="shared" ref="BI127:BI162" si="193">$P$72*$P$70^(1+(1-BH127/$P$67)^(2/7))</f>
        <v>45.572880393629951</v>
      </c>
      <c r="BJ127" s="32">
        <f t="shared" ref="BJ127:BJ162" si="194">$Q$72*$Q$70^(1+(1-BH127/$Q$67)^(2/7))</f>
        <v>18.425428672586914</v>
      </c>
      <c r="BK127" s="2">
        <f t="shared" ref="BK127:BK162" si="195">(BJ127/BI127)*EXP(-1*$P$71/($S$59*BH127))</f>
        <v>0.36207494912348659</v>
      </c>
      <c r="BL127" s="2">
        <f t="shared" ref="BL127:BL162" si="196">(BI127/BJ127)*EXP(-1*$Q$71/($S$59*BH127))</f>
        <v>1.2379285421955735</v>
      </c>
      <c r="BM127" s="2">
        <f t="shared" ref="BM127:BM162" si="197">IF($P$61,1,EXP(-1*LN(S127+(1-S127)*BK127)+(1-S127)*(BK127/(S127+(1-S127)*BK127)-BL127/(1-S127+S127*BL127))))</f>
        <v>1.0414138102537585</v>
      </c>
      <c r="BN127" s="2">
        <f t="shared" ref="BN127:BN162" si="198">IF($P$61,1,EXP(-1*LN(1-S127+S127*BL127)-S127*(BK127/(S127+(1-S127)*BK127)-BL127/(1-S127+S127*BL127))))</f>
        <v>1.2841250214139524</v>
      </c>
      <c r="BO127" s="32">
        <f t="shared" ref="BO127:BO162" si="199">$S$58/(S127*BM127+(1-S127)*BN127*EXP($Q$64-$Q$65/(BH127+$Q$66))/EXP($P$64-$P$65/(BH127+$P$66)))</f>
        <v>3145.9336322485183</v>
      </c>
      <c r="BP127" s="32">
        <f t="shared" ref="BP127:BP162" si="200">$P$65/($P$64-LN(BO127))-$P$66</f>
        <v>378.57289379425026</v>
      </c>
      <c r="BQ127" s="32">
        <f t="shared" ref="BQ127:BQ162" si="201">$P$72*$P$70^(1+(1-BP127/$P$67)^(2/7))</f>
        <v>45.57288039363786</v>
      </c>
      <c r="BR127" s="32">
        <f t="shared" ref="BR127:BR162" si="202">$Q$72*$Q$70^(1+(1-BP127/$Q$67)^(2/7))</f>
        <v>18.425428672588733</v>
      </c>
      <c r="BS127" s="2">
        <f t="shared" ref="BS127:BS162" si="203">(BR127/BQ127)*EXP(-1*$P$71/($S$59*BP127))</f>
        <v>0.36207494912346816</v>
      </c>
      <c r="BT127" s="2">
        <f t="shared" ref="BT127:BT162" si="204">(BQ127/BR127)*EXP(-1*$Q$71/($S$59*BP127))</f>
        <v>1.2379285421958521</v>
      </c>
      <c r="BU127" s="2">
        <f t="shared" ref="BU127:BU162" si="205">IF($P$61,1,EXP(-1*LN(S127+(1-S127)*BS127)+(1-S127)*(BS127/(S127+(1-S127)*BS127)-BT127/(1-S127+S127*BT127))))</f>
        <v>1.0414138102537331</v>
      </c>
      <c r="BV127" s="2">
        <f t="shared" ref="BV127:BV162" si="206">IF($P$61,1,EXP(-1*LN(1-S127+S127*BT127)-S127*(BS127/(S127+(1-S127)*BS127)-BT127/(1-S127+S127*BT127))))</f>
        <v>1.2841250214138284</v>
      </c>
      <c r="BW127" s="32">
        <f t="shared" ref="BW127:BW162" si="207">$S$58/(S127*BU127+(1-S127)*BV127*EXP($Q$64-$Q$65/(BP127+$Q$66))/EXP($P$64-$P$65/(BP127+$P$66)))</f>
        <v>3145.933632248466</v>
      </c>
      <c r="BX127" s="32">
        <f t="shared" ref="BX127:BX162" si="208">$P$65/($P$64-LN(BW127))-$P$66</f>
        <v>378.57289379424975</v>
      </c>
      <c r="BY127" s="32">
        <f t="shared" ref="BY127:BY162" si="209">$P$72*$P$70^(1+(1-BX127/$P$67)^(2/7))</f>
        <v>45.572880393637803</v>
      </c>
      <c r="BZ127" s="32">
        <f t="shared" ref="BZ127:BZ162" si="210">$Q$72*$Q$70^(1+(1-BX127/$Q$67)^(2/7))</f>
        <v>18.425428672588723</v>
      </c>
      <c r="CA127" s="2">
        <f t="shared" ref="CA127:CA162" si="211">(BZ127/BY127)*EXP(-1*$P$71/($S$59*BX127))</f>
        <v>0.36207494912346833</v>
      </c>
      <c r="CB127" s="2">
        <f t="shared" ref="CB127:CB162" si="212">(BY127/BZ127)*EXP(-1*$Q$71/($S$59*BX127))</f>
        <v>1.2379285421958499</v>
      </c>
      <c r="CC127" s="2">
        <f t="shared" ref="CC127:CC162" si="213">IF($P$61,1,EXP(-1*LN(S127+(1-S127)*CA127)+(1-S127)*(CA127/(S127+(1-S127)*CA127)-CB127/(1-S127+S127*CB127))))</f>
        <v>1.0414138102537334</v>
      </c>
      <c r="CD127" s="2">
        <f t="shared" ref="CD127:CD162" si="214">IF($P$61,1,EXP(-1*LN(1-S127+S127*CB127)-S127*(CA127/(S127+(1-S127)*CA127)-CB127/(1-S127+S127*CB127))))</f>
        <v>1.2841250214138296</v>
      </c>
      <c r="CE127" s="32">
        <f t="shared" ref="CE127:CE162" si="215">$S$58/(S127*CC127+(1-S127)*CD127*EXP($Q$64-$Q$65/(BX127+$Q$66))/EXP($P$64-$P$65/(BX127+$P$66)))</f>
        <v>3145.933632248466</v>
      </c>
      <c r="CF127" s="32">
        <f t="shared" ref="CF127:CF162" si="216">$P$65/($P$64-LN(CE127))-$P$66</f>
        <v>378.57289379424975</v>
      </c>
      <c r="CG127" s="32">
        <f t="shared" ref="CG127:CG162" si="217">$P$72*$P$70^(1+(1-CF127/$P$67)^(2/7))</f>
        <v>45.572880393637803</v>
      </c>
      <c r="CH127" s="32">
        <f t="shared" ref="CH127:CH162" si="218">$Q$72*$Q$70^(1+(1-CF127/$Q$67)^(2/7))</f>
        <v>18.425428672588723</v>
      </c>
      <c r="CI127" s="2">
        <f t="shared" ref="CI127:CI162" si="219">(CH127/CG127)*EXP(-1*$P$71/($S$59*CF127))</f>
        <v>0.36207494912346833</v>
      </c>
      <c r="CJ127" s="2">
        <f t="shared" ref="CJ127:CJ162" si="220">(CG127/CH127)*EXP(-1*$Q$71/($S$59*CF127))</f>
        <v>1.2379285421958499</v>
      </c>
      <c r="CK127" s="2">
        <f t="shared" ref="CK127:CK162" si="221">IF($P$61,1,EXP(-1*LN(S127+(1-S127)*CI127)+(1-S127)*(CI127/(S127+(1-S127)*CI127)-CJ127/(1-S127+S127*CJ127))))</f>
        <v>1.0414138102537334</v>
      </c>
      <c r="CL127" s="2">
        <f t="shared" ref="CL127:CL162" si="222">IF($P$61,1,EXP(-1*LN(1-S127+S127*CJ127)-S127*(CI127/(S127+(1-S127)*CI127)-CJ127/(1-S127+S127*CJ127))))</f>
        <v>1.2841250214138296</v>
      </c>
      <c r="CM127" s="32">
        <f t="shared" ref="CM127:CM162" si="223">$S$58/(S127*CK127+(1-S127)*CL127*EXP($Q$64-$Q$65/(CF127+$Q$66))/EXP($P$64-$P$65/(CF127+$P$66)))</f>
        <v>3145.933632248466</v>
      </c>
      <c r="CN127" s="32">
        <f t="shared" ref="CN127:CN162" si="224">$P$65/($P$64-LN(CM127))-$P$66</f>
        <v>378.57289379424975</v>
      </c>
      <c r="CO127" s="32">
        <f t="shared" ref="CO127:CO162" si="225">$P$72*$P$70^(1+(1-CN127/$P$67)^(2/7))</f>
        <v>45.572880393637803</v>
      </c>
      <c r="CP127" s="32">
        <f t="shared" ref="CP127:CP162" si="226">$Q$72*$Q$70^(1+(1-CN127/$Q$67)^(2/7))</f>
        <v>18.425428672588723</v>
      </c>
      <c r="CQ127" s="2">
        <f t="shared" ref="CQ127:CQ162" si="227">(CP127/CO127)*EXP(-1*$P$71/($S$59*CN127))</f>
        <v>0.36207494912346833</v>
      </c>
      <c r="CR127" s="2">
        <f t="shared" ref="CR127:CR162" si="228">(CO127/CP127)*EXP(-1*$Q$71/($S$59*CN127))</f>
        <v>1.2379285421958499</v>
      </c>
      <c r="CS127" s="2">
        <f t="shared" ref="CS127:CS162" si="229">IF($P$61,1,EXP(-1*LN(S127+(1-S127)*CQ127)+(1-S127)*(CQ127/(S127+(1-S127)*CQ127)-CR127/(1-S127+S127*CR127))))</f>
        <v>1.0414138102537334</v>
      </c>
      <c r="CT127" s="2">
        <f t="shared" ref="CT127:CT162" si="230">IF($P$61,1,EXP(-1*LN(1-S127+S127*CR127)-S127*(CQ127/(S127+(1-S127)*CQ127)-CR127/(1-S127+S127*CR127))))</f>
        <v>1.2841250214138296</v>
      </c>
      <c r="CU127" s="32">
        <f t="shared" ref="CU127:CU162" si="231">$S$58/(S127*CS127+(1-S127)*CT127*EXP($Q$64-$Q$65/(CN127+$Q$66))/EXP($P$64-$P$65/(CN127+$P$66)))</f>
        <v>3145.933632248466</v>
      </c>
      <c r="CV127" s="32">
        <f t="shared" ref="CV127:CV162" si="232">$P$65/($P$64-LN(CU127))-$P$66</f>
        <v>378.57289379424975</v>
      </c>
      <c r="CW127" s="48">
        <f t="shared" ref="CW127:CW162" si="233">$P$72*$P$70^(1+(1-CV127/$P$67)^(2/7))</f>
        <v>45.572880393637803</v>
      </c>
      <c r="CX127" s="48">
        <f t="shared" ref="CX127:CX162" si="234">$Q$72*$Q$70^(1+(1-CV127/$Q$67)^(2/7))</f>
        <v>18.425428672588723</v>
      </c>
      <c r="CY127" s="49">
        <f t="shared" ref="CY127:CY162" si="235">(CX127/CW127)*EXP(-1*$P$71/($S$59*CV127))</f>
        <v>0.36207494912346833</v>
      </c>
      <c r="CZ127" s="49">
        <f t="shared" ref="CZ127:CZ162" si="236">(CW127/CX127)*EXP(-1*$Q$71/($S$59*CV127))</f>
        <v>1.2379285421958499</v>
      </c>
      <c r="DA127" s="49">
        <f t="shared" ref="DA127:DA162" si="237">IF($P$61,1,EXP(-1*LN(S127+(1-S127)*CY127)+(1-S127)*(CY127/(S127+(1-S127)*CY127)-CZ127/(1-S127+S127*CZ127))))</f>
        <v>1.0414138102537334</v>
      </c>
      <c r="DB127" s="49">
        <f t="shared" ref="DB127:DB162" si="238">IF($P$61,1,EXP(-1*LN(1-S127+S127*CZ127)-S127*(CY127/(S127+(1-S127)*CY127)-CZ127/(1-S127+S127*CZ127))))</f>
        <v>1.2841250214138296</v>
      </c>
      <c r="DC127" s="48">
        <f t="shared" ref="DC127:DC162" si="239">$S$58/(S127*DA127+(1-S127)*DB127*EXP($Q$64-$Q$65/(CV127+$Q$66))/EXP($P$64-$P$65/(CV127+$P$66)))</f>
        <v>3145.933632248466</v>
      </c>
      <c r="DD127" s="32">
        <f t="shared" ref="DD127:DD162" si="240">$P$65/($P$64-LN(DC127))-$P$66</f>
        <v>378.57289379424975</v>
      </c>
      <c r="DE127" s="48">
        <f t="shared" ref="DE127:DE162" si="241">$P$72*$P$70^(1+(1-DD127/$P$67)^(2/7))</f>
        <v>45.572880393637803</v>
      </c>
      <c r="DF127" s="48">
        <f t="shared" ref="DF127:DF162" si="242">$Q$72*$Q$70^(1+(1-DD127/$Q$67)^(2/7))</f>
        <v>18.425428672588723</v>
      </c>
      <c r="DG127" s="49">
        <f t="shared" ref="DG127:DG162" si="243">(DF127/DE127)*EXP(-1*$P$71/($S$59*DD127))</f>
        <v>0.36207494912346833</v>
      </c>
      <c r="DH127" s="49">
        <f t="shared" ref="DH127:DH162" si="244">(DE127/DF127)*EXP(-1*$Q$71/($S$59*DD127))</f>
        <v>1.2379285421958499</v>
      </c>
      <c r="DI127" s="49">
        <f t="shared" ref="DI127:DI162" si="245">IF($P$61,1,EXP(-1*LN(S127+(1-S127)*DG127)+(1-S127)*(DG127/(S127+(1-S127)*DG127)-DH127/(1-S127+S127*DH127))))</f>
        <v>1.0414138102537334</v>
      </c>
      <c r="DJ127" s="49">
        <f t="shared" ref="DJ127:DJ162" si="246">IF($P$61,1,EXP(-1*LN(1-S127+S127*DH127)-S127*(DG127/(S127+(1-S127)*DG127)-DH127/(1-S127+S127*DH127))))</f>
        <v>1.2841250214138296</v>
      </c>
      <c r="DK127" s="48">
        <f t="shared" ref="DK127:DK162" si="247">$S$58/(S127*DI127+(1-S127)*DJ127*EXP($Q$64-$Q$65/(DD127+$Q$66))/EXP($P$64-$P$65/(DD127+$P$66)))</f>
        <v>3145.933632248466</v>
      </c>
      <c r="DL127" s="32">
        <f t="shared" ref="DL127:DL162" si="248">$P$65/($P$64-LN(DK127))-$P$66</f>
        <v>378.57289379424975</v>
      </c>
      <c r="DM127" s="48">
        <f t="shared" ref="DM127:DM162" si="249">$P$72*$P$70^(1+(1-DL127/$P$67)^(2/7))</f>
        <v>45.572880393637803</v>
      </c>
      <c r="DN127" s="48">
        <f t="shared" ref="DN127:DN162" si="250">$Q$72*$Q$70^(1+(1-DL127/$Q$67)^(2/7))</f>
        <v>18.425428672588723</v>
      </c>
      <c r="DO127" s="49">
        <f t="shared" ref="DO127:DO162" si="251">(DN127/DM127)*EXP(-1*$P$71/($S$59*DL127))</f>
        <v>0.36207494912346833</v>
      </c>
      <c r="DP127" s="49">
        <f t="shared" ref="DP127:DP162" si="252">(DM127/DN127)*EXP(-1*$Q$71/($S$59*DL127))</f>
        <v>1.2379285421958499</v>
      </c>
      <c r="DQ127" s="49">
        <f t="shared" ref="DQ127:DQ162" si="253">IF($P$61,1,EXP(-1*LN(S127+(1-S127)*DO127)+(1-S127)*(DO127/(S127+(1-S127)*DO127)-DP127/(1-S127+S127*DP127))))</f>
        <v>1.0414138102537334</v>
      </c>
      <c r="DR127" s="49">
        <f t="shared" ref="DR127:DR162" si="254">IF($P$61,1,EXP(-1*LN(1-S127+S127*DP127)-S127*(DO127/(S127+(1-S127)*DO127)-DP127/(1-S127+S127*DP127))))</f>
        <v>1.2841250214138296</v>
      </c>
      <c r="DS127" s="48">
        <f t="shared" ref="DS127:DS162" si="255">$S$58/(S127*DQ127+(1-S127)*DR127*EXP($Q$64-$Q$65/(DL127+$Q$66))/EXP($P$64-$P$65/(DL127+$P$66)))</f>
        <v>3145.933632248466</v>
      </c>
      <c r="DT127" s="32">
        <f t="shared" ref="DT127:DT162" si="256">$P$65/($P$64-LN(DS127))-$P$66</f>
        <v>378.57289379424975</v>
      </c>
      <c r="DU127" s="48">
        <f t="shared" ref="DU127:DU162" si="257">$P$72*$P$70^(1+(1-DT127/$P$67)^(2/7))</f>
        <v>45.572880393637803</v>
      </c>
      <c r="DV127" s="48">
        <f t="shared" ref="DV127:DV162" si="258">$Q$72*$Q$70^(1+(1-DT127/$Q$67)^(2/7))</f>
        <v>18.425428672588723</v>
      </c>
      <c r="DW127" s="49">
        <f t="shared" ref="DW127:DW162" si="259">(DV127/DU127)*EXP(-1*$P$71/($S$59*DT127))</f>
        <v>0.36207494912346833</v>
      </c>
      <c r="DX127" s="49">
        <f t="shared" ref="DX127:DX162" si="260">(DU127/DV127)*EXP(-1*$Q$71/($S$59*DT127))</f>
        <v>1.2379285421958499</v>
      </c>
      <c r="DY127" s="49">
        <f t="shared" ref="DY127:DY162" si="261">IF($P$61,1,EXP(-1*LN(S127+(1-S127)*DW127)+(1-S127)*(DW127/(S127+(1-S127)*DW127)-DX127/(1-S127+S127*DX127))))</f>
        <v>1.0414138102537334</v>
      </c>
      <c r="DZ127" s="49">
        <f t="shared" ref="DZ127:DZ162" si="262">IF($P$61,1,EXP(-1*LN(1-S127+S127*DX127)-S127*(DW127/(S127+(1-S127)*DW127)-DX127/(1-S127+S127*DX127))))</f>
        <v>1.2841250214138296</v>
      </c>
      <c r="EA127" s="48">
        <f t="shared" ref="EA127:EA162" si="263">$S$58/(S127*DY127+(1-S127)*DZ127*EXP($Q$64-$Q$65/(DT127+$Q$66))/EXP($P$64-$P$65/(DT127+$P$66)))</f>
        <v>3145.933632248466</v>
      </c>
      <c r="EB127" s="32">
        <f t="shared" ref="EB127:EB162" si="264">$P$65/($P$64-LN(EA127))-$P$66</f>
        <v>378.57289379424975</v>
      </c>
      <c r="EC127" s="48">
        <f t="shared" ref="EC127:EC162" si="265">$P$72*$P$70^(1+(1-EB127/$P$67)^(2/7))</f>
        <v>45.572880393637803</v>
      </c>
      <c r="ED127" s="48">
        <f t="shared" ref="ED127:ED162" si="266">$Q$72*$Q$70^(1+(1-EB127/$Q$67)^(2/7))</f>
        <v>18.425428672588723</v>
      </c>
      <c r="EE127" s="49">
        <f t="shared" ref="EE127:EE162" si="267">(ED127/EC127)*EXP(-1*$P$71/($S$59*EB127))</f>
        <v>0.36207494912346833</v>
      </c>
      <c r="EF127" s="49">
        <f t="shared" ref="EF127:EF162" si="268">(EC127/ED127)*EXP(-1*$Q$71/($S$59*EB127))</f>
        <v>1.2379285421958499</v>
      </c>
      <c r="EG127" s="49">
        <f t="shared" ref="EG127:EG162" si="269">IF($P$61,1,EXP(-1*LN(S127+(1-S127)*EE127)+(1-S127)*(EE127/(S127+(1-S127)*EE127)-EF127/(1-S127+S127*EF127))))</f>
        <v>1.0414138102537334</v>
      </c>
      <c r="EH127" s="49">
        <f t="shared" ref="EH127:EH162" si="270">IF($P$61,1,EXP(-1*LN(1-S127+S127*EF127)-S127*(EE127/(S127+(1-S127)*EE127)-EF127/(1-S127+S127*EF127))))</f>
        <v>1.2841250214138296</v>
      </c>
      <c r="EI127" s="48">
        <f t="shared" ref="EI127:EI162" si="271">$S$58/(S127*EG127+(1-S127)*EH127*EXP($Q$64-$Q$65/(EB127+$Q$66))/EXP($P$64-$P$65/(EB127+$P$66)))</f>
        <v>3145.933632248466</v>
      </c>
      <c r="EJ127" s="32">
        <f t="shared" ref="EJ127:EJ162" si="272">$P$65/($P$64-LN(EI127))-$P$66</f>
        <v>378.57289379424975</v>
      </c>
      <c r="EK127" s="48">
        <f t="shared" ref="EK127:EK162" si="273">$P$72*$P$70^(1+(1-EJ127/$P$67)^(2/7))</f>
        <v>45.572880393637803</v>
      </c>
      <c r="EL127" s="48">
        <f t="shared" ref="EL127:EL162" si="274">$Q$72*$Q$70^(1+(1-EJ127/$Q$67)^(2/7))</f>
        <v>18.425428672588723</v>
      </c>
      <c r="EM127" s="49">
        <f t="shared" ref="EM127:EM162" si="275">(EL127/EK127)*EXP(-1*$P$71/($S$59*EJ127))</f>
        <v>0.36207494912346833</v>
      </c>
      <c r="EN127" s="49">
        <f t="shared" ref="EN127:EN162" si="276">(EK127/EL127)*EXP(-1*$Q$71/($S$59*EJ127))</f>
        <v>1.2379285421958499</v>
      </c>
      <c r="EO127" s="49">
        <f t="shared" ref="EO127:EO162" si="277">IF($P$61,1,EXP(-1*LN(S127+(1-S127)*EM127)+(1-S127)*(EM127/(S127+(1-S127)*EM127)-EN127/(1-S127+S127*EN127))))</f>
        <v>1.0414138102537334</v>
      </c>
      <c r="EP127" s="49">
        <f t="shared" ref="EP127:EP162" si="278">IF($P$61,1,EXP(-1*LN(1-S127+S127*EN127)-S127*(EM127/(S127+(1-S127)*EM127)-EN127/(1-S127+S127*EN127))))</f>
        <v>1.2841250214138296</v>
      </c>
      <c r="EQ127" s="32">
        <f t="shared" ref="EQ127:EQ162" si="279">S127*EO127*EXP($P$64-$P$65/(EJ127+$P$66))/$S$58</f>
        <v>0.83750684401498476</v>
      </c>
      <c r="ER127" s="32">
        <f t="shared" ref="ER127:ER162" si="280">EJ127-273.15</f>
        <v>105.42289379424977</v>
      </c>
    </row>
    <row r="128" spans="19:148" x14ac:dyDescent="0.25">
      <c r="S128" s="32">
        <v>0.66</v>
      </c>
      <c r="T128" s="38">
        <f t="shared" si="154"/>
        <v>385.06274668548247</v>
      </c>
      <c r="U128" s="32">
        <f t="shared" si="155"/>
        <v>46.213771808490876</v>
      </c>
      <c r="V128" s="32">
        <f t="shared" si="156"/>
        <v>18.570985517062724</v>
      </c>
      <c r="W128" s="2">
        <f t="shared" si="152"/>
        <v>0.36054411605762637</v>
      </c>
      <c r="X128" s="2">
        <f t="shared" si="153"/>
        <v>1.2601126351917888</v>
      </c>
      <c r="Y128" s="2">
        <f t="shared" si="157"/>
        <v>1.0367912177751031</v>
      </c>
      <c r="Z128" s="2">
        <f t="shared" si="158"/>
        <v>1.2805825807055935</v>
      </c>
      <c r="AA128" s="32">
        <f t="shared" si="159"/>
        <v>3120.9491835278573</v>
      </c>
      <c r="AB128" s="32">
        <f t="shared" si="160"/>
        <v>378.31248293232869</v>
      </c>
      <c r="AC128" s="32">
        <f t="shared" si="161"/>
        <v>45.547813840728935</v>
      </c>
      <c r="AD128" s="32">
        <f t="shared" si="162"/>
        <v>18.419664366912194</v>
      </c>
      <c r="AE128" s="2">
        <f t="shared" si="163"/>
        <v>0.36213337420718733</v>
      </c>
      <c r="AF128" s="2">
        <f t="shared" si="164"/>
        <v>1.2370453178639786</v>
      </c>
      <c r="AG128" s="2">
        <f t="shared" si="165"/>
        <v>1.0387210944337892</v>
      </c>
      <c r="AH128" s="2">
        <f t="shared" si="166"/>
        <v>1.2910350013080376</v>
      </c>
      <c r="AI128" s="32">
        <f t="shared" si="167"/>
        <v>3124.9033224804421</v>
      </c>
      <c r="AJ128" s="32">
        <f t="shared" si="168"/>
        <v>378.35380884041069</v>
      </c>
      <c r="AK128" s="32">
        <f t="shared" si="169"/>
        <v>45.551788538632444</v>
      </c>
      <c r="AL128" s="32">
        <f t="shared" si="170"/>
        <v>18.420578747002359</v>
      </c>
      <c r="AM128" s="2">
        <f t="shared" si="171"/>
        <v>0.36212411753615942</v>
      </c>
      <c r="AN128" s="2">
        <f t="shared" si="172"/>
        <v>1.2371854481557774</v>
      </c>
      <c r="AO128" s="2">
        <f t="shared" si="173"/>
        <v>1.0387091702462889</v>
      </c>
      <c r="AP128" s="2">
        <f t="shared" si="174"/>
        <v>1.2909705992202098</v>
      </c>
      <c r="AQ128" s="32">
        <f t="shared" si="175"/>
        <v>3124.8778938869268</v>
      </c>
      <c r="AR128" s="32">
        <f t="shared" si="176"/>
        <v>378.35354321384858</v>
      </c>
      <c r="AS128" s="32">
        <f t="shared" si="177"/>
        <v>45.551762986951118</v>
      </c>
      <c r="AT128" s="32">
        <f t="shared" si="178"/>
        <v>18.420572869264056</v>
      </c>
      <c r="AU128" s="2">
        <f t="shared" si="179"/>
        <v>0.36212417705254824</v>
      </c>
      <c r="AV128" s="2">
        <f t="shared" si="180"/>
        <v>1.2371845474141181</v>
      </c>
      <c r="AW128" s="2">
        <f t="shared" si="181"/>
        <v>1.0387092468856887</v>
      </c>
      <c r="AX128" s="2">
        <f t="shared" si="182"/>
        <v>1.2909710131539405</v>
      </c>
      <c r="AY128" s="32">
        <f t="shared" si="183"/>
        <v>3124.8780572841256</v>
      </c>
      <c r="AZ128" s="32">
        <f t="shared" si="184"/>
        <v>378.35354492069791</v>
      </c>
      <c r="BA128" s="32">
        <f t="shared" si="185"/>
        <v>45.551763151139625</v>
      </c>
      <c r="BB128" s="32">
        <f t="shared" si="186"/>
        <v>18.420572907032902</v>
      </c>
      <c r="BC128" s="2">
        <f t="shared" si="187"/>
        <v>0.3621241766701116</v>
      </c>
      <c r="BD128" s="2">
        <f t="shared" si="188"/>
        <v>1.2371845532020556</v>
      </c>
      <c r="BE128" s="2">
        <f t="shared" si="189"/>
        <v>1.038709246393223</v>
      </c>
      <c r="BF128" s="2">
        <f t="shared" si="190"/>
        <v>1.2909710104941059</v>
      </c>
      <c r="BG128" s="32">
        <f t="shared" si="191"/>
        <v>3124.8780562341735</v>
      </c>
      <c r="BH128" s="32">
        <f t="shared" si="192"/>
        <v>378.35354490973009</v>
      </c>
      <c r="BI128" s="32">
        <f t="shared" si="193"/>
        <v>45.551763150084575</v>
      </c>
      <c r="BJ128" s="32">
        <f t="shared" si="194"/>
        <v>18.420572906790216</v>
      </c>
      <c r="BK128" s="2">
        <f t="shared" si="195"/>
        <v>0.36212417667256935</v>
      </c>
      <c r="BL128" s="2">
        <f t="shared" si="196"/>
        <v>1.2371845531648629</v>
      </c>
      <c r="BM128" s="2">
        <f t="shared" si="197"/>
        <v>1.0387092463963876</v>
      </c>
      <c r="BN128" s="2">
        <f t="shared" si="198"/>
        <v>1.2909710105111971</v>
      </c>
      <c r="BO128" s="32">
        <f t="shared" si="199"/>
        <v>3124.8780562409206</v>
      </c>
      <c r="BP128" s="32">
        <f t="shared" si="200"/>
        <v>378.35354490980058</v>
      </c>
      <c r="BQ128" s="32">
        <f t="shared" si="201"/>
        <v>45.551763150091354</v>
      </c>
      <c r="BR128" s="32">
        <f t="shared" si="202"/>
        <v>18.420572906791772</v>
      </c>
      <c r="BS128" s="2">
        <f t="shared" si="203"/>
        <v>0.36212417667255348</v>
      </c>
      <c r="BT128" s="2">
        <f t="shared" si="204"/>
        <v>1.237184553165102</v>
      </c>
      <c r="BU128" s="2">
        <f t="shared" si="205"/>
        <v>1.0387092463963672</v>
      </c>
      <c r="BV128" s="2">
        <f t="shared" si="206"/>
        <v>1.2909710105110876</v>
      </c>
      <c r="BW128" s="32">
        <f t="shared" si="207"/>
        <v>3124.878056240877</v>
      </c>
      <c r="BX128" s="32">
        <f t="shared" si="208"/>
        <v>378.35354490980012</v>
      </c>
      <c r="BY128" s="32">
        <f t="shared" si="209"/>
        <v>45.551763150091311</v>
      </c>
      <c r="BZ128" s="32">
        <f t="shared" si="210"/>
        <v>18.420572906791762</v>
      </c>
      <c r="CA128" s="2">
        <f t="shared" si="211"/>
        <v>0.36212417667255353</v>
      </c>
      <c r="CB128" s="2">
        <f t="shared" si="212"/>
        <v>1.2371845531651009</v>
      </c>
      <c r="CC128" s="2">
        <f t="shared" si="213"/>
        <v>1.0387092463963672</v>
      </c>
      <c r="CD128" s="2">
        <f t="shared" si="214"/>
        <v>1.2909710105110881</v>
      </c>
      <c r="CE128" s="32">
        <f t="shared" si="215"/>
        <v>3124.8780562408774</v>
      </c>
      <c r="CF128" s="32">
        <f t="shared" si="216"/>
        <v>378.35354490980018</v>
      </c>
      <c r="CG128" s="32">
        <f t="shared" si="217"/>
        <v>45.551763150091332</v>
      </c>
      <c r="CH128" s="32">
        <f t="shared" si="218"/>
        <v>18.420572906791762</v>
      </c>
      <c r="CI128" s="2">
        <f t="shared" si="219"/>
        <v>0.36212417667255337</v>
      </c>
      <c r="CJ128" s="2">
        <f t="shared" si="220"/>
        <v>1.2371845531651013</v>
      </c>
      <c r="CK128" s="2">
        <f t="shared" si="221"/>
        <v>1.0387092463963672</v>
      </c>
      <c r="CL128" s="2">
        <f t="shared" si="222"/>
        <v>1.2909710105110881</v>
      </c>
      <c r="CM128" s="32">
        <f t="shared" si="223"/>
        <v>3124.8780562408774</v>
      </c>
      <c r="CN128" s="32">
        <f t="shared" si="224"/>
        <v>378.35354490980018</v>
      </c>
      <c r="CO128" s="32">
        <f t="shared" si="225"/>
        <v>45.551763150091332</v>
      </c>
      <c r="CP128" s="32">
        <f t="shared" si="226"/>
        <v>18.420572906791762</v>
      </c>
      <c r="CQ128" s="2">
        <f t="shared" si="227"/>
        <v>0.36212417667255337</v>
      </c>
      <c r="CR128" s="2">
        <f t="shared" si="228"/>
        <v>1.2371845531651013</v>
      </c>
      <c r="CS128" s="2">
        <f t="shared" si="229"/>
        <v>1.0387092463963672</v>
      </c>
      <c r="CT128" s="2">
        <f t="shared" si="230"/>
        <v>1.2909710105110881</v>
      </c>
      <c r="CU128" s="32">
        <f t="shared" si="231"/>
        <v>3124.8780562408774</v>
      </c>
      <c r="CV128" s="32">
        <f t="shared" si="232"/>
        <v>378.35354490980018</v>
      </c>
      <c r="CW128" s="48">
        <f t="shared" si="233"/>
        <v>45.551763150091332</v>
      </c>
      <c r="CX128" s="48">
        <f t="shared" si="234"/>
        <v>18.420572906791762</v>
      </c>
      <c r="CY128" s="49">
        <f t="shared" si="235"/>
        <v>0.36212417667255337</v>
      </c>
      <c r="CZ128" s="49">
        <f t="shared" si="236"/>
        <v>1.2371845531651013</v>
      </c>
      <c r="DA128" s="49">
        <f t="shared" si="237"/>
        <v>1.0387092463963672</v>
      </c>
      <c r="DB128" s="49">
        <f t="shared" si="238"/>
        <v>1.2909710105110881</v>
      </c>
      <c r="DC128" s="48">
        <f t="shared" si="239"/>
        <v>3124.8780562408774</v>
      </c>
      <c r="DD128" s="32">
        <f t="shared" si="240"/>
        <v>378.35354490980018</v>
      </c>
      <c r="DE128" s="48">
        <f t="shared" si="241"/>
        <v>45.551763150091332</v>
      </c>
      <c r="DF128" s="48">
        <f t="shared" si="242"/>
        <v>18.420572906791762</v>
      </c>
      <c r="DG128" s="49">
        <f t="shared" si="243"/>
        <v>0.36212417667255337</v>
      </c>
      <c r="DH128" s="49">
        <f t="shared" si="244"/>
        <v>1.2371845531651013</v>
      </c>
      <c r="DI128" s="49">
        <f t="shared" si="245"/>
        <v>1.0387092463963672</v>
      </c>
      <c r="DJ128" s="49">
        <f t="shared" si="246"/>
        <v>1.2909710105110881</v>
      </c>
      <c r="DK128" s="48">
        <f t="shared" si="247"/>
        <v>3124.8780562408774</v>
      </c>
      <c r="DL128" s="32">
        <f t="shared" si="248"/>
        <v>378.35354490980018</v>
      </c>
      <c r="DM128" s="48">
        <f t="shared" si="249"/>
        <v>45.551763150091332</v>
      </c>
      <c r="DN128" s="48">
        <f t="shared" si="250"/>
        <v>18.420572906791762</v>
      </c>
      <c r="DO128" s="49">
        <f t="shared" si="251"/>
        <v>0.36212417667255337</v>
      </c>
      <c r="DP128" s="49">
        <f t="shared" si="252"/>
        <v>1.2371845531651013</v>
      </c>
      <c r="DQ128" s="49">
        <f t="shared" si="253"/>
        <v>1.0387092463963672</v>
      </c>
      <c r="DR128" s="49">
        <f t="shared" si="254"/>
        <v>1.2909710105110881</v>
      </c>
      <c r="DS128" s="48">
        <f t="shared" si="255"/>
        <v>3124.8780562408774</v>
      </c>
      <c r="DT128" s="32">
        <f t="shared" si="256"/>
        <v>378.35354490980018</v>
      </c>
      <c r="DU128" s="48">
        <f t="shared" si="257"/>
        <v>45.551763150091332</v>
      </c>
      <c r="DV128" s="48">
        <f t="shared" si="258"/>
        <v>18.420572906791762</v>
      </c>
      <c r="DW128" s="49">
        <f t="shared" si="259"/>
        <v>0.36212417667255337</v>
      </c>
      <c r="DX128" s="49">
        <f t="shared" si="260"/>
        <v>1.2371845531651013</v>
      </c>
      <c r="DY128" s="49">
        <f t="shared" si="261"/>
        <v>1.0387092463963672</v>
      </c>
      <c r="DZ128" s="49">
        <f t="shared" si="262"/>
        <v>1.2909710105110881</v>
      </c>
      <c r="EA128" s="48">
        <f t="shared" si="263"/>
        <v>3124.8780562408774</v>
      </c>
      <c r="EB128" s="32">
        <f t="shared" si="264"/>
        <v>378.35354490980018</v>
      </c>
      <c r="EC128" s="48">
        <f t="shared" si="265"/>
        <v>45.551763150091332</v>
      </c>
      <c r="ED128" s="48">
        <f t="shared" si="266"/>
        <v>18.420572906791762</v>
      </c>
      <c r="EE128" s="49">
        <f t="shared" si="267"/>
        <v>0.36212417667255337</v>
      </c>
      <c r="EF128" s="49">
        <f t="shared" si="268"/>
        <v>1.2371845531651013</v>
      </c>
      <c r="EG128" s="49">
        <f t="shared" si="269"/>
        <v>1.0387092463963672</v>
      </c>
      <c r="EH128" s="49">
        <f t="shared" si="270"/>
        <v>1.2909710105110881</v>
      </c>
      <c r="EI128" s="48">
        <f t="shared" si="271"/>
        <v>3124.8780562408774</v>
      </c>
      <c r="EJ128" s="32">
        <f t="shared" si="272"/>
        <v>378.35354490980018</v>
      </c>
      <c r="EK128" s="48">
        <f t="shared" si="273"/>
        <v>45.551763150091332</v>
      </c>
      <c r="EL128" s="48">
        <f t="shared" si="274"/>
        <v>18.420572906791762</v>
      </c>
      <c r="EM128" s="49">
        <f t="shared" si="275"/>
        <v>0.36212417667255337</v>
      </c>
      <c r="EN128" s="49">
        <f t="shared" si="276"/>
        <v>1.2371845531651013</v>
      </c>
      <c r="EO128" s="49">
        <f t="shared" si="277"/>
        <v>1.0387092463963672</v>
      </c>
      <c r="EP128" s="49">
        <f t="shared" si="278"/>
        <v>1.2909710105110881</v>
      </c>
      <c r="EQ128" s="32">
        <f t="shared" si="279"/>
        <v>0.84250624097889915</v>
      </c>
      <c r="ER128" s="32">
        <f t="shared" si="280"/>
        <v>105.2035449098002</v>
      </c>
    </row>
    <row r="129" spans="19:148" x14ac:dyDescent="0.25">
      <c r="S129" s="32">
        <v>0.67</v>
      </c>
      <c r="T129" s="38">
        <f t="shared" si="154"/>
        <v>384.67128318474738</v>
      </c>
      <c r="U129" s="32">
        <f t="shared" si="155"/>
        <v>46.174203482157552</v>
      </c>
      <c r="V129" s="32">
        <f t="shared" si="156"/>
        <v>18.562100402267291</v>
      </c>
      <c r="W129" s="2">
        <f t="shared" si="152"/>
        <v>0.3606406231689368</v>
      </c>
      <c r="X129" s="2">
        <f t="shared" si="153"/>
        <v>1.2587643997899569</v>
      </c>
      <c r="Y129" s="2">
        <f t="shared" si="157"/>
        <v>1.0343723617543814</v>
      </c>
      <c r="Z129" s="2">
        <f t="shared" si="158"/>
        <v>1.2874126745393346</v>
      </c>
      <c r="AA129" s="32">
        <f t="shared" si="159"/>
        <v>3100.4031768165632</v>
      </c>
      <c r="AB129" s="32">
        <f t="shared" si="160"/>
        <v>378.09706485069285</v>
      </c>
      <c r="AC129" s="32">
        <f t="shared" si="161"/>
        <v>45.527114818489046</v>
      </c>
      <c r="AD129" s="32">
        <f t="shared" si="162"/>
        <v>18.414900369086574</v>
      </c>
      <c r="AE129" s="2">
        <f t="shared" si="163"/>
        <v>0.36218153403775111</v>
      </c>
      <c r="AF129" s="2">
        <f t="shared" si="164"/>
        <v>1.2363150662639319</v>
      </c>
      <c r="AG129" s="2">
        <f t="shared" si="165"/>
        <v>1.0361337010372165</v>
      </c>
      <c r="AH129" s="2">
        <f t="shared" si="166"/>
        <v>1.2979339165331263</v>
      </c>
      <c r="AI129" s="32">
        <f t="shared" si="167"/>
        <v>3104.1382263740206</v>
      </c>
      <c r="AJ129" s="32">
        <f t="shared" si="168"/>
        <v>378.1363114676538</v>
      </c>
      <c r="AK129" s="32">
        <f t="shared" si="169"/>
        <v>45.530883468985266</v>
      </c>
      <c r="AL129" s="32">
        <f t="shared" si="170"/>
        <v>18.415768018237575</v>
      </c>
      <c r="AM129" s="2">
        <f t="shared" si="171"/>
        <v>0.36217277139203741</v>
      </c>
      <c r="AN129" s="2">
        <f t="shared" si="172"/>
        <v>1.2364480844276642</v>
      </c>
      <c r="AO129" s="2">
        <f t="shared" si="173"/>
        <v>1.0361230900623439</v>
      </c>
      <c r="AP129" s="2">
        <f t="shared" si="174"/>
        <v>1.2978706973392233</v>
      </c>
      <c r="AQ129" s="32">
        <f t="shared" si="175"/>
        <v>3104.1148322087788</v>
      </c>
      <c r="AR129" s="32">
        <f t="shared" si="176"/>
        <v>378.1360657689317</v>
      </c>
      <c r="AS129" s="32">
        <f t="shared" si="177"/>
        <v>45.530859872388106</v>
      </c>
      <c r="AT129" s="32">
        <f t="shared" si="178"/>
        <v>18.415762586016243</v>
      </c>
      <c r="AU129" s="2">
        <f t="shared" si="179"/>
        <v>0.3621728262654601</v>
      </c>
      <c r="AV129" s="2">
        <f t="shared" si="180"/>
        <v>1.2364472516488716</v>
      </c>
      <c r="AW129" s="2">
        <f t="shared" si="181"/>
        <v>1.0361231564872773</v>
      </c>
      <c r="AX129" s="2">
        <f t="shared" si="182"/>
        <v>1.2978710930990061</v>
      </c>
      <c r="AY129" s="32">
        <f t="shared" si="183"/>
        <v>3104.1149786243927</v>
      </c>
      <c r="AZ129" s="32">
        <f t="shared" si="184"/>
        <v>378.13606730667578</v>
      </c>
      <c r="BA129" s="32">
        <f t="shared" si="185"/>
        <v>45.530860020070982</v>
      </c>
      <c r="BB129" s="32">
        <f t="shared" si="186"/>
        <v>18.41576262001464</v>
      </c>
      <c r="BC129" s="2">
        <f t="shared" si="187"/>
        <v>0.36217282592202688</v>
      </c>
      <c r="BD129" s="2">
        <f t="shared" si="188"/>
        <v>1.2364472568609468</v>
      </c>
      <c r="BE129" s="2">
        <f t="shared" si="189"/>
        <v>1.0361231560715463</v>
      </c>
      <c r="BF129" s="2">
        <f t="shared" si="190"/>
        <v>1.2978710906220807</v>
      </c>
      <c r="BG129" s="32">
        <f t="shared" si="191"/>
        <v>3104.1149777080254</v>
      </c>
      <c r="BH129" s="32">
        <f t="shared" si="192"/>
        <v>378.13606729705151</v>
      </c>
      <c r="BI129" s="32">
        <f t="shared" si="193"/>
        <v>45.530860019146694</v>
      </c>
      <c r="BJ129" s="32">
        <f t="shared" si="194"/>
        <v>18.415762619801857</v>
      </c>
      <c r="BK129" s="2">
        <f t="shared" si="195"/>
        <v>0.36217282592417621</v>
      </c>
      <c r="BL129" s="2">
        <f t="shared" si="196"/>
        <v>1.2364472568283262</v>
      </c>
      <c r="BM129" s="2">
        <f t="shared" si="197"/>
        <v>1.0361231560741482</v>
      </c>
      <c r="BN129" s="2">
        <f t="shared" si="198"/>
        <v>1.2978710906375828</v>
      </c>
      <c r="BO129" s="32">
        <f t="shared" si="199"/>
        <v>3104.1149777137612</v>
      </c>
      <c r="BP129" s="32">
        <f t="shared" si="200"/>
        <v>378.13606729711177</v>
      </c>
      <c r="BQ129" s="32">
        <f t="shared" si="201"/>
        <v>45.530860019152456</v>
      </c>
      <c r="BR129" s="32">
        <f t="shared" si="202"/>
        <v>18.415762619803189</v>
      </c>
      <c r="BS129" s="2">
        <f t="shared" si="203"/>
        <v>0.36217282592416294</v>
      </c>
      <c r="BT129" s="2">
        <f t="shared" si="204"/>
        <v>1.2364472568285296</v>
      </c>
      <c r="BU129" s="2">
        <f t="shared" si="205"/>
        <v>1.0361231560741317</v>
      </c>
      <c r="BV129" s="2">
        <f t="shared" si="206"/>
        <v>1.2978710906374864</v>
      </c>
      <c r="BW129" s="32">
        <f t="shared" si="207"/>
        <v>3104.1149777137257</v>
      </c>
      <c r="BX129" s="32">
        <f t="shared" si="208"/>
        <v>378.13606729711142</v>
      </c>
      <c r="BY129" s="32">
        <f t="shared" si="209"/>
        <v>45.530860019152435</v>
      </c>
      <c r="BZ129" s="32">
        <f t="shared" si="210"/>
        <v>18.415762619803171</v>
      </c>
      <c r="CA129" s="2">
        <f t="shared" si="211"/>
        <v>0.36217282592416278</v>
      </c>
      <c r="CB129" s="2">
        <f t="shared" si="212"/>
        <v>1.2364472568285294</v>
      </c>
      <c r="CC129" s="2">
        <f t="shared" si="213"/>
        <v>1.036123156074132</v>
      </c>
      <c r="CD129" s="2">
        <f t="shared" si="214"/>
        <v>1.2978710906374866</v>
      </c>
      <c r="CE129" s="32">
        <f t="shared" si="215"/>
        <v>3104.1149777137248</v>
      </c>
      <c r="CF129" s="32">
        <f t="shared" si="216"/>
        <v>378.13606729711142</v>
      </c>
      <c r="CG129" s="32">
        <f t="shared" si="217"/>
        <v>45.530860019152435</v>
      </c>
      <c r="CH129" s="32">
        <f t="shared" si="218"/>
        <v>18.415762619803171</v>
      </c>
      <c r="CI129" s="2">
        <f t="shared" si="219"/>
        <v>0.36217282592416278</v>
      </c>
      <c r="CJ129" s="2">
        <f t="shared" si="220"/>
        <v>1.2364472568285294</v>
      </c>
      <c r="CK129" s="2">
        <f t="shared" si="221"/>
        <v>1.036123156074132</v>
      </c>
      <c r="CL129" s="2">
        <f t="shared" si="222"/>
        <v>1.2978710906374866</v>
      </c>
      <c r="CM129" s="32">
        <f t="shared" si="223"/>
        <v>3104.1149777137248</v>
      </c>
      <c r="CN129" s="32">
        <f t="shared" si="224"/>
        <v>378.13606729711142</v>
      </c>
      <c r="CO129" s="32">
        <f t="shared" si="225"/>
        <v>45.530860019152435</v>
      </c>
      <c r="CP129" s="32">
        <f t="shared" si="226"/>
        <v>18.415762619803171</v>
      </c>
      <c r="CQ129" s="2">
        <f t="shared" si="227"/>
        <v>0.36217282592416278</v>
      </c>
      <c r="CR129" s="2">
        <f t="shared" si="228"/>
        <v>1.2364472568285294</v>
      </c>
      <c r="CS129" s="2">
        <f t="shared" si="229"/>
        <v>1.036123156074132</v>
      </c>
      <c r="CT129" s="2">
        <f t="shared" si="230"/>
        <v>1.2978710906374866</v>
      </c>
      <c r="CU129" s="32">
        <f t="shared" si="231"/>
        <v>3104.1149777137248</v>
      </c>
      <c r="CV129" s="32">
        <f t="shared" si="232"/>
        <v>378.13606729711142</v>
      </c>
      <c r="CW129" s="48">
        <f t="shared" si="233"/>
        <v>45.530860019152435</v>
      </c>
      <c r="CX129" s="48">
        <f t="shared" si="234"/>
        <v>18.415762619803171</v>
      </c>
      <c r="CY129" s="49">
        <f t="shared" si="235"/>
        <v>0.36217282592416278</v>
      </c>
      <c r="CZ129" s="49">
        <f t="shared" si="236"/>
        <v>1.2364472568285294</v>
      </c>
      <c r="DA129" s="49">
        <f t="shared" si="237"/>
        <v>1.036123156074132</v>
      </c>
      <c r="DB129" s="49">
        <f t="shared" si="238"/>
        <v>1.2978710906374866</v>
      </c>
      <c r="DC129" s="48">
        <f t="shared" si="239"/>
        <v>3104.1149777137248</v>
      </c>
      <c r="DD129" s="32">
        <f t="shared" si="240"/>
        <v>378.13606729711142</v>
      </c>
      <c r="DE129" s="48">
        <f t="shared" si="241"/>
        <v>45.530860019152435</v>
      </c>
      <c r="DF129" s="48">
        <f t="shared" si="242"/>
        <v>18.415762619803171</v>
      </c>
      <c r="DG129" s="49">
        <f t="shared" si="243"/>
        <v>0.36217282592416278</v>
      </c>
      <c r="DH129" s="49">
        <f t="shared" si="244"/>
        <v>1.2364472568285294</v>
      </c>
      <c r="DI129" s="49">
        <f t="shared" si="245"/>
        <v>1.036123156074132</v>
      </c>
      <c r="DJ129" s="49">
        <f t="shared" si="246"/>
        <v>1.2978710906374866</v>
      </c>
      <c r="DK129" s="48">
        <f t="shared" si="247"/>
        <v>3104.1149777137248</v>
      </c>
      <c r="DL129" s="32">
        <f t="shared" si="248"/>
        <v>378.13606729711142</v>
      </c>
      <c r="DM129" s="48">
        <f t="shared" si="249"/>
        <v>45.530860019152435</v>
      </c>
      <c r="DN129" s="48">
        <f t="shared" si="250"/>
        <v>18.415762619803171</v>
      </c>
      <c r="DO129" s="49">
        <f t="shared" si="251"/>
        <v>0.36217282592416278</v>
      </c>
      <c r="DP129" s="49">
        <f t="shared" si="252"/>
        <v>1.2364472568285294</v>
      </c>
      <c r="DQ129" s="49">
        <f t="shared" si="253"/>
        <v>1.036123156074132</v>
      </c>
      <c r="DR129" s="49">
        <f t="shared" si="254"/>
        <v>1.2978710906374866</v>
      </c>
      <c r="DS129" s="48">
        <f t="shared" si="255"/>
        <v>3104.1149777137248</v>
      </c>
      <c r="DT129" s="32">
        <f t="shared" si="256"/>
        <v>378.13606729711142</v>
      </c>
      <c r="DU129" s="48">
        <f t="shared" si="257"/>
        <v>45.530860019152435</v>
      </c>
      <c r="DV129" s="48">
        <f t="shared" si="258"/>
        <v>18.415762619803171</v>
      </c>
      <c r="DW129" s="49">
        <f t="shared" si="259"/>
        <v>0.36217282592416278</v>
      </c>
      <c r="DX129" s="49">
        <f t="shared" si="260"/>
        <v>1.2364472568285294</v>
      </c>
      <c r="DY129" s="49">
        <f t="shared" si="261"/>
        <v>1.036123156074132</v>
      </c>
      <c r="DZ129" s="49">
        <f t="shared" si="262"/>
        <v>1.2978710906374866</v>
      </c>
      <c r="EA129" s="48">
        <f t="shared" si="263"/>
        <v>3104.1149777137248</v>
      </c>
      <c r="EB129" s="32">
        <f t="shared" si="264"/>
        <v>378.13606729711142</v>
      </c>
      <c r="EC129" s="48">
        <f t="shared" si="265"/>
        <v>45.530860019152435</v>
      </c>
      <c r="ED129" s="48">
        <f t="shared" si="266"/>
        <v>18.415762619803171</v>
      </c>
      <c r="EE129" s="49">
        <f t="shared" si="267"/>
        <v>0.36217282592416278</v>
      </c>
      <c r="EF129" s="49">
        <f t="shared" si="268"/>
        <v>1.2364472568285294</v>
      </c>
      <c r="EG129" s="49">
        <f t="shared" si="269"/>
        <v>1.036123156074132</v>
      </c>
      <c r="EH129" s="49">
        <f t="shared" si="270"/>
        <v>1.2978710906374866</v>
      </c>
      <c r="EI129" s="48">
        <f t="shared" si="271"/>
        <v>3104.1149777137248</v>
      </c>
      <c r="EJ129" s="32">
        <f t="shared" si="272"/>
        <v>378.13606729711142</v>
      </c>
      <c r="EK129" s="48">
        <f t="shared" si="273"/>
        <v>45.530860019152435</v>
      </c>
      <c r="EL129" s="48">
        <f t="shared" si="274"/>
        <v>18.415762619803171</v>
      </c>
      <c r="EM129" s="49">
        <f t="shared" si="275"/>
        <v>0.36217282592416278</v>
      </c>
      <c r="EN129" s="49">
        <f t="shared" si="276"/>
        <v>1.2364472568285294</v>
      </c>
      <c r="EO129" s="49">
        <f t="shared" si="277"/>
        <v>1.036123156074132</v>
      </c>
      <c r="EP129" s="49">
        <f t="shared" si="278"/>
        <v>1.2978710906374866</v>
      </c>
      <c r="EQ129" s="32">
        <f t="shared" si="279"/>
        <v>0.84747344924565959</v>
      </c>
      <c r="ER129" s="32">
        <f t="shared" si="280"/>
        <v>104.98606729711145</v>
      </c>
    </row>
    <row r="130" spans="19:148" x14ac:dyDescent="0.25">
      <c r="S130" s="32">
        <v>0.68</v>
      </c>
      <c r="T130" s="38">
        <f t="shared" si="154"/>
        <v>384.2798196840123</v>
      </c>
      <c r="U130" s="32">
        <f t="shared" si="155"/>
        <v>46.134755314606515</v>
      </c>
      <c r="V130" s="32">
        <f t="shared" si="156"/>
        <v>18.553228986506682</v>
      </c>
      <c r="W130" s="2">
        <f t="shared" si="152"/>
        <v>0.3607365840462623</v>
      </c>
      <c r="X130" s="2">
        <f t="shared" si="153"/>
        <v>1.2574175441240945</v>
      </c>
      <c r="Y130" s="2">
        <f t="shared" si="157"/>
        <v>1.0320581788610121</v>
      </c>
      <c r="Z130" s="2">
        <f t="shared" si="158"/>
        <v>1.2943112145877764</v>
      </c>
      <c r="AA130" s="32">
        <f t="shared" si="159"/>
        <v>3080.135036014547</v>
      </c>
      <c r="AB130" s="32">
        <f t="shared" si="160"/>
        <v>377.88342358649413</v>
      </c>
      <c r="AC130" s="32">
        <f t="shared" si="161"/>
        <v>45.506619175336134</v>
      </c>
      <c r="AD130" s="32">
        <f t="shared" si="162"/>
        <v>18.410179570339782</v>
      </c>
      <c r="AE130" s="2">
        <f t="shared" si="163"/>
        <v>0.36222914425420916</v>
      </c>
      <c r="AF130" s="2">
        <f t="shared" si="164"/>
        <v>1.2355911685067087</v>
      </c>
      <c r="AG130" s="2">
        <f t="shared" si="165"/>
        <v>1.033661349440981</v>
      </c>
      <c r="AH130" s="2">
        <f t="shared" si="166"/>
        <v>1.3048866201480338</v>
      </c>
      <c r="AI130" s="32">
        <f t="shared" si="167"/>
        <v>3083.6572372952714</v>
      </c>
      <c r="AJ130" s="32">
        <f t="shared" si="168"/>
        <v>377.92063183811382</v>
      </c>
      <c r="AK130" s="32">
        <f t="shared" si="169"/>
        <v>45.510186409598269</v>
      </c>
      <c r="AL130" s="32">
        <f t="shared" si="170"/>
        <v>18.411001476088472</v>
      </c>
      <c r="AM130" s="2">
        <f t="shared" si="171"/>
        <v>0.36222086324861008</v>
      </c>
      <c r="AN130" s="2">
        <f t="shared" si="172"/>
        <v>1.2357172206325373</v>
      </c>
      <c r="AO130" s="2">
        <f t="shared" si="173"/>
        <v>1.0336519394166968</v>
      </c>
      <c r="AP130" s="2">
        <f t="shared" si="174"/>
        <v>1.3048246958522745</v>
      </c>
      <c r="AQ130" s="32">
        <f t="shared" si="175"/>
        <v>3083.635766682652</v>
      </c>
      <c r="AR130" s="32">
        <f t="shared" si="176"/>
        <v>377.92040512865759</v>
      </c>
      <c r="AS130" s="32">
        <f t="shared" si="177"/>
        <v>45.510164671502103</v>
      </c>
      <c r="AT130" s="32">
        <f t="shared" si="178"/>
        <v>18.410996467869413</v>
      </c>
      <c r="AU130" s="2">
        <f t="shared" si="179"/>
        <v>0.36222091371859444</v>
      </c>
      <c r="AV130" s="2">
        <f t="shared" si="180"/>
        <v>1.2357164525683277</v>
      </c>
      <c r="AW130" s="2">
        <f t="shared" si="181"/>
        <v>1.0336519967487188</v>
      </c>
      <c r="AX130" s="2">
        <f t="shared" si="182"/>
        <v>1.3048250731409652</v>
      </c>
      <c r="AY130" s="32">
        <f t="shared" si="183"/>
        <v>3083.6358974682439</v>
      </c>
      <c r="AZ130" s="32">
        <f t="shared" si="184"/>
        <v>377.92040650963418</v>
      </c>
      <c r="BA130" s="32">
        <f t="shared" si="185"/>
        <v>45.510164803917313</v>
      </c>
      <c r="BB130" s="32">
        <f t="shared" si="186"/>
        <v>18.410996498376431</v>
      </c>
      <c r="BC130" s="2">
        <f t="shared" si="187"/>
        <v>0.36222091341116219</v>
      </c>
      <c r="BD130" s="2">
        <f t="shared" si="188"/>
        <v>1.2357164572469088</v>
      </c>
      <c r="BE130" s="2">
        <f t="shared" si="189"/>
        <v>1.0336519963994866</v>
      </c>
      <c r="BF130" s="2">
        <f t="shared" si="190"/>
        <v>1.3048250708427502</v>
      </c>
      <c r="BG130" s="32">
        <f t="shared" si="191"/>
        <v>3083.635896671577</v>
      </c>
      <c r="BH130" s="32">
        <f t="shared" si="192"/>
        <v>377.92040650122209</v>
      </c>
      <c r="BI130" s="32">
        <f t="shared" si="193"/>
        <v>45.510164803110726</v>
      </c>
      <c r="BJ130" s="32">
        <f t="shared" si="194"/>
        <v>18.410996498190606</v>
      </c>
      <c r="BK130" s="2">
        <f t="shared" si="195"/>
        <v>0.36222091341303497</v>
      </c>
      <c r="BL130" s="2">
        <f t="shared" si="196"/>
        <v>1.2357164572184094</v>
      </c>
      <c r="BM130" s="2">
        <f t="shared" si="197"/>
        <v>1.033651996401614</v>
      </c>
      <c r="BN130" s="2">
        <f t="shared" si="198"/>
        <v>1.3048250708567499</v>
      </c>
      <c r="BO130" s="32">
        <f t="shared" si="199"/>
        <v>3083.6358966764296</v>
      </c>
      <c r="BP130" s="32">
        <f t="shared" si="200"/>
        <v>377.92040650127336</v>
      </c>
      <c r="BQ130" s="32">
        <f t="shared" si="201"/>
        <v>45.510164803115643</v>
      </c>
      <c r="BR130" s="32">
        <f t="shared" si="202"/>
        <v>18.410996498191736</v>
      </c>
      <c r="BS130" s="2">
        <f t="shared" si="203"/>
        <v>0.36222091341302343</v>
      </c>
      <c r="BT130" s="2">
        <f t="shared" si="204"/>
        <v>1.2357164572185833</v>
      </c>
      <c r="BU130" s="2">
        <f t="shared" si="205"/>
        <v>1.0336519964016011</v>
      </c>
      <c r="BV130" s="2">
        <f t="shared" si="206"/>
        <v>1.3048250708566644</v>
      </c>
      <c r="BW130" s="32">
        <f t="shared" si="207"/>
        <v>3083.6358966763992</v>
      </c>
      <c r="BX130" s="32">
        <f t="shared" si="208"/>
        <v>377.92040650127302</v>
      </c>
      <c r="BY130" s="32">
        <f t="shared" si="209"/>
        <v>45.5101648031156</v>
      </c>
      <c r="BZ130" s="32">
        <f t="shared" si="210"/>
        <v>18.410996498191725</v>
      </c>
      <c r="CA130" s="2">
        <f t="shared" si="211"/>
        <v>0.36222091341302359</v>
      </c>
      <c r="CB130" s="2">
        <f t="shared" si="212"/>
        <v>1.2357164572185819</v>
      </c>
      <c r="CC130" s="2">
        <f t="shared" si="213"/>
        <v>1.0336519964016011</v>
      </c>
      <c r="CD130" s="2">
        <f t="shared" si="214"/>
        <v>1.3048250708566649</v>
      </c>
      <c r="CE130" s="32">
        <f t="shared" si="215"/>
        <v>3083.6358966764005</v>
      </c>
      <c r="CF130" s="32">
        <f t="shared" si="216"/>
        <v>377.92040650127302</v>
      </c>
      <c r="CG130" s="32">
        <f t="shared" si="217"/>
        <v>45.5101648031156</v>
      </c>
      <c r="CH130" s="32">
        <f t="shared" si="218"/>
        <v>18.410996498191725</v>
      </c>
      <c r="CI130" s="2">
        <f t="shared" si="219"/>
        <v>0.36222091341302359</v>
      </c>
      <c r="CJ130" s="2">
        <f t="shared" si="220"/>
        <v>1.2357164572185819</v>
      </c>
      <c r="CK130" s="2">
        <f t="shared" si="221"/>
        <v>1.0336519964016011</v>
      </c>
      <c r="CL130" s="2">
        <f t="shared" si="222"/>
        <v>1.3048250708566649</v>
      </c>
      <c r="CM130" s="32">
        <f t="shared" si="223"/>
        <v>3083.6358966764005</v>
      </c>
      <c r="CN130" s="32">
        <f t="shared" si="224"/>
        <v>377.92040650127302</v>
      </c>
      <c r="CO130" s="32">
        <f t="shared" si="225"/>
        <v>45.5101648031156</v>
      </c>
      <c r="CP130" s="32">
        <f t="shared" si="226"/>
        <v>18.410996498191725</v>
      </c>
      <c r="CQ130" s="2">
        <f t="shared" si="227"/>
        <v>0.36222091341302359</v>
      </c>
      <c r="CR130" s="2">
        <f t="shared" si="228"/>
        <v>1.2357164572185819</v>
      </c>
      <c r="CS130" s="2">
        <f t="shared" si="229"/>
        <v>1.0336519964016011</v>
      </c>
      <c r="CT130" s="2">
        <f t="shared" si="230"/>
        <v>1.3048250708566649</v>
      </c>
      <c r="CU130" s="32">
        <f t="shared" si="231"/>
        <v>3083.6358966764005</v>
      </c>
      <c r="CV130" s="32">
        <f t="shared" si="232"/>
        <v>377.92040650127302</v>
      </c>
      <c r="CW130" s="48">
        <f t="shared" si="233"/>
        <v>45.5101648031156</v>
      </c>
      <c r="CX130" s="48">
        <f t="shared" si="234"/>
        <v>18.410996498191725</v>
      </c>
      <c r="CY130" s="49">
        <f t="shared" si="235"/>
        <v>0.36222091341302359</v>
      </c>
      <c r="CZ130" s="49">
        <f t="shared" si="236"/>
        <v>1.2357164572185819</v>
      </c>
      <c r="DA130" s="49">
        <f t="shared" si="237"/>
        <v>1.0336519964016011</v>
      </c>
      <c r="DB130" s="49">
        <f t="shared" si="238"/>
        <v>1.3048250708566649</v>
      </c>
      <c r="DC130" s="48">
        <f t="shared" si="239"/>
        <v>3083.6358966764005</v>
      </c>
      <c r="DD130" s="32">
        <f t="shared" si="240"/>
        <v>377.92040650127302</v>
      </c>
      <c r="DE130" s="48">
        <f t="shared" si="241"/>
        <v>45.5101648031156</v>
      </c>
      <c r="DF130" s="48">
        <f t="shared" si="242"/>
        <v>18.410996498191725</v>
      </c>
      <c r="DG130" s="49">
        <f t="shared" si="243"/>
        <v>0.36222091341302359</v>
      </c>
      <c r="DH130" s="49">
        <f t="shared" si="244"/>
        <v>1.2357164572185819</v>
      </c>
      <c r="DI130" s="49">
        <f t="shared" si="245"/>
        <v>1.0336519964016011</v>
      </c>
      <c r="DJ130" s="49">
        <f t="shared" si="246"/>
        <v>1.3048250708566649</v>
      </c>
      <c r="DK130" s="48">
        <f t="shared" si="247"/>
        <v>3083.6358966764005</v>
      </c>
      <c r="DL130" s="32">
        <f t="shared" si="248"/>
        <v>377.92040650127302</v>
      </c>
      <c r="DM130" s="48">
        <f t="shared" si="249"/>
        <v>45.5101648031156</v>
      </c>
      <c r="DN130" s="48">
        <f t="shared" si="250"/>
        <v>18.410996498191725</v>
      </c>
      <c r="DO130" s="49">
        <f t="shared" si="251"/>
        <v>0.36222091341302359</v>
      </c>
      <c r="DP130" s="49">
        <f t="shared" si="252"/>
        <v>1.2357164572185819</v>
      </c>
      <c r="DQ130" s="49">
        <f t="shared" si="253"/>
        <v>1.0336519964016011</v>
      </c>
      <c r="DR130" s="49">
        <f t="shared" si="254"/>
        <v>1.3048250708566649</v>
      </c>
      <c r="DS130" s="48">
        <f t="shared" si="255"/>
        <v>3083.6358966764005</v>
      </c>
      <c r="DT130" s="32">
        <f t="shared" si="256"/>
        <v>377.92040650127302</v>
      </c>
      <c r="DU130" s="48">
        <f t="shared" si="257"/>
        <v>45.5101648031156</v>
      </c>
      <c r="DV130" s="48">
        <f t="shared" si="258"/>
        <v>18.410996498191725</v>
      </c>
      <c r="DW130" s="49">
        <f t="shared" si="259"/>
        <v>0.36222091341302359</v>
      </c>
      <c r="DX130" s="49">
        <f t="shared" si="260"/>
        <v>1.2357164572185819</v>
      </c>
      <c r="DY130" s="49">
        <f t="shared" si="261"/>
        <v>1.0336519964016011</v>
      </c>
      <c r="DZ130" s="49">
        <f t="shared" si="262"/>
        <v>1.3048250708566649</v>
      </c>
      <c r="EA130" s="48">
        <f t="shared" si="263"/>
        <v>3083.6358966764005</v>
      </c>
      <c r="EB130" s="32">
        <f t="shared" si="264"/>
        <v>377.92040650127302</v>
      </c>
      <c r="EC130" s="48">
        <f t="shared" si="265"/>
        <v>45.5101648031156</v>
      </c>
      <c r="ED130" s="48">
        <f t="shared" si="266"/>
        <v>18.410996498191725</v>
      </c>
      <c r="EE130" s="49">
        <f t="shared" si="267"/>
        <v>0.36222091341302359</v>
      </c>
      <c r="EF130" s="49">
        <f t="shared" si="268"/>
        <v>1.2357164572185819</v>
      </c>
      <c r="EG130" s="49">
        <f t="shared" si="269"/>
        <v>1.0336519964016011</v>
      </c>
      <c r="EH130" s="49">
        <f t="shared" si="270"/>
        <v>1.3048250708566649</v>
      </c>
      <c r="EI130" s="48">
        <f t="shared" si="271"/>
        <v>3083.6358966764005</v>
      </c>
      <c r="EJ130" s="32">
        <f t="shared" si="272"/>
        <v>377.92040650127302</v>
      </c>
      <c r="EK130" s="48">
        <f t="shared" si="273"/>
        <v>45.5101648031156</v>
      </c>
      <c r="EL130" s="48">
        <f t="shared" si="274"/>
        <v>18.410996498191725</v>
      </c>
      <c r="EM130" s="49">
        <f t="shared" si="275"/>
        <v>0.36222091341302359</v>
      </c>
      <c r="EN130" s="49">
        <f t="shared" si="276"/>
        <v>1.2357164572185819</v>
      </c>
      <c r="EO130" s="49">
        <f t="shared" si="277"/>
        <v>1.0336519964016011</v>
      </c>
      <c r="EP130" s="49">
        <f t="shared" si="278"/>
        <v>1.3048250708566649</v>
      </c>
      <c r="EQ130" s="32">
        <f t="shared" si="279"/>
        <v>0.85240987500544019</v>
      </c>
      <c r="ER130" s="32">
        <f t="shared" si="280"/>
        <v>104.77040650127304</v>
      </c>
    </row>
    <row r="131" spans="19:148" x14ac:dyDescent="0.25">
      <c r="S131" s="32">
        <v>0.69</v>
      </c>
      <c r="T131" s="38">
        <f t="shared" si="154"/>
        <v>383.88835618327715</v>
      </c>
      <c r="U131" s="32">
        <f t="shared" si="155"/>
        <v>46.095426605345246</v>
      </c>
      <c r="V131" s="32">
        <f t="shared" si="156"/>
        <v>18.544371230118713</v>
      </c>
      <c r="W131" s="2">
        <f t="shared" si="152"/>
        <v>0.3608320010483505</v>
      </c>
      <c r="X131" s="2">
        <f t="shared" si="153"/>
        <v>1.2560720507903509</v>
      </c>
      <c r="Y131" s="2">
        <f t="shared" si="157"/>
        <v>1.0298456354498833</v>
      </c>
      <c r="Z131" s="2">
        <f t="shared" si="158"/>
        <v>1.3012786996458017</v>
      </c>
      <c r="AA131" s="32">
        <f t="shared" si="159"/>
        <v>3060.1367653356565</v>
      </c>
      <c r="AB131" s="32">
        <f t="shared" si="160"/>
        <v>377.67150724211854</v>
      </c>
      <c r="AC131" s="32">
        <f t="shared" si="161"/>
        <v>45.486321035455106</v>
      </c>
      <c r="AD131" s="32">
        <f t="shared" si="162"/>
        <v>18.405500722356873</v>
      </c>
      <c r="AE131" s="2">
        <f t="shared" si="163"/>
        <v>0.36227622047605201</v>
      </c>
      <c r="AF131" s="2">
        <f t="shared" si="164"/>
        <v>1.2348734381988389</v>
      </c>
      <c r="AG131" s="2">
        <f t="shared" si="165"/>
        <v>1.031300638877898</v>
      </c>
      <c r="AH131" s="2">
        <f t="shared" si="166"/>
        <v>1.3118929403950588</v>
      </c>
      <c r="AI131" s="32">
        <f t="shared" si="167"/>
        <v>3063.4522594165187</v>
      </c>
      <c r="AJ131" s="32">
        <f t="shared" si="168"/>
        <v>377.70671812587983</v>
      </c>
      <c r="AK131" s="32">
        <f t="shared" si="169"/>
        <v>45.489691460270279</v>
      </c>
      <c r="AL131" s="32">
        <f t="shared" si="170"/>
        <v>18.406277870284633</v>
      </c>
      <c r="AM131" s="2">
        <f t="shared" si="171"/>
        <v>0.36226840885080497</v>
      </c>
      <c r="AN131" s="2">
        <f t="shared" si="172"/>
        <v>1.2349926702533793</v>
      </c>
      <c r="AO131" s="2">
        <f t="shared" si="173"/>
        <v>1.031292324554181</v>
      </c>
      <c r="AP131" s="2">
        <f t="shared" si="174"/>
        <v>1.3118324222414355</v>
      </c>
      <c r="AQ131" s="32">
        <f t="shared" si="175"/>
        <v>3063.4326057298481</v>
      </c>
      <c r="AR131" s="32">
        <f t="shared" si="176"/>
        <v>377.70650949276688</v>
      </c>
      <c r="AS131" s="32">
        <f t="shared" si="177"/>
        <v>45.489671487091321</v>
      </c>
      <c r="AT131" s="32">
        <f t="shared" si="178"/>
        <v>18.406273265182602</v>
      </c>
      <c r="AU131" s="2">
        <f t="shared" si="179"/>
        <v>0.36226845514868899</v>
      </c>
      <c r="AV131" s="2">
        <f t="shared" si="180"/>
        <v>1.2349919637482827</v>
      </c>
      <c r="AW131" s="2">
        <f t="shared" si="181"/>
        <v>1.0312923738159907</v>
      </c>
      <c r="AX131" s="2">
        <f t="shared" si="182"/>
        <v>1.3118327808120291</v>
      </c>
      <c r="AY131" s="32">
        <f t="shared" si="183"/>
        <v>3063.43272215352</v>
      </c>
      <c r="AZ131" s="32">
        <f t="shared" si="184"/>
        <v>377.70651072866201</v>
      </c>
      <c r="BA131" s="32">
        <f t="shared" si="185"/>
        <v>45.489671605407807</v>
      </c>
      <c r="BB131" s="32">
        <f t="shared" si="186"/>
        <v>18.406273292462167</v>
      </c>
      <c r="BC131" s="2">
        <f t="shared" si="187"/>
        <v>0.36226845487443121</v>
      </c>
      <c r="BD131" s="2">
        <f t="shared" si="188"/>
        <v>1.2349919679334573</v>
      </c>
      <c r="BE131" s="2">
        <f t="shared" si="189"/>
        <v>1.031292373524175</v>
      </c>
      <c r="BF131" s="2">
        <f t="shared" si="190"/>
        <v>1.3118327786879378</v>
      </c>
      <c r="BG131" s="32">
        <f t="shared" si="191"/>
        <v>3063.4327214638506</v>
      </c>
      <c r="BH131" s="32">
        <f t="shared" si="192"/>
        <v>377.70651072134086</v>
      </c>
      <c r="BI131" s="32">
        <f t="shared" si="193"/>
        <v>45.489671604706935</v>
      </c>
      <c r="BJ131" s="32">
        <f t="shared" si="194"/>
        <v>18.406273292300565</v>
      </c>
      <c r="BK131" s="2">
        <f t="shared" si="195"/>
        <v>0.36226845487605569</v>
      </c>
      <c r="BL131" s="2">
        <f t="shared" si="196"/>
        <v>1.2349919679086658</v>
      </c>
      <c r="BM131" s="2">
        <f t="shared" si="197"/>
        <v>1.0312923735259034</v>
      </c>
      <c r="BN131" s="2">
        <f t="shared" si="198"/>
        <v>1.3118327787005204</v>
      </c>
      <c r="BO131" s="32">
        <f t="shared" si="199"/>
        <v>3063.4327214679374</v>
      </c>
      <c r="BP131" s="32">
        <f t="shared" si="200"/>
        <v>377.70651072138423</v>
      </c>
      <c r="BQ131" s="32">
        <f t="shared" si="201"/>
        <v>45.489671604711077</v>
      </c>
      <c r="BR131" s="32">
        <f t="shared" si="202"/>
        <v>18.406273292301531</v>
      </c>
      <c r="BS131" s="2">
        <f t="shared" si="203"/>
        <v>0.36226845487604631</v>
      </c>
      <c r="BT131" s="2">
        <f t="shared" si="204"/>
        <v>1.2349919679088119</v>
      </c>
      <c r="BU131" s="2">
        <f t="shared" si="205"/>
        <v>1.0312923735258934</v>
      </c>
      <c r="BV131" s="2">
        <f t="shared" si="206"/>
        <v>1.311832778700446</v>
      </c>
      <c r="BW131" s="32">
        <f t="shared" si="207"/>
        <v>3063.4327214679124</v>
      </c>
      <c r="BX131" s="32">
        <f t="shared" si="208"/>
        <v>377.70651072138395</v>
      </c>
      <c r="BY131" s="32">
        <f t="shared" si="209"/>
        <v>45.489671604711056</v>
      </c>
      <c r="BZ131" s="32">
        <f t="shared" si="210"/>
        <v>18.406273292301513</v>
      </c>
      <c r="CA131" s="2">
        <f t="shared" si="211"/>
        <v>0.36226845487604614</v>
      </c>
      <c r="CB131" s="2">
        <f t="shared" si="212"/>
        <v>1.2349919679088119</v>
      </c>
      <c r="CC131" s="2">
        <f t="shared" si="213"/>
        <v>1.0312923735258934</v>
      </c>
      <c r="CD131" s="2">
        <f t="shared" si="214"/>
        <v>1.311832778700446</v>
      </c>
      <c r="CE131" s="32">
        <f t="shared" si="215"/>
        <v>3063.4327214679133</v>
      </c>
      <c r="CF131" s="32">
        <f t="shared" si="216"/>
        <v>377.70651072138395</v>
      </c>
      <c r="CG131" s="32">
        <f t="shared" si="217"/>
        <v>45.489671604711056</v>
      </c>
      <c r="CH131" s="32">
        <f t="shared" si="218"/>
        <v>18.406273292301513</v>
      </c>
      <c r="CI131" s="2">
        <f t="shared" si="219"/>
        <v>0.36226845487604614</v>
      </c>
      <c r="CJ131" s="2">
        <f t="shared" si="220"/>
        <v>1.2349919679088119</v>
      </c>
      <c r="CK131" s="2">
        <f t="shared" si="221"/>
        <v>1.0312923735258934</v>
      </c>
      <c r="CL131" s="2">
        <f t="shared" si="222"/>
        <v>1.311832778700446</v>
      </c>
      <c r="CM131" s="32">
        <f t="shared" si="223"/>
        <v>3063.4327214679133</v>
      </c>
      <c r="CN131" s="32">
        <f t="shared" si="224"/>
        <v>377.70651072138395</v>
      </c>
      <c r="CO131" s="32">
        <f t="shared" si="225"/>
        <v>45.489671604711056</v>
      </c>
      <c r="CP131" s="32">
        <f t="shared" si="226"/>
        <v>18.406273292301513</v>
      </c>
      <c r="CQ131" s="2">
        <f t="shared" si="227"/>
        <v>0.36226845487604614</v>
      </c>
      <c r="CR131" s="2">
        <f t="shared" si="228"/>
        <v>1.2349919679088119</v>
      </c>
      <c r="CS131" s="2">
        <f t="shared" si="229"/>
        <v>1.0312923735258934</v>
      </c>
      <c r="CT131" s="2">
        <f t="shared" si="230"/>
        <v>1.311832778700446</v>
      </c>
      <c r="CU131" s="32">
        <f t="shared" si="231"/>
        <v>3063.4327214679133</v>
      </c>
      <c r="CV131" s="32">
        <f t="shared" si="232"/>
        <v>377.70651072138395</v>
      </c>
      <c r="CW131" s="48">
        <f t="shared" si="233"/>
        <v>45.489671604711056</v>
      </c>
      <c r="CX131" s="48">
        <f t="shared" si="234"/>
        <v>18.406273292301513</v>
      </c>
      <c r="CY131" s="49">
        <f t="shared" si="235"/>
        <v>0.36226845487604614</v>
      </c>
      <c r="CZ131" s="49">
        <f t="shared" si="236"/>
        <v>1.2349919679088119</v>
      </c>
      <c r="DA131" s="49">
        <f t="shared" si="237"/>
        <v>1.0312923735258934</v>
      </c>
      <c r="DB131" s="49">
        <f t="shared" si="238"/>
        <v>1.311832778700446</v>
      </c>
      <c r="DC131" s="48">
        <f t="shared" si="239"/>
        <v>3063.4327214679133</v>
      </c>
      <c r="DD131" s="32">
        <f t="shared" si="240"/>
        <v>377.70651072138395</v>
      </c>
      <c r="DE131" s="48">
        <f t="shared" si="241"/>
        <v>45.489671604711056</v>
      </c>
      <c r="DF131" s="48">
        <f t="shared" si="242"/>
        <v>18.406273292301513</v>
      </c>
      <c r="DG131" s="49">
        <f t="shared" si="243"/>
        <v>0.36226845487604614</v>
      </c>
      <c r="DH131" s="49">
        <f t="shared" si="244"/>
        <v>1.2349919679088119</v>
      </c>
      <c r="DI131" s="49">
        <f t="shared" si="245"/>
        <v>1.0312923735258934</v>
      </c>
      <c r="DJ131" s="49">
        <f t="shared" si="246"/>
        <v>1.311832778700446</v>
      </c>
      <c r="DK131" s="48">
        <f t="shared" si="247"/>
        <v>3063.4327214679133</v>
      </c>
      <c r="DL131" s="32">
        <f t="shared" si="248"/>
        <v>377.70651072138395</v>
      </c>
      <c r="DM131" s="48">
        <f t="shared" si="249"/>
        <v>45.489671604711056</v>
      </c>
      <c r="DN131" s="48">
        <f t="shared" si="250"/>
        <v>18.406273292301513</v>
      </c>
      <c r="DO131" s="49">
        <f t="shared" si="251"/>
        <v>0.36226845487604614</v>
      </c>
      <c r="DP131" s="49">
        <f t="shared" si="252"/>
        <v>1.2349919679088119</v>
      </c>
      <c r="DQ131" s="49">
        <f t="shared" si="253"/>
        <v>1.0312923735258934</v>
      </c>
      <c r="DR131" s="49">
        <f t="shared" si="254"/>
        <v>1.311832778700446</v>
      </c>
      <c r="DS131" s="48">
        <f t="shared" si="255"/>
        <v>3063.4327214679133</v>
      </c>
      <c r="DT131" s="32">
        <f t="shared" si="256"/>
        <v>377.70651072138395</v>
      </c>
      <c r="DU131" s="48">
        <f t="shared" si="257"/>
        <v>45.489671604711056</v>
      </c>
      <c r="DV131" s="48">
        <f t="shared" si="258"/>
        <v>18.406273292301513</v>
      </c>
      <c r="DW131" s="49">
        <f t="shared" si="259"/>
        <v>0.36226845487604614</v>
      </c>
      <c r="DX131" s="49">
        <f t="shared" si="260"/>
        <v>1.2349919679088119</v>
      </c>
      <c r="DY131" s="49">
        <f t="shared" si="261"/>
        <v>1.0312923735258934</v>
      </c>
      <c r="DZ131" s="49">
        <f t="shared" si="262"/>
        <v>1.311832778700446</v>
      </c>
      <c r="EA131" s="48">
        <f t="shared" si="263"/>
        <v>3063.4327214679133</v>
      </c>
      <c r="EB131" s="32">
        <f t="shared" si="264"/>
        <v>377.70651072138395</v>
      </c>
      <c r="EC131" s="48">
        <f t="shared" si="265"/>
        <v>45.489671604711056</v>
      </c>
      <c r="ED131" s="48">
        <f t="shared" si="266"/>
        <v>18.406273292301513</v>
      </c>
      <c r="EE131" s="49">
        <f t="shared" si="267"/>
        <v>0.36226845487604614</v>
      </c>
      <c r="EF131" s="49">
        <f t="shared" si="268"/>
        <v>1.2349919679088119</v>
      </c>
      <c r="EG131" s="49">
        <f t="shared" si="269"/>
        <v>1.0312923735258934</v>
      </c>
      <c r="EH131" s="49">
        <f t="shared" si="270"/>
        <v>1.311832778700446</v>
      </c>
      <c r="EI131" s="48">
        <f t="shared" si="271"/>
        <v>3063.4327214679133</v>
      </c>
      <c r="EJ131" s="32">
        <f t="shared" si="272"/>
        <v>377.70651072138395</v>
      </c>
      <c r="EK131" s="48">
        <f t="shared" si="273"/>
        <v>45.489671604711056</v>
      </c>
      <c r="EL131" s="48">
        <f t="shared" si="274"/>
        <v>18.406273292301513</v>
      </c>
      <c r="EM131" s="49">
        <f t="shared" si="275"/>
        <v>0.36226845487604614</v>
      </c>
      <c r="EN131" s="49">
        <f t="shared" si="276"/>
        <v>1.2349919679088119</v>
      </c>
      <c r="EO131" s="49">
        <f t="shared" si="277"/>
        <v>1.0312923735258934</v>
      </c>
      <c r="EP131" s="49">
        <f t="shared" si="278"/>
        <v>1.311832778700446</v>
      </c>
      <c r="EQ131" s="32">
        <f t="shared" si="279"/>
        <v>0.85731685653682466</v>
      </c>
      <c r="ER131" s="32">
        <f t="shared" si="280"/>
        <v>104.55651072138397</v>
      </c>
    </row>
    <row r="132" spans="19:148" x14ac:dyDescent="0.25">
      <c r="S132" s="43">
        <v>0.7</v>
      </c>
      <c r="T132" s="46">
        <f t="shared" si="154"/>
        <v>383.49689268254201</v>
      </c>
      <c r="U132" s="43">
        <f t="shared" si="155"/>
        <v>46.056216660009945</v>
      </c>
      <c r="V132" s="43">
        <f t="shared" si="156"/>
        <v>18.53552709361249</v>
      </c>
      <c r="W132" s="47">
        <f t="shared" si="152"/>
        <v>0.36092687651118172</v>
      </c>
      <c r="X132" s="47">
        <f t="shared" si="153"/>
        <v>1.2547279025272642</v>
      </c>
      <c r="Y132" s="47">
        <f t="shared" si="157"/>
        <v>1.0277318353788454</v>
      </c>
      <c r="Z132" s="47">
        <f t="shared" si="158"/>
        <v>1.3083156569917611</v>
      </c>
      <c r="AA132" s="43">
        <f t="shared" si="159"/>
        <v>3040.4007313227098</v>
      </c>
      <c r="AB132" s="43">
        <f t="shared" si="160"/>
        <v>377.46126622685824</v>
      </c>
      <c r="AC132" s="43">
        <f t="shared" si="161"/>
        <v>45.466214786369569</v>
      </c>
      <c r="AD132" s="43">
        <f t="shared" si="162"/>
        <v>18.400862632513185</v>
      </c>
      <c r="AE132" s="47">
        <f t="shared" si="163"/>
        <v>0.36232277761920356</v>
      </c>
      <c r="AF132" s="47">
        <f t="shared" si="164"/>
        <v>1.2341616972640694</v>
      </c>
      <c r="AG132" s="47">
        <f t="shared" si="165"/>
        <v>1.0290483105497525</v>
      </c>
      <c r="AH132" s="47">
        <f t="shared" si="166"/>
        <v>1.3189527237941054</v>
      </c>
      <c r="AI132" s="43">
        <f t="shared" si="167"/>
        <v>3043.5155798762357</v>
      </c>
      <c r="AJ132" s="43">
        <f t="shared" si="168"/>
        <v>377.49452099971234</v>
      </c>
      <c r="AK132" s="43">
        <f t="shared" si="169"/>
        <v>45.469393002945594</v>
      </c>
      <c r="AL132" s="43">
        <f t="shared" si="170"/>
        <v>18.401596010474805</v>
      </c>
      <c r="AM132" s="47">
        <f t="shared" si="171"/>
        <v>0.36231542319475823</v>
      </c>
      <c r="AN132" s="47">
        <f t="shared" si="172"/>
        <v>1.2342742557382693</v>
      </c>
      <c r="AO132" s="47">
        <f t="shared" si="173"/>
        <v>1.0290409933315743</v>
      </c>
      <c r="AP132" s="47">
        <f t="shared" si="174"/>
        <v>1.3188937217318488</v>
      </c>
      <c r="AQ132" s="43">
        <f t="shared" si="175"/>
        <v>3043.4976403636101</v>
      </c>
      <c r="AR132" s="43">
        <f t="shared" si="176"/>
        <v>377.49432955275023</v>
      </c>
      <c r="AS132" s="43">
        <f t="shared" si="177"/>
        <v>45.469374703790962</v>
      </c>
      <c r="AT132" s="43">
        <f t="shared" si="178"/>
        <v>18.401591788166321</v>
      </c>
      <c r="AU132" s="47">
        <f t="shared" si="179"/>
        <v>0.3623154655444682</v>
      </c>
      <c r="AV132" s="47">
        <f t="shared" si="180"/>
        <v>1.2342736077193894</v>
      </c>
      <c r="AW132" s="47">
        <f t="shared" si="181"/>
        <v>1.0290410354545068</v>
      </c>
      <c r="AX132" s="47">
        <f t="shared" si="182"/>
        <v>1.3188940613921307</v>
      </c>
      <c r="AY132" s="43">
        <f t="shared" si="183"/>
        <v>3043.4977436164177</v>
      </c>
      <c r="AZ132" s="43">
        <f t="shared" si="184"/>
        <v>377.4943306546466</v>
      </c>
      <c r="BA132" s="43">
        <f t="shared" si="185"/>
        <v>45.469374809113894</v>
      </c>
      <c r="BB132" s="43">
        <f t="shared" si="186"/>
        <v>18.401591812468325</v>
      </c>
      <c r="BC132" s="47">
        <f t="shared" si="187"/>
        <v>0.36231546530071973</v>
      </c>
      <c r="BD132" s="47">
        <f t="shared" si="188"/>
        <v>1.2342736114491402</v>
      </c>
      <c r="BE132" s="47">
        <f t="shared" si="189"/>
        <v>1.0290410352120631</v>
      </c>
      <c r="BF132" s="47">
        <f t="shared" si="190"/>
        <v>1.3188940594371739</v>
      </c>
      <c r="BG132" s="43">
        <f t="shared" si="191"/>
        <v>3043.497743022132</v>
      </c>
      <c r="BH132" s="43">
        <f t="shared" si="192"/>
        <v>377.49433064830447</v>
      </c>
      <c r="BI132" s="43">
        <f t="shared" si="193"/>
        <v>45.469374808507681</v>
      </c>
      <c r="BJ132" s="43">
        <f t="shared" si="194"/>
        <v>18.401591812328455</v>
      </c>
      <c r="BK132" s="47">
        <f t="shared" si="195"/>
        <v>0.36231546530212283</v>
      </c>
      <c r="BL132" s="47">
        <f t="shared" si="196"/>
        <v>1.2342736114276722</v>
      </c>
      <c r="BM132" s="47">
        <f t="shared" si="197"/>
        <v>1.0290410352134587</v>
      </c>
      <c r="BN132" s="47">
        <f t="shared" si="198"/>
        <v>1.3188940594484262</v>
      </c>
      <c r="BO132" s="43">
        <f t="shared" si="199"/>
        <v>3043.4977430255526</v>
      </c>
      <c r="BP132" s="43">
        <f t="shared" si="200"/>
        <v>377.49433064834102</v>
      </c>
      <c r="BQ132" s="43">
        <f t="shared" si="201"/>
        <v>45.469374808511169</v>
      </c>
      <c r="BR132" s="43">
        <f t="shared" si="202"/>
        <v>18.401591812329258</v>
      </c>
      <c r="BS132" s="47">
        <f t="shared" si="203"/>
        <v>0.36231546530211473</v>
      </c>
      <c r="BT132" s="47">
        <f t="shared" si="204"/>
        <v>1.2342736114277963</v>
      </c>
      <c r="BU132" s="47">
        <f t="shared" si="205"/>
        <v>1.0290410352134507</v>
      </c>
      <c r="BV132" s="47">
        <f t="shared" si="206"/>
        <v>1.3188940594483611</v>
      </c>
      <c r="BW132" s="43">
        <f t="shared" si="207"/>
        <v>3043.4977430255326</v>
      </c>
      <c r="BX132" s="43">
        <f t="shared" si="208"/>
        <v>377.49433064834079</v>
      </c>
      <c r="BY132" s="43">
        <f t="shared" si="209"/>
        <v>45.469374808511169</v>
      </c>
      <c r="BZ132" s="43">
        <f t="shared" si="210"/>
        <v>18.401591812329258</v>
      </c>
      <c r="CA132" s="47">
        <f t="shared" si="211"/>
        <v>0.36231546530211467</v>
      </c>
      <c r="CB132" s="47">
        <f t="shared" si="212"/>
        <v>1.2342736114277957</v>
      </c>
      <c r="CC132" s="47">
        <f t="shared" si="213"/>
        <v>1.0290410352134505</v>
      </c>
      <c r="CD132" s="47">
        <f t="shared" si="214"/>
        <v>1.3188940594483622</v>
      </c>
      <c r="CE132" s="43">
        <f t="shared" si="215"/>
        <v>3043.4977430255326</v>
      </c>
      <c r="CF132" s="43">
        <f t="shared" si="216"/>
        <v>377.49433064834079</v>
      </c>
      <c r="CG132" s="43">
        <f t="shared" si="217"/>
        <v>45.469374808511169</v>
      </c>
      <c r="CH132" s="43">
        <f t="shared" si="218"/>
        <v>18.401591812329258</v>
      </c>
      <c r="CI132" s="47">
        <f t="shared" si="219"/>
        <v>0.36231546530211467</v>
      </c>
      <c r="CJ132" s="47">
        <f t="shared" si="220"/>
        <v>1.2342736114277957</v>
      </c>
      <c r="CK132" s="47">
        <f t="shared" si="221"/>
        <v>1.0290410352134505</v>
      </c>
      <c r="CL132" s="47">
        <f t="shared" si="222"/>
        <v>1.3188940594483622</v>
      </c>
      <c r="CM132" s="43">
        <f t="shared" si="223"/>
        <v>3043.4977430255326</v>
      </c>
      <c r="CN132" s="43">
        <f t="shared" si="224"/>
        <v>377.49433064834079</v>
      </c>
      <c r="CO132" s="43">
        <f t="shared" si="225"/>
        <v>45.469374808511169</v>
      </c>
      <c r="CP132" s="43">
        <f t="shared" si="226"/>
        <v>18.401591812329258</v>
      </c>
      <c r="CQ132" s="47">
        <f t="shared" si="227"/>
        <v>0.36231546530211467</v>
      </c>
      <c r="CR132" s="47">
        <f t="shared" si="228"/>
        <v>1.2342736114277957</v>
      </c>
      <c r="CS132" s="47">
        <f t="shared" si="229"/>
        <v>1.0290410352134505</v>
      </c>
      <c r="CT132" s="47">
        <f t="shared" si="230"/>
        <v>1.3188940594483622</v>
      </c>
      <c r="CU132" s="43">
        <f t="shared" si="231"/>
        <v>3043.4977430255326</v>
      </c>
      <c r="CV132" s="43">
        <f t="shared" si="232"/>
        <v>377.49433064834079</v>
      </c>
      <c r="CW132" s="43">
        <f t="shared" si="233"/>
        <v>45.469374808511169</v>
      </c>
      <c r="CX132" s="43">
        <f t="shared" si="234"/>
        <v>18.401591812329258</v>
      </c>
      <c r="CY132" s="47">
        <f t="shared" si="235"/>
        <v>0.36231546530211467</v>
      </c>
      <c r="CZ132" s="47">
        <f t="shared" si="236"/>
        <v>1.2342736114277957</v>
      </c>
      <c r="DA132" s="47">
        <f t="shared" si="237"/>
        <v>1.0290410352134505</v>
      </c>
      <c r="DB132" s="47">
        <f t="shared" si="238"/>
        <v>1.3188940594483622</v>
      </c>
      <c r="DC132" s="43">
        <f t="shared" si="239"/>
        <v>3043.4977430255326</v>
      </c>
      <c r="DD132" s="43">
        <f t="shared" si="240"/>
        <v>377.49433064834079</v>
      </c>
      <c r="DE132" s="43">
        <f t="shared" si="241"/>
        <v>45.469374808511169</v>
      </c>
      <c r="DF132" s="43">
        <f t="shared" si="242"/>
        <v>18.401591812329258</v>
      </c>
      <c r="DG132" s="47">
        <f t="shared" si="243"/>
        <v>0.36231546530211467</v>
      </c>
      <c r="DH132" s="47">
        <f t="shared" si="244"/>
        <v>1.2342736114277957</v>
      </c>
      <c r="DI132" s="47">
        <f t="shared" si="245"/>
        <v>1.0290410352134505</v>
      </c>
      <c r="DJ132" s="47">
        <f t="shared" si="246"/>
        <v>1.3188940594483622</v>
      </c>
      <c r="DK132" s="43">
        <f t="shared" si="247"/>
        <v>3043.4977430255326</v>
      </c>
      <c r="DL132" s="43">
        <f t="shared" si="248"/>
        <v>377.49433064834079</v>
      </c>
      <c r="DM132" s="43">
        <f t="shared" si="249"/>
        <v>45.469374808511169</v>
      </c>
      <c r="DN132" s="43">
        <f t="shared" si="250"/>
        <v>18.401591812329258</v>
      </c>
      <c r="DO132" s="47">
        <f t="shared" si="251"/>
        <v>0.36231546530211467</v>
      </c>
      <c r="DP132" s="47">
        <f t="shared" si="252"/>
        <v>1.2342736114277957</v>
      </c>
      <c r="DQ132" s="47">
        <f t="shared" si="253"/>
        <v>1.0290410352134505</v>
      </c>
      <c r="DR132" s="47">
        <f t="shared" si="254"/>
        <v>1.3188940594483622</v>
      </c>
      <c r="DS132" s="43">
        <f t="shared" si="255"/>
        <v>3043.4977430255326</v>
      </c>
      <c r="DT132" s="43">
        <f t="shared" si="256"/>
        <v>377.49433064834079</v>
      </c>
      <c r="DU132" s="43">
        <f t="shared" si="257"/>
        <v>45.469374808511169</v>
      </c>
      <c r="DV132" s="43">
        <f t="shared" si="258"/>
        <v>18.401591812329258</v>
      </c>
      <c r="DW132" s="47">
        <f t="shared" si="259"/>
        <v>0.36231546530211467</v>
      </c>
      <c r="DX132" s="47">
        <f t="shared" si="260"/>
        <v>1.2342736114277957</v>
      </c>
      <c r="DY132" s="47">
        <f t="shared" si="261"/>
        <v>1.0290410352134505</v>
      </c>
      <c r="DZ132" s="47">
        <f t="shared" si="262"/>
        <v>1.3188940594483622</v>
      </c>
      <c r="EA132" s="43">
        <f t="shared" si="263"/>
        <v>3043.4977430255326</v>
      </c>
      <c r="EB132" s="43">
        <f t="shared" si="264"/>
        <v>377.49433064834079</v>
      </c>
      <c r="EC132" s="43">
        <f t="shared" si="265"/>
        <v>45.469374808511169</v>
      </c>
      <c r="ED132" s="43">
        <f t="shared" si="266"/>
        <v>18.401591812329258</v>
      </c>
      <c r="EE132" s="47">
        <f t="shared" si="267"/>
        <v>0.36231546530211467</v>
      </c>
      <c r="EF132" s="47">
        <f t="shared" si="268"/>
        <v>1.2342736114277957</v>
      </c>
      <c r="EG132" s="47">
        <f t="shared" si="269"/>
        <v>1.0290410352134505</v>
      </c>
      <c r="EH132" s="47">
        <f t="shared" si="270"/>
        <v>1.3188940594483622</v>
      </c>
      <c r="EI132" s="43">
        <f t="shared" si="271"/>
        <v>3043.4977430255326</v>
      </c>
      <c r="EJ132" s="43">
        <f t="shared" si="272"/>
        <v>377.49433064834079</v>
      </c>
      <c r="EK132" s="43">
        <f t="shared" si="273"/>
        <v>45.469374808511169</v>
      </c>
      <c r="EL132" s="43">
        <f t="shared" si="274"/>
        <v>18.401591812329258</v>
      </c>
      <c r="EM132" s="47">
        <f t="shared" si="275"/>
        <v>0.36231546530211467</v>
      </c>
      <c r="EN132" s="47">
        <f t="shared" si="276"/>
        <v>1.2342736114277957</v>
      </c>
      <c r="EO132" s="47">
        <f t="shared" si="277"/>
        <v>1.0290410352134505</v>
      </c>
      <c r="EP132" s="47">
        <f t="shared" si="278"/>
        <v>1.3188940594483622</v>
      </c>
      <c r="EQ132" s="43">
        <f t="shared" si="279"/>
        <v>0.86219566852197027</v>
      </c>
      <c r="ER132" s="43">
        <f t="shared" si="280"/>
        <v>104.34433064834082</v>
      </c>
    </row>
    <row r="133" spans="19:148" x14ac:dyDescent="0.25">
      <c r="S133" s="32">
        <v>0.71</v>
      </c>
      <c r="T133" s="38">
        <f t="shared" si="154"/>
        <v>383.10542918180693</v>
      </c>
      <c r="U133" s="32">
        <f t="shared" si="155"/>
        <v>46.017124790294062</v>
      </c>
      <c r="V133" s="32">
        <f t="shared" si="156"/>
        <v>18.52669653766749</v>
      </c>
      <c r="W133" s="2">
        <f t="shared" si="152"/>
        <v>0.36102121274820492</v>
      </c>
      <c r="X133" s="2">
        <f t="shared" si="153"/>
        <v>1.2533850822139874</v>
      </c>
      <c r="Y133" s="2">
        <f t="shared" si="157"/>
        <v>1.0257140130273816</v>
      </c>
      <c r="Z133" s="2">
        <f t="shared" si="158"/>
        <v>1.3154226420022195</v>
      </c>
      <c r="AA133" s="32">
        <f t="shared" si="159"/>
        <v>3020.9196408027324</v>
      </c>
      <c r="AB133" s="32">
        <f t="shared" si="160"/>
        <v>377.2526531186495</v>
      </c>
      <c r="AC133" s="32">
        <f t="shared" si="161"/>
        <v>45.446295063063353</v>
      </c>
      <c r="AD133" s="32">
        <f t="shared" si="162"/>
        <v>18.396264160527949</v>
      </c>
      <c r="AE133" s="2">
        <f t="shared" si="163"/>
        <v>0.3623688299385826</v>
      </c>
      <c r="AF133" s="2">
        <f t="shared" si="164"/>
        <v>1.2334557754433166</v>
      </c>
      <c r="AG133" s="2">
        <f t="shared" si="165"/>
        <v>1.0269012406117952</v>
      </c>
      <c r="AH133" s="2">
        <f t="shared" si="166"/>
        <v>1.3260658344934204</v>
      </c>
      <c r="AI133" s="32">
        <f t="shared" si="167"/>
        <v>3023.8398449135398</v>
      </c>
      <c r="AJ133" s="32">
        <f t="shared" si="168"/>
        <v>377.28399347190418</v>
      </c>
      <c r="AK133" s="32">
        <f t="shared" si="169"/>
        <v>45.449285684421483</v>
      </c>
      <c r="AL133" s="32">
        <f t="shared" si="170"/>
        <v>18.39695476257538</v>
      </c>
      <c r="AM133" s="2">
        <f t="shared" si="171"/>
        <v>0.36236192057406641</v>
      </c>
      <c r="AN133" s="2">
        <f t="shared" si="172"/>
        <v>1.2335618079547277</v>
      </c>
      <c r="AO133" s="2">
        <f t="shared" si="173"/>
        <v>1.0268948282330563</v>
      </c>
      <c r="AP133" s="2">
        <f t="shared" si="174"/>
        <v>1.326008456609719</v>
      </c>
      <c r="AQ133" s="32">
        <f t="shared" si="175"/>
        <v>3023.8235203789709</v>
      </c>
      <c r="AR133" s="32">
        <f t="shared" si="176"/>
        <v>377.2838183411842</v>
      </c>
      <c r="AS133" s="32">
        <f t="shared" si="177"/>
        <v>45.449268970829145</v>
      </c>
      <c r="AT133" s="32">
        <f t="shared" si="178"/>
        <v>18.396950903241827</v>
      </c>
      <c r="AU133" s="2">
        <f t="shared" si="179"/>
        <v>0.3623619591927757</v>
      </c>
      <c r="AV133" s="2">
        <f t="shared" si="180"/>
        <v>1.2335612154231457</v>
      </c>
      <c r="AW133" s="2">
        <f t="shared" si="181"/>
        <v>1.0268948640638722</v>
      </c>
      <c r="AX133" s="2">
        <f t="shared" si="182"/>
        <v>1.3260087772266747</v>
      </c>
      <c r="AY133" s="32">
        <f t="shared" si="183"/>
        <v>3023.8236115804084</v>
      </c>
      <c r="AZ133" s="32">
        <f t="shared" si="184"/>
        <v>377.28381931960161</v>
      </c>
      <c r="BA133" s="32">
        <f t="shared" si="185"/>
        <v>45.449269064204294</v>
      </c>
      <c r="BB133" s="32">
        <f t="shared" si="186"/>
        <v>18.396950924803082</v>
      </c>
      <c r="BC133" s="2">
        <f t="shared" si="187"/>
        <v>0.36236195897702173</v>
      </c>
      <c r="BD133" s="2">
        <f t="shared" si="188"/>
        <v>1.2335612187334903</v>
      </c>
      <c r="BE133" s="2">
        <f t="shared" si="189"/>
        <v>1.026894863863693</v>
      </c>
      <c r="BF133" s="2">
        <f t="shared" si="190"/>
        <v>1.3260087754354566</v>
      </c>
      <c r="BG133" s="32">
        <f t="shared" si="191"/>
        <v>3023.8236110708854</v>
      </c>
      <c r="BH133" s="32">
        <f t="shared" si="192"/>
        <v>377.28381931413543</v>
      </c>
      <c r="BI133" s="32">
        <f t="shared" si="193"/>
        <v>45.44926906368265</v>
      </c>
      <c r="BJ133" s="32">
        <f t="shared" si="194"/>
        <v>18.396950924682628</v>
      </c>
      <c r="BK133" s="2">
        <f t="shared" si="195"/>
        <v>0.36236195897822698</v>
      </c>
      <c r="BL133" s="2">
        <f t="shared" si="196"/>
        <v>1.2335612187149965</v>
      </c>
      <c r="BM133" s="2">
        <f t="shared" si="197"/>
        <v>1.0268948638648114</v>
      </c>
      <c r="BN133" s="2">
        <f t="shared" si="198"/>
        <v>1.3260087754454639</v>
      </c>
      <c r="BO133" s="32">
        <f t="shared" si="199"/>
        <v>3023.8236110737312</v>
      </c>
      <c r="BP133" s="32">
        <f t="shared" si="200"/>
        <v>377.28381931416595</v>
      </c>
      <c r="BQ133" s="32">
        <f t="shared" si="201"/>
        <v>45.449269063685556</v>
      </c>
      <c r="BR133" s="32">
        <f t="shared" si="202"/>
        <v>18.396950924683289</v>
      </c>
      <c r="BS133" s="2">
        <f t="shared" si="203"/>
        <v>0.36236195897822004</v>
      </c>
      <c r="BT133" s="2">
        <f t="shared" si="204"/>
        <v>1.2335612187151002</v>
      </c>
      <c r="BU133" s="2">
        <f t="shared" si="205"/>
        <v>1.0268948638648052</v>
      </c>
      <c r="BV133" s="2">
        <f t="shared" si="206"/>
        <v>1.326008775445408</v>
      </c>
      <c r="BW133" s="32">
        <f t="shared" si="207"/>
        <v>3023.8236110737157</v>
      </c>
      <c r="BX133" s="32">
        <f t="shared" si="208"/>
        <v>377.28381931416578</v>
      </c>
      <c r="BY133" s="32">
        <f t="shared" si="209"/>
        <v>45.449269063685534</v>
      </c>
      <c r="BZ133" s="32">
        <f t="shared" si="210"/>
        <v>18.396950924683289</v>
      </c>
      <c r="CA133" s="2">
        <f t="shared" si="211"/>
        <v>0.36236195897822027</v>
      </c>
      <c r="CB133" s="2">
        <f t="shared" si="212"/>
        <v>1.2335612187150993</v>
      </c>
      <c r="CC133" s="2">
        <f t="shared" si="213"/>
        <v>1.0268948638648052</v>
      </c>
      <c r="CD133" s="2">
        <f t="shared" si="214"/>
        <v>1.3260087754454084</v>
      </c>
      <c r="CE133" s="32">
        <f t="shared" si="215"/>
        <v>3023.8236110737157</v>
      </c>
      <c r="CF133" s="32">
        <f t="shared" si="216"/>
        <v>377.28381931416578</v>
      </c>
      <c r="CG133" s="32">
        <f t="shared" si="217"/>
        <v>45.449269063685534</v>
      </c>
      <c r="CH133" s="32">
        <f t="shared" si="218"/>
        <v>18.396950924683289</v>
      </c>
      <c r="CI133" s="2">
        <f t="shared" si="219"/>
        <v>0.36236195897822027</v>
      </c>
      <c r="CJ133" s="2">
        <f t="shared" si="220"/>
        <v>1.2335612187150993</v>
      </c>
      <c r="CK133" s="2">
        <f t="shared" si="221"/>
        <v>1.0268948638648052</v>
      </c>
      <c r="CL133" s="2">
        <f t="shared" si="222"/>
        <v>1.3260087754454084</v>
      </c>
      <c r="CM133" s="32">
        <f t="shared" si="223"/>
        <v>3023.8236110737157</v>
      </c>
      <c r="CN133" s="32">
        <f t="shared" si="224"/>
        <v>377.28381931416578</v>
      </c>
      <c r="CO133" s="32">
        <f t="shared" si="225"/>
        <v>45.449269063685534</v>
      </c>
      <c r="CP133" s="32">
        <f t="shared" si="226"/>
        <v>18.396950924683289</v>
      </c>
      <c r="CQ133" s="2">
        <f t="shared" si="227"/>
        <v>0.36236195897822027</v>
      </c>
      <c r="CR133" s="2">
        <f t="shared" si="228"/>
        <v>1.2335612187150993</v>
      </c>
      <c r="CS133" s="2">
        <f t="shared" si="229"/>
        <v>1.0268948638648052</v>
      </c>
      <c r="CT133" s="2">
        <f t="shared" si="230"/>
        <v>1.3260087754454084</v>
      </c>
      <c r="CU133" s="32">
        <f t="shared" si="231"/>
        <v>3023.8236110737157</v>
      </c>
      <c r="CV133" s="32">
        <f t="shared" si="232"/>
        <v>377.28381931416578</v>
      </c>
      <c r="CW133" s="48">
        <f t="shared" si="233"/>
        <v>45.449269063685534</v>
      </c>
      <c r="CX133" s="48">
        <f t="shared" si="234"/>
        <v>18.396950924683289</v>
      </c>
      <c r="CY133" s="49">
        <f t="shared" si="235"/>
        <v>0.36236195897822027</v>
      </c>
      <c r="CZ133" s="49">
        <f t="shared" si="236"/>
        <v>1.2335612187150993</v>
      </c>
      <c r="DA133" s="49">
        <f t="shared" si="237"/>
        <v>1.0268948638648052</v>
      </c>
      <c r="DB133" s="49">
        <f t="shared" si="238"/>
        <v>1.3260087754454084</v>
      </c>
      <c r="DC133" s="48">
        <f t="shared" si="239"/>
        <v>3023.8236110737157</v>
      </c>
      <c r="DD133" s="32">
        <f t="shared" si="240"/>
        <v>377.28381931416578</v>
      </c>
      <c r="DE133" s="48">
        <f t="shared" si="241"/>
        <v>45.449269063685534</v>
      </c>
      <c r="DF133" s="48">
        <f t="shared" si="242"/>
        <v>18.396950924683289</v>
      </c>
      <c r="DG133" s="49">
        <f t="shared" si="243"/>
        <v>0.36236195897822027</v>
      </c>
      <c r="DH133" s="49">
        <f t="shared" si="244"/>
        <v>1.2335612187150993</v>
      </c>
      <c r="DI133" s="49">
        <f t="shared" si="245"/>
        <v>1.0268948638648052</v>
      </c>
      <c r="DJ133" s="49">
        <f t="shared" si="246"/>
        <v>1.3260087754454084</v>
      </c>
      <c r="DK133" s="48">
        <f t="shared" si="247"/>
        <v>3023.8236110737157</v>
      </c>
      <c r="DL133" s="32">
        <f t="shared" si="248"/>
        <v>377.28381931416578</v>
      </c>
      <c r="DM133" s="48">
        <f t="shared" si="249"/>
        <v>45.449269063685534</v>
      </c>
      <c r="DN133" s="48">
        <f t="shared" si="250"/>
        <v>18.396950924683289</v>
      </c>
      <c r="DO133" s="49">
        <f t="shared" si="251"/>
        <v>0.36236195897822027</v>
      </c>
      <c r="DP133" s="49">
        <f t="shared" si="252"/>
        <v>1.2335612187150993</v>
      </c>
      <c r="DQ133" s="49">
        <f t="shared" si="253"/>
        <v>1.0268948638648052</v>
      </c>
      <c r="DR133" s="49">
        <f t="shared" si="254"/>
        <v>1.3260087754454084</v>
      </c>
      <c r="DS133" s="48">
        <f t="shared" si="255"/>
        <v>3023.8236110737157</v>
      </c>
      <c r="DT133" s="32">
        <f t="shared" si="256"/>
        <v>377.28381931416578</v>
      </c>
      <c r="DU133" s="48">
        <f t="shared" si="257"/>
        <v>45.449269063685534</v>
      </c>
      <c r="DV133" s="48">
        <f t="shared" si="258"/>
        <v>18.396950924683289</v>
      </c>
      <c r="DW133" s="49">
        <f t="shared" si="259"/>
        <v>0.36236195897822027</v>
      </c>
      <c r="DX133" s="49">
        <f t="shared" si="260"/>
        <v>1.2335612187150993</v>
      </c>
      <c r="DY133" s="49">
        <f t="shared" si="261"/>
        <v>1.0268948638648052</v>
      </c>
      <c r="DZ133" s="49">
        <f t="shared" si="262"/>
        <v>1.3260087754454084</v>
      </c>
      <c r="EA133" s="48">
        <f t="shared" si="263"/>
        <v>3023.8236110737157</v>
      </c>
      <c r="EB133" s="32">
        <f t="shared" si="264"/>
        <v>377.28381931416578</v>
      </c>
      <c r="EC133" s="48">
        <f t="shared" si="265"/>
        <v>45.449269063685534</v>
      </c>
      <c r="ED133" s="48">
        <f t="shared" si="266"/>
        <v>18.396950924683289</v>
      </c>
      <c r="EE133" s="49">
        <f t="shared" si="267"/>
        <v>0.36236195897822027</v>
      </c>
      <c r="EF133" s="49">
        <f t="shared" si="268"/>
        <v>1.2335612187150993</v>
      </c>
      <c r="EG133" s="49">
        <f t="shared" si="269"/>
        <v>1.0268948638648052</v>
      </c>
      <c r="EH133" s="49">
        <f t="shared" si="270"/>
        <v>1.3260087754454084</v>
      </c>
      <c r="EI133" s="48">
        <f t="shared" si="271"/>
        <v>3023.8236110737157</v>
      </c>
      <c r="EJ133" s="32">
        <f t="shared" si="272"/>
        <v>377.28381931416578</v>
      </c>
      <c r="EK133" s="48">
        <f t="shared" si="273"/>
        <v>45.449269063685534</v>
      </c>
      <c r="EL133" s="48">
        <f t="shared" si="274"/>
        <v>18.396950924683289</v>
      </c>
      <c r="EM133" s="49">
        <f t="shared" si="275"/>
        <v>0.36236195897822027</v>
      </c>
      <c r="EN133" s="49">
        <f t="shared" si="276"/>
        <v>1.2335612187150993</v>
      </c>
      <c r="EO133" s="49">
        <f t="shared" si="277"/>
        <v>1.0268948638648052</v>
      </c>
      <c r="EP133" s="49">
        <f t="shared" si="278"/>
        <v>1.3260087754454084</v>
      </c>
      <c r="EQ133" s="32">
        <f t="shared" si="279"/>
        <v>0.86704752604301838</v>
      </c>
      <c r="ER133" s="32">
        <f t="shared" si="280"/>
        <v>104.13381931416581</v>
      </c>
    </row>
    <row r="134" spans="19:148" x14ac:dyDescent="0.25">
      <c r="S134" s="32">
        <v>0.72</v>
      </c>
      <c r="T134" s="38">
        <f t="shared" si="154"/>
        <v>382.71396568107178</v>
      </c>
      <c r="U134" s="32">
        <f t="shared" si="155"/>
        <v>45.978150313877421</v>
      </c>
      <c r="V134" s="32">
        <f t="shared" si="156"/>
        <v>18.5178795231325</v>
      </c>
      <c r="W134" s="2">
        <f t="shared" si="152"/>
        <v>0.36111501205057045</v>
      </c>
      <c r="X134" s="2">
        <f t="shared" si="153"/>
        <v>1.2520435728685408</v>
      </c>
      <c r="Y134" s="2">
        <f t="shared" si="157"/>
        <v>1.0237895267407513</v>
      </c>
      <c r="Z134" s="2">
        <f t="shared" si="158"/>
        <v>1.3226002378095951</v>
      </c>
      <c r="AA134" s="32">
        <f t="shared" si="159"/>
        <v>3001.6865204659484</v>
      </c>
      <c r="AB134" s="32">
        <f t="shared" si="160"/>
        <v>377.04562253565877</v>
      </c>
      <c r="AC134" s="32">
        <f t="shared" si="161"/>
        <v>45.426556733248574</v>
      </c>
      <c r="AD134" s="32">
        <f t="shared" si="162"/>
        <v>18.391704215357844</v>
      </c>
      <c r="AE134" s="2">
        <f t="shared" si="163"/>
        <v>0.36241439106756496</v>
      </c>
      <c r="AF134" s="2">
        <f t="shared" si="164"/>
        <v>1.2327555098304472</v>
      </c>
      <c r="AG134" s="2">
        <f t="shared" si="165"/>
        <v>1.0248564335613084</v>
      </c>
      <c r="AH134" s="2">
        <f t="shared" si="166"/>
        <v>1.3332321536564531</v>
      </c>
      <c r="AI134" s="32">
        <f t="shared" si="167"/>
        <v>3004.4180377653774</v>
      </c>
      <c r="AJ134" s="32">
        <f t="shared" si="168"/>
        <v>377.07509075779183</v>
      </c>
      <c r="AK134" s="32">
        <f t="shared" si="169"/>
        <v>45.429364400297573</v>
      </c>
      <c r="AL134" s="32">
        <f t="shared" si="170"/>
        <v>18.392353045378506</v>
      </c>
      <c r="AM134" s="2">
        <f t="shared" si="171"/>
        <v>0.36240791462267369</v>
      </c>
      <c r="AN134" s="2">
        <f t="shared" si="172"/>
        <v>1.2328551656828273</v>
      </c>
      <c r="AO134" s="2">
        <f t="shared" si="173"/>
        <v>1.0248508397857476</v>
      </c>
      <c r="AP134" s="2">
        <f t="shared" si="174"/>
        <v>1.3331765055763056</v>
      </c>
      <c r="AQ134" s="32">
        <f t="shared" si="175"/>
        <v>3004.4032322999751</v>
      </c>
      <c r="AR134" s="32">
        <f t="shared" si="176"/>
        <v>377.07493109167984</v>
      </c>
      <c r="AS134" s="32">
        <f t="shared" si="177"/>
        <v>45.429349186020957</v>
      </c>
      <c r="AT134" s="32">
        <f t="shared" si="178"/>
        <v>18.39234952965921</v>
      </c>
      <c r="AU134" s="2">
        <f t="shared" si="179"/>
        <v>0.36240794972135199</v>
      </c>
      <c r="AV134" s="2">
        <f t="shared" si="180"/>
        <v>1.2328546257065189</v>
      </c>
      <c r="AW134" s="2">
        <f t="shared" si="181"/>
        <v>1.0248508700928158</v>
      </c>
      <c r="AX134" s="2">
        <f t="shared" si="182"/>
        <v>1.3331768070802432</v>
      </c>
      <c r="AY134" s="32">
        <f t="shared" si="183"/>
        <v>3004.4033125026613</v>
      </c>
      <c r="AZ134" s="32">
        <f t="shared" si="184"/>
        <v>377.07493195660885</v>
      </c>
      <c r="BA134" s="32">
        <f t="shared" si="185"/>
        <v>45.429349268438337</v>
      </c>
      <c r="BB134" s="32">
        <f t="shared" si="186"/>
        <v>18.392349548704253</v>
      </c>
      <c r="BC134" s="2">
        <f t="shared" si="187"/>
        <v>0.36240794953121885</v>
      </c>
      <c r="BD134" s="2">
        <f t="shared" si="188"/>
        <v>1.2328546286316295</v>
      </c>
      <c r="BE134" s="2">
        <f t="shared" si="189"/>
        <v>1.0248508699286389</v>
      </c>
      <c r="BF134" s="2">
        <f t="shared" si="190"/>
        <v>1.3331768054469626</v>
      </c>
      <c r="BG134" s="32">
        <f t="shared" si="191"/>
        <v>3004.4033120681938</v>
      </c>
      <c r="BH134" s="32">
        <f t="shared" si="192"/>
        <v>377.07493195192342</v>
      </c>
      <c r="BI134" s="32">
        <f t="shared" si="193"/>
        <v>45.429349267991874</v>
      </c>
      <c r="BJ134" s="32">
        <f t="shared" si="194"/>
        <v>18.392349548601079</v>
      </c>
      <c r="BK134" s="2">
        <f t="shared" si="195"/>
        <v>0.36240794953224875</v>
      </c>
      <c r="BL134" s="2">
        <f t="shared" si="196"/>
        <v>1.2328546286157842</v>
      </c>
      <c r="BM134" s="2">
        <f t="shared" si="197"/>
        <v>1.0248508699295285</v>
      </c>
      <c r="BN134" s="2">
        <f t="shared" si="198"/>
        <v>1.3331768054558102</v>
      </c>
      <c r="BO134" s="32">
        <f t="shared" si="199"/>
        <v>3004.4033120705471</v>
      </c>
      <c r="BP134" s="32">
        <f t="shared" si="200"/>
        <v>377.07493195194883</v>
      </c>
      <c r="BQ134" s="32">
        <f t="shared" si="201"/>
        <v>45.429349267994269</v>
      </c>
      <c r="BR134" s="32">
        <f t="shared" si="202"/>
        <v>18.392349548601636</v>
      </c>
      <c r="BS134" s="2">
        <f t="shared" si="203"/>
        <v>0.36240794953224331</v>
      </c>
      <c r="BT134" s="2">
        <f t="shared" si="204"/>
        <v>1.2328546286158695</v>
      </c>
      <c r="BU134" s="2">
        <f t="shared" si="205"/>
        <v>1.0248508699295236</v>
      </c>
      <c r="BV134" s="2">
        <f t="shared" si="206"/>
        <v>1.3331768054557627</v>
      </c>
      <c r="BW134" s="32">
        <f t="shared" si="207"/>
        <v>3004.4033120705344</v>
      </c>
      <c r="BX134" s="32">
        <f t="shared" si="208"/>
        <v>377.07493195194871</v>
      </c>
      <c r="BY134" s="32">
        <f t="shared" si="209"/>
        <v>45.429349267994269</v>
      </c>
      <c r="BZ134" s="32">
        <f t="shared" si="210"/>
        <v>18.392349548601636</v>
      </c>
      <c r="CA134" s="2">
        <f t="shared" si="211"/>
        <v>0.36240794953224331</v>
      </c>
      <c r="CB134" s="2">
        <f t="shared" si="212"/>
        <v>1.2328546286158693</v>
      </c>
      <c r="CC134" s="2">
        <f t="shared" si="213"/>
        <v>1.0248508699295238</v>
      </c>
      <c r="CD134" s="2">
        <f t="shared" si="214"/>
        <v>1.3331768054557622</v>
      </c>
      <c r="CE134" s="32">
        <f t="shared" si="215"/>
        <v>3004.403312070534</v>
      </c>
      <c r="CF134" s="32">
        <f t="shared" si="216"/>
        <v>377.07493195194871</v>
      </c>
      <c r="CG134" s="32">
        <f t="shared" si="217"/>
        <v>45.429349267994269</v>
      </c>
      <c r="CH134" s="32">
        <f t="shared" si="218"/>
        <v>18.392349548601636</v>
      </c>
      <c r="CI134" s="2">
        <f t="shared" si="219"/>
        <v>0.36240794953224331</v>
      </c>
      <c r="CJ134" s="2">
        <f t="shared" si="220"/>
        <v>1.2328546286158693</v>
      </c>
      <c r="CK134" s="2">
        <f t="shared" si="221"/>
        <v>1.0248508699295238</v>
      </c>
      <c r="CL134" s="2">
        <f t="shared" si="222"/>
        <v>1.3331768054557622</v>
      </c>
      <c r="CM134" s="32">
        <f t="shared" si="223"/>
        <v>3004.403312070534</v>
      </c>
      <c r="CN134" s="32">
        <f t="shared" si="224"/>
        <v>377.07493195194871</v>
      </c>
      <c r="CO134" s="32">
        <f t="shared" si="225"/>
        <v>45.429349267994269</v>
      </c>
      <c r="CP134" s="32">
        <f t="shared" si="226"/>
        <v>18.392349548601636</v>
      </c>
      <c r="CQ134" s="2">
        <f t="shared" si="227"/>
        <v>0.36240794953224331</v>
      </c>
      <c r="CR134" s="2">
        <f t="shared" si="228"/>
        <v>1.2328546286158693</v>
      </c>
      <c r="CS134" s="2">
        <f t="shared" si="229"/>
        <v>1.0248508699295238</v>
      </c>
      <c r="CT134" s="2">
        <f t="shared" si="230"/>
        <v>1.3331768054557622</v>
      </c>
      <c r="CU134" s="32">
        <f t="shared" si="231"/>
        <v>3004.403312070534</v>
      </c>
      <c r="CV134" s="32">
        <f t="shared" si="232"/>
        <v>377.07493195194871</v>
      </c>
      <c r="CW134" s="48">
        <f t="shared" si="233"/>
        <v>45.429349267994269</v>
      </c>
      <c r="CX134" s="48">
        <f t="shared" si="234"/>
        <v>18.392349548601636</v>
      </c>
      <c r="CY134" s="49">
        <f t="shared" si="235"/>
        <v>0.36240794953224331</v>
      </c>
      <c r="CZ134" s="49">
        <f t="shared" si="236"/>
        <v>1.2328546286158693</v>
      </c>
      <c r="DA134" s="49">
        <f t="shared" si="237"/>
        <v>1.0248508699295238</v>
      </c>
      <c r="DB134" s="49">
        <f t="shared" si="238"/>
        <v>1.3331768054557622</v>
      </c>
      <c r="DC134" s="48">
        <f t="shared" si="239"/>
        <v>3004.403312070534</v>
      </c>
      <c r="DD134" s="32">
        <f t="shared" si="240"/>
        <v>377.07493195194871</v>
      </c>
      <c r="DE134" s="48">
        <f t="shared" si="241"/>
        <v>45.429349267994269</v>
      </c>
      <c r="DF134" s="48">
        <f t="shared" si="242"/>
        <v>18.392349548601636</v>
      </c>
      <c r="DG134" s="49">
        <f t="shared" si="243"/>
        <v>0.36240794953224331</v>
      </c>
      <c r="DH134" s="49">
        <f t="shared" si="244"/>
        <v>1.2328546286158693</v>
      </c>
      <c r="DI134" s="49">
        <f t="shared" si="245"/>
        <v>1.0248508699295238</v>
      </c>
      <c r="DJ134" s="49">
        <f t="shared" si="246"/>
        <v>1.3331768054557622</v>
      </c>
      <c r="DK134" s="48">
        <f t="shared" si="247"/>
        <v>3004.403312070534</v>
      </c>
      <c r="DL134" s="32">
        <f t="shared" si="248"/>
        <v>377.07493195194871</v>
      </c>
      <c r="DM134" s="48">
        <f t="shared" si="249"/>
        <v>45.429349267994269</v>
      </c>
      <c r="DN134" s="48">
        <f t="shared" si="250"/>
        <v>18.392349548601636</v>
      </c>
      <c r="DO134" s="49">
        <f t="shared" si="251"/>
        <v>0.36240794953224331</v>
      </c>
      <c r="DP134" s="49">
        <f t="shared" si="252"/>
        <v>1.2328546286158693</v>
      </c>
      <c r="DQ134" s="49">
        <f t="shared" si="253"/>
        <v>1.0248508699295238</v>
      </c>
      <c r="DR134" s="49">
        <f t="shared" si="254"/>
        <v>1.3331768054557622</v>
      </c>
      <c r="DS134" s="48">
        <f t="shared" si="255"/>
        <v>3004.403312070534</v>
      </c>
      <c r="DT134" s="32">
        <f t="shared" si="256"/>
        <v>377.07493195194871</v>
      </c>
      <c r="DU134" s="48">
        <f t="shared" si="257"/>
        <v>45.429349267994269</v>
      </c>
      <c r="DV134" s="48">
        <f t="shared" si="258"/>
        <v>18.392349548601636</v>
      </c>
      <c r="DW134" s="49">
        <f t="shared" si="259"/>
        <v>0.36240794953224331</v>
      </c>
      <c r="DX134" s="49">
        <f t="shared" si="260"/>
        <v>1.2328546286158693</v>
      </c>
      <c r="DY134" s="49">
        <f t="shared" si="261"/>
        <v>1.0248508699295238</v>
      </c>
      <c r="DZ134" s="49">
        <f t="shared" si="262"/>
        <v>1.3331768054557622</v>
      </c>
      <c r="EA134" s="48">
        <f t="shared" si="263"/>
        <v>3004.403312070534</v>
      </c>
      <c r="EB134" s="32">
        <f t="shared" si="264"/>
        <v>377.07493195194871</v>
      </c>
      <c r="EC134" s="48">
        <f t="shared" si="265"/>
        <v>45.429349267994269</v>
      </c>
      <c r="ED134" s="48">
        <f t="shared" si="266"/>
        <v>18.392349548601636</v>
      </c>
      <c r="EE134" s="49">
        <f t="shared" si="267"/>
        <v>0.36240794953224331</v>
      </c>
      <c r="EF134" s="49">
        <f t="shared" si="268"/>
        <v>1.2328546286158693</v>
      </c>
      <c r="EG134" s="49">
        <f t="shared" si="269"/>
        <v>1.0248508699295238</v>
      </c>
      <c r="EH134" s="49">
        <f t="shared" si="270"/>
        <v>1.3331768054557622</v>
      </c>
      <c r="EI134" s="48">
        <f t="shared" si="271"/>
        <v>3004.403312070534</v>
      </c>
      <c r="EJ134" s="32">
        <f t="shared" si="272"/>
        <v>377.07493195194871</v>
      </c>
      <c r="EK134" s="48">
        <f t="shared" si="273"/>
        <v>45.429349267994269</v>
      </c>
      <c r="EL134" s="48">
        <f t="shared" si="274"/>
        <v>18.392349548601636</v>
      </c>
      <c r="EM134" s="49">
        <f t="shared" si="275"/>
        <v>0.36240794953224331</v>
      </c>
      <c r="EN134" s="49">
        <f t="shared" si="276"/>
        <v>1.2328546286158693</v>
      </c>
      <c r="EO134" s="49">
        <f t="shared" si="277"/>
        <v>1.0248508699295238</v>
      </c>
      <c r="EP134" s="49">
        <f t="shared" si="278"/>
        <v>1.3331768054557622</v>
      </c>
      <c r="EQ134" s="32">
        <f t="shared" si="279"/>
        <v>0.87187358828663564</v>
      </c>
      <c r="ER134" s="32">
        <f t="shared" si="280"/>
        <v>103.92493195194874</v>
      </c>
    </row>
    <row r="135" spans="19:148" x14ac:dyDescent="0.25">
      <c r="S135" s="32">
        <v>0.73</v>
      </c>
      <c r="T135" s="38">
        <f t="shared" si="154"/>
        <v>382.32250218033664</v>
      </c>
      <c r="U135" s="32">
        <f t="shared" si="155"/>
        <v>45.939292554356697</v>
      </c>
      <c r="V135" s="32">
        <f t="shared" si="156"/>
        <v>18.509076011024735</v>
      </c>
      <c r="W135" s="2">
        <f t="shared" si="152"/>
        <v>0.36120827668736061</v>
      </c>
      <c r="X135" s="2">
        <f t="shared" si="153"/>
        <v>1.2507033576460853</v>
      </c>
      <c r="Y135" s="2">
        <f t="shared" si="157"/>
        <v>1.0219558526702384</v>
      </c>
      <c r="Z135" s="2">
        <f t="shared" si="158"/>
        <v>1.3298490550006947</v>
      </c>
      <c r="AA135" s="32">
        <f t="shared" si="159"/>
        <v>2982.6946979311965</v>
      </c>
      <c r="AB135" s="32">
        <f t="shared" si="160"/>
        <v>376.84013101691863</v>
      </c>
      <c r="AC135" s="32">
        <f t="shared" si="161"/>
        <v>45.406994883685861</v>
      </c>
      <c r="AD135" s="32">
        <f t="shared" si="162"/>
        <v>18.387181752310969</v>
      </c>
      <c r="AE135" s="2">
        <f t="shared" si="163"/>
        <v>0.36245947405460316</v>
      </c>
      <c r="AF135" s="2">
        <f t="shared" si="164"/>
        <v>1.2320607444409575</v>
      </c>
      <c r="AG135" s="2">
        <f t="shared" si="165"/>
        <v>1.0229110160040236</v>
      </c>
      <c r="AH135" s="2">
        <f t="shared" si="166"/>
        <v>1.3404515788827247</v>
      </c>
      <c r="AI135" s="32">
        <f t="shared" si="167"/>
        <v>2985.2434581784278</v>
      </c>
      <c r="AJ135" s="32">
        <f t="shared" si="168"/>
        <v>376.8677701450685</v>
      </c>
      <c r="AK135" s="32">
        <f t="shared" si="169"/>
        <v>45.409624280066254</v>
      </c>
      <c r="AL135" s="32">
        <f t="shared" si="170"/>
        <v>18.38778982739926</v>
      </c>
      <c r="AM135" s="2">
        <f t="shared" si="171"/>
        <v>0.36245341835467743</v>
      </c>
      <c r="AN135" s="2">
        <f t="shared" si="172"/>
        <v>1.2321541751439415</v>
      </c>
      <c r="AO135" s="2">
        <f t="shared" si="173"/>
        <v>1.0229061603495178</v>
      </c>
      <c r="AP135" s="2">
        <f t="shared" si="174"/>
        <v>1.3403977631358193</v>
      </c>
      <c r="AQ135" s="32">
        <f t="shared" si="175"/>
        <v>2985.2300789368919</v>
      </c>
      <c r="AR135" s="32">
        <f t="shared" si="176"/>
        <v>376.86762510860058</v>
      </c>
      <c r="AS135" s="32">
        <f t="shared" si="177"/>
        <v>45.409610480899595</v>
      </c>
      <c r="AT135" s="32">
        <f t="shared" si="178"/>
        <v>18.387786636353752</v>
      </c>
      <c r="AU135" s="2">
        <f t="shared" si="179"/>
        <v>0.36245345013854147</v>
      </c>
      <c r="AV135" s="2">
        <f t="shared" si="180"/>
        <v>1.232153684852086</v>
      </c>
      <c r="AW135" s="2">
        <f t="shared" si="181"/>
        <v>1.0229061858284789</v>
      </c>
      <c r="AX135" s="2">
        <f t="shared" si="182"/>
        <v>1.3403980455241502</v>
      </c>
      <c r="AY135" s="32">
        <f t="shared" si="183"/>
        <v>2985.2301491305548</v>
      </c>
      <c r="AZ135" s="32">
        <f t="shared" si="184"/>
        <v>376.86762586953</v>
      </c>
      <c r="BA135" s="32">
        <f t="shared" si="185"/>
        <v>45.409610553296467</v>
      </c>
      <c r="BB135" s="32">
        <f t="shared" si="186"/>
        <v>18.387786653095464</v>
      </c>
      <c r="BC135" s="2">
        <f t="shared" si="187"/>
        <v>0.36245344997178847</v>
      </c>
      <c r="BD135" s="2">
        <f t="shared" si="188"/>
        <v>1.2321536874243875</v>
      </c>
      <c r="BE135" s="2">
        <f t="shared" si="189"/>
        <v>1.0229061856948041</v>
      </c>
      <c r="BF135" s="2">
        <f t="shared" si="190"/>
        <v>1.3403980440426078</v>
      </c>
      <c r="BG135" s="32">
        <f t="shared" si="191"/>
        <v>2985.2301487622867</v>
      </c>
      <c r="BH135" s="32">
        <f t="shared" si="192"/>
        <v>376.86762586553783</v>
      </c>
      <c r="BI135" s="32">
        <f t="shared" si="193"/>
        <v>45.409610552916646</v>
      </c>
      <c r="BJ135" s="32">
        <f t="shared" si="194"/>
        <v>18.387786653007634</v>
      </c>
      <c r="BK135" s="2">
        <f t="shared" si="195"/>
        <v>0.36245344997266332</v>
      </c>
      <c r="BL135" s="2">
        <f t="shared" si="196"/>
        <v>1.232153687410892</v>
      </c>
      <c r="BM135" s="2">
        <f t="shared" si="197"/>
        <v>1.0229061856955055</v>
      </c>
      <c r="BN135" s="2">
        <f t="shared" si="198"/>
        <v>1.3403980440503809</v>
      </c>
      <c r="BO135" s="32">
        <f t="shared" si="199"/>
        <v>2985.2301487642185</v>
      </c>
      <c r="BP135" s="32">
        <f t="shared" si="200"/>
        <v>376.86762586555875</v>
      </c>
      <c r="BQ135" s="32">
        <f t="shared" si="201"/>
        <v>45.409610552918643</v>
      </c>
      <c r="BR135" s="32">
        <f t="shared" si="202"/>
        <v>18.387786653008103</v>
      </c>
      <c r="BS135" s="2">
        <f t="shared" si="203"/>
        <v>0.36245344997265888</v>
      </c>
      <c r="BT135" s="2">
        <f t="shared" si="204"/>
        <v>1.2321536874109622</v>
      </c>
      <c r="BU135" s="2">
        <f t="shared" si="205"/>
        <v>1.022906185695502</v>
      </c>
      <c r="BV135" s="2">
        <f t="shared" si="206"/>
        <v>1.3403980440503405</v>
      </c>
      <c r="BW135" s="32">
        <f t="shared" si="207"/>
        <v>2985.230148764208</v>
      </c>
      <c r="BX135" s="32">
        <f t="shared" si="208"/>
        <v>376.86762586555864</v>
      </c>
      <c r="BY135" s="32">
        <f t="shared" si="209"/>
        <v>45.409610552918643</v>
      </c>
      <c r="BZ135" s="32">
        <f t="shared" si="210"/>
        <v>18.387786653008085</v>
      </c>
      <c r="CA135" s="2">
        <f t="shared" si="211"/>
        <v>0.36245344997265849</v>
      </c>
      <c r="CB135" s="2">
        <f t="shared" si="212"/>
        <v>1.2321536874109633</v>
      </c>
      <c r="CC135" s="2">
        <f t="shared" si="213"/>
        <v>1.022906185695502</v>
      </c>
      <c r="CD135" s="2">
        <f t="shared" si="214"/>
        <v>1.3403980440503398</v>
      </c>
      <c r="CE135" s="32">
        <f t="shared" si="215"/>
        <v>2985.2301487642085</v>
      </c>
      <c r="CF135" s="32">
        <f t="shared" si="216"/>
        <v>376.86762586555864</v>
      </c>
      <c r="CG135" s="32">
        <f t="shared" si="217"/>
        <v>45.409610552918643</v>
      </c>
      <c r="CH135" s="32">
        <f t="shared" si="218"/>
        <v>18.387786653008085</v>
      </c>
      <c r="CI135" s="2">
        <f t="shared" si="219"/>
        <v>0.36245344997265849</v>
      </c>
      <c r="CJ135" s="2">
        <f t="shared" si="220"/>
        <v>1.2321536874109633</v>
      </c>
      <c r="CK135" s="2">
        <f t="shared" si="221"/>
        <v>1.022906185695502</v>
      </c>
      <c r="CL135" s="2">
        <f t="shared" si="222"/>
        <v>1.3403980440503398</v>
      </c>
      <c r="CM135" s="32">
        <f t="shared" si="223"/>
        <v>2985.2301487642085</v>
      </c>
      <c r="CN135" s="32">
        <f t="shared" si="224"/>
        <v>376.86762586555864</v>
      </c>
      <c r="CO135" s="32">
        <f t="shared" si="225"/>
        <v>45.409610552918643</v>
      </c>
      <c r="CP135" s="32">
        <f t="shared" si="226"/>
        <v>18.387786653008085</v>
      </c>
      <c r="CQ135" s="2">
        <f t="shared" si="227"/>
        <v>0.36245344997265849</v>
      </c>
      <c r="CR135" s="2">
        <f t="shared" si="228"/>
        <v>1.2321536874109633</v>
      </c>
      <c r="CS135" s="2">
        <f t="shared" si="229"/>
        <v>1.022906185695502</v>
      </c>
      <c r="CT135" s="2">
        <f t="shared" si="230"/>
        <v>1.3403980440503398</v>
      </c>
      <c r="CU135" s="32">
        <f t="shared" si="231"/>
        <v>2985.2301487642085</v>
      </c>
      <c r="CV135" s="32">
        <f t="shared" si="232"/>
        <v>376.86762586555864</v>
      </c>
      <c r="CW135" s="48">
        <f t="shared" si="233"/>
        <v>45.409610552918643</v>
      </c>
      <c r="CX135" s="48">
        <f t="shared" si="234"/>
        <v>18.387786653008085</v>
      </c>
      <c r="CY135" s="49">
        <f t="shared" si="235"/>
        <v>0.36245344997265849</v>
      </c>
      <c r="CZ135" s="49">
        <f t="shared" si="236"/>
        <v>1.2321536874109633</v>
      </c>
      <c r="DA135" s="49">
        <f t="shared" si="237"/>
        <v>1.022906185695502</v>
      </c>
      <c r="DB135" s="49">
        <f t="shared" si="238"/>
        <v>1.3403980440503398</v>
      </c>
      <c r="DC135" s="48">
        <f t="shared" si="239"/>
        <v>2985.2301487642085</v>
      </c>
      <c r="DD135" s="32">
        <f t="shared" si="240"/>
        <v>376.86762586555864</v>
      </c>
      <c r="DE135" s="48">
        <f t="shared" si="241"/>
        <v>45.409610552918643</v>
      </c>
      <c r="DF135" s="48">
        <f t="shared" si="242"/>
        <v>18.387786653008085</v>
      </c>
      <c r="DG135" s="49">
        <f t="shared" si="243"/>
        <v>0.36245344997265849</v>
      </c>
      <c r="DH135" s="49">
        <f t="shared" si="244"/>
        <v>1.2321536874109633</v>
      </c>
      <c r="DI135" s="49">
        <f t="shared" si="245"/>
        <v>1.022906185695502</v>
      </c>
      <c r="DJ135" s="49">
        <f t="shared" si="246"/>
        <v>1.3403980440503398</v>
      </c>
      <c r="DK135" s="48">
        <f t="shared" si="247"/>
        <v>2985.2301487642085</v>
      </c>
      <c r="DL135" s="32">
        <f t="shared" si="248"/>
        <v>376.86762586555864</v>
      </c>
      <c r="DM135" s="48">
        <f t="shared" si="249"/>
        <v>45.409610552918643</v>
      </c>
      <c r="DN135" s="48">
        <f t="shared" si="250"/>
        <v>18.387786653008085</v>
      </c>
      <c r="DO135" s="49">
        <f t="shared" si="251"/>
        <v>0.36245344997265849</v>
      </c>
      <c r="DP135" s="49">
        <f t="shared" si="252"/>
        <v>1.2321536874109633</v>
      </c>
      <c r="DQ135" s="49">
        <f t="shared" si="253"/>
        <v>1.022906185695502</v>
      </c>
      <c r="DR135" s="49">
        <f t="shared" si="254"/>
        <v>1.3403980440503398</v>
      </c>
      <c r="DS135" s="48">
        <f t="shared" si="255"/>
        <v>2985.2301487642085</v>
      </c>
      <c r="DT135" s="32">
        <f t="shared" si="256"/>
        <v>376.86762586555864</v>
      </c>
      <c r="DU135" s="48">
        <f t="shared" si="257"/>
        <v>45.409610552918643</v>
      </c>
      <c r="DV135" s="48">
        <f t="shared" si="258"/>
        <v>18.387786653008085</v>
      </c>
      <c r="DW135" s="49">
        <f t="shared" si="259"/>
        <v>0.36245344997265849</v>
      </c>
      <c r="DX135" s="49">
        <f t="shared" si="260"/>
        <v>1.2321536874109633</v>
      </c>
      <c r="DY135" s="49">
        <f t="shared" si="261"/>
        <v>1.022906185695502</v>
      </c>
      <c r="DZ135" s="49">
        <f t="shared" si="262"/>
        <v>1.3403980440503398</v>
      </c>
      <c r="EA135" s="48">
        <f t="shared" si="263"/>
        <v>2985.2301487642085</v>
      </c>
      <c r="EB135" s="32">
        <f t="shared" si="264"/>
        <v>376.86762586555864</v>
      </c>
      <c r="EC135" s="48">
        <f t="shared" si="265"/>
        <v>45.409610552918643</v>
      </c>
      <c r="ED135" s="48">
        <f t="shared" si="266"/>
        <v>18.387786653008085</v>
      </c>
      <c r="EE135" s="49">
        <f t="shared" si="267"/>
        <v>0.36245344997265849</v>
      </c>
      <c r="EF135" s="49">
        <f t="shared" si="268"/>
        <v>1.2321536874109633</v>
      </c>
      <c r="EG135" s="49">
        <f t="shared" si="269"/>
        <v>1.022906185695502</v>
      </c>
      <c r="EH135" s="49">
        <f t="shared" si="270"/>
        <v>1.3403980440503398</v>
      </c>
      <c r="EI135" s="48">
        <f t="shared" si="271"/>
        <v>2985.2301487642085</v>
      </c>
      <c r="EJ135" s="32">
        <f t="shared" si="272"/>
        <v>376.86762586555864</v>
      </c>
      <c r="EK135" s="48">
        <f t="shared" si="273"/>
        <v>45.409610552918643</v>
      </c>
      <c r="EL135" s="48">
        <f t="shared" si="274"/>
        <v>18.387786653008085</v>
      </c>
      <c r="EM135" s="49">
        <f t="shared" si="275"/>
        <v>0.36245344997265849</v>
      </c>
      <c r="EN135" s="49">
        <f t="shared" si="276"/>
        <v>1.2321536874109633</v>
      </c>
      <c r="EO135" s="49">
        <f t="shared" si="277"/>
        <v>1.022906185695502</v>
      </c>
      <c r="EP135" s="49">
        <f t="shared" si="278"/>
        <v>1.3403980440503398</v>
      </c>
      <c r="EQ135" s="32">
        <f t="shared" si="279"/>
        <v>0.87667496198104011</v>
      </c>
      <c r="ER135" s="32">
        <f t="shared" si="280"/>
        <v>103.71762586555866</v>
      </c>
    </row>
    <row r="136" spans="19:148" x14ac:dyDescent="0.25">
      <c r="S136" s="32">
        <v>0.74</v>
      </c>
      <c r="T136" s="38">
        <f t="shared" si="154"/>
        <v>381.93103867960156</v>
      </c>
      <c r="U136" s="32">
        <f t="shared" si="155"/>
        <v>45.90055084117693</v>
      </c>
      <c r="V136" s="32">
        <f t="shared" si="156"/>
        <v>18.500285962528796</v>
      </c>
      <c r="W136" s="2">
        <f t="shared" si="152"/>
        <v>0.36130100890581335</v>
      </c>
      <c r="X136" s="2">
        <f t="shared" si="153"/>
        <v>1.2493644198372333</v>
      </c>
      <c r="Y136" s="2">
        <f t="shared" si="157"/>
        <v>1.0202105789824196</v>
      </c>
      <c r="Z136" s="2">
        <f t="shared" si="158"/>
        <v>1.3371697313542987</v>
      </c>
      <c r="AA136" s="32">
        <f t="shared" si="159"/>
        <v>2963.937784173449</v>
      </c>
      <c r="AB136" s="32">
        <f t="shared" si="160"/>
        <v>376.63613691128802</v>
      </c>
      <c r="AC136" s="32">
        <f t="shared" si="161"/>
        <v>45.387604807470652</v>
      </c>
      <c r="AD136" s="32">
        <f t="shared" si="162"/>
        <v>18.382695770363316</v>
      </c>
      <c r="AE136" s="2">
        <f t="shared" si="163"/>
        <v>0.36250409139724005</v>
      </c>
      <c r="AF136" s="2">
        <f t="shared" si="164"/>
        <v>1.231371329810899</v>
      </c>
      <c r="AG136" s="2">
        <f t="shared" si="165"/>
        <v>1.0210622307740544</v>
      </c>
      <c r="AH136" s="2">
        <f t="shared" si="166"/>
        <v>1.3477240236607568</v>
      </c>
      <c r="AI136" s="32">
        <f t="shared" si="167"/>
        <v>2966.3097034016191</v>
      </c>
      <c r="AJ136" s="32">
        <f t="shared" si="168"/>
        <v>376.66199087212766</v>
      </c>
      <c r="AK136" s="32">
        <f t="shared" si="169"/>
        <v>45.390060673252243</v>
      </c>
      <c r="AL136" s="32">
        <f t="shared" si="170"/>
        <v>18.38326412394257</v>
      </c>
      <c r="AM136" s="2">
        <f t="shared" si="171"/>
        <v>0.36249844420129729</v>
      </c>
      <c r="AN136" s="2">
        <f t="shared" si="172"/>
        <v>1.231458689562311</v>
      </c>
      <c r="AO136" s="2">
        <f t="shared" si="173"/>
        <v>1.0210580382570875</v>
      </c>
      <c r="AP136" s="2">
        <f t="shared" si="174"/>
        <v>1.3476721390152355</v>
      </c>
      <c r="AQ136" s="32">
        <f t="shared" si="175"/>
        <v>2966.2976604197843</v>
      </c>
      <c r="AR136" s="32">
        <f t="shared" si="176"/>
        <v>376.66185964578023</v>
      </c>
      <c r="AS136" s="32">
        <f t="shared" si="177"/>
        <v>45.390048206893546</v>
      </c>
      <c r="AT136" s="32">
        <f t="shared" si="178"/>
        <v>18.383261239021234</v>
      </c>
      <c r="AU136" s="2">
        <f t="shared" si="179"/>
        <v>0.36249847287016901</v>
      </c>
      <c r="AV136" s="2">
        <f t="shared" si="180"/>
        <v>1.2314582461408943</v>
      </c>
      <c r="AW136" s="2">
        <f t="shared" si="181"/>
        <v>1.0210580595360685</v>
      </c>
      <c r="AX136" s="2">
        <f t="shared" si="182"/>
        <v>1.3476724023558557</v>
      </c>
      <c r="AY136" s="32">
        <f t="shared" si="183"/>
        <v>2966.2977215346609</v>
      </c>
      <c r="AZ136" s="32">
        <f t="shared" si="184"/>
        <v>376.66186031171952</v>
      </c>
      <c r="BA136" s="32">
        <f t="shared" si="185"/>
        <v>45.390048270156989</v>
      </c>
      <c r="BB136" s="32">
        <f t="shared" si="186"/>
        <v>18.383261253661455</v>
      </c>
      <c r="BC136" s="2">
        <f t="shared" si="187"/>
        <v>0.3624984727246825</v>
      </c>
      <c r="BD136" s="2">
        <f t="shared" si="188"/>
        <v>1.23145824839114</v>
      </c>
      <c r="BE136" s="2">
        <f t="shared" si="189"/>
        <v>1.0210580594280834</v>
      </c>
      <c r="BF136" s="2">
        <f t="shared" si="190"/>
        <v>1.3476724010194712</v>
      </c>
      <c r="BG136" s="32">
        <f t="shared" si="191"/>
        <v>2966.2977212245182</v>
      </c>
      <c r="BH136" s="32">
        <f t="shared" si="192"/>
        <v>376.66186030834007</v>
      </c>
      <c r="BI136" s="32">
        <f t="shared" si="193"/>
        <v>45.390048269835965</v>
      </c>
      <c r="BJ136" s="32">
        <f t="shared" si="194"/>
        <v>18.383261253587165</v>
      </c>
      <c r="BK136" s="2">
        <f t="shared" si="195"/>
        <v>0.36249847272542068</v>
      </c>
      <c r="BL136" s="2">
        <f t="shared" si="196"/>
        <v>1.2314582483797212</v>
      </c>
      <c r="BM136" s="2">
        <f t="shared" si="197"/>
        <v>1.0210580594286314</v>
      </c>
      <c r="BN136" s="2">
        <f t="shared" si="198"/>
        <v>1.3476724010262524</v>
      </c>
      <c r="BO136" s="32">
        <f t="shared" si="199"/>
        <v>2966.2977212260921</v>
      </c>
      <c r="BP136" s="32">
        <f t="shared" si="200"/>
        <v>376.66186030835718</v>
      </c>
      <c r="BQ136" s="32">
        <f t="shared" si="201"/>
        <v>45.390048269837578</v>
      </c>
      <c r="BR136" s="32">
        <f t="shared" si="202"/>
        <v>18.383261253587541</v>
      </c>
      <c r="BS136" s="2">
        <f t="shared" si="203"/>
        <v>0.36249847272541708</v>
      </c>
      <c r="BT136" s="2">
        <f t="shared" si="204"/>
        <v>1.2314582483797785</v>
      </c>
      <c r="BU136" s="2">
        <f t="shared" si="205"/>
        <v>1.0210580594286287</v>
      </c>
      <c r="BV136" s="2">
        <f t="shared" si="206"/>
        <v>1.3476724010262187</v>
      </c>
      <c r="BW136" s="32">
        <f t="shared" si="207"/>
        <v>2966.2977212260839</v>
      </c>
      <c r="BX136" s="32">
        <f t="shared" si="208"/>
        <v>376.66186030835712</v>
      </c>
      <c r="BY136" s="32">
        <f t="shared" si="209"/>
        <v>45.390048269837578</v>
      </c>
      <c r="BZ136" s="32">
        <f t="shared" si="210"/>
        <v>18.383261253587534</v>
      </c>
      <c r="CA136" s="2">
        <f t="shared" si="211"/>
        <v>0.36249847272541696</v>
      </c>
      <c r="CB136" s="2">
        <f t="shared" si="212"/>
        <v>1.2314582483797787</v>
      </c>
      <c r="CC136" s="2">
        <f t="shared" si="213"/>
        <v>1.0210580594286287</v>
      </c>
      <c r="CD136" s="2">
        <f t="shared" si="214"/>
        <v>1.3476724010262182</v>
      </c>
      <c r="CE136" s="32">
        <f t="shared" si="215"/>
        <v>2966.2977212260839</v>
      </c>
      <c r="CF136" s="32">
        <f t="shared" si="216"/>
        <v>376.66186030835712</v>
      </c>
      <c r="CG136" s="32">
        <f t="shared" si="217"/>
        <v>45.390048269837578</v>
      </c>
      <c r="CH136" s="32">
        <f t="shared" si="218"/>
        <v>18.383261253587534</v>
      </c>
      <c r="CI136" s="2">
        <f t="shared" si="219"/>
        <v>0.36249847272541696</v>
      </c>
      <c r="CJ136" s="2">
        <f t="shared" si="220"/>
        <v>1.2314582483797787</v>
      </c>
      <c r="CK136" s="2">
        <f t="shared" si="221"/>
        <v>1.0210580594286287</v>
      </c>
      <c r="CL136" s="2">
        <f t="shared" si="222"/>
        <v>1.3476724010262182</v>
      </c>
      <c r="CM136" s="32">
        <f t="shared" si="223"/>
        <v>2966.2977212260839</v>
      </c>
      <c r="CN136" s="32">
        <f t="shared" si="224"/>
        <v>376.66186030835712</v>
      </c>
      <c r="CO136" s="32">
        <f t="shared" si="225"/>
        <v>45.390048269837578</v>
      </c>
      <c r="CP136" s="32">
        <f t="shared" si="226"/>
        <v>18.383261253587534</v>
      </c>
      <c r="CQ136" s="2">
        <f t="shared" si="227"/>
        <v>0.36249847272541696</v>
      </c>
      <c r="CR136" s="2">
        <f t="shared" si="228"/>
        <v>1.2314582483797787</v>
      </c>
      <c r="CS136" s="2">
        <f t="shared" si="229"/>
        <v>1.0210580594286287</v>
      </c>
      <c r="CT136" s="2">
        <f t="shared" si="230"/>
        <v>1.3476724010262182</v>
      </c>
      <c r="CU136" s="32">
        <f t="shared" si="231"/>
        <v>2966.2977212260839</v>
      </c>
      <c r="CV136" s="32">
        <f t="shared" si="232"/>
        <v>376.66186030835712</v>
      </c>
      <c r="CW136" s="48">
        <f t="shared" si="233"/>
        <v>45.390048269837578</v>
      </c>
      <c r="CX136" s="48">
        <f t="shared" si="234"/>
        <v>18.383261253587534</v>
      </c>
      <c r="CY136" s="49">
        <f t="shared" si="235"/>
        <v>0.36249847272541696</v>
      </c>
      <c r="CZ136" s="49">
        <f t="shared" si="236"/>
        <v>1.2314582483797787</v>
      </c>
      <c r="DA136" s="49">
        <f t="shared" si="237"/>
        <v>1.0210580594286287</v>
      </c>
      <c r="DB136" s="49">
        <f t="shared" si="238"/>
        <v>1.3476724010262182</v>
      </c>
      <c r="DC136" s="48">
        <f t="shared" si="239"/>
        <v>2966.2977212260839</v>
      </c>
      <c r="DD136" s="32">
        <f t="shared" si="240"/>
        <v>376.66186030835712</v>
      </c>
      <c r="DE136" s="48">
        <f t="shared" si="241"/>
        <v>45.390048269837578</v>
      </c>
      <c r="DF136" s="48">
        <f t="shared" si="242"/>
        <v>18.383261253587534</v>
      </c>
      <c r="DG136" s="49">
        <f t="shared" si="243"/>
        <v>0.36249847272541696</v>
      </c>
      <c r="DH136" s="49">
        <f t="shared" si="244"/>
        <v>1.2314582483797787</v>
      </c>
      <c r="DI136" s="49">
        <f t="shared" si="245"/>
        <v>1.0210580594286287</v>
      </c>
      <c r="DJ136" s="49">
        <f t="shared" si="246"/>
        <v>1.3476724010262182</v>
      </c>
      <c r="DK136" s="48">
        <f t="shared" si="247"/>
        <v>2966.2977212260839</v>
      </c>
      <c r="DL136" s="32">
        <f t="shared" si="248"/>
        <v>376.66186030835712</v>
      </c>
      <c r="DM136" s="48">
        <f t="shared" si="249"/>
        <v>45.390048269837578</v>
      </c>
      <c r="DN136" s="48">
        <f t="shared" si="250"/>
        <v>18.383261253587534</v>
      </c>
      <c r="DO136" s="49">
        <f t="shared" si="251"/>
        <v>0.36249847272541696</v>
      </c>
      <c r="DP136" s="49">
        <f t="shared" si="252"/>
        <v>1.2314582483797787</v>
      </c>
      <c r="DQ136" s="49">
        <f t="shared" si="253"/>
        <v>1.0210580594286287</v>
      </c>
      <c r="DR136" s="49">
        <f t="shared" si="254"/>
        <v>1.3476724010262182</v>
      </c>
      <c r="DS136" s="48">
        <f t="shared" si="255"/>
        <v>2966.2977212260839</v>
      </c>
      <c r="DT136" s="32">
        <f t="shared" si="256"/>
        <v>376.66186030835712</v>
      </c>
      <c r="DU136" s="48">
        <f t="shared" si="257"/>
        <v>45.390048269837578</v>
      </c>
      <c r="DV136" s="48">
        <f t="shared" si="258"/>
        <v>18.383261253587534</v>
      </c>
      <c r="DW136" s="49">
        <f t="shared" si="259"/>
        <v>0.36249847272541696</v>
      </c>
      <c r="DX136" s="49">
        <f t="shared" si="260"/>
        <v>1.2314582483797787</v>
      </c>
      <c r="DY136" s="49">
        <f t="shared" si="261"/>
        <v>1.0210580594286287</v>
      </c>
      <c r="DZ136" s="49">
        <f t="shared" si="262"/>
        <v>1.3476724010262182</v>
      </c>
      <c r="EA136" s="48">
        <f t="shared" si="263"/>
        <v>2966.2977212260839</v>
      </c>
      <c r="EB136" s="32">
        <f t="shared" si="264"/>
        <v>376.66186030835712</v>
      </c>
      <c r="EC136" s="48">
        <f t="shared" si="265"/>
        <v>45.390048269837578</v>
      </c>
      <c r="ED136" s="48">
        <f t="shared" si="266"/>
        <v>18.383261253587534</v>
      </c>
      <c r="EE136" s="49">
        <f t="shared" si="267"/>
        <v>0.36249847272541696</v>
      </c>
      <c r="EF136" s="49">
        <f t="shared" si="268"/>
        <v>1.2314582483797787</v>
      </c>
      <c r="EG136" s="49">
        <f t="shared" si="269"/>
        <v>1.0210580594286287</v>
      </c>
      <c r="EH136" s="49">
        <f t="shared" si="270"/>
        <v>1.3476724010262182</v>
      </c>
      <c r="EI136" s="48">
        <f t="shared" si="271"/>
        <v>2966.2977212260839</v>
      </c>
      <c r="EJ136" s="32">
        <f t="shared" si="272"/>
        <v>376.66186030835712</v>
      </c>
      <c r="EK136" s="48">
        <f t="shared" si="273"/>
        <v>45.390048269837578</v>
      </c>
      <c r="EL136" s="48">
        <f t="shared" si="274"/>
        <v>18.383261253587534</v>
      </c>
      <c r="EM136" s="49">
        <f t="shared" si="275"/>
        <v>0.36249847272541696</v>
      </c>
      <c r="EN136" s="49">
        <f t="shared" si="276"/>
        <v>1.2314582483797787</v>
      </c>
      <c r="EO136" s="49">
        <f t="shared" si="277"/>
        <v>1.0210580594286287</v>
      </c>
      <c r="EP136" s="49">
        <f t="shared" si="278"/>
        <v>1.3476724010262182</v>
      </c>
      <c r="EQ136" s="32">
        <f t="shared" si="279"/>
        <v>0.88145270458757463</v>
      </c>
      <c r="ER136" s="32">
        <f t="shared" si="280"/>
        <v>103.51186030835714</v>
      </c>
    </row>
    <row r="137" spans="19:148" x14ac:dyDescent="0.25">
      <c r="S137" s="32">
        <v>0.75</v>
      </c>
      <c r="T137" s="38">
        <f t="shared" si="154"/>
        <v>381.53957517886641</v>
      </c>
      <c r="U137" s="32">
        <f t="shared" si="155"/>
        <v>45.861924509563906</v>
      </c>
      <c r="V137" s="32">
        <f t="shared" si="156"/>
        <v>18.491509338995776</v>
      </c>
      <c r="W137" s="2">
        <f t="shared" ref="W137:W162" si="281">(V137/U137)*EXP(-1*$P$71/($S$59*T137))</f>
        <v>0.36139321093154692</v>
      </c>
      <c r="X137" s="2">
        <f t="shared" ref="X137:X162" si="282">(U137/V137)*EXP(-1*$Q$71/($S$59*T137))</f>
        <v>1.2480267428663747</v>
      </c>
      <c r="Y137" s="2">
        <f t="shared" si="157"/>
        <v>1.0185514004124467</v>
      </c>
      <c r="Z137" s="2">
        <f t="shared" si="158"/>
        <v>1.3445629316161216</v>
      </c>
      <c r="AA137" s="32">
        <f t="shared" si="159"/>
        <v>2945.4096572007907</v>
      </c>
      <c r="AB137" s="32">
        <f t="shared" si="160"/>
        <v>376.43360027407635</v>
      </c>
      <c r="AC137" s="32">
        <f t="shared" si="161"/>
        <v>45.368381992208015</v>
      </c>
      <c r="AD137" s="32">
        <f t="shared" si="162"/>
        <v>18.378245309661619</v>
      </c>
      <c r="AE137" s="2">
        <f t="shared" si="163"/>
        <v>0.36254825507372507</v>
      </c>
      <c r="AF137" s="2">
        <f t="shared" si="164"/>
        <v>1.2306871226236329</v>
      </c>
      <c r="AG137" s="2">
        <f t="shared" si="165"/>
        <v>1.0193074313847452</v>
      </c>
      <c r="AH137" s="2">
        <f t="shared" si="166"/>
        <v>1.3550494168511971</v>
      </c>
      <c r="AI137" s="32">
        <f t="shared" si="167"/>
        <v>2947.6106505375378</v>
      </c>
      <c r="AJ137" s="32">
        <f t="shared" si="168"/>
        <v>376.45771401473138</v>
      </c>
      <c r="AK137" s="32">
        <f t="shared" si="169"/>
        <v>45.370669136517499</v>
      </c>
      <c r="AL137" s="32">
        <f t="shared" si="170"/>
        <v>18.378774994372712</v>
      </c>
      <c r="AM137" s="2">
        <f t="shared" si="171"/>
        <v>0.36254300404524137</v>
      </c>
      <c r="AN137" s="2">
        <f t="shared" si="172"/>
        <v>1.2307685687568284</v>
      </c>
      <c r="AO137" s="2">
        <f t="shared" si="173"/>
        <v>1.0193038322821473</v>
      </c>
      <c r="AP137" s="2">
        <f t="shared" si="174"/>
        <v>1.3549995576141813</v>
      </c>
      <c r="AQ137" s="32">
        <f t="shared" si="175"/>
        <v>2947.5998565871723</v>
      </c>
      <c r="AR137" s="32">
        <f t="shared" si="176"/>
        <v>376.45759579353989</v>
      </c>
      <c r="AS137" s="32">
        <f t="shared" si="177"/>
        <v>45.37065792246608</v>
      </c>
      <c r="AT137" s="32">
        <f t="shared" si="178"/>
        <v>18.378772397395409</v>
      </c>
      <c r="AU137" s="2">
        <f t="shared" si="179"/>
        <v>0.36254302979382635</v>
      </c>
      <c r="AV137" s="2">
        <f t="shared" si="180"/>
        <v>1.2307681694454324</v>
      </c>
      <c r="AW137" s="2">
        <f t="shared" si="181"/>
        <v>1.0193038499265925</v>
      </c>
      <c r="AX137" s="2">
        <f t="shared" si="182"/>
        <v>1.3549998020483982</v>
      </c>
      <c r="AY137" s="32">
        <f t="shared" si="183"/>
        <v>2947.599909496887</v>
      </c>
      <c r="AZ137" s="32">
        <f t="shared" si="184"/>
        <v>376.45759637303667</v>
      </c>
      <c r="BA137" s="32">
        <f t="shared" si="185"/>
        <v>45.370657977435101</v>
      </c>
      <c r="BB137" s="32">
        <f t="shared" si="186"/>
        <v>18.378772410125276</v>
      </c>
      <c r="BC137" s="2">
        <f t="shared" si="187"/>
        <v>0.36254302966761209</v>
      </c>
      <c r="BD137" s="2">
        <f t="shared" si="188"/>
        <v>1.2307681714027767</v>
      </c>
      <c r="BE137" s="2">
        <f t="shared" si="189"/>
        <v>1.019303849840103</v>
      </c>
      <c r="BF137" s="2">
        <f t="shared" si="190"/>
        <v>1.3549998008502306</v>
      </c>
      <c r="BG137" s="32">
        <f t="shared" si="191"/>
        <v>2947.5999092375328</v>
      </c>
      <c r="BH137" s="32">
        <f t="shared" si="192"/>
        <v>376.45759637019603</v>
      </c>
      <c r="BI137" s="32">
        <f t="shared" si="193"/>
        <v>45.370657977165656</v>
      </c>
      <c r="BJ137" s="32">
        <f t="shared" si="194"/>
        <v>18.378772410062869</v>
      </c>
      <c r="BK137" s="2">
        <f t="shared" si="195"/>
        <v>0.36254302966823065</v>
      </c>
      <c r="BL137" s="2">
        <f t="shared" si="196"/>
        <v>1.2307681713931828</v>
      </c>
      <c r="BM137" s="2">
        <f t="shared" si="197"/>
        <v>1.0193038498405271</v>
      </c>
      <c r="BN137" s="2">
        <f t="shared" si="198"/>
        <v>1.3549998008561033</v>
      </c>
      <c r="BO137" s="32">
        <f t="shared" si="199"/>
        <v>2947.5999092388047</v>
      </c>
      <c r="BP137" s="32">
        <f t="shared" si="200"/>
        <v>376.45759637021001</v>
      </c>
      <c r="BQ137" s="32">
        <f t="shared" si="201"/>
        <v>45.370657977166985</v>
      </c>
      <c r="BR137" s="32">
        <f t="shared" si="202"/>
        <v>18.378772410063181</v>
      </c>
      <c r="BS137" s="2">
        <f t="shared" si="203"/>
        <v>0.36254302966822771</v>
      </c>
      <c r="BT137" s="2">
        <f t="shared" si="204"/>
        <v>1.2307681713932297</v>
      </c>
      <c r="BU137" s="2">
        <f t="shared" si="205"/>
        <v>1.0193038498405249</v>
      </c>
      <c r="BV137" s="2">
        <f t="shared" si="206"/>
        <v>1.3549998008560746</v>
      </c>
      <c r="BW137" s="32">
        <f t="shared" si="207"/>
        <v>2947.5999092387983</v>
      </c>
      <c r="BX137" s="32">
        <f t="shared" si="208"/>
        <v>376.45759637020996</v>
      </c>
      <c r="BY137" s="32">
        <f t="shared" si="209"/>
        <v>45.370657977166985</v>
      </c>
      <c r="BZ137" s="32">
        <f t="shared" si="210"/>
        <v>18.378772410063181</v>
      </c>
      <c r="CA137" s="2">
        <f t="shared" si="211"/>
        <v>0.36254302966822771</v>
      </c>
      <c r="CB137" s="2">
        <f t="shared" si="212"/>
        <v>1.2307681713932295</v>
      </c>
      <c r="CC137" s="2">
        <f t="shared" si="213"/>
        <v>1.0193038498405249</v>
      </c>
      <c r="CD137" s="2">
        <f t="shared" si="214"/>
        <v>1.3549998008560749</v>
      </c>
      <c r="CE137" s="32">
        <f t="shared" si="215"/>
        <v>2947.5999092387983</v>
      </c>
      <c r="CF137" s="32">
        <f t="shared" si="216"/>
        <v>376.45759637020996</v>
      </c>
      <c r="CG137" s="32">
        <f t="shared" si="217"/>
        <v>45.370657977166985</v>
      </c>
      <c r="CH137" s="32">
        <f t="shared" si="218"/>
        <v>18.378772410063181</v>
      </c>
      <c r="CI137" s="2">
        <f t="shared" si="219"/>
        <v>0.36254302966822771</v>
      </c>
      <c r="CJ137" s="2">
        <f t="shared" si="220"/>
        <v>1.2307681713932295</v>
      </c>
      <c r="CK137" s="2">
        <f t="shared" si="221"/>
        <v>1.0193038498405249</v>
      </c>
      <c r="CL137" s="2">
        <f t="shared" si="222"/>
        <v>1.3549998008560749</v>
      </c>
      <c r="CM137" s="32">
        <f t="shared" si="223"/>
        <v>2947.5999092387983</v>
      </c>
      <c r="CN137" s="32">
        <f t="shared" si="224"/>
        <v>376.45759637020996</v>
      </c>
      <c r="CO137" s="32">
        <f t="shared" si="225"/>
        <v>45.370657977166985</v>
      </c>
      <c r="CP137" s="32">
        <f t="shared" si="226"/>
        <v>18.378772410063181</v>
      </c>
      <c r="CQ137" s="2">
        <f t="shared" si="227"/>
        <v>0.36254302966822771</v>
      </c>
      <c r="CR137" s="2">
        <f t="shared" si="228"/>
        <v>1.2307681713932295</v>
      </c>
      <c r="CS137" s="2">
        <f t="shared" si="229"/>
        <v>1.0193038498405249</v>
      </c>
      <c r="CT137" s="2">
        <f t="shared" si="230"/>
        <v>1.3549998008560749</v>
      </c>
      <c r="CU137" s="32">
        <f t="shared" si="231"/>
        <v>2947.5999092387983</v>
      </c>
      <c r="CV137" s="32">
        <f t="shared" si="232"/>
        <v>376.45759637020996</v>
      </c>
      <c r="CW137" s="48">
        <f t="shared" si="233"/>
        <v>45.370657977166985</v>
      </c>
      <c r="CX137" s="48">
        <f t="shared" si="234"/>
        <v>18.378772410063181</v>
      </c>
      <c r="CY137" s="49">
        <f t="shared" si="235"/>
        <v>0.36254302966822771</v>
      </c>
      <c r="CZ137" s="49">
        <f t="shared" si="236"/>
        <v>1.2307681713932295</v>
      </c>
      <c r="DA137" s="49">
        <f t="shared" si="237"/>
        <v>1.0193038498405249</v>
      </c>
      <c r="DB137" s="49">
        <f t="shared" si="238"/>
        <v>1.3549998008560749</v>
      </c>
      <c r="DC137" s="48">
        <f t="shared" si="239"/>
        <v>2947.5999092387983</v>
      </c>
      <c r="DD137" s="32">
        <f t="shared" si="240"/>
        <v>376.45759637020996</v>
      </c>
      <c r="DE137" s="48">
        <f t="shared" si="241"/>
        <v>45.370657977166985</v>
      </c>
      <c r="DF137" s="48">
        <f t="shared" si="242"/>
        <v>18.378772410063181</v>
      </c>
      <c r="DG137" s="49">
        <f t="shared" si="243"/>
        <v>0.36254302966822771</v>
      </c>
      <c r="DH137" s="49">
        <f t="shared" si="244"/>
        <v>1.2307681713932295</v>
      </c>
      <c r="DI137" s="49">
        <f t="shared" si="245"/>
        <v>1.0193038498405249</v>
      </c>
      <c r="DJ137" s="49">
        <f t="shared" si="246"/>
        <v>1.3549998008560749</v>
      </c>
      <c r="DK137" s="48">
        <f t="shared" si="247"/>
        <v>2947.5999092387983</v>
      </c>
      <c r="DL137" s="32">
        <f t="shared" si="248"/>
        <v>376.45759637020996</v>
      </c>
      <c r="DM137" s="48">
        <f t="shared" si="249"/>
        <v>45.370657977166985</v>
      </c>
      <c r="DN137" s="48">
        <f t="shared" si="250"/>
        <v>18.378772410063181</v>
      </c>
      <c r="DO137" s="49">
        <f t="shared" si="251"/>
        <v>0.36254302966822771</v>
      </c>
      <c r="DP137" s="49">
        <f t="shared" si="252"/>
        <v>1.2307681713932295</v>
      </c>
      <c r="DQ137" s="49">
        <f t="shared" si="253"/>
        <v>1.0193038498405249</v>
      </c>
      <c r="DR137" s="49">
        <f t="shared" si="254"/>
        <v>1.3549998008560749</v>
      </c>
      <c r="DS137" s="48">
        <f t="shared" si="255"/>
        <v>2947.5999092387983</v>
      </c>
      <c r="DT137" s="32">
        <f t="shared" si="256"/>
        <v>376.45759637020996</v>
      </c>
      <c r="DU137" s="48">
        <f t="shared" si="257"/>
        <v>45.370657977166985</v>
      </c>
      <c r="DV137" s="48">
        <f t="shared" si="258"/>
        <v>18.378772410063181</v>
      </c>
      <c r="DW137" s="49">
        <f t="shared" si="259"/>
        <v>0.36254302966822771</v>
      </c>
      <c r="DX137" s="49">
        <f t="shared" si="260"/>
        <v>1.2307681713932295</v>
      </c>
      <c r="DY137" s="49">
        <f t="shared" si="261"/>
        <v>1.0193038498405249</v>
      </c>
      <c r="DZ137" s="49">
        <f t="shared" si="262"/>
        <v>1.3549998008560749</v>
      </c>
      <c r="EA137" s="48">
        <f t="shared" si="263"/>
        <v>2947.5999092387983</v>
      </c>
      <c r="EB137" s="32">
        <f t="shared" si="264"/>
        <v>376.45759637020996</v>
      </c>
      <c r="EC137" s="48">
        <f t="shared" si="265"/>
        <v>45.370657977166985</v>
      </c>
      <c r="ED137" s="48">
        <f t="shared" si="266"/>
        <v>18.378772410063181</v>
      </c>
      <c r="EE137" s="49">
        <f t="shared" si="267"/>
        <v>0.36254302966822771</v>
      </c>
      <c r="EF137" s="49">
        <f t="shared" si="268"/>
        <v>1.2307681713932295</v>
      </c>
      <c r="EG137" s="49">
        <f t="shared" si="269"/>
        <v>1.0193038498405249</v>
      </c>
      <c r="EH137" s="49">
        <f t="shared" si="270"/>
        <v>1.3549998008560749</v>
      </c>
      <c r="EI137" s="48">
        <f t="shared" si="271"/>
        <v>2947.5999092387983</v>
      </c>
      <c r="EJ137" s="32">
        <f t="shared" si="272"/>
        <v>376.45759637020996</v>
      </c>
      <c r="EK137" s="48">
        <f t="shared" si="273"/>
        <v>45.370657977166985</v>
      </c>
      <c r="EL137" s="48">
        <f t="shared" si="274"/>
        <v>18.378772410063181</v>
      </c>
      <c r="EM137" s="49">
        <f t="shared" si="275"/>
        <v>0.36254302966822771</v>
      </c>
      <c r="EN137" s="49">
        <f t="shared" si="276"/>
        <v>1.2307681713932295</v>
      </c>
      <c r="EO137" s="49">
        <f t="shared" si="277"/>
        <v>1.0193038498405249</v>
      </c>
      <c r="EP137" s="49">
        <f t="shared" si="278"/>
        <v>1.3549998008560749</v>
      </c>
      <c r="EQ137" s="32">
        <f t="shared" si="279"/>
        <v>0.8862078272668642</v>
      </c>
      <c r="ER137" s="32">
        <f t="shared" si="280"/>
        <v>103.30759637020998</v>
      </c>
    </row>
    <row r="138" spans="19:148" x14ac:dyDescent="0.25">
      <c r="S138" s="32">
        <v>0.76</v>
      </c>
      <c r="T138" s="38">
        <f t="shared" si="154"/>
        <v>381.14811167813127</v>
      </c>
      <c r="U138" s="32">
        <f t="shared" si="155"/>
        <v>45.823412900457427</v>
      </c>
      <c r="V138" s="32">
        <f t="shared" si="156"/>
        <v>18.482746101942244</v>
      </c>
      <c r="W138" s="2">
        <f t="shared" si="281"/>
        <v>0.36148488496877873</v>
      </c>
      <c r="X138" s="2">
        <f t="shared" si="282"/>
        <v>1.2466903102900297</v>
      </c>
      <c r="Y138" s="2">
        <f t="shared" si="157"/>
        <v>1.0169761131382566</v>
      </c>
      <c r="Z138" s="2">
        <f t="shared" si="158"/>
        <v>1.3520293473095699</v>
      </c>
      <c r="AA138" s="32">
        <f t="shared" si="159"/>
        <v>2927.1044468786031</v>
      </c>
      <c r="AB138" s="32">
        <f t="shared" si="160"/>
        <v>376.23248277072889</v>
      </c>
      <c r="AC138" s="32">
        <f t="shared" si="161"/>
        <v>45.349322109004369</v>
      </c>
      <c r="AD138" s="32">
        <f t="shared" si="162"/>
        <v>18.373829449197764</v>
      </c>
      <c r="AE138" s="2">
        <f t="shared" si="163"/>
        <v>0.36259197657243286</v>
      </c>
      <c r="AF138" s="2">
        <f t="shared" si="164"/>
        <v>1.2300079853621955</v>
      </c>
      <c r="AG138" s="2">
        <f t="shared" si="165"/>
        <v>1.017644076789417</v>
      </c>
      <c r="AH138" s="2">
        <f t="shared" si="166"/>
        <v>1.3624277021984577</v>
      </c>
      <c r="AI138" s="32">
        <f t="shared" si="167"/>
        <v>2929.1404401421973</v>
      </c>
      <c r="AJ138" s="32">
        <f t="shared" si="168"/>
        <v>376.25490238036139</v>
      </c>
      <c r="AK138" s="32">
        <f t="shared" si="169"/>
        <v>45.351445421655548</v>
      </c>
      <c r="AL138" s="32">
        <f t="shared" si="170"/>
        <v>18.3743215395695</v>
      </c>
      <c r="AM138" s="2">
        <f t="shared" si="171"/>
        <v>0.36258710925267462</v>
      </c>
      <c r="AN138" s="2">
        <f t="shared" si="172"/>
        <v>1.2300836787606997</v>
      </c>
      <c r="AO138" s="2">
        <f t="shared" si="173"/>
        <v>1.0176410064147745</v>
      </c>
      <c r="AP138" s="2">
        <f t="shared" si="174"/>
        <v>1.3623799574831743</v>
      </c>
      <c r="AQ138" s="32">
        <f t="shared" si="175"/>
        <v>2929.1308106195961</v>
      </c>
      <c r="AR138" s="32">
        <f t="shared" si="176"/>
        <v>376.2547963733623</v>
      </c>
      <c r="AS138" s="32">
        <f t="shared" si="177"/>
        <v>45.351435381141648</v>
      </c>
      <c r="AT138" s="32">
        <f t="shared" si="178"/>
        <v>18.374319212711299</v>
      </c>
      <c r="AU138" s="2">
        <f t="shared" si="179"/>
        <v>0.36258713227076078</v>
      </c>
      <c r="AV138" s="2">
        <f t="shared" si="180"/>
        <v>1.2300833208504098</v>
      </c>
      <c r="AW138" s="2">
        <f t="shared" si="181"/>
        <v>1.0176410209319418</v>
      </c>
      <c r="AX138" s="2">
        <f t="shared" si="182"/>
        <v>1.3623801832281224</v>
      </c>
      <c r="AY138" s="32">
        <f t="shared" si="183"/>
        <v>2929.130856143624</v>
      </c>
      <c r="AZ138" s="32">
        <f t="shared" si="184"/>
        <v>376.2547968745161</v>
      </c>
      <c r="BA138" s="32">
        <f t="shared" si="185"/>
        <v>45.351435428608681</v>
      </c>
      <c r="BB138" s="32">
        <f t="shared" si="186"/>
        <v>18.374319223711648</v>
      </c>
      <c r="BC138" s="2">
        <f t="shared" si="187"/>
        <v>0.36258713216194183</v>
      </c>
      <c r="BD138" s="2">
        <f t="shared" si="188"/>
        <v>1.2300833225424492</v>
      </c>
      <c r="BE138" s="2">
        <f t="shared" si="189"/>
        <v>1.0176410208633111</v>
      </c>
      <c r="BF138" s="2">
        <f t="shared" si="190"/>
        <v>1.3623801821609007</v>
      </c>
      <c r="BG138" s="32">
        <f t="shared" si="191"/>
        <v>2929.1308559284066</v>
      </c>
      <c r="BH138" s="32">
        <f t="shared" si="192"/>
        <v>376.25479687214687</v>
      </c>
      <c r="BI138" s="32">
        <f t="shared" si="193"/>
        <v>45.351435428384285</v>
      </c>
      <c r="BJ138" s="32">
        <f t="shared" si="194"/>
        <v>18.374319223659644</v>
      </c>
      <c r="BK138" s="2">
        <f t="shared" si="195"/>
        <v>0.36258713216245625</v>
      </c>
      <c r="BL138" s="2">
        <f t="shared" si="196"/>
        <v>1.2300833225344503</v>
      </c>
      <c r="BM138" s="2">
        <f t="shared" si="197"/>
        <v>1.0176410208636355</v>
      </c>
      <c r="BN138" s="2">
        <f t="shared" si="198"/>
        <v>1.3623801821659458</v>
      </c>
      <c r="BO138" s="32">
        <f t="shared" si="199"/>
        <v>2929.1308559294243</v>
      </c>
      <c r="BP138" s="32">
        <f t="shared" si="200"/>
        <v>376.25479687215807</v>
      </c>
      <c r="BQ138" s="32">
        <f t="shared" si="201"/>
        <v>45.351435428385351</v>
      </c>
      <c r="BR138" s="32">
        <f t="shared" si="202"/>
        <v>18.374319223659882</v>
      </c>
      <c r="BS138" s="2">
        <f t="shared" si="203"/>
        <v>0.36258713216245364</v>
      </c>
      <c r="BT138" s="2">
        <f t="shared" si="204"/>
        <v>1.2300833225344887</v>
      </c>
      <c r="BU138" s="2">
        <f t="shared" si="205"/>
        <v>1.0176410208636339</v>
      </c>
      <c r="BV138" s="2">
        <f t="shared" si="206"/>
        <v>1.3623801821659216</v>
      </c>
      <c r="BW138" s="32">
        <f t="shared" si="207"/>
        <v>2929.1308559294193</v>
      </c>
      <c r="BX138" s="32">
        <f t="shared" si="208"/>
        <v>376.25479687215807</v>
      </c>
      <c r="BY138" s="32">
        <f t="shared" si="209"/>
        <v>45.351435428385351</v>
      </c>
      <c r="BZ138" s="32">
        <f t="shared" si="210"/>
        <v>18.374319223659882</v>
      </c>
      <c r="CA138" s="2">
        <f t="shared" si="211"/>
        <v>0.36258713216245364</v>
      </c>
      <c r="CB138" s="2">
        <f t="shared" si="212"/>
        <v>1.2300833225344887</v>
      </c>
      <c r="CC138" s="2">
        <f t="shared" si="213"/>
        <v>1.0176410208636339</v>
      </c>
      <c r="CD138" s="2">
        <f t="shared" si="214"/>
        <v>1.3623801821659216</v>
      </c>
      <c r="CE138" s="32">
        <f t="shared" si="215"/>
        <v>2929.1308559294193</v>
      </c>
      <c r="CF138" s="32">
        <f t="shared" si="216"/>
        <v>376.25479687215807</v>
      </c>
      <c r="CG138" s="32">
        <f t="shared" si="217"/>
        <v>45.351435428385351</v>
      </c>
      <c r="CH138" s="32">
        <f t="shared" si="218"/>
        <v>18.374319223659882</v>
      </c>
      <c r="CI138" s="2">
        <f t="shared" si="219"/>
        <v>0.36258713216245364</v>
      </c>
      <c r="CJ138" s="2">
        <f t="shared" si="220"/>
        <v>1.2300833225344887</v>
      </c>
      <c r="CK138" s="2">
        <f t="shared" si="221"/>
        <v>1.0176410208636339</v>
      </c>
      <c r="CL138" s="2">
        <f t="shared" si="222"/>
        <v>1.3623801821659216</v>
      </c>
      <c r="CM138" s="32">
        <f t="shared" si="223"/>
        <v>2929.1308559294193</v>
      </c>
      <c r="CN138" s="32">
        <f t="shared" si="224"/>
        <v>376.25479687215807</v>
      </c>
      <c r="CO138" s="32">
        <f t="shared" si="225"/>
        <v>45.351435428385351</v>
      </c>
      <c r="CP138" s="32">
        <f t="shared" si="226"/>
        <v>18.374319223659882</v>
      </c>
      <c r="CQ138" s="2">
        <f t="shared" si="227"/>
        <v>0.36258713216245364</v>
      </c>
      <c r="CR138" s="2">
        <f t="shared" si="228"/>
        <v>1.2300833225344887</v>
      </c>
      <c r="CS138" s="2">
        <f t="shared" si="229"/>
        <v>1.0176410208636339</v>
      </c>
      <c r="CT138" s="2">
        <f t="shared" si="230"/>
        <v>1.3623801821659216</v>
      </c>
      <c r="CU138" s="32">
        <f t="shared" si="231"/>
        <v>2929.1308559294193</v>
      </c>
      <c r="CV138" s="32">
        <f t="shared" si="232"/>
        <v>376.25479687215807</v>
      </c>
      <c r="CW138" s="48">
        <f t="shared" si="233"/>
        <v>45.351435428385351</v>
      </c>
      <c r="CX138" s="48">
        <f t="shared" si="234"/>
        <v>18.374319223659882</v>
      </c>
      <c r="CY138" s="49">
        <f t="shared" si="235"/>
        <v>0.36258713216245364</v>
      </c>
      <c r="CZ138" s="49">
        <f t="shared" si="236"/>
        <v>1.2300833225344887</v>
      </c>
      <c r="DA138" s="49">
        <f t="shared" si="237"/>
        <v>1.0176410208636339</v>
      </c>
      <c r="DB138" s="49">
        <f t="shared" si="238"/>
        <v>1.3623801821659216</v>
      </c>
      <c r="DC138" s="48">
        <f t="shared" si="239"/>
        <v>2929.1308559294193</v>
      </c>
      <c r="DD138" s="32">
        <f t="shared" si="240"/>
        <v>376.25479687215807</v>
      </c>
      <c r="DE138" s="48">
        <f t="shared" si="241"/>
        <v>45.351435428385351</v>
      </c>
      <c r="DF138" s="48">
        <f t="shared" si="242"/>
        <v>18.374319223659882</v>
      </c>
      <c r="DG138" s="49">
        <f t="shared" si="243"/>
        <v>0.36258713216245364</v>
      </c>
      <c r="DH138" s="49">
        <f t="shared" si="244"/>
        <v>1.2300833225344887</v>
      </c>
      <c r="DI138" s="49">
        <f t="shared" si="245"/>
        <v>1.0176410208636339</v>
      </c>
      <c r="DJ138" s="49">
        <f t="shared" si="246"/>
        <v>1.3623801821659216</v>
      </c>
      <c r="DK138" s="48">
        <f t="shared" si="247"/>
        <v>2929.1308559294193</v>
      </c>
      <c r="DL138" s="32">
        <f t="shared" si="248"/>
        <v>376.25479687215807</v>
      </c>
      <c r="DM138" s="48">
        <f t="shared" si="249"/>
        <v>45.351435428385351</v>
      </c>
      <c r="DN138" s="48">
        <f t="shared" si="250"/>
        <v>18.374319223659882</v>
      </c>
      <c r="DO138" s="49">
        <f t="shared" si="251"/>
        <v>0.36258713216245364</v>
      </c>
      <c r="DP138" s="49">
        <f t="shared" si="252"/>
        <v>1.2300833225344887</v>
      </c>
      <c r="DQ138" s="49">
        <f t="shared" si="253"/>
        <v>1.0176410208636339</v>
      </c>
      <c r="DR138" s="49">
        <f t="shared" si="254"/>
        <v>1.3623801821659216</v>
      </c>
      <c r="DS138" s="48">
        <f t="shared" si="255"/>
        <v>2929.1308559294193</v>
      </c>
      <c r="DT138" s="32">
        <f t="shared" si="256"/>
        <v>376.25479687215807</v>
      </c>
      <c r="DU138" s="48">
        <f t="shared" si="257"/>
        <v>45.351435428385351</v>
      </c>
      <c r="DV138" s="48">
        <f t="shared" si="258"/>
        <v>18.374319223659882</v>
      </c>
      <c r="DW138" s="49">
        <f t="shared" si="259"/>
        <v>0.36258713216245364</v>
      </c>
      <c r="DX138" s="49">
        <f t="shared" si="260"/>
        <v>1.2300833225344887</v>
      </c>
      <c r="DY138" s="49">
        <f t="shared" si="261"/>
        <v>1.0176410208636339</v>
      </c>
      <c r="DZ138" s="49">
        <f t="shared" si="262"/>
        <v>1.3623801821659216</v>
      </c>
      <c r="EA138" s="48">
        <f t="shared" si="263"/>
        <v>2929.1308559294193</v>
      </c>
      <c r="EB138" s="32">
        <f t="shared" si="264"/>
        <v>376.25479687215807</v>
      </c>
      <c r="EC138" s="48">
        <f t="shared" si="265"/>
        <v>45.351435428385351</v>
      </c>
      <c r="ED138" s="48">
        <f t="shared" si="266"/>
        <v>18.374319223659882</v>
      </c>
      <c r="EE138" s="49">
        <f t="shared" si="267"/>
        <v>0.36258713216245364</v>
      </c>
      <c r="EF138" s="49">
        <f t="shared" si="268"/>
        <v>1.2300833225344887</v>
      </c>
      <c r="EG138" s="49">
        <f t="shared" si="269"/>
        <v>1.0176410208636339</v>
      </c>
      <c r="EH138" s="49">
        <f t="shared" si="270"/>
        <v>1.3623801821659216</v>
      </c>
      <c r="EI138" s="48">
        <f t="shared" si="271"/>
        <v>2929.1308559294193</v>
      </c>
      <c r="EJ138" s="32">
        <f t="shared" si="272"/>
        <v>376.25479687215807</v>
      </c>
      <c r="EK138" s="48">
        <f t="shared" si="273"/>
        <v>45.351435428385351</v>
      </c>
      <c r="EL138" s="48">
        <f t="shared" si="274"/>
        <v>18.374319223659882</v>
      </c>
      <c r="EM138" s="49">
        <f t="shared" si="275"/>
        <v>0.36258713216245364</v>
      </c>
      <c r="EN138" s="49">
        <f t="shared" si="276"/>
        <v>1.2300833225344887</v>
      </c>
      <c r="EO138" s="49">
        <f t="shared" si="277"/>
        <v>1.0176410208636339</v>
      </c>
      <c r="EP138" s="49">
        <f t="shared" si="278"/>
        <v>1.3623801821659216</v>
      </c>
      <c r="EQ138" s="32">
        <f t="shared" si="279"/>
        <v>0.8909412976377602</v>
      </c>
      <c r="ER138" s="32">
        <f t="shared" si="280"/>
        <v>103.10479687215809</v>
      </c>
    </row>
    <row r="139" spans="19:148" x14ac:dyDescent="0.25">
      <c r="S139" s="32">
        <v>0.77</v>
      </c>
      <c r="T139" s="38">
        <f t="shared" si="154"/>
        <v>380.75664817739619</v>
      </c>
      <c r="U139" s="32">
        <f t="shared" si="155"/>
        <v>45.785015360445811</v>
      </c>
      <c r="V139" s="32">
        <f t="shared" si="156"/>
        <v>18.473996213049315</v>
      </c>
      <c r="W139" s="2">
        <f t="shared" si="281"/>
        <v>0.36157603320054166</v>
      </c>
      <c r="X139" s="2">
        <f t="shared" si="282"/>
        <v>1.2453551057952323</v>
      </c>
      <c r="Y139" s="2">
        <f t="shared" si="157"/>
        <v>1.0154826099543584</v>
      </c>
      <c r="Z139" s="2">
        <f t="shared" si="158"/>
        <v>1.3595696965808695</v>
      </c>
      <c r="AA139" s="32">
        <f t="shared" si="159"/>
        <v>2909.0165208081635</v>
      </c>
      <c r="AB139" s="32">
        <f t="shared" si="160"/>
        <v>376.03274758702526</v>
      </c>
      <c r="AC139" s="32">
        <f t="shared" si="161"/>
        <v>45.330421002212184</v>
      </c>
      <c r="AD139" s="32">
        <f t="shared" si="162"/>
        <v>18.369447304641305</v>
      </c>
      <c r="AE139" s="2">
        <f t="shared" si="163"/>
        <v>0.36263526691925213</v>
      </c>
      <c r="AF139" s="2">
        <f t="shared" si="164"/>
        <v>1.2293337859852964</v>
      </c>
      <c r="AG139" s="2">
        <f t="shared" si="165"/>
        <v>1.0160697264324883</v>
      </c>
      <c r="AH139" s="2">
        <f t="shared" si="166"/>
        <v>1.3698588378692305</v>
      </c>
      <c r="AI139" s="32">
        <f t="shared" si="167"/>
        <v>2910.8934609726125</v>
      </c>
      <c r="AJ139" s="32">
        <f t="shared" si="168"/>
        <v>376.05352040966375</v>
      </c>
      <c r="AK139" s="32">
        <f t="shared" si="169"/>
        <v>45.332385464405483</v>
      </c>
      <c r="AL139" s="32">
        <f t="shared" si="170"/>
        <v>18.369902899556795</v>
      </c>
      <c r="AM139" s="2">
        <f t="shared" si="171"/>
        <v>0.36263077070298272</v>
      </c>
      <c r="AN139" s="2">
        <f t="shared" si="172"/>
        <v>1.2294038914668146</v>
      </c>
      <c r="AO139" s="2">
        <f t="shared" si="173"/>
        <v>1.0160671249248749</v>
      </c>
      <c r="AP139" s="2">
        <f t="shared" si="174"/>
        <v>1.3698132908285956</v>
      </c>
      <c r="AQ139" s="32">
        <f t="shared" si="175"/>
        <v>2910.8849138179066</v>
      </c>
      <c r="AR139" s="32">
        <f t="shared" si="176"/>
        <v>376.05342583963704</v>
      </c>
      <c r="AS139" s="32">
        <f t="shared" si="177"/>
        <v>45.332376520349086</v>
      </c>
      <c r="AT139" s="32">
        <f t="shared" si="178"/>
        <v>18.369900825340451</v>
      </c>
      <c r="AU139" s="2">
        <f t="shared" si="179"/>
        <v>0.36263079117557168</v>
      </c>
      <c r="AV139" s="2">
        <f t="shared" si="180"/>
        <v>1.2294035722991468</v>
      </c>
      <c r="AW139" s="2">
        <f t="shared" si="181"/>
        <v>1.0160671367680487</v>
      </c>
      <c r="AX139" s="2">
        <f t="shared" si="182"/>
        <v>1.3698134981790733</v>
      </c>
      <c r="AY139" s="32">
        <f t="shared" si="183"/>
        <v>2910.8849527236803</v>
      </c>
      <c r="AZ139" s="32">
        <f t="shared" si="184"/>
        <v>376.05342627011061</v>
      </c>
      <c r="BA139" s="32">
        <f t="shared" si="185"/>
        <v>45.332376561061544</v>
      </c>
      <c r="BB139" s="32">
        <f t="shared" si="186"/>
        <v>18.369900834782083</v>
      </c>
      <c r="BC139" s="2">
        <f t="shared" si="187"/>
        <v>0.36263079108238255</v>
      </c>
      <c r="BD139" s="2">
        <f t="shared" si="188"/>
        <v>1.2294035737519664</v>
      </c>
      <c r="BE139" s="2">
        <f t="shared" si="189"/>
        <v>1.0160671367141394</v>
      </c>
      <c r="BF139" s="2">
        <f t="shared" si="190"/>
        <v>1.3698134972352347</v>
      </c>
      <c r="BG139" s="32">
        <f t="shared" si="191"/>
        <v>2910.8849525465853</v>
      </c>
      <c r="BH139" s="32">
        <f t="shared" si="192"/>
        <v>376.05342626815116</v>
      </c>
      <c r="BI139" s="32">
        <f t="shared" si="193"/>
        <v>45.332376560876234</v>
      </c>
      <c r="BJ139" s="32">
        <f t="shared" si="194"/>
        <v>18.369900834739106</v>
      </c>
      <c r="BK139" s="2">
        <f t="shared" si="195"/>
        <v>0.36263079108280666</v>
      </c>
      <c r="BL139" s="2">
        <f t="shared" si="196"/>
        <v>1.2294035737453537</v>
      </c>
      <c r="BM139" s="2">
        <f t="shared" si="197"/>
        <v>1.016067136714385</v>
      </c>
      <c r="BN139" s="2">
        <f t="shared" si="198"/>
        <v>1.3698134972395306</v>
      </c>
      <c r="BO139" s="32">
        <f t="shared" si="199"/>
        <v>2910.8849525473915</v>
      </c>
      <c r="BP139" s="32">
        <f t="shared" si="200"/>
        <v>376.05342626816008</v>
      </c>
      <c r="BQ139" s="32">
        <f t="shared" si="201"/>
        <v>45.33237656087708</v>
      </c>
      <c r="BR139" s="32">
        <f t="shared" si="202"/>
        <v>18.369900834739298</v>
      </c>
      <c r="BS139" s="2">
        <f t="shared" si="203"/>
        <v>0.36263079108280472</v>
      </c>
      <c r="BT139" s="2">
        <f t="shared" si="204"/>
        <v>1.2294035737453843</v>
      </c>
      <c r="BU139" s="2">
        <f t="shared" si="205"/>
        <v>1.0160671367143839</v>
      </c>
      <c r="BV139" s="2">
        <f t="shared" si="206"/>
        <v>1.3698134972395106</v>
      </c>
      <c r="BW139" s="32">
        <f t="shared" si="207"/>
        <v>2910.8849525473879</v>
      </c>
      <c r="BX139" s="32">
        <f t="shared" si="208"/>
        <v>376.05342626816002</v>
      </c>
      <c r="BY139" s="32">
        <f t="shared" si="209"/>
        <v>45.33237656087708</v>
      </c>
      <c r="BZ139" s="32">
        <f t="shared" si="210"/>
        <v>18.369900834739298</v>
      </c>
      <c r="CA139" s="2">
        <f t="shared" si="211"/>
        <v>0.36263079108280466</v>
      </c>
      <c r="CB139" s="2">
        <f t="shared" si="212"/>
        <v>1.2294035737453841</v>
      </c>
      <c r="CC139" s="2">
        <f t="shared" si="213"/>
        <v>1.0160671367143839</v>
      </c>
      <c r="CD139" s="2">
        <f t="shared" si="214"/>
        <v>1.3698134972395111</v>
      </c>
      <c r="CE139" s="32">
        <f t="shared" si="215"/>
        <v>2910.8849525473879</v>
      </c>
      <c r="CF139" s="32">
        <f t="shared" si="216"/>
        <v>376.05342626816002</v>
      </c>
      <c r="CG139" s="32">
        <f t="shared" si="217"/>
        <v>45.33237656087708</v>
      </c>
      <c r="CH139" s="32">
        <f t="shared" si="218"/>
        <v>18.369900834739298</v>
      </c>
      <c r="CI139" s="2">
        <f t="shared" si="219"/>
        <v>0.36263079108280466</v>
      </c>
      <c r="CJ139" s="2">
        <f t="shared" si="220"/>
        <v>1.2294035737453841</v>
      </c>
      <c r="CK139" s="2">
        <f t="shared" si="221"/>
        <v>1.0160671367143839</v>
      </c>
      <c r="CL139" s="2">
        <f t="shared" si="222"/>
        <v>1.3698134972395111</v>
      </c>
      <c r="CM139" s="32">
        <f t="shared" si="223"/>
        <v>2910.8849525473879</v>
      </c>
      <c r="CN139" s="32">
        <f t="shared" si="224"/>
        <v>376.05342626816002</v>
      </c>
      <c r="CO139" s="32">
        <f t="shared" si="225"/>
        <v>45.33237656087708</v>
      </c>
      <c r="CP139" s="32">
        <f t="shared" si="226"/>
        <v>18.369900834739298</v>
      </c>
      <c r="CQ139" s="2">
        <f t="shared" si="227"/>
        <v>0.36263079108280466</v>
      </c>
      <c r="CR139" s="2">
        <f t="shared" si="228"/>
        <v>1.2294035737453841</v>
      </c>
      <c r="CS139" s="2">
        <f t="shared" si="229"/>
        <v>1.0160671367143839</v>
      </c>
      <c r="CT139" s="2">
        <f t="shared" si="230"/>
        <v>1.3698134972395111</v>
      </c>
      <c r="CU139" s="32">
        <f t="shared" si="231"/>
        <v>2910.8849525473879</v>
      </c>
      <c r="CV139" s="32">
        <f t="shared" si="232"/>
        <v>376.05342626816002</v>
      </c>
      <c r="CW139" s="48">
        <f t="shared" si="233"/>
        <v>45.33237656087708</v>
      </c>
      <c r="CX139" s="48">
        <f t="shared" si="234"/>
        <v>18.369900834739298</v>
      </c>
      <c r="CY139" s="49">
        <f t="shared" si="235"/>
        <v>0.36263079108280466</v>
      </c>
      <c r="CZ139" s="49">
        <f t="shared" si="236"/>
        <v>1.2294035737453841</v>
      </c>
      <c r="DA139" s="49">
        <f t="shared" si="237"/>
        <v>1.0160671367143839</v>
      </c>
      <c r="DB139" s="49">
        <f t="shared" si="238"/>
        <v>1.3698134972395111</v>
      </c>
      <c r="DC139" s="48">
        <f t="shared" si="239"/>
        <v>2910.8849525473879</v>
      </c>
      <c r="DD139" s="32">
        <f t="shared" si="240"/>
        <v>376.05342626816002</v>
      </c>
      <c r="DE139" s="48">
        <f t="shared" si="241"/>
        <v>45.33237656087708</v>
      </c>
      <c r="DF139" s="48">
        <f t="shared" si="242"/>
        <v>18.369900834739298</v>
      </c>
      <c r="DG139" s="49">
        <f t="shared" si="243"/>
        <v>0.36263079108280466</v>
      </c>
      <c r="DH139" s="49">
        <f t="shared" si="244"/>
        <v>1.2294035737453841</v>
      </c>
      <c r="DI139" s="49">
        <f t="shared" si="245"/>
        <v>1.0160671367143839</v>
      </c>
      <c r="DJ139" s="49">
        <f t="shared" si="246"/>
        <v>1.3698134972395111</v>
      </c>
      <c r="DK139" s="48">
        <f t="shared" si="247"/>
        <v>2910.8849525473879</v>
      </c>
      <c r="DL139" s="32">
        <f t="shared" si="248"/>
        <v>376.05342626816002</v>
      </c>
      <c r="DM139" s="48">
        <f t="shared" si="249"/>
        <v>45.33237656087708</v>
      </c>
      <c r="DN139" s="48">
        <f t="shared" si="250"/>
        <v>18.369900834739298</v>
      </c>
      <c r="DO139" s="49">
        <f t="shared" si="251"/>
        <v>0.36263079108280466</v>
      </c>
      <c r="DP139" s="49">
        <f t="shared" si="252"/>
        <v>1.2294035737453841</v>
      </c>
      <c r="DQ139" s="49">
        <f t="shared" si="253"/>
        <v>1.0160671367143839</v>
      </c>
      <c r="DR139" s="49">
        <f t="shared" si="254"/>
        <v>1.3698134972395111</v>
      </c>
      <c r="DS139" s="48">
        <f t="shared" si="255"/>
        <v>2910.8849525473879</v>
      </c>
      <c r="DT139" s="32">
        <f t="shared" si="256"/>
        <v>376.05342626816002</v>
      </c>
      <c r="DU139" s="48">
        <f t="shared" si="257"/>
        <v>45.33237656087708</v>
      </c>
      <c r="DV139" s="48">
        <f t="shared" si="258"/>
        <v>18.369900834739298</v>
      </c>
      <c r="DW139" s="49">
        <f t="shared" si="259"/>
        <v>0.36263079108280466</v>
      </c>
      <c r="DX139" s="49">
        <f t="shared" si="260"/>
        <v>1.2294035737453841</v>
      </c>
      <c r="DY139" s="49">
        <f t="shared" si="261"/>
        <v>1.0160671367143839</v>
      </c>
      <c r="DZ139" s="49">
        <f t="shared" si="262"/>
        <v>1.3698134972395111</v>
      </c>
      <c r="EA139" s="48">
        <f t="shared" si="263"/>
        <v>2910.8849525473879</v>
      </c>
      <c r="EB139" s="32">
        <f t="shared" si="264"/>
        <v>376.05342626816002</v>
      </c>
      <c r="EC139" s="48">
        <f t="shared" si="265"/>
        <v>45.33237656087708</v>
      </c>
      <c r="ED139" s="48">
        <f t="shared" si="266"/>
        <v>18.369900834739298</v>
      </c>
      <c r="EE139" s="49">
        <f t="shared" si="267"/>
        <v>0.36263079108280466</v>
      </c>
      <c r="EF139" s="49">
        <f t="shared" si="268"/>
        <v>1.2294035737453841</v>
      </c>
      <c r="EG139" s="49">
        <f t="shared" si="269"/>
        <v>1.0160671367143839</v>
      </c>
      <c r="EH139" s="49">
        <f t="shared" si="270"/>
        <v>1.3698134972395111</v>
      </c>
      <c r="EI139" s="48">
        <f t="shared" si="271"/>
        <v>2910.8849525473879</v>
      </c>
      <c r="EJ139" s="32">
        <f t="shared" si="272"/>
        <v>376.05342626816002</v>
      </c>
      <c r="EK139" s="48">
        <f t="shared" si="273"/>
        <v>45.33237656087708</v>
      </c>
      <c r="EL139" s="48">
        <f t="shared" si="274"/>
        <v>18.369900834739298</v>
      </c>
      <c r="EM139" s="49">
        <f t="shared" si="275"/>
        <v>0.36263079108280466</v>
      </c>
      <c r="EN139" s="49">
        <f t="shared" si="276"/>
        <v>1.2294035737453841</v>
      </c>
      <c r="EO139" s="49">
        <f t="shared" si="277"/>
        <v>1.0160671367143839</v>
      </c>
      <c r="EP139" s="49">
        <f t="shared" si="278"/>
        <v>1.3698134972395111</v>
      </c>
      <c r="EQ139" s="32">
        <f t="shared" si="279"/>
        <v>0.89565404234562551</v>
      </c>
      <c r="ER139" s="32">
        <f t="shared" si="280"/>
        <v>102.90342626816005</v>
      </c>
    </row>
    <row r="140" spans="19:148" x14ac:dyDescent="0.25">
      <c r="S140" s="32">
        <v>0.78</v>
      </c>
      <c r="T140" s="38">
        <f t="shared" si="154"/>
        <v>380.36518467666104</v>
      </c>
      <c r="U140" s="32">
        <f t="shared" si="155"/>
        <v>45.74673124170112</v>
      </c>
      <c r="V140" s="32">
        <f t="shared" si="156"/>
        <v>18.465259634161793</v>
      </c>
      <c r="W140" s="2">
        <f t="shared" si="281"/>
        <v>0.36166665778889923</v>
      </c>
      <c r="X140" s="2">
        <f t="shared" si="282"/>
        <v>1.2440211131979209</v>
      </c>
      <c r="Y140" s="2">
        <f t="shared" si="157"/>
        <v>1.0140688757254581</v>
      </c>
      <c r="Z140" s="2">
        <f t="shared" si="158"/>
        <v>1.367184724077255</v>
      </c>
      <c r="AA140" s="32">
        <f t="shared" si="159"/>
        <v>2891.1404711752116</v>
      </c>
      <c r="AB140" s="32">
        <f t="shared" si="160"/>
        <v>375.83435934528825</v>
      </c>
      <c r="AC140" s="32">
        <f t="shared" si="161"/>
        <v>45.31167467986814</v>
      </c>
      <c r="AD140" s="32">
        <f t="shared" si="162"/>
        <v>18.365098026317867</v>
      </c>
      <c r="AE140" s="2">
        <f t="shared" si="163"/>
        <v>0.36267813670311355</v>
      </c>
      <c r="AF140" s="2">
        <f t="shared" si="164"/>
        <v>1.2286643976250868</v>
      </c>
      <c r="AG140" s="2">
        <f t="shared" si="165"/>
        <v>1.0145820355727899</v>
      </c>
      <c r="AH140" s="2">
        <f t="shared" si="166"/>
        <v>1.3773427960164117</v>
      </c>
      <c r="AI140" s="32">
        <f t="shared" si="167"/>
        <v>2892.8643357907126</v>
      </c>
      <c r="AJ140" s="32">
        <f t="shared" si="168"/>
        <v>375.85353408444843</v>
      </c>
      <c r="AK140" s="32">
        <f t="shared" si="169"/>
        <v>45.313485374021973</v>
      </c>
      <c r="AL140" s="32">
        <f t="shared" si="170"/>
        <v>18.365518251289938</v>
      </c>
      <c r="AM140" s="2">
        <f t="shared" si="171"/>
        <v>0.36267399881650048</v>
      </c>
      <c r="AN140" s="2">
        <f t="shared" si="172"/>
        <v>1.2287290842968608</v>
      </c>
      <c r="AO140" s="2">
        <f t="shared" si="173"/>
        <v>1.0145798476957215</v>
      </c>
      <c r="AP140" s="2">
        <f t="shared" si="174"/>
        <v>1.3772995230428968</v>
      </c>
      <c r="AQ140" s="32">
        <f t="shared" si="175"/>
        <v>2892.8567914350665</v>
      </c>
      <c r="AR140" s="32">
        <f t="shared" si="176"/>
        <v>375.85345018794271</v>
      </c>
      <c r="AS140" s="32">
        <f t="shared" si="177"/>
        <v>45.313477451019367</v>
      </c>
      <c r="AT140" s="32">
        <f t="shared" si="178"/>
        <v>18.365516412584668</v>
      </c>
      <c r="AU140" s="2">
        <f t="shared" si="179"/>
        <v>0.36267401692387319</v>
      </c>
      <c r="AV140" s="2">
        <f t="shared" si="180"/>
        <v>1.2287288012636572</v>
      </c>
      <c r="AW140" s="2">
        <f t="shared" si="181"/>
        <v>1.0145798572681757</v>
      </c>
      <c r="AX140" s="2">
        <f t="shared" si="182"/>
        <v>1.3772997123725712</v>
      </c>
      <c r="AY140" s="32">
        <f t="shared" si="183"/>
        <v>2892.8568244397811</v>
      </c>
      <c r="AZ140" s="32">
        <f t="shared" si="184"/>
        <v>375.85345055496981</v>
      </c>
      <c r="BA140" s="32">
        <f t="shared" si="185"/>
        <v>45.313477485680572</v>
      </c>
      <c r="BB140" s="32">
        <f t="shared" si="186"/>
        <v>18.365516420628566</v>
      </c>
      <c r="BC140" s="2">
        <f t="shared" si="187"/>
        <v>0.36267401684465811</v>
      </c>
      <c r="BD140" s="2">
        <f t="shared" si="188"/>
        <v>1.2287288025018588</v>
      </c>
      <c r="BE140" s="2">
        <f t="shared" si="189"/>
        <v>1.0145798572262985</v>
      </c>
      <c r="BF140" s="2">
        <f t="shared" si="190"/>
        <v>1.3772997115442993</v>
      </c>
      <c r="BG140" s="32">
        <f t="shared" si="191"/>
        <v>2892.8568242953934</v>
      </c>
      <c r="BH140" s="32">
        <f t="shared" si="192"/>
        <v>375.85345055336415</v>
      </c>
      <c r="BI140" s="32">
        <f t="shared" si="193"/>
        <v>45.313477485528942</v>
      </c>
      <c r="BJ140" s="32">
        <f t="shared" si="194"/>
        <v>18.36551642059338</v>
      </c>
      <c r="BK140" s="2">
        <f t="shared" si="195"/>
        <v>0.36267401684500467</v>
      </c>
      <c r="BL140" s="2">
        <f t="shared" si="196"/>
        <v>1.2287288024964418</v>
      </c>
      <c r="BM140" s="2">
        <f t="shared" si="197"/>
        <v>1.0145798572264817</v>
      </c>
      <c r="BN140" s="2">
        <f t="shared" si="198"/>
        <v>1.3772997115479235</v>
      </c>
      <c r="BO140" s="32">
        <f t="shared" si="199"/>
        <v>2892.8568242960246</v>
      </c>
      <c r="BP140" s="32">
        <f t="shared" si="200"/>
        <v>375.85345055337115</v>
      </c>
      <c r="BQ140" s="32">
        <f t="shared" si="201"/>
        <v>45.31347748552961</v>
      </c>
      <c r="BR140" s="32">
        <f t="shared" si="202"/>
        <v>18.365516420593526</v>
      </c>
      <c r="BS140" s="2">
        <f t="shared" si="203"/>
        <v>0.362674016845003</v>
      </c>
      <c r="BT140" s="2">
        <f t="shared" si="204"/>
        <v>1.228728802496466</v>
      </c>
      <c r="BU140" s="2">
        <f t="shared" si="205"/>
        <v>1.0145798572264808</v>
      </c>
      <c r="BV140" s="2">
        <f t="shared" si="206"/>
        <v>1.3772997115479071</v>
      </c>
      <c r="BW140" s="32">
        <f t="shared" si="207"/>
        <v>2892.8568242960218</v>
      </c>
      <c r="BX140" s="32">
        <f t="shared" si="208"/>
        <v>375.85345055337115</v>
      </c>
      <c r="BY140" s="32">
        <f t="shared" si="209"/>
        <v>45.31347748552961</v>
      </c>
      <c r="BZ140" s="32">
        <f t="shared" si="210"/>
        <v>18.365516420593526</v>
      </c>
      <c r="CA140" s="2">
        <f t="shared" si="211"/>
        <v>0.362674016845003</v>
      </c>
      <c r="CB140" s="2">
        <f t="shared" si="212"/>
        <v>1.228728802496466</v>
      </c>
      <c r="CC140" s="2">
        <f t="shared" si="213"/>
        <v>1.0145798572264808</v>
      </c>
      <c r="CD140" s="2">
        <f t="shared" si="214"/>
        <v>1.3772997115479071</v>
      </c>
      <c r="CE140" s="32">
        <f t="shared" si="215"/>
        <v>2892.8568242960218</v>
      </c>
      <c r="CF140" s="32">
        <f t="shared" si="216"/>
        <v>375.85345055337115</v>
      </c>
      <c r="CG140" s="32">
        <f t="shared" si="217"/>
        <v>45.31347748552961</v>
      </c>
      <c r="CH140" s="32">
        <f t="shared" si="218"/>
        <v>18.365516420593526</v>
      </c>
      <c r="CI140" s="2">
        <f t="shared" si="219"/>
        <v>0.362674016845003</v>
      </c>
      <c r="CJ140" s="2">
        <f t="shared" si="220"/>
        <v>1.228728802496466</v>
      </c>
      <c r="CK140" s="2">
        <f t="shared" si="221"/>
        <v>1.0145798572264808</v>
      </c>
      <c r="CL140" s="2">
        <f t="shared" si="222"/>
        <v>1.3772997115479071</v>
      </c>
      <c r="CM140" s="32">
        <f t="shared" si="223"/>
        <v>2892.8568242960218</v>
      </c>
      <c r="CN140" s="32">
        <f t="shared" si="224"/>
        <v>375.85345055337115</v>
      </c>
      <c r="CO140" s="32">
        <f t="shared" si="225"/>
        <v>45.31347748552961</v>
      </c>
      <c r="CP140" s="32">
        <f t="shared" si="226"/>
        <v>18.365516420593526</v>
      </c>
      <c r="CQ140" s="2">
        <f t="shared" si="227"/>
        <v>0.362674016845003</v>
      </c>
      <c r="CR140" s="2">
        <f t="shared" si="228"/>
        <v>1.228728802496466</v>
      </c>
      <c r="CS140" s="2">
        <f t="shared" si="229"/>
        <v>1.0145798572264808</v>
      </c>
      <c r="CT140" s="2">
        <f t="shared" si="230"/>
        <v>1.3772997115479071</v>
      </c>
      <c r="CU140" s="32">
        <f t="shared" si="231"/>
        <v>2892.8568242960218</v>
      </c>
      <c r="CV140" s="32">
        <f t="shared" si="232"/>
        <v>375.85345055337115</v>
      </c>
      <c r="CW140" s="48">
        <f t="shared" si="233"/>
        <v>45.31347748552961</v>
      </c>
      <c r="CX140" s="48">
        <f t="shared" si="234"/>
        <v>18.365516420593526</v>
      </c>
      <c r="CY140" s="49">
        <f t="shared" si="235"/>
        <v>0.362674016845003</v>
      </c>
      <c r="CZ140" s="49">
        <f t="shared" si="236"/>
        <v>1.228728802496466</v>
      </c>
      <c r="DA140" s="49">
        <f t="shared" si="237"/>
        <v>1.0145798572264808</v>
      </c>
      <c r="DB140" s="49">
        <f t="shared" si="238"/>
        <v>1.3772997115479071</v>
      </c>
      <c r="DC140" s="48">
        <f t="shared" si="239"/>
        <v>2892.8568242960218</v>
      </c>
      <c r="DD140" s="32">
        <f t="shared" si="240"/>
        <v>375.85345055337115</v>
      </c>
      <c r="DE140" s="48">
        <f t="shared" si="241"/>
        <v>45.31347748552961</v>
      </c>
      <c r="DF140" s="48">
        <f t="shared" si="242"/>
        <v>18.365516420593526</v>
      </c>
      <c r="DG140" s="49">
        <f t="shared" si="243"/>
        <v>0.362674016845003</v>
      </c>
      <c r="DH140" s="49">
        <f t="shared" si="244"/>
        <v>1.228728802496466</v>
      </c>
      <c r="DI140" s="49">
        <f t="shared" si="245"/>
        <v>1.0145798572264808</v>
      </c>
      <c r="DJ140" s="49">
        <f t="shared" si="246"/>
        <v>1.3772997115479071</v>
      </c>
      <c r="DK140" s="48">
        <f t="shared" si="247"/>
        <v>2892.8568242960218</v>
      </c>
      <c r="DL140" s="32">
        <f t="shared" si="248"/>
        <v>375.85345055337115</v>
      </c>
      <c r="DM140" s="48">
        <f t="shared" si="249"/>
        <v>45.31347748552961</v>
      </c>
      <c r="DN140" s="48">
        <f t="shared" si="250"/>
        <v>18.365516420593526</v>
      </c>
      <c r="DO140" s="49">
        <f t="shared" si="251"/>
        <v>0.362674016845003</v>
      </c>
      <c r="DP140" s="49">
        <f t="shared" si="252"/>
        <v>1.228728802496466</v>
      </c>
      <c r="DQ140" s="49">
        <f t="shared" si="253"/>
        <v>1.0145798572264808</v>
      </c>
      <c r="DR140" s="49">
        <f t="shared" si="254"/>
        <v>1.3772997115479071</v>
      </c>
      <c r="DS140" s="48">
        <f t="shared" si="255"/>
        <v>2892.8568242960218</v>
      </c>
      <c r="DT140" s="32">
        <f t="shared" si="256"/>
        <v>375.85345055337115</v>
      </c>
      <c r="DU140" s="48">
        <f t="shared" si="257"/>
        <v>45.31347748552961</v>
      </c>
      <c r="DV140" s="48">
        <f t="shared" si="258"/>
        <v>18.365516420593526</v>
      </c>
      <c r="DW140" s="49">
        <f t="shared" si="259"/>
        <v>0.362674016845003</v>
      </c>
      <c r="DX140" s="49">
        <f t="shared" si="260"/>
        <v>1.228728802496466</v>
      </c>
      <c r="DY140" s="49">
        <f t="shared" si="261"/>
        <v>1.0145798572264808</v>
      </c>
      <c r="DZ140" s="49">
        <f t="shared" si="262"/>
        <v>1.3772997115479071</v>
      </c>
      <c r="EA140" s="48">
        <f t="shared" si="263"/>
        <v>2892.8568242960218</v>
      </c>
      <c r="EB140" s="32">
        <f t="shared" si="264"/>
        <v>375.85345055337115</v>
      </c>
      <c r="EC140" s="48">
        <f t="shared" si="265"/>
        <v>45.31347748552961</v>
      </c>
      <c r="ED140" s="48">
        <f t="shared" si="266"/>
        <v>18.365516420593526</v>
      </c>
      <c r="EE140" s="49">
        <f t="shared" si="267"/>
        <v>0.362674016845003</v>
      </c>
      <c r="EF140" s="49">
        <f t="shared" si="268"/>
        <v>1.228728802496466</v>
      </c>
      <c r="EG140" s="49">
        <f t="shared" si="269"/>
        <v>1.0145798572264808</v>
      </c>
      <c r="EH140" s="49">
        <f t="shared" si="270"/>
        <v>1.3772997115479071</v>
      </c>
      <c r="EI140" s="48">
        <f t="shared" si="271"/>
        <v>2892.8568242960218</v>
      </c>
      <c r="EJ140" s="32">
        <f t="shared" si="272"/>
        <v>375.85345055337115</v>
      </c>
      <c r="EK140" s="48">
        <f t="shared" si="273"/>
        <v>45.31347748552961</v>
      </c>
      <c r="EL140" s="48">
        <f t="shared" si="274"/>
        <v>18.365516420593526</v>
      </c>
      <c r="EM140" s="49">
        <f t="shared" si="275"/>
        <v>0.362674016845003</v>
      </c>
      <c r="EN140" s="49">
        <f t="shared" si="276"/>
        <v>1.228728802496466</v>
      </c>
      <c r="EO140" s="49">
        <f t="shared" si="277"/>
        <v>1.0145798572264808</v>
      </c>
      <c r="EP140" s="49">
        <f t="shared" si="278"/>
        <v>1.3772997115479071</v>
      </c>
      <c r="EQ140" s="32">
        <f t="shared" si="279"/>
        <v>0.90034694945503735</v>
      </c>
      <c r="ER140" s="32">
        <f t="shared" si="280"/>
        <v>102.70345055337117</v>
      </c>
    </row>
    <row r="141" spans="19:148" x14ac:dyDescent="0.25">
      <c r="S141" s="32">
        <v>0.79</v>
      </c>
      <c r="T141" s="38">
        <f t="shared" si="154"/>
        <v>379.9737211759259</v>
      </c>
      <c r="U141" s="32">
        <f t="shared" si="155"/>
        <v>45.708559901915343</v>
      </c>
      <c r="V141" s="32">
        <f t="shared" si="156"/>
        <v>18.456536327287083</v>
      </c>
      <c r="W141" s="2">
        <f t="shared" si="281"/>
        <v>0.3617567608751534</v>
      </c>
      <c r="X141" s="2">
        <f t="shared" si="282"/>
        <v>1.2426883164413771</v>
      </c>
      <c r="Y141" s="2">
        <f t="shared" si="157"/>
        <v>1.0127329831016436</v>
      </c>
      <c r="Z141" s="2">
        <f t="shared" si="158"/>
        <v>1.3748752008569802</v>
      </c>
      <c r="AA141" s="32">
        <f t="shared" si="159"/>
        <v>2873.4711024916855</v>
      </c>
      <c r="AB141" s="32">
        <f t="shared" si="160"/>
        <v>375.63728402614697</v>
      </c>
      <c r="AC141" s="32">
        <f t="shared" si="161"/>
        <v>45.293079304771695</v>
      </c>
      <c r="AD141" s="32">
        <f t="shared" si="162"/>
        <v>18.360780797322199</v>
      </c>
      <c r="AE141" s="2">
        <f t="shared" si="163"/>
        <v>0.36272059609979401</v>
      </c>
      <c r="AF141" s="2">
        <f t="shared" si="164"/>
        <v>1.2279996983050521</v>
      </c>
      <c r="AG141" s="2">
        <f t="shared" si="165"/>
        <v>1.0131787508621699</v>
      </c>
      <c r="AH141" s="2">
        <f t="shared" si="166"/>
        <v>1.3848795623670025</v>
      </c>
      <c r="AI141" s="32">
        <f t="shared" si="167"/>
        <v>2875.0479081401809</v>
      </c>
      <c r="AJ141" s="32">
        <f t="shared" si="168"/>
        <v>375.65491084175329</v>
      </c>
      <c r="AK141" s="32">
        <f t="shared" si="169"/>
        <v>45.294741423544025</v>
      </c>
      <c r="AL141" s="32">
        <f t="shared" si="170"/>
        <v>18.361166806590312</v>
      </c>
      <c r="AM141" s="2">
        <f t="shared" si="171"/>
        <v>0.3627168035803649</v>
      </c>
      <c r="AN141" s="2">
        <f t="shared" si="172"/>
        <v>1.2280591398923968</v>
      </c>
      <c r="AO141" s="2">
        <f t="shared" si="173"/>
        <v>1.0131769258108829</v>
      </c>
      <c r="AP141" s="2">
        <f t="shared" si="174"/>
        <v>1.3848386322586115</v>
      </c>
      <c r="AQ141" s="32">
        <f t="shared" si="175"/>
        <v>2875.0412894783435</v>
      </c>
      <c r="AR141" s="32">
        <f t="shared" si="176"/>
        <v>375.65483686937228</v>
      </c>
      <c r="AS141" s="32">
        <f t="shared" si="177"/>
        <v>45.2947344478792</v>
      </c>
      <c r="AT141" s="32">
        <f t="shared" si="178"/>
        <v>18.361165186616343</v>
      </c>
      <c r="AU141" s="2">
        <f t="shared" si="179"/>
        <v>0.36271681949809115</v>
      </c>
      <c r="AV141" s="2">
        <f t="shared" si="180"/>
        <v>1.2280588904366014</v>
      </c>
      <c r="AW141" s="2">
        <f t="shared" si="181"/>
        <v>1.0131769334696303</v>
      </c>
      <c r="AX141" s="2">
        <f t="shared" si="182"/>
        <v>1.3848388040205208</v>
      </c>
      <c r="AY141" s="32">
        <f t="shared" si="183"/>
        <v>2875.0413172505341</v>
      </c>
      <c r="AZ141" s="32">
        <f t="shared" si="184"/>
        <v>375.65483717976389</v>
      </c>
      <c r="BA141" s="32">
        <f t="shared" si="185"/>
        <v>45.294734477149426</v>
      </c>
      <c r="BB141" s="32">
        <f t="shared" si="186"/>
        <v>18.361165193413825</v>
      </c>
      <c r="BC141" s="2">
        <f t="shared" si="187"/>
        <v>0.36271681943129941</v>
      </c>
      <c r="BD141" s="2">
        <f t="shared" si="188"/>
        <v>1.2280588914833304</v>
      </c>
      <c r="BE141" s="2">
        <f t="shared" si="189"/>
        <v>1.0131769334374936</v>
      </c>
      <c r="BF141" s="2">
        <f t="shared" si="190"/>
        <v>1.3848388032997994</v>
      </c>
      <c r="BG141" s="32">
        <f t="shared" si="191"/>
        <v>2875.0413171340019</v>
      </c>
      <c r="BH141" s="32">
        <f t="shared" si="192"/>
        <v>375.65483717846143</v>
      </c>
      <c r="BI141" s="32">
        <f t="shared" si="193"/>
        <v>45.29473447702658</v>
      </c>
      <c r="BJ141" s="32">
        <f t="shared" si="194"/>
        <v>18.361165193385304</v>
      </c>
      <c r="BK141" s="2">
        <f t="shared" si="195"/>
        <v>0.36271681943157991</v>
      </c>
      <c r="BL141" s="2">
        <f t="shared" si="196"/>
        <v>1.2280588914789374</v>
      </c>
      <c r="BM141" s="2">
        <f t="shared" si="197"/>
        <v>1.0131769334376286</v>
      </c>
      <c r="BN141" s="2">
        <f t="shared" si="198"/>
        <v>1.3848388033028243</v>
      </c>
      <c r="BO141" s="32">
        <f t="shared" si="199"/>
        <v>2875.0413171344908</v>
      </c>
      <c r="BP141" s="32">
        <f t="shared" si="200"/>
        <v>375.65483717846695</v>
      </c>
      <c r="BQ141" s="32">
        <f t="shared" si="201"/>
        <v>45.294734477027099</v>
      </c>
      <c r="BR141" s="32">
        <f t="shared" si="202"/>
        <v>18.361165193385425</v>
      </c>
      <c r="BS141" s="2">
        <f t="shared" si="203"/>
        <v>0.36271681943157874</v>
      </c>
      <c r="BT141" s="2">
        <f t="shared" si="204"/>
        <v>1.2280588914789559</v>
      </c>
      <c r="BU141" s="2">
        <f t="shared" si="205"/>
        <v>1.0131769334376282</v>
      </c>
      <c r="BV141" s="2">
        <f t="shared" si="206"/>
        <v>1.3848388033028114</v>
      </c>
      <c r="BW141" s="32">
        <f t="shared" si="207"/>
        <v>2875.0413171344881</v>
      </c>
      <c r="BX141" s="32">
        <f t="shared" si="208"/>
        <v>375.65483717846695</v>
      </c>
      <c r="BY141" s="32">
        <f t="shared" si="209"/>
        <v>45.294734477027099</v>
      </c>
      <c r="BZ141" s="32">
        <f t="shared" si="210"/>
        <v>18.361165193385425</v>
      </c>
      <c r="CA141" s="2">
        <f t="shared" si="211"/>
        <v>0.36271681943157874</v>
      </c>
      <c r="CB141" s="2">
        <f t="shared" si="212"/>
        <v>1.2280588914789559</v>
      </c>
      <c r="CC141" s="2">
        <f t="shared" si="213"/>
        <v>1.0131769334376282</v>
      </c>
      <c r="CD141" s="2">
        <f t="shared" si="214"/>
        <v>1.3848388033028114</v>
      </c>
      <c r="CE141" s="32">
        <f t="shared" si="215"/>
        <v>2875.0413171344881</v>
      </c>
      <c r="CF141" s="32">
        <f t="shared" si="216"/>
        <v>375.65483717846695</v>
      </c>
      <c r="CG141" s="32">
        <f t="shared" si="217"/>
        <v>45.294734477027099</v>
      </c>
      <c r="CH141" s="32">
        <f t="shared" si="218"/>
        <v>18.361165193385425</v>
      </c>
      <c r="CI141" s="2">
        <f t="shared" si="219"/>
        <v>0.36271681943157874</v>
      </c>
      <c r="CJ141" s="2">
        <f t="shared" si="220"/>
        <v>1.2280588914789559</v>
      </c>
      <c r="CK141" s="2">
        <f t="shared" si="221"/>
        <v>1.0131769334376282</v>
      </c>
      <c r="CL141" s="2">
        <f t="shared" si="222"/>
        <v>1.3848388033028114</v>
      </c>
      <c r="CM141" s="32">
        <f t="shared" si="223"/>
        <v>2875.0413171344881</v>
      </c>
      <c r="CN141" s="32">
        <f t="shared" si="224"/>
        <v>375.65483717846695</v>
      </c>
      <c r="CO141" s="32">
        <f t="shared" si="225"/>
        <v>45.294734477027099</v>
      </c>
      <c r="CP141" s="32">
        <f t="shared" si="226"/>
        <v>18.361165193385425</v>
      </c>
      <c r="CQ141" s="2">
        <f t="shared" si="227"/>
        <v>0.36271681943157874</v>
      </c>
      <c r="CR141" s="2">
        <f t="shared" si="228"/>
        <v>1.2280588914789559</v>
      </c>
      <c r="CS141" s="2">
        <f t="shared" si="229"/>
        <v>1.0131769334376282</v>
      </c>
      <c r="CT141" s="2">
        <f t="shared" si="230"/>
        <v>1.3848388033028114</v>
      </c>
      <c r="CU141" s="32">
        <f t="shared" si="231"/>
        <v>2875.0413171344881</v>
      </c>
      <c r="CV141" s="32">
        <f t="shared" si="232"/>
        <v>375.65483717846695</v>
      </c>
      <c r="CW141" s="48">
        <f t="shared" si="233"/>
        <v>45.294734477027099</v>
      </c>
      <c r="CX141" s="48">
        <f t="shared" si="234"/>
        <v>18.361165193385425</v>
      </c>
      <c r="CY141" s="49">
        <f t="shared" si="235"/>
        <v>0.36271681943157874</v>
      </c>
      <c r="CZ141" s="49">
        <f t="shared" si="236"/>
        <v>1.2280588914789559</v>
      </c>
      <c r="DA141" s="49">
        <f t="shared" si="237"/>
        <v>1.0131769334376282</v>
      </c>
      <c r="DB141" s="49">
        <f t="shared" si="238"/>
        <v>1.3848388033028114</v>
      </c>
      <c r="DC141" s="48">
        <f t="shared" si="239"/>
        <v>2875.0413171344881</v>
      </c>
      <c r="DD141" s="32">
        <f t="shared" si="240"/>
        <v>375.65483717846695</v>
      </c>
      <c r="DE141" s="48">
        <f t="shared" si="241"/>
        <v>45.294734477027099</v>
      </c>
      <c r="DF141" s="48">
        <f t="shared" si="242"/>
        <v>18.361165193385425</v>
      </c>
      <c r="DG141" s="49">
        <f t="shared" si="243"/>
        <v>0.36271681943157874</v>
      </c>
      <c r="DH141" s="49">
        <f t="shared" si="244"/>
        <v>1.2280588914789559</v>
      </c>
      <c r="DI141" s="49">
        <f t="shared" si="245"/>
        <v>1.0131769334376282</v>
      </c>
      <c r="DJ141" s="49">
        <f t="shared" si="246"/>
        <v>1.3848388033028114</v>
      </c>
      <c r="DK141" s="48">
        <f t="shared" si="247"/>
        <v>2875.0413171344881</v>
      </c>
      <c r="DL141" s="32">
        <f t="shared" si="248"/>
        <v>375.65483717846695</v>
      </c>
      <c r="DM141" s="48">
        <f t="shared" si="249"/>
        <v>45.294734477027099</v>
      </c>
      <c r="DN141" s="48">
        <f t="shared" si="250"/>
        <v>18.361165193385425</v>
      </c>
      <c r="DO141" s="49">
        <f t="shared" si="251"/>
        <v>0.36271681943157874</v>
      </c>
      <c r="DP141" s="49">
        <f t="shared" si="252"/>
        <v>1.2280588914789559</v>
      </c>
      <c r="DQ141" s="49">
        <f t="shared" si="253"/>
        <v>1.0131769334376282</v>
      </c>
      <c r="DR141" s="49">
        <f t="shared" si="254"/>
        <v>1.3848388033028114</v>
      </c>
      <c r="DS141" s="48">
        <f t="shared" si="255"/>
        <v>2875.0413171344881</v>
      </c>
      <c r="DT141" s="32">
        <f t="shared" si="256"/>
        <v>375.65483717846695</v>
      </c>
      <c r="DU141" s="48">
        <f t="shared" si="257"/>
        <v>45.294734477027099</v>
      </c>
      <c r="DV141" s="48">
        <f t="shared" si="258"/>
        <v>18.361165193385425</v>
      </c>
      <c r="DW141" s="49">
        <f t="shared" si="259"/>
        <v>0.36271681943157874</v>
      </c>
      <c r="DX141" s="49">
        <f t="shared" si="260"/>
        <v>1.2280588914789559</v>
      </c>
      <c r="DY141" s="49">
        <f t="shared" si="261"/>
        <v>1.0131769334376282</v>
      </c>
      <c r="DZ141" s="49">
        <f t="shared" si="262"/>
        <v>1.3848388033028114</v>
      </c>
      <c r="EA141" s="48">
        <f t="shared" si="263"/>
        <v>2875.0413171344881</v>
      </c>
      <c r="EB141" s="32">
        <f t="shared" si="264"/>
        <v>375.65483717846695</v>
      </c>
      <c r="EC141" s="48">
        <f t="shared" si="265"/>
        <v>45.294734477027099</v>
      </c>
      <c r="ED141" s="48">
        <f t="shared" si="266"/>
        <v>18.361165193385425</v>
      </c>
      <c r="EE141" s="49">
        <f t="shared" si="267"/>
        <v>0.36271681943157874</v>
      </c>
      <c r="EF141" s="49">
        <f t="shared" si="268"/>
        <v>1.2280588914789559</v>
      </c>
      <c r="EG141" s="49">
        <f t="shared" si="269"/>
        <v>1.0131769334376282</v>
      </c>
      <c r="EH141" s="49">
        <f t="shared" si="270"/>
        <v>1.3848388033028114</v>
      </c>
      <c r="EI141" s="48">
        <f t="shared" si="271"/>
        <v>2875.0413171344881</v>
      </c>
      <c r="EJ141" s="32">
        <f t="shared" si="272"/>
        <v>375.65483717846695</v>
      </c>
      <c r="EK141" s="48">
        <f t="shared" si="273"/>
        <v>45.294734477027099</v>
      </c>
      <c r="EL141" s="48">
        <f t="shared" si="274"/>
        <v>18.361165193385425</v>
      </c>
      <c r="EM141" s="49">
        <f t="shared" si="275"/>
        <v>0.36271681943157874</v>
      </c>
      <c r="EN141" s="49">
        <f t="shared" si="276"/>
        <v>1.2280588914789559</v>
      </c>
      <c r="EO141" s="49">
        <f t="shared" si="277"/>
        <v>1.0131769334376282</v>
      </c>
      <c r="EP141" s="49">
        <f t="shared" si="278"/>
        <v>1.3848388033028114</v>
      </c>
      <c r="EQ141" s="32">
        <f t="shared" si="279"/>
        <v>0.90502087068063419</v>
      </c>
      <c r="ER141" s="32">
        <f t="shared" si="280"/>
        <v>102.50483717846697</v>
      </c>
    </row>
    <row r="142" spans="19:148" x14ac:dyDescent="0.25">
      <c r="S142" s="43">
        <v>0.8</v>
      </c>
      <c r="T142" s="46">
        <f t="shared" si="154"/>
        <v>379.58225767519082</v>
      </c>
      <c r="U142" s="43">
        <f t="shared" si="155"/>
        <v>45.670500704237668</v>
      </c>
      <c r="V142" s="43">
        <f t="shared" si="156"/>
        <v>18.447826254594414</v>
      </c>
      <c r="W142" s="47">
        <f t="shared" si="281"/>
        <v>0.36184634458005449</v>
      </c>
      <c r="X142" s="47">
        <f t="shared" si="282"/>
        <v>1.2413566995946654</v>
      </c>
      <c r="Y142" s="47">
        <f t="shared" si="157"/>
        <v>1.0114730884782031</v>
      </c>
      <c r="Z142" s="47">
        <f t="shared" si="158"/>
        <v>1.3826419243300776</v>
      </c>
      <c r="AA142" s="43">
        <f t="shared" si="159"/>
        <v>2856.00342016062</v>
      </c>
      <c r="AB142" s="43">
        <f t="shared" si="160"/>
        <v>375.44148889543288</v>
      </c>
      <c r="AC142" s="43">
        <f t="shared" si="161"/>
        <v>45.27463118615443</v>
      </c>
      <c r="AD142" s="43">
        <f t="shared" si="162"/>
        <v>18.356494831755583</v>
      </c>
      <c r="AE142" s="47">
        <f t="shared" si="163"/>
        <v>0.36276265489413551</v>
      </c>
      <c r="AF142" s="47">
        <f t="shared" si="164"/>
        <v>1.2273395706764882</v>
      </c>
      <c r="AG142" s="47">
        <f t="shared" si="165"/>
        <v>1.0118577061636338</v>
      </c>
      <c r="AH142" s="47">
        <f t="shared" si="166"/>
        <v>1.3924691358326959</v>
      </c>
      <c r="AI142" s="43">
        <f t="shared" si="167"/>
        <v>2857.4392300202371</v>
      </c>
      <c r="AJ142" s="43">
        <f t="shared" si="168"/>
        <v>375.45761949351868</v>
      </c>
      <c r="AK142" s="43">
        <f t="shared" si="169"/>
        <v>45.2761500407086</v>
      </c>
      <c r="AL142" s="43">
        <f t="shared" si="170"/>
        <v>18.356847810215736</v>
      </c>
      <c r="AM142" s="47">
        <f t="shared" si="171"/>
        <v>0.36275919457263706</v>
      </c>
      <c r="AN142" s="47">
        <f t="shared" si="172"/>
        <v>1.227393945826212</v>
      </c>
      <c r="AO142" s="47">
        <f t="shared" si="173"/>
        <v>1.0118561973789901</v>
      </c>
      <c r="AP142" s="47">
        <f t="shared" si="174"/>
        <v>1.3924306089248633</v>
      </c>
      <c r="AQ142" s="43">
        <f t="shared" si="175"/>
        <v>2857.4334624061153</v>
      </c>
      <c r="AR142" s="43">
        <f t="shared" si="176"/>
        <v>375.45755471045385</v>
      </c>
      <c r="AS142" s="43">
        <f t="shared" si="177"/>
        <v>45.276143940388373</v>
      </c>
      <c r="AT142" s="43">
        <f t="shared" si="178"/>
        <v>18.356846392554235</v>
      </c>
      <c r="AU142" s="47">
        <f t="shared" si="179"/>
        <v>0.36275920847152804</v>
      </c>
      <c r="AV142" s="47">
        <f t="shared" si="180"/>
        <v>1.2273937274434912</v>
      </c>
      <c r="AW142" s="47">
        <f t="shared" si="181"/>
        <v>1.0118562034383418</v>
      </c>
      <c r="AX142" s="47">
        <f t="shared" si="182"/>
        <v>1.3924307636511526</v>
      </c>
      <c r="AY142" s="43">
        <f t="shared" si="183"/>
        <v>2857.4334855670504</v>
      </c>
      <c r="AZ142" s="43">
        <f t="shared" si="184"/>
        <v>375.45755497060259</v>
      </c>
      <c r="BA142" s="43">
        <f t="shared" si="185"/>
        <v>45.276143964885371</v>
      </c>
      <c r="BB142" s="43">
        <f t="shared" si="186"/>
        <v>18.356846398247125</v>
      </c>
      <c r="BC142" s="47">
        <f t="shared" si="187"/>
        <v>0.36275920841571435</v>
      </c>
      <c r="BD142" s="47">
        <f t="shared" si="188"/>
        <v>1.2273937283204486</v>
      </c>
      <c r="BE142" s="47">
        <f t="shared" si="189"/>
        <v>1.0118562034140093</v>
      </c>
      <c r="BF142" s="47">
        <f t="shared" si="190"/>
        <v>1.3924307630298198</v>
      </c>
      <c r="BG142" s="43">
        <f t="shared" si="191"/>
        <v>2857.4334854740432</v>
      </c>
      <c r="BH142" s="43">
        <f t="shared" si="192"/>
        <v>375.45755496955786</v>
      </c>
      <c r="BI142" s="43">
        <f t="shared" si="193"/>
        <v>45.276143964787011</v>
      </c>
      <c r="BJ142" s="43">
        <f t="shared" si="194"/>
        <v>18.356846398224256</v>
      </c>
      <c r="BK142" s="47">
        <f t="shared" si="195"/>
        <v>0.36275920841593823</v>
      </c>
      <c r="BL142" s="47">
        <f t="shared" si="196"/>
        <v>1.2273937283169278</v>
      </c>
      <c r="BM142" s="47">
        <f t="shared" si="197"/>
        <v>1.011856203414107</v>
      </c>
      <c r="BN142" s="47">
        <f t="shared" si="198"/>
        <v>1.3924307630323145</v>
      </c>
      <c r="BO142" s="43">
        <f t="shared" si="199"/>
        <v>2857.433485474417</v>
      </c>
      <c r="BP142" s="43">
        <f t="shared" si="200"/>
        <v>375.45755496956207</v>
      </c>
      <c r="BQ142" s="43">
        <f t="shared" si="201"/>
        <v>45.276143964787387</v>
      </c>
      <c r="BR142" s="43">
        <f t="shared" si="202"/>
        <v>18.356846398224349</v>
      </c>
      <c r="BS142" s="47">
        <f t="shared" si="203"/>
        <v>0.36275920841593745</v>
      </c>
      <c r="BT142" s="47">
        <f t="shared" si="204"/>
        <v>1.2273937283169414</v>
      </c>
      <c r="BU142" s="47">
        <f t="shared" si="205"/>
        <v>1.0118562034141065</v>
      </c>
      <c r="BV142" s="47">
        <f t="shared" si="206"/>
        <v>1.3924307630323047</v>
      </c>
      <c r="BW142" s="43">
        <f t="shared" si="207"/>
        <v>2857.4334854744161</v>
      </c>
      <c r="BX142" s="43">
        <f t="shared" si="208"/>
        <v>375.45755496956207</v>
      </c>
      <c r="BY142" s="43">
        <f t="shared" si="209"/>
        <v>45.276143964787387</v>
      </c>
      <c r="BZ142" s="43">
        <f t="shared" si="210"/>
        <v>18.356846398224349</v>
      </c>
      <c r="CA142" s="47">
        <f t="shared" si="211"/>
        <v>0.36275920841593745</v>
      </c>
      <c r="CB142" s="47">
        <f t="shared" si="212"/>
        <v>1.2273937283169414</v>
      </c>
      <c r="CC142" s="47">
        <f t="shared" si="213"/>
        <v>1.0118562034141065</v>
      </c>
      <c r="CD142" s="47">
        <f t="shared" si="214"/>
        <v>1.3924307630323047</v>
      </c>
      <c r="CE142" s="43">
        <f t="shared" si="215"/>
        <v>2857.4334854744161</v>
      </c>
      <c r="CF142" s="43">
        <f t="shared" si="216"/>
        <v>375.45755496956207</v>
      </c>
      <c r="CG142" s="43">
        <f t="shared" si="217"/>
        <v>45.276143964787387</v>
      </c>
      <c r="CH142" s="43">
        <f t="shared" si="218"/>
        <v>18.356846398224349</v>
      </c>
      <c r="CI142" s="47">
        <f t="shared" si="219"/>
        <v>0.36275920841593745</v>
      </c>
      <c r="CJ142" s="47">
        <f t="shared" si="220"/>
        <v>1.2273937283169414</v>
      </c>
      <c r="CK142" s="47">
        <f t="shared" si="221"/>
        <v>1.0118562034141065</v>
      </c>
      <c r="CL142" s="47">
        <f t="shared" si="222"/>
        <v>1.3924307630323047</v>
      </c>
      <c r="CM142" s="43">
        <f t="shared" si="223"/>
        <v>2857.4334854744161</v>
      </c>
      <c r="CN142" s="43">
        <f t="shared" si="224"/>
        <v>375.45755496956207</v>
      </c>
      <c r="CO142" s="43">
        <f t="shared" si="225"/>
        <v>45.276143964787387</v>
      </c>
      <c r="CP142" s="43">
        <f t="shared" si="226"/>
        <v>18.356846398224349</v>
      </c>
      <c r="CQ142" s="47">
        <f t="shared" si="227"/>
        <v>0.36275920841593745</v>
      </c>
      <c r="CR142" s="47">
        <f t="shared" si="228"/>
        <v>1.2273937283169414</v>
      </c>
      <c r="CS142" s="47">
        <f t="shared" si="229"/>
        <v>1.0118562034141065</v>
      </c>
      <c r="CT142" s="47">
        <f t="shared" si="230"/>
        <v>1.3924307630323047</v>
      </c>
      <c r="CU142" s="43">
        <f t="shared" si="231"/>
        <v>2857.4334854744161</v>
      </c>
      <c r="CV142" s="43">
        <f t="shared" si="232"/>
        <v>375.45755496956207</v>
      </c>
      <c r="CW142" s="43">
        <f t="shared" si="233"/>
        <v>45.276143964787387</v>
      </c>
      <c r="CX142" s="43">
        <f t="shared" si="234"/>
        <v>18.356846398224349</v>
      </c>
      <c r="CY142" s="47">
        <f t="shared" si="235"/>
        <v>0.36275920841593745</v>
      </c>
      <c r="CZ142" s="47">
        <f t="shared" si="236"/>
        <v>1.2273937283169414</v>
      </c>
      <c r="DA142" s="47">
        <f t="shared" si="237"/>
        <v>1.0118562034141065</v>
      </c>
      <c r="DB142" s="47">
        <f t="shared" si="238"/>
        <v>1.3924307630323047</v>
      </c>
      <c r="DC142" s="43">
        <f t="shared" si="239"/>
        <v>2857.4334854744161</v>
      </c>
      <c r="DD142" s="43">
        <f t="shared" si="240"/>
        <v>375.45755496956207</v>
      </c>
      <c r="DE142" s="43">
        <f t="shared" si="241"/>
        <v>45.276143964787387</v>
      </c>
      <c r="DF142" s="43">
        <f t="shared" si="242"/>
        <v>18.356846398224349</v>
      </c>
      <c r="DG142" s="47">
        <f t="shared" si="243"/>
        <v>0.36275920841593745</v>
      </c>
      <c r="DH142" s="47">
        <f t="shared" si="244"/>
        <v>1.2273937283169414</v>
      </c>
      <c r="DI142" s="47">
        <f t="shared" si="245"/>
        <v>1.0118562034141065</v>
      </c>
      <c r="DJ142" s="47">
        <f t="shared" si="246"/>
        <v>1.3924307630323047</v>
      </c>
      <c r="DK142" s="43">
        <f t="shared" si="247"/>
        <v>2857.4334854744161</v>
      </c>
      <c r="DL142" s="43">
        <f t="shared" si="248"/>
        <v>375.45755496956207</v>
      </c>
      <c r="DM142" s="43">
        <f t="shared" si="249"/>
        <v>45.276143964787387</v>
      </c>
      <c r="DN142" s="43">
        <f t="shared" si="250"/>
        <v>18.356846398224349</v>
      </c>
      <c r="DO142" s="47">
        <f t="shared" si="251"/>
        <v>0.36275920841593745</v>
      </c>
      <c r="DP142" s="47">
        <f t="shared" si="252"/>
        <v>1.2273937283169414</v>
      </c>
      <c r="DQ142" s="47">
        <f t="shared" si="253"/>
        <v>1.0118562034141065</v>
      </c>
      <c r="DR142" s="47">
        <f t="shared" si="254"/>
        <v>1.3924307630323047</v>
      </c>
      <c r="DS142" s="43">
        <f t="shared" si="255"/>
        <v>2857.4334854744161</v>
      </c>
      <c r="DT142" s="43">
        <f t="shared" si="256"/>
        <v>375.45755496956207</v>
      </c>
      <c r="DU142" s="43">
        <f t="shared" si="257"/>
        <v>45.276143964787387</v>
      </c>
      <c r="DV142" s="43">
        <f t="shared" si="258"/>
        <v>18.356846398224349</v>
      </c>
      <c r="DW142" s="47">
        <f t="shared" si="259"/>
        <v>0.36275920841593745</v>
      </c>
      <c r="DX142" s="47">
        <f t="shared" si="260"/>
        <v>1.2273937283169414</v>
      </c>
      <c r="DY142" s="47">
        <f t="shared" si="261"/>
        <v>1.0118562034141065</v>
      </c>
      <c r="DZ142" s="47">
        <f t="shared" si="262"/>
        <v>1.3924307630323047</v>
      </c>
      <c r="EA142" s="43">
        <f t="shared" si="263"/>
        <v>2857.4334854744161</v>
      </c>
      <c r="EB142" s="43">
        <f t="shared" si="264"/>
        <v>375.45755496956207</v>
      </c>
      <c r="EC142" s="43">
        <f t="shared" si="265"/>
        <v>45.276143964787387</v>
      </c>
      <c r="ED142" s="43">
        <f t="shared" si="266"/>
        <v>18.356846398224349</v>
      </c>
      <c r="EE142" s="47">
        <f t="shared" si="267"/>
        <v>0.36275920841593745</v>
      </c>
      <c r="EF142" s="47">
        <f t="shared" si="268"/>
        <v>1.2273937283169414</v>
      </c>
      <c r="EG142" s="47">
        <f t="shared" si="269"/>
        <v>1.0118562034141065</v>
      </c>
      <c r="EH142" s="47">
        <f t="shared" si="270"/>
        <v>1.3924307630323047</v>
      </c>
      <c r="EI142" s="43">
        <f t="shared" si="271"/>
        <v>2857.4334854744161</v>
      </c>
      <c r="EJ142" s="43">
        <f t="shared" si="272"/>
        <v>375.45755496956207</v>
      </c>
      <c r="EK142" s="43">
        <f t="shared" si="273"/>
        <v>45.276143964787387</v>
      </c>
      <c r="EL142" s="43">
        <f t="shared" si="274"/>
        <v>18.356846398224349</v>
      </c>
      <c r="EM142" s="47">
        <f t="shared" si="275"/>
        <v>0.36275920841593745</v>
      </c>
      <c r="EN142" s="47">
        <f t="shared" si="276"/>
        <v>1.2273937283169414</v>
      </c>
      <c r="EO142" s="47">
        <f t="shared" si="277"/>
        <v>1.0118562034141065</v>
      </c>
      <c r="EP142" s="47">
        <f t="shared" si="278"/>
        <v>1.3924307630323047</v>
      </c>
      <c r="EQ142" s="43">
        <f t="shared" si="279"/>
        <v>0.90967662346865585</v>
      </c>
      <c r="ER142" s="43">
        <f t="shared" si="280"/>
        <v>102.30755496956209</v>
      </c>
    </row>
    <row r="143" spans="19:148" x14ac:dyDescent="0.25">
      <c r="S143" s="32">
        <v>0.81</v>
      </c>
      <c r="T143" s="38">
        <f t="shared" si="154"/>
        <v>379.19079417445568</v>
      </c>
      <c r="U143" s="32">
        <f t="shared" si="155"/>
        <v>45.632553017212317</v>
      </c>
      <c r="V143" s="32">
        <f t="shared" si="156"/>
        <v>18.439129378413835</v>
      </c>
      <c r="W143" s="2">
        <f t="shared" si="281"/>
        <v>0.36193541100400489</v>
      </c>
      <c r="X143" s="2">
        <f t="shared" si="282"/>
        <v>1.2400262468511047</v>
      </c>
      <c r="Y143" s="2">
        <f t="shared" si="157"/>
        <v>1.0102874281843894</v>
      </c>
      <c r="Z143" s="2">
        <f t="shared" si="158"/>
        <v>1.3904857182288188</v>
      </c>
      <c r="AA143" s="32">
        <f t="shared" si="159"/>
        <v>2838.7326198003684</v>
      </c>
      <c r="AB143" s="32">
        <f t="shared" si="160"/>
        <v>375.24694243582695</v>
      </c>
      <c r="AC143" s="32">
        <f t="shared" si="161"/>
        <v>45.256326771895615</v>
      </c>
      <c r="AD143" s="32">
        <f t="shared" si="162"/>
        <v>18.352239373078323</v>
      </c>
      <c r="AE143" s="2">
        <f t="shared" si="163"/>
        <v>0.36280432250079991</v>
      </c>
      <c r="AF143" s="2">
        <f t="shared" si="164"/>
        <v>1.2266839017721658</v>
      </c>
      <c r="AG143" s="2">
        <f t="shared" si="165"/>
        <v>1.0106168185943596</v>
      </c>
      <c r="AH143" s="2">
        <f t="shared" si="166"/>
        <v>1.4001115281419085</v>
      </c>
      <c r="AI143" s="32">
        <f t="shared" si="167"/>
        <v>2840.0335503869082</v>
      </c>
      <c r="AJ143" s="32">
        <f t="shared" si="168"/>
        <v>375.26163015145897</v>
      </c>
      <c r="AK143" s="32">
        <f t="shared" si="169"/>
        <v>45.257707799460931</v>
      </c>
      <c r="AL143" s="32">
        <f t="shared" si="170"/>
        <v>18.352560538056732</v>
      </c>
      <c r="AM143" s="2">
        <f t="shared" si="171"/>
        <v>0.3628011809848255</v>
      </c>
      <c r="AN143" s="2">
        <f t="shared" si="172"/>
        <v>1.2267333943324714</v>
      </c>
      <c r="AO143" s="2">
        <f t="shared" si="173"/>
        <v>1.0106155835818424</v>
      </c>
      <c r="AP143" s="2">
        <f t="shared" si="174"/>
        <v>1.40007545540513</v>
      </c>
      <c r="AQ143" s="32">
        <f t="shared" si="175"/>
        <v>2840.0285616500614</v>
      </c>
      <c r="AR143" s="32">
        <f t="shared" si="176"/>
        <v>375.26157383825245</v>
      </c>
      <c r="AS143" s="32">
        <f t="shared" si="177"/>
        <v>45.257702504271855</v>
      </c>
      <c r="AT143" s="32">
        <f t="shared" si="178"/>
        <v>18.352559306664784</v>
      </c>
      <c r="AU143" s="2">
        <f t="shared" si="179"/>
        <v>0.36280119303083741</v>
      </c>
      <c r="AV143" s="2">
        <f t="shared" si="180"/>
        <v>1.2267332045736135</v>
      </c>
      <c r="AW143" s="2">
        <f t="shared" si="181"/>
        <v>1.0106155883168011</v>
      </c>
      <c r="AX143" s="2">
        <f t="shared" si="182"/>
        <v>1.4000755937059479</v>
      </c>
      <c r="AY143" s="32">
        <f t="shared" si="183"/>
        <v>2840.0285807749965</v>
      </c>
      <c r="AZ143" s="32">
        <f t="shared" si="184"/>
        <v>375.26157405413619</v>
      </c>
      <c r="BA143" s="32">
        <f t="shared" si="185"/>
        <v>45.257702524571599</v>
      </c>
      <c r="BB143" s="32">
        <f t="shared" si="186"/>
        <v>18.35255931138548</v>
      </c>
      <c r="BC143" s="2">
        <f t="shared" si="187"/>
        <v>0.36280119298465779</v>
      </c>
      <c r="BD143" s="2">
        <f t="shared" si="188"/>
        <v>1.2267332053010771</v>
      </c>
      <c r="BE143" s="2">
        <f t="shared" si="189"/>
        <v>1.0106155882986489</v>
      </c>
      <c r="BF143" s="2">
        <f t="shared" si="190"/>
        <v>1.4000755931757545</v>
      </c>
      <c r="BG143" s="32">
        <f t="shared" si="191"/>
        <v>2840.0285807016794</v>
      </c>
      <c r="BH143" s="32">
        <f t="shared" si="192"/>
        <v>375.26157405330861</v>
      </c>
      <c r="BI143" s="32">
        <f t="shared" si="193"/>
        <v>45.257702524493794</v>
      </c>
      <c r="BJ143" s="32">
        <f t="shared" si="194"/>
        <v>18.352559311367379</v>
      </c>
      <c r="BK143" s="2">
        <f t="shared" si="195"/>
        <v>0.3628011929848346</v>
      </c>
      <c r="BL143" s="2">
        <f t="shared" si="196"/>
        <v>1.2267332052982889</v>
      </c>
      <c r="BM143" s="2">
        <f t="shared" si="197"/>
        <v>1.0106155882987187</v>
      </c>
      <c r="BN143" s="2">
        <f t="shared" si="198"/>
        <v>1.4000755931777873</v>
      </c>
      <c r="BO143" s="32">
        <f t="shared" si="199"/>
        <v>2840.0285807019595</v>
      </c>
      <c r="BP143" s="32">
        <f t="shared" si="200"/>
        <v>375.26157405331179</v>
      </c>
      <c r="BQ143" s="32">
        <f t="shared" si="201"/>
        <v>45.257702524494093</v>
      </c>
      <c r="BR143" s="32">
        <f t="shared" si="202"/>
        <v>18.35255931136745</v>
      </c>
      <c r="BS143" s="2">
        <f t="shared" si="203"/>
        <v>0.36280119298483399</v>
      </c>
      <c r="BT143" s="2">
        <f t="shared" si="204"/>
        <v>1.2267332052982998</v>
      </c>
      <c r="BU143" s="2">
        <f t="shared" si="205"/>
        <v>1.0106155882987184</v>
      </c>
      <c r="BV143" s="2">
        <f t="shared" si="206"/>
        <v>1.4000755931777791</v>
      </c>
      <c r="BW143" s="32">
        <f t="shared" si="207"/>
        <v>2840.0285807019586</v>
      </c>
      <c r="BX143" s="32">
        <f t="shared" si="208"/>
        <v>375.26157405331179</v>
      </c>
      <c r="BY143" s="32">
        <f t="shared" si="209"/>
        <v>45.257702524494093</v>
      </c>
      <c r="BZ143" s="32">
        <f t="shared" si="210"/>
        <v>18.35255931136745</v>
      </c>
      <c r="CA143" s="2">
        <f t="shared" si="211"/>
        <v>0.36280119298483399</v>
      </c>
      <c r="CB143" s="2">
        <f t="shared" si="212"/>
        <v>1.2267332052982998</v>
      </c>
      <c r="CC143" s="2">
        <f t="shared" si="213"/>
        <v>1.0106155882987184</v>
      </c>
      <c r="CD143" s="2">
        <f t="shared" si="214"/>
        <v>1.4000755931777791</v>
      </c>
      <c r="CE143" s="32">
        <f t="shared" si="215"/>
        <v>2840.0285807019586</v>
      </c>
      <c r="CF143" s="32">
        <f t="shared" si="216"/>
        <v>375.26157405331179</v>
      </c>
      <c r="CG143" s="32">
        <f t="shared" si="217"/>
        <v>45.257702524494093</v>
      </c>
      <c r="CH143" s="32">
        <f t="shared" si="218"/>
        <v>18.35255931136745</v>
      </c>
      <c r="CI143" s="2">
        <f t="shared" si="219"/>
        <v>0.36280119298483399</v>
      </c>
      <c r="CJ143" s="2">
        <f t="shared" si="220"/>
        <v>1.2267332052982998</v>
      </c>
      <c r="CK143" s="2">
        <f t="shared" si="221"/>
        <v>1.0106155882987184</v>
      </c>
      <c r="CL143" s="2">
        <f t="shared" si="222"/>
        <v>1.4000755931777791</v>
      </c>
      <c r="CM143" s="32">
        <f t="shared" si="223"/>
        <v>2840.0285807019586</v>
      </c>
      <c r="CN143" s="32">
        <f t="shared" si="224"/>
        <v>375.26157405331179</v>
      </c>
      <c r="CO143" s="32">
        <f t="shared" si="225"/>
        <v>45.257702524494093</v>
      </c>
      <c r="CP143" s="32">
        <f t="shared" si="226"/>
        <v>18.35255931136745</v>
      </c>
      <c r="CQ143" s="2">
        <f t="shared" si="227"/>
        <v>0.36280119298483399</v>
      </c>
      <c r="CR143" s="2">
        <f t="shared" si="228"/>
        <v>1.2267332052982998</v>
      </c>
      <c r="CS143" s="2">
        <f t="shared" si="229"/>
        <v>1.0106155882987184</v>
      </c>
      <c r="CT143" s="2">
        <f t="shared" si="230"/>
        <v>1.4000755931777791</v>
      </c>
      <c r="CU143" s="32">
        <f t="shared" si="231"/>
        <v>2840.0285807019586</v>
      </c>
      <c r="CV143" s="32">
        <f t="shared" si="232"/>
        <v>375.26157405331179</v>
      </c>
      <c r="CW143" s="48">
        <f t="shared" si="233"/>
        <v>45.257702524494093</v>
      </c>
      <c r="CX143" s="48">
        <f t="shared" si="234"/>
        <v>18.35255931136745</v>
      </c>
      <c r="CY143" s="49">
        <f t="shared" si="235"/>
        <v>0.36280119298483399</v>
      </c>
      <c r="CZ143" s="49">
        <f t="shared" si="236"/>
        <v>1.2267332052982998</v>
      </c>
      <c r="DA143" s="49">
        <f t="shared" si="237"/>
        <v>1.0106155882987184</v>
      </c>
      <c r="DB143" s="49">
        <f t="shared" si="238"/>
        <v>1.4000755931777791</v>
      </c>
      <c r="DC143" s="48">
        <f t="shared" si="239"/>
        <v>2840.0285807019586</v>
      </c>
      <c r="DD143" s="32">
        <f t="shared" si="240"/>
        <v>375.26157405331179</v>
      </c>
      <c r="DE143" s="48">
        <f t="shared" si="241"/>
        <v>45.257702524494093</v>
      </c>
      <c r="DF143" s="48">
        <f t="shared" si="242"/>
        <v>18.35255931136745</v>
      </c>
      <c r="DG143" s="49">
        <f t="shared" si="243"/>
        <v>0.36280119298483399</v>
      </c>
      <c r="DH143" s="49">
        <f t="shared" si="244"/>
        <v>1.2267332052982998</v>
      </c>
      <c r="DI143" s="49">
        <f t="shared" si="245"/>
        <v>1.0106155882987184</v>
      </c>
      <c r="DJ143" s="49">
        <f t="shared" si="246"/>
        <v>1.4000755931777791</v>
      </c>
      <c r="DK143" s="48">
        <f t="shared" si="247"/>
        <v>2840.0285807019586</v>
      </c>
      <c r="DL143" s="32">
        <f t="shared" si="248"/>
        <v>375.26157405331179</v>
      </c>
      <c r="DM143" s="48">
        <f t="shared" si="249"/>
        <v>45.257702524494093</v>
      </c>
      <c r="DN143" s="48">
        <f t="shared" si="250"/>
        <v>18.35255931136745</v>
      </c>
      <c r="DO143" s="49">
        <f t="shared" si="251"/>
        <v>0.36280119298483399</v>
      </c>
      <c r="DP143" s="49">
        <f t="shared" si="252"/>
        <v>1.2267332052982998</v>
      </c>
      <c r="DQ143" s="49">
        <f t="shared" si="253"/>
        <v>1.0106155882987184</v>
      </c>
      <c r="DR143" s="49">
        <f t="shared" si="254"/>
        <v>1.4000755931777791</v>
      </c>
      <c r="DS143" s="48">
        <f t="shared" si="255"/>
        <v>2840.0285807019586</v>
      </c>
      <c r="DT143" s="32">
        <f t="shared" si="256"/>
        <v>375.26157405331179</v>
      </c>
      <c r="DU143" s="48">
        <f t="shared" si="257"/>
        <v>45.257702524494093</v>
      </c>
      <c r="DV143" s="48">
        <f t="shared" si="258"/>
        <v>18.35255931136745</v>
      </c>
      <c r="DW143" s="49">
        <f t="shared" si="259"/>
        <v>0.36280119298483399</v>
      </c>
      <c r="DX143" s="49">
        <f t="shared" si="260"/>
        <v>1.2267332052982998</v>
      </c>
      <c r="DY143" s="49">
        <f t="shared" si="261"/>
        <v>1.0106155882987184</v>
      </c>
      <c r="DZ143" s="49">
        <f t="shared" si="262"/>
        <v>1.4000755931777791</v>
      </c>
      <c r="EA143" s="48">
        <f t="shared" si="263"/>
        <v>2840.0285807019586</v>
      </c>
      <c r="EB143" s="32">
        <f t="shared" si="264"/>
        <v>375.26157405331179</v>
      </c>
      <c r="EC143" s="48">
        <f t="shared" si="265"/>
        <v>45.257702524494093</v>
      </c>
      <c r="ED143" s="48">
        <f t="shared" si="266"/>
        <v>18.35255931136745</v>
      </c>
      <c r="EE143" s="49">
        <f t="shared" si="267"/>
        <v>0.36280119298483399</v>
      </c>
      <c r="EF143" s="49">
        <f t="shared" si="268"/>
        <v>1.2267332052982998</v>
      </c>
      <c r="EG143" s="49">
        <f t="shared" si="269"/>
        <v>1.0106155882987184</v>
      </c>
      <c r="EH143" s="49">
        <f t="shared" si="270"/>
        <v>1.4000755931777791</v>
      </c>
      <c r="EI143" s="48">
        <f t="shared" si="271"/>
        <v>2840.0285807019586</v>
      </c>
      <c r="EJ143" s="32">
        <f t="shared" si="272"/>
        <v>375.26157405331179</v>
      </c>
      <c r="EK143" s="48">
        <f t="shared" si="273"/>
        <v>45.257702524494093</v>
      </c>
      <c r="EL143" s="48">
        <f t="shared" si="274"/>
        <v>18.35255931136745</v>
      </c>
      <c r="EM143" s="49">
        <f t="shared" si="275"/>
        <v>0.36280119298483399</v>
      </c>
      <c r="EN143" s="49">
        <f t="shared" si="276"/>
        <v>1.2267332052982998</v>
      </c>
      <c r="EO143" s="49">
        <f t="shared" si="277"/>
        <v>1.0106155882987184</v>
      </c>
      <c r="EP143" s="49">
        <f t="shared" si="278"/>
        <v>1.4000755931777791</v>
      </c>
      <c r="EQ143" s="32">
        <f t="shared" si="279"/>
        <v>0.91431499294063023</v>
      </c>
      <c r="ER143" s="32">
        <f t="shared" si="280"/>
        <v>102.11157405331181</v>
      </c>
    </row>
    <row r="144" spans="19:148" x14ac:dyDescent="0.25">
      <c r="S144" s="32">
        <v>0.82</v>
      </c>
      <c r="T144" s="38">
        <f t="shared" si="154"/>
        <v>378.79933067372053</v>
      </c>
      <c r="U144" s="32">
        <f t="shared" si="155"/>
        <v>45.594716214717664</v>
      </c>
      <c r="V144" s="32">
        <f t="shared" si="156"/>
        <v>18.430445661235325</v>
      </c>
      <c r="W144" s="2">
        <f t="shared" si="281"/>
        <v>0.36202396222726024</v>
      </c>
      <c r="X144" s="2">
        <f t="shared" si="282"/>
        <v>1.2386969425267662</v>
      </c>
      <c r="Y144" s="2">
        <f t="shared" si="157"/>
        <v>1.0091743148865797</v>
      </c>
      <c r="Z144" s="2">
        <f t="shared" si="158"/>
        <v>1.3984074326069718</v>
      </c>
      <c r="AA144" s="32">
        <f t="shared" si="159"/>
        <v>2821.6540772698968</v>
      </c>
      <c r="AB144" s="32">
        <f t="shared" si="160"/>
        <v>375.05361428290507</v>
      </c>
      <c r="AC144" s="32">
        <f t="shared" si="161"/>
        <v>45.238162641242866</v>
      </c>
      <c r="AD144" s="32">
        <f t="shared" si="162"/>
        <v>18.348013692568717</v>
      </c>
      <c r="AE144" s="2">
        <f t="shared" si="163"/>
        <v>0.36284560798366944</v>
      </c>
      <c r="AF144" s="2">
        <f t="shared" si="164"/>
        <v>1.226032582775898</v>
      </c>
      <c r="AG144" s="2">
        <f t="shared" si="165"/>
        <v>1.0094540847799043</v>
      </c>
      <c r="AH144" s="2">
        <f t="shared" si="166"/>
        <v>1.4078067634921079</v>
      </c>
      <c r="AI144" s="32">
        <f t="shared" si="167"/>
        <v>2822.8263044184177</v>
      </c>
      <c r="AJ144" s="32">
        <f t="shared" si="168"/>
        <v>375.06691415675266</v>
      </c>
      <c r="AK144" s="32">
        <f t="shared" si="169"/>
        <v>45.239411412017347</v>
      </c>
      <c r="AL144" s="32">
        <f t="shared" si="170"/>
        <v>18.348304295449211</v>
      </c>
      <c r="AM144" s="2">
        <f t="shared" si="171"/>
        <v>0.36284277164292739</v>
      </c>
      <c r="AN144" s="2">
        <f t="shared" si="172"/>
        <v>1.2260773820542821</v>
      </c>
      <c r="AO144" s="2">
        <f t="shared" si="173"/>
        <v>1.0094530849323331</v>
      </c>
      <c r="AP144" s="2">
        <f t="shared" si="174"/>
        <v>1.4077731855950792</v>
      </c>
      <c r="AQ144" s="32">
        <f t="shared" si="175"/>
        <v>2822.8220248995235</v>
      </c>
      <c r="AR144" s="32">
        <f t="shared" si="176"/>
        <v>375.06686561027533</v>
      </c>
      <c r="AS144" s="32">
        <f t="shared" si="177"/>
        <v>45.239406853602532</v>
      </c>
      <c r="AT144" s="32">
        <f t="shared" si="178"/>
        <v>18.348303234679545</v>
      </c>
      <c r="AU144" s="2">
        <f t="shared" si="179"/>
        <v>0.36284278199702225</v>
      </c>
      <c r="AV144" s="2">
        <f t="shared" si="180"/>
        <v>1.2260772185283106</v>
      </c>
      <c r="AW144" s="2">
        <f t="shared" si="181"/>
        <v>1.0094530885818362</v>
      </c>
      <c r="AX144" s="2">
        <f t="shared" si="182"/>
        <v>1.4077733081565826</v>
      </c>
      <c r="AY144" s="32">
        <f t="shared" si="183"/>
        <v>2822.8220405188704</v>
      </c>
      <c r="AZ144" s="32">
        <f t="shared" si="184"/>
        <v>375.0668657874599</v>
      </c>
      <c r="BA144" s="32">
        <f t="shared" si="185"/>
        <v>45.239406870239797</v>
      </c>
      <c r="BB144" s="32">
        <f t="shared" si="186"/>
        <v>18.348303238551136</v>
      </c>
      <c r="BC144" s="2">
        <f t="shared" si="187"/>
        <v>0.36284278195923197</v>
      </c>
      <c r="BD144" s="2">
        <f t="shared" si="188"/>
        <v>1.2260772191251461</v>
      </c>
      <c r="BE144" s="2">
        <f t="shared" si="189"/>
        <v>1.0094530885685162</v>
      </c>
      <c r="BF144" s="2">
        <f t="shared" si="190"/>
        <v>1.4077733077092589</v>
      </c>
      <c r="BG144" s="32">
        <f t="shared" si="191"/>
        <v>2822.8220404618628</v>
      </c>
      <c r="BH144" s="32">
        <f t="shared" si="192"/>
        <v>375.0668657868132</v>
      </c>
      <c r="BI144" s="32">
        <f t="shared" si="193"/>
        <v>45.239406870179089</v>
      </c>
      <c r="BJ144" s="32">
        <f t="shared" si="194"/>
        <v>18.348303238537007</v>
      </c>
      <c r="BK144" s="2">
        <f t="shared" si="195"/>
        <v>0.36284278195936981</v>
      </c>
      <c r="BL144" s="2">
        <f t="shared" si="196"/>
        <v>1.2260772191229679</v>
      </c>
      <c r="BM144" s="2">
        <f t="shared" si="197"/>
        <v>1.0094530885685649</v>
      </c>
      <c r="BN144" s="2">
        <f t="shared" si="198"/>
        <v>1.4077733077108916</v>
      </c>
      <c r="BO144" s="32">
        <f t="shared" si="199"/>
        <v>2822.8220404620715</v>
      </c>
      <c r="BP144" s="32">
        <f t="shared" si="200"/>
        <v>375.06686578681553</v>
      </c>
      <c r="BQ144" s="32">
        <f t="shared" si="201"/>
        <v>45.239406870179288</v>
      </c>
      <c r="BR144" s="32">
        <f t="shared" si="202"/>
        <v>18.34830323853706</v>
      </c>
      <c r="BS144" s="2">
        <f t="shared" si="203"/>
        <v>0.36284278195936953</v>
      </c>
      <c r="BT144" s="2">
        <f t="shared" si="204"/>
        <v>1.2260772191229752</v>
      </c>
      <c r="BU144" s="2">
        <f t="shared" si="205"/>
        <v>1.0094530885685646</v>
      </c>
      <c r="BV144" s="2">
        <f t="shared" si="206"/>
        <v>1.4077733077108865</v>
      </c>
      <c r="BW144" s="32">
        <f t="shared" si="207"/>
        <v>2822.8220404620706</v>
      </c>
      <c r="BX144" s="32">
        <f t="shared" si="208"/>
        <v>375.06686578681553</v>
      </c>
      <c r="BY144" s="32">
        <f t="shared" si="209"/>
        <v>45.239406870179288</v>
      </c>
      <c r="BZ144" s="32">
        <f t="shared" si="210"/>
        <v>18.34830323853706</v>
      </c>
      <c r="CA144" s="2">
        <f t="shared" si="211"/>
        <v>0.36284278195936953</v>
      </c>
      <c r="CB144" s="2">
        <f t="shared" si="212"/>
        <v>1.2260772191229752</v>
      </c>
      <c r="CC144" s="2">
        <f t="shared" si="213"/>
        <v>1.0094530885685646</v>
      </c>
      <c r="CD144" s="2">
        <f t="shared" si="214"/>
        <v>1.4077733077108865</v>
      </c>
      <c r="CE144" s="32">
        <f t="shared" si="215"/>
        <v>2822.8220404620706</v>
      </c>
      <c r="CF144" s="32">
        <f t="shared" si="216"/>
        <v>375.06686578681553</v>
      </c>
      <c r="CG144" s="32">
        <f t="shared" si="217"/>
        <v>45.239406870179288</v>
      </c>
      <c r="CH144" s="32">
        <f t="shared" si="218"/>
        <v>18.34830323853706</v>
      </c>
      <c r="CI144" s="2">
        <f t="shared" si="219"/>
        <v>0.36284278195936953</v>
      </c>
      <c r="CJ144" s="2">
        <f t="shared" si="220"/>
        <v>1.2260772191229752</v>
      </c>
      <c r="CK144" s="2">
        <f t="shared" si="221"/>
        <v>1.0094530885685646</v>
      </c>
      <c r="CL144" s="2">
        <f t="shared" si="222"/>
        <v>1.4077733077108865</v>
      </c>
      <c r="CM144" s="32">
        <f t="shared" si="223"/>
        <v>2822.8220404620706</v>
      </c>
      <c r="CN144" s="32">
        <f t="shared" si="224"/>
        <v>375.06686578681553</v>
      </c>
      <c r="CO144" s="32">
        <f t="shared" si="225"/>
        <v>45.239406870179288</v>
      </c>
      <c r="CP144" s="32">
        <f t="shared" si="226"/>
        <v>18.34830323853706</v>
      </c>
      <c r="CQ144" s="2">
        <f t="shared" si="227"/>
        <v>0.36284278195936953</v>
      </c>
      <c r="CR144" s="2">
        <f t="shared" si="228"/>
        <v>1.2260772191229752</v>
      </c>
      <c r="CS144" s="2">
        <f t="shared" si="229"/>
        <v>1.0094530885685646</v>
      </c>
      <c r="CT144" s="2">
        <f t="shared" si="230"/>
        <v>1.4077733077108865</v>
      </c>
      <c r="CU144" s="32">
        <f t="shared" si="231"/>
        <v>2822.8220404620706</v>
      </c>
      <c r="CV144" s="32">
        <f t="shared" si="232"/>
        <v>375.06686578681553</v>
      </c>
      <c r="CW144" s="48">
        <f t="shared" si="233"/>
        <v>45.239406870179288</v>
      </c>
      <c r="CX144" s="48">
        <f t="shared" si="234"/>
        <v>18.34830323853706</v>
      </c>
      <c r="CY144" s="49">
        <f t="shared" si="235"/>
        <v>0.36284278195936953</v>
      </c>
      <c r="CZ144" s="49">
        <f t="shared" si="236"/>
        <v>1.2260772191229752</v>
      </c>
      <c r="DA144" s="49">
        <f t="shared" si="237"/>
        <v>1.0094530885685646</v>
      </c>
      <c r="DB144" s="49">
        <f t="shared" si="238"/>
        <v>1.4077733077108865</v>
      </c>
      <c r="DC144" s="48">
        <f t="shared" si="239"/>
        <v>2822.8220404620706</v>
      </c>
      <c r="DD144" s="32">
        <f t="shared" si="240"/>
        <v>375.06686578681553</v>
      </c>
      <c r="DE144" s="48">
        <f t="shared" si="241"/>
        <v>45.239406870179288</v>
      </c>
      <c r="DF144" s="48">
        <f t="shared" si="242"/>
        <v>18.34830323853706</v>
      </c>
      <c r="DG144" s="49">
        <f t="shared" si="243"/>
        <v>0.36284278195936953</v>
      </c>
      <c r="DH144" s="49">
        <f t="shared" si="244"/>
        <v>1.2260772191229752</v>
      </c>
      <c r="DI144" s="49">
        <f t="shared" si="245"/>
        <v>1.0094530885685646</v>
      </c>
      <c r="DJ144" s="49">
        <f t="shared" si="246"/>
        <v>1.4077733077108865</v>
      </c>
      <c r="DK144" s="48">
        <f t="shared" si="247"/>
        <v>2822.8220404620706</v>
      </c>
      <c r="DL144" s="32">
        <f t="shared" si="248"/>
        <v>375.06686578681553</v>
      </c>
      <c r="DM144" s="48">
        <f t="shared" si="249"/>
        <v>45.239406870179288</v>
      </c>
      <c r="DN144" s="48">
        <f t="shared" si="250"/>
        <v>18.34830323853706</v>
      </c>
      <c r="DO144" s="49">
        <f t="shared" si="251"/>
        <v>0.36284278195936953</v>
      </c>
      <c r="DP144" s="49">
        <f t="shared" si="252"/>
        <v>1.2260772191229752</v>
      </c>
      <c r="DQ144" s="49">
        <f t="shared" si="253"/>
        <v>1.0094530885685646</v>
      </c>
      <c r="DR144" s="49">
        <f t="shared" si="254"/>
        <v>1.4077733077108865</v>
      </c>
      <c r="DS144" s="48">
        <f t="shared" si="255"/>
        <v>2822.8220404620706</v>
      </c>
      <c r="DT144" s="32">
        <f t="shared" si="256"/>
        <v>375.06686578681553</v>
      </c>
      <c r="DU144" s="48">
        <f t="shared" si="257"/>
        <v>45.239406870179288</v>
      </c>
      <c r="DV144" s="48">
        <f t="shared" si="258"/>
        <v>18.34830323853706</v>
      </c>
      <c r="DW144" s="49">
        <f t="shared" si="259"/>
        <v>0.36284278195936953</v>
      </c>
      <c r="DX144" s="49">
        <f t="shared" si="260"/>
        <v>1.2260772191229752</v>
      </c>
      <c r="DY144" s="49">
        <f t="shared" si="261"/>
        <v>1.0094530885685646</v>
      </c>
      <c r="DZ144" s="49">
        <f t="shared" si="262"/>
        <v>1.4077733077108865</v>
      </c>
      <c r="EA144" s="48">
        <f t="shared" si="263"/>
        <v>2822.8220404620706</v>
      </c>
      <c r="EB144" s="32">
        <f t="shared" si="264"/>
        <v>375.06686578681553</v>
      </c>
      <c r="EC144" s="48">
        <f t="shared" si="265"/>
        <v>45.239406870179288</v>
      </c>
      <c r="ED144" s="48">
        <f t="shared" si="266"/>
        <v>18.34830323853706</v>
      </c>
      <c r="EE144" s="49">
        <f t="shared" si="267"/>
        <v>0.36284278195936953</v>
      </c>
      <c r="EF144" s="49">
        <f t="shared" si="268"/>
        <v>1.2260772191229752</v>
      </c>
      <c r="EG144" s="49">
        <f t="shared" si="269"/>
        <v>1.0094530885685646</v>
      </c>
      <c r="EH144" s="49">
        <f t="shared" si="270"/>
        <v>1.4077733077108865</v>
      </c>
      <c r="EI144" s="48">
        <f t="shared" si="271"/>
        <v>2822.8220404620706</v>
      </c>
      <c r="EJ144" s="32">
        <f t="shared" si="272"/>
        <v>375.06686578681553</v>
      </c>
      <c r="EK144" s="48">
        <f t="shared" si="273"/>
        <v>45.239406870179288</v>
      </c>
      <c r="EL144" s="48">
        <f t="shared" si="274"/>
        <v>18.34830323853706</v>
      </c>
      <c r="EM144" s="49">
        <f t="shared" si="275"/>
        <v>0.36284278195936953</v>
      </c>
      <c r="EN144" s="49">
        <f t="shared" si="276"/>
        <v>1.2260772191229752</v>
      </c>
      <c r="EO144" s="49">
        <f t="shared" si="277"/>
        <v>1.0094530885685646</v>
      </c>
      <c r="EP144" s="49">
        <f t="shared" si="278"/>
        <v>1.4077733077108865</v>
      </c>
      <c r="EQ144" s="32">
        <f t="shared" si="279"/>
        <v>0.91893673370963236</v>
      </c>
      <c r="ER144" s="32">
        <f t="shared" si="280"/>
        <v>101.91686578681555</v>
      </c>
    </row>
    <row r="145" spans="19:148" x14ac:dyDescent="0.25">
      <c r="S145" s="32">
        <v>0.83</v>
      </c>
      <c r="T145" s="38">
        <f t="shared" si="154"/>
        <v>378.40786717298545</v>
      </c>
      <c r="U145" s="32">
        <f t="shared" si="155"/>
        <v>45.556989675905875</v>
      </c>
      <c r="V145" s="32">
        <f t="shared" si="156"/>
        <v>18.421775065707912</v>
      </c>
      <c r="W145" s="2">
        <f t="shared" si="281"/>
        <v>0.36211200031013008</v>
      </c>
      <c r="X145" s="2">
        <f t="shared" si="282"/>
        <v>1.2373687710589816</v>
      </c>
      <c r="Y145" s="2">
        <f t="shared" si="157"/>
        <v>1.0081321341923246</v>
      </c>
      <c r="Z145" s="2">
        <f t="shared" si="158"/>
        <v>1.4064079438669983</v>
      </c>
      <c r="AA145" s="32">
        <f t="shared" si="159"/>
        <v>2804.7633393418746</v>
      </c>
      <c r="AB145" s="32">
        <f t="shared" si="160"/>
        <v>374.86147516526063</v>
      </c>
      <c r="AC145" s="32">
        <f t="shared" si="161"/>
        <v>45.220135498000545</v>
      </c>
      <c r="AD145" s="32">
        <f t="shared" si="162"/>
        <v>18.343817087880588</v>
      </c>
      <c r="AE145" s="2">
        <f t="shared" si="163"/>
        <v>0.36288652007399308</v>
      </c>
      <c r="AF145" s="2">
        <f t="shared" si="164"/>
        <v>1.2253855088068522</v>
      </c>
      <c r="AG145" s="2">
        <f t="shared" si="165"/>
        <v>1.0083675773068603</v>
      </c>
      <c r="AH145" s="2">
        <f t="shared" si="166"/>
        <v>1.4155548782213507</v>
      </c>
      <c r="AI145" s="32">
        <f t="shared" si="167"/>
        <v>2805.8131034866624</v>
      </c>
      <c r="AJ145" s="32">
        <f t="shared" si="168"/>
        <v>374.87344401419921</v>
      </c>
      <c r="AK145" s="32">
        <f t="shared" si="169"/>
        <v>45.221257721439166</v>
      </c>
      <c r="AL145" s="32">
        <f t="shared" si="170"/>
        <v>18.344078415595238</v>
      </c>
      <c r="AM145" s="2">
        <f t="shared" si="171"/>
        <v>0.36288397502710451</v>
      </c>
      <c r="AN145" s="2">
        <f t="shared" si="172"/>
        <v>1.225425809807366</v>
      </c>
      <c r="AO145" s="2">
        <f t="shared" si="173"/>
        <v>1.0083667777295826</v>
      </c>
      <c r="AP145" s="2">
        <f t="shared" si="174"/>
        <v>1.4155238245594179</v>
      </c>
      <c r="AQ145" s="32">
        <f t="shared" si="175"/>
        <v>2805.8094660902002</v>
      </c>
      <c r="AR145" s="32">
        <f t="shared" si="176"/>
        <v>374.873402548831</v>
      </c>
      <c r="AS145" s="32">
        <f t="shared" si="177"/>
        <v>45.221253833394215</v>
      </c>
      <c r="AT145" s="32">
        <f t="shared" si="178"/>
        <v>18.344077510220266</v>
      </c>
      <c r="AU145" s="2">
        <f t="shared" si="179"/>
        <v>0.36288398384506509</v>
      </c>
      <c r="AV145" s="2">
        <f t="shared" si="180"/>
        <v>1.2254256701853508</v>
      </c>
      <c r="AW145" s="2">
        <f t="shared" si="181"/>
        <v>1.008366780499611</v>
      </c>
      <c r="AX145" s="2">
        <f t="shared" si="182"/>
        <v>1.4155239321407938</v>
      </c>
      <c r="AY145" s="32">
        <f t="shared" si="183"/>
        <v>2805.8094786906399</v>
      </c>
      <c r="AZ145" s="32">
        <f t="shared" si="184"/>
        <v>374.87340269247284</v>
      </c>
      <c r="BA145" s="32">
        <f t="shared" si="185"/>
        <v>45.221253846862929</v>
      </c>
      <c r="BB145" s="32">
        <f t="shared" si="186"/>
        <v>18.344077513356606</v>
      </c>
      <c r="BC145" s="2">
        <f t="shared" si="187"/>
        <v>0.36288398381451847</v>
      </c>
      <c r="BD145" s="2">
        <f t="shared" si="188"/>
        <v>1.225425670669021</v>
      </c>
      <c r="BE145" s="2">
        <f t="shared" si="189"/>
        <v>1.0083667804900152</v>
      </c>
      <c r="BF145" s="2">
        <f t="shared" si="190"/>
        <v>1.4155239317681165</v>
      </c>
      <c r="BG145" s="32">
        <f t="shared" si="191"/>
        <v>2805.8094786469906</v>
      </c>
      <c r="BH145" s="32">
        <f t="shared" si="192"/>
        <v>374.87340269197523</v>
      </c>
      <c r="BI145" s="32">
        <f t="shared" si="193"/>
        <v>45.221253846816261</v>
      </c>
      <c r="BJ145" s="32">
        <f t="shared" si="194"/>
        <v>18.344077513345752</v>
      </c>
      <c r="BK145" s="2">
        <f t="shared" si="195"/>
        <v>0.36288398381462461</v>
      </c>
      <c r="BL145" s="2">
        <f t="shared" si="196"/>
        <v>1.2254256706673443</v>
      </c>
      <c r="BM145" s="2">
        <f t="shared" si="197"/>
        <v>1.0083667804900485</v>
      </c>
      <c r="BN145" s="2">
        <f t="shared" si="198"/>
        <v>1.4155239317694084</v>
      </c>
      <c r="BO145" s="32">
        <f t="shared" si="199"/>
        <v>2805.8094786471411</v>
      </c>
      <c r="BP145" s="32">
        <f t="shared" si="200"/>
        <v>374.87340269197693</v>
      </c>
      <c r="BQ145" s="32">
        <f t="shared" si="201"/>
        <v>45.221253846816445</v>
      </c>
      <c r="BR145" s="32">
        <f t="shared" si="202"/>
        <v>18.344077513345784</v>
      </c>
      <c r="BS145" s="2">
        <f t="shared" si="203"/>
        <v>0.36288398381462394</v>
      </c>
      <c r="BT145" s="2">
        <f t="shared" si="204"/>
        <v>1.225425670667351</v>
      </c>
      <c r="BU145" s="2">
        <f t="shared" si="205"/>
        <v>1.0083667804900482</v>
      </c>
      <c r="BV145" s="2">
        <f t="shared" si="206"/>
        <v>1.4155239317694031</v>
      </c>
      <c r="BW145" s="32">
        <f t="shared" si="207"/>
        <v>2805.8094786471406</v>
      </c>
      <c r="BX145" s="32">
        <f t="shared" si="208"/>
        <v>374.87340269197693</v>
      </c>
      <c r="BY145" s="32">
        <f t="shared" si="209"/>
        <v>45.221253846816445</v>
      </c>
      <c r="BZ145" s="32">
        <f t="shared" si="210"/>
        <v>18.344077513345784</v>
      </c>
      <c r="CA145" s="2">
        <f t="shared" si="211"/>
        <v>0.36288398381462394</v>
      </c>
      <c r="CB145" s="2">
        <f t="shared" si="212"/>
        <v>1.225425670667351</v>
      </c>
      <c r="CC145" s="2">
        <f t="shared" si="213"/>
        <v>1.0083667804900482</v>
      </c>
      <c r="CD145" s="2">
        <f t="shared" si="214"/>
        <v>1.4155239317694031</v>
      </c>
      <c r="CE145" s="32">
        <f t="shared" si="215"/>
        <v>2805.8094786471406</v>
      </c>
      <c r="CF145" s="32">
        <f t="shared" si="216"/>
        <v>374.87340269197693</v>
      </c>
      <c r="CG145" s="32">
        <f t="shared" si="217"/>
        <v>45.221253846816445</v>
      </c>
      <c r="CH145" s="32">
        <f t="shared" si="218"/>
        <v>18.344077513345784</v>
      </c>
      <c r="CI145" s="2">
        <f t="shared" si="219"/>
        <v>0.36288398381462394</v>
      </c>
      <c r="CJ145" s="2">
        <f t="shared" si="220"/>
        <v>1.225425670667351</v>
      </c>
      <c r="CK145" s="2">
        <f t="shared" si="221"/>
        <v>1.0083667804900482</v>
      </c>
      <c r="CL145" s="2">
        <f t="shared" si="222"/>
        <v>1.4155239317694031</v>
      </c>
      <c r="CM145" s="32">
        <f t="shared" si="223"/>
        <v>2805.8094786471406</v>
      </c>
      <c r="CN145" s="32">
        <f t="shared" si="224"/>
        <v>374.87340269197693</v>
      </c>
      <c r="CO145" s="32">
        <f t="shared" si="225"/>
        <v>45.221253846816445</v>
      </c>
      <c r="CP145" s="32">
        <f t="shared" si="226"/>
        <v>18.344077513345784</v>
      </c>
      <c r="CQ145" s="2">
        <f t="shared" si="227"/>
        <v>0.36288398381462394</v>
      </c>
      <c r="CR145" s="2">
        <f t="shared" si="228"/>
        <v>1.225425670667351</v>
      </c>
      <c r="CS145" s="2">
        <f t="shared" si="229"/>
        <v>1.0083667804900482</v>
      </c>
      <c r="CT145" s="2">
        <f t="shared" si="230"/>
        <v>1.4155239317694031</v>
      </c>
      <c r="CU145" s="32">
        <f t="shared" si="231"/>
        <v>2805.8094786471406</v>
      </c>
      <c r="CV145" s="32">
        <f t="shared" si="232"/>
        <v>374.87340269197693</v>
      </c>
      <c r="CW145" s="48">
        <f t="shared" si="233"/>
        <v>45.221253846816445</v>
      </c>
      <c r="CX145" s="48">
        <f t="shared" si="234"/>
        <v>18.344077513345784</v>
      </c>
      <c r="CY145" s="49">
        <f t="shared" si="235"/>
        <v>0.36288398381462394</v>
      </c>
      <c r="CZ145" s="49">
        <f t="shared" si="236"/>
        <v>1.225425670667351</v>
      </c>
      <c r="DA145" s="49">
        <f t="shared" si="237"/>
        <v>1.0083667804900482</v>
      </c>
      <c r="DB145" s="49">
        <f t="shared" si="238"/>
        <v>1.4155239317694031</v>
      </c>
      <c r="DC145" s="48">
        <f t="shared" si="239"/>
        <v>2805.8094786471406</v>
      </c>
      <c r="DD145" s="32">
        <f t="shared" si="240"/>
        <v>374.87340269197693</v>
      </c>
      <c r="DE145" s="48">
        <f t="shared" si="241"/>
        <v>45.221253846816445</v>
      </c>
      <c r="DF145" s="48">
        <f t="shared" si="242"/>
        <v>18.344077513345784</v>
      </c>
      <c r="DG145" s="49">
        <f t="shared" si="243"/>
        <v>0.36288398381462394</v>
      </c>
      <c r="DH145" s="49">
        <f t="shared" si="244"/>
        <v>1.225425670667351</v>
      </c>
      <c r="DI145" s="49">
        <f t="shared" si="245"/>
        <v>1.0083667804900482</v>
      </c>
      <c r="DJ145" s="49">
        <f t="shared" si="246"/>
        <v>1.4155239317694031</v>
      </c>
      <c r="DK145" s="48">
        <f t="shared" si="247"/>
        <v>2805.8094786471406</v>
      </c>
      <c r="DL145" s="32">
        <f t="shared" si="248"/>
        <v>374.87340269197693</v>
      </c>
      <c r="DM145" s="48">
        <f t="shared" si="249"/>
        <v>45.221253846816445</v>
      </c>
      <c r="DN145" s="48">
        <f t="shared" si="250"/>
        <v>18.344077513345784</v>
      </c>
      <c r="DO145" s="49">
        <f t="shared" si="251"/>
        <v>0.36288398381462394</v>
      </c>
      <c r="DP145" s="49">
        <f t="shared" si="252"/>
        <v>1.225425670667351</v>
      </c>
      <c r="DQ145" s="49">
        <f t="shared" si="253"/>
        <v>1.0083667804900482</v>
      </c>
      <c r="DR145" s="49">
        <f t="shared" si="254"/>
        <v>1.4155239317694031</v>
      </c>
      <c r="DS145" s="48">
        <f t="shared" si="255"/>
        <v>2805.8094786471406</v>
      </c>
      <c r="DT145" s="32">
        <f t="shared" si="256"/>
        <v>374.87340269197693</v>
      </c>
      <c r="DU145" s="48">
        <f t="shared" si="257"/>
        <v>45.221253846816445</v>
      </c>
      <c r="DV145" s="48">
        <f t="shared" si="258"/>
        <v>18.344077513345784</v>
      </c>
      <c r="DW145" s="49">
        <f t="shared" si="259"/>
        <v>0.36288398381462394</v>
      </c>
      <c r="DX145" s="49">
        <f t="shared" si="260"/>
        <v>1.225425670667351</v>
      </c>
      <c r="DY145" s="49">
        <f t="shared" si="261"/>
        <v>1.0083667804900482</v>
      </c>
      <c r="DZ145" s="49">
        <f t="shared" si="262"/>
        <v>1.4155239317694031</v>
      </c>
      <c r="EA145" s="48">
        <f t="shared" si="263"/>
        <v>2805.8094786471406</v>
      </c>
      <c r="EB145" s="32">
        <f t="shared" si="264"/>
        <v>374.87340269197693</v>
      </c>
      <c r="EC145" s="48">
        <f t="shared" si="265"/>
        <v>45.221253846816445</v>
      </c>
      <c r="ED145" s="48">
        <f t="shared" si="266"/>
        <v>18.344077513345784</v>
      </c>
      <c r="EE145" s="49">
        <f t="shared" si="267"/>
        <v>0.36288398381462394</v>
      </c>
      <c r="EF145" s="49">
        <f t="shared" si="268"/>
        <v>1.225425670667351</v>
      </c>
      <c r="EG145" s="49">
        <f t="shared" si="269"/>
        <v>1.0083667804900482</v>
      </c>
      <c r="EH145" s="49">
        <f t="shared" si="270"/>
        <v>1.4155239317694031</v>
      </c>
      <c r="EI145" s="48">
        <f t="shared" si="271"/>
        <v>2805.8094786471406</v>
      </c>
      <c r="EJ145" s="32">
        <f t="shared" si="272"/>
        <v>374.87340269197693</v>
      </c>
      <c r="EK145" s="48">
        <f t="shared" si="273"/>
        <v>45.221253846816445</v>
      </c>
      <c r="EL145" s="48">
        <f t="shared" si="274"/>
        <v>18.344077513345784</v>
      </c>
      <c r="EM145" s="49">
        <f t="shared" si="275"/>
        <v>0.36288398381462394</v>
      </c>
      <c r="EN145" s="49">
        <f t="shared" si="276"/>
        <v>1.225425670667351</v>
      </c>
      <c r="EO145" s="49">
        <f t="shared" si="277"/>
        <v>1.0083667804900482</v>
      </c>
      <c r="EP145" s="49">
        <f t="shared" si="278"/>
        <v>1.4155239317694031</v>
      </c>
      <c r="EQ145" s="32">
        <f t="shared" si="279"/>
        <v>0.92354257157874731</v>
      </c>
      <c r="ER145" s="32">
        <f t="shared" si="280"/>
        <v>101.72340269197696</v>
      </c>
    </row>
    <row r="146" spans="19:148" x14ac:dyDescent="0.25">
      <c r="S146" s="32">
        <v>0.84</v>
      </c>
      <c r="T146" s="38">
        <f t="shared" si="154"/>
        <v>378.01640367225031</v>
      </c>
      <c r="U146" s="32">
        <f t="shared" si="155"/>
        <v>45.519372785143567</v>
      </c>
      <c r="V146" s="32">
        <f t="shared" si="156"/>
        <v>18.41311755463871</v>
      </c>
      <c r="W146" s="2">
        <f t="shared" si="281"/>
        <v>0.3621995272931719</v>
      </c>
      <c r="X146" s="2">
        <f t="shared" si="282"/>
        <v>1.2360417170048861</v>
      </c>
      <c r="Y146" s="2">
        <f t="shared" si="157"/>
        <v>1.0071593414427522</v>
      </c>
      <c r="Z146" s="2">
        <f t="shared" si="158"/>
        <v>1.4144881548144226</v>
      </c>
      <c r="AA146" s="32">
        <f t="shared" si="159"/>
        <v>2788.0561149748937</v>
      </c>
      <c r="AB146" s="32">
        <f t="shared" si="160"/>
        <v>374.6704968484068</v>
      </c>
      <c r="AC146" s="32">
        <f t="shared" si="161"/>
        <v>45.202242164151038</v>
      </c>
      <c r="AD146" s="32">
        <f t="shared" si="162"/>
        <v>18.339648881692213</v>
      </c>
      <c r="AE146" s="2">
        <f t="shared" si="163"/>
        <v>0.36292706718737627</v>
      </c>
      <c r="AF146" s="2">
        <f t="shared" si="164"/>
        <v>1.224742578717513</v>
      </c>
      <c r="AG146" s="2">
        <f t="shared" si="165"/>
        <v>1.0073554413620622</v>
      </c>
      <c r="AH146" s="2">
        <f t="shared" si="166"/>
        <v>1.4233559204980268</v>
      </c>
      <c r="AI146" s="32">
        <f t="shared" si="167"/>
        <v>2788.9897257817279</v>
      </c>
      <c r="AJ146" s="32">
        <f t="shared" si="168"/>
        <v>374.68119333052346</v>
      </c>
      <c r="AK146" s="32">
        <f t="shared" si="169"/>
        <v>45.203243694680801</v>
      </c>
      <c r="AL146" s="32">
        <f t="shared" si="170"/>
        <v>18.339882258083872</v>
      </c>
      <c r="AM146" s="2">
        <f t="shared" si="171"/>
        <v>0.36292479929009025</v>
      </c>
      <c r="AN146" s="2">
        <f t="shared" si="172"/>
        <v>1.2247785823587143</v>
      </c>
      <c r="AO146" s="2">
        <f t="shared" si="173"/>
        <v>1.0073548106995123</v>
      </c>
      <c r="AP146" s="2">
        <f t="shared" si="174"/>
        <v>1.4233274081867062</v>
      </c>
      <c r="AQ146" s="32">
        <f t="shared" si="175"/>
        <v>2788.9866660442408</v>
      </c>
      <c r="AR146" s="32">
        <f t="shared" si="176"/>
        <v>374.68115827952386</v>
      </c>
      <c r="AS146" s="32">
        <f t="shared" si="177"/>
        <v>45.203240412666915</v>
      </c>
      <c r="AT146" s="32">
        <f t="shared" si="178"/>
        <v>18.339881493323848</v>
      </c>
      <c r="AU146" s="2">
        <f t="shared" si="179"/>
        <v>0.36292480672229926</v>
      </c>
      <c r="AV146" s="2">
        <f t="shared" si="180"/>
        <v>1.2247784643782114</v>
      </c>
      <c r="AW146" s="2">
        <f t="shared" si="181"/>
        <v>1.0073548127660723</v>
      </c>
      <c r="AX146" s="2">
        <f t="shared" si="182"/>
        <v>1.4233275016161444</v>
      </c>
      <c r="AY146" s="32">
        <f t="shared" si="183"/>
        <v>2788.986676069821</v>
      </c>
      <c r="AZ146" s="32">
        <f t="shared" si="184"/>
        <v>374.68115839437246</v>
      </c>
      <c r="BA146" s="32">
        <f t="shared" si="185"/>
        <v>45.203240423420787</v>
      </c>
      <c r="BB146" s="32">
        <f t="shared" si="186"/>
        <v>18.339881495829673</v>
      </c>
      <c r="BC146" s="2">
        <f t="shared" si="187"/>
        <v>0.36292480669794702</v>
      </c>
      <c r="BD146" s="2">
        <f t="shared" si="188"/>
        <v>1.2247784647647872</v>
      </c>
      <c r="BE146" s="2">
        <f t="shared" si="189"/>
        <v>1.0073548127593011</v>
      </c>
      <c r="BF146" s="2">
        <f t="shared" si="190"/>
        <v>1.4233275013100124</v>
      </c>
      <c r="BG146" s="32">
        <f t="shared" si="191"/>
        <v>2788.9866760369714</v>
      </c>
      <c r="BH146" s="32">
        <f t="shared" si="192"/>
        <v>374.68115839399621</v>
      </c>
      <c r="BI146" s="32">
        <f t="shared" si="193"/>
        <v>45.203240423385573</v>
      </c>
      <c r="BJ146" s="32">
        <f t="shared" si="194"/>
        <v>18.339881495821462</v>
      </c>
      <c r="BK146" s="2">
        <f t="shared" si="195"/>
        <v>0.36292480669802657</v>
      </c>
      <c r="BL146" s="2">
        <f t="shared" si="196"/>
        <v>1.2247784647635214</v>
      </c>
      <c r="BM146" s="2">
        <f t="shared" si="197"/>
        <v>1.0073548127593233</v>
      </c>
      <c r="BN146" s="2">
        <f t="shared" si="198"/>
        <v>1.4233275013110147</v>
      </c>
      <c r="BO146" s="32">
        <f t="shared" si="199"/>
        <v>2788.9866760370787</v>
      </c>
      <c r="BP146" s="32">
        <f t="shared" si="200"/>
        <v>374.68115839399746</v>
      </c>
      <c r="BQ146" s="32">
        <f t="shared" si="201"/>
        <v>45.203240423385679</v>
      </c>
      <c r="BR146" s="32">
        <f t="shared" si="202"/>
        <v>18.339881495821498</v>
      </c>
      <c r="BS146" s="2">
        <f t="shared" si="203"/>
        <v>0.36292480669802657</v>
      </c>
      <c r="BT146" s="2">
        <f t="shared" si="204"/>
        <v>1.2247784647635247</v>
      </c>
      <c r="BU146" s="2">
        <f t="shared" si="205"/>
        <v>1.0073548127593233</v>
      </c>
      <c r="BV146" s="2">
        <f t="shared" si="206"/>
        <v>1.423327501311012</v>
      </c>
      <c r="BW146" s="32">
        <f t="shared" si="207"/>
        <v>2788.9866760370783</v>
      </c>
      <c r="BX146" s="32">
        <f t="shared" si="208"/>
        <v>374.68115839399746</v>
      </c>
      <c r="BY146" s="32">
        <f t="shared" si="209"/>
        <v>45.203240423385679</v>
      </c>
      <c r="BZ146" s="32">
        <f t="shared" si="210"/>
        <v>18.339881495821498</v>
      </c>
      <c r="CA146" s="2">
        <f t="shared" si="211"/>
        <v>0.36292480669802657</v>
      </c>
      <c r="CB146" s="2">
        <f t="shared" si="212"/>
        <v>1.2247784647635247</v>
      </c>
      <c r="CC146" s="2">
        <f t="shared" si="213"/>
        <v>1.0073548127593233</v>
      </c>
      <c r="CD146" s="2">
        <f t="shared" si="214"/>
        <v>1.423327501311012</v>
      </c>
      <c r="CE146" s="32">
        <f t="shared" si="215"/>
        <v>2788.9866760370783</v>
      </c>
      <c r="CF146" s="32">
        <f t="shared" si="216"/>
        <v>374.68115839399746</v>
      </c>
      <c r="CG146" s="32">
        <f t="shared" si="217"/>
        <v>45.203240423385679</v>
      </c>
      <c r="CH146" s="32">
        <f t="shared" si="218"/>
        <v>18.339881495821498</v>
      </c>
      <c r="CI146" s="2">
        <f t="shared" si="219"/>
        <v>0.36292480669802657</v>
      </c>
      <c r="CJ146" s="2">
        <f t="shared" si="220"/>
        <v>1.2247784647635247</v>
      </c>
      <c r="CK146" s="2">
        <f t="shared" si="221"/>
        <v>1.0073548127593233</v>
      </c>
      <c r="CL146" s="2">
        <f t="shared" si="222"/>
        <v>1.423327501311012</v>
      </c>
      <c r="CM146" s="32">
        <f t="shared" si="223"/>
        <v>2788.9866760370783</v>
      </c>
      <c r="CN146" s="32">
        <f t="shared" si="224"/>
        <v>374.68115839399746</v>
      </c>
      <c r="CO146" s="32">
        <f t="shared" si="225"/>
        <v>45.203240423385679</v>
      </c>
      <c r="CP146" s="32">
        <f t="shared" si="226"/>
        <v>18.339881495821498</v>
      </c>
      <c r="CQ146" s="2">
        <f t="shared" si="227"/>
        <v>0.36292480669802657</v>
      </c>
      <c r="CR146" s="2">
        <f t="shared" si="228"/>
        <v>1.2247784647635247</v>
      </c>
      <c r="CS146" s="2">
        <f t="shared" si="229"/>
        <v>1.0073548127593233</v>
      </c>
      <c r="CT146" s="2">
        <f t="shared" si="230"/>
        <v>1.423327501311012</v>
      </c>
      <c r="CU146" s="32">
        <f t="shared" si="231"/>
        <v>2788.9866760370783</v>
      </c>
      <c r="CV146" s="32">
        <f t="shared" si="232"/>
        <v>374.68115839399746</v>
      </c>
      <c r="CW146" s="48">
        <f t="shared" si="233"/>
        <v>45.203240423385679</v>
      </c>
      <c r="CX146" s="48">
        <f t="shared" si="234"/>
        <v>18.339881495821498</v>
      </c>
      <c r="CY146" s="49">
        <f t="shared" si="235"/>
        <v>0.36292480669802657</v>
      </c>
      <c r="CZ146" s="49">
        <f t="shared" si="236"/>
        <v>1.2247784647635247</v>
      </c>
      <c r="DA146" s="49">
        <f t="shared" si="237"/>
        <v>1.0073548127593233</v>
      </c>
      <c r="DB146" s="49">
        <f t="shared" si="238"/>
        <v>1.423327501311012</v>
      </c>
      <c r="DC146" s="48">
        <f t="shared" si="239"/>
        <v>2788.9866760370783</v>
      </c>
      <c r="DD146" s="32">
        <f t="shared" si="240"/>
        <v>374.68115839399746</v>
      </c>
      <c r="DE146" s="48">
        <f t="shared" si="241"/>
        <v>45.203240423385679</v>
      </c>
      <c r="DF146" s="48">
        <f t="shared" si="242"/>
        <v>18.339881495821498</v>
      </c>
      <c r="DG146" s="49">
        <f t="shared" si="243"/>
        <v>0.36292480669802657</v>
      </c>
      <c r="DH146" s="49">
        <f t="shared" si="244"/>
        <v>1.2247784647635247</v>
      </c>
      <c r="DI146" s="49">
        <f t="shared" si="245"/>
        <v>1.0073548127593233</v>
      </c>
      <c r="DJ146" s="49">
        <f t="shared" si="246"/>
        <v>1.423327501311012</v>
      </c>
      <c r="DK146" s="48">
        <f t="shared" si="247"/>
        <v>2788.9866760370783</v>
      </c>
      <c r="DL146" s="32">
        <f t="shared" si="248"/>
        <v>374.68115839399746</v>
      </c>
      <c r="DM146" s="48">
        <f t="shared" si="249"/>
        <v>45.203240423385679</v>
      </c>
      <c r="DN146" s="48">
        <f t="shared" si="250"/>
        <v>18.339881495821498</v>
      </c>
      <c r="DO146" s="49">
        <f t="shared" si="251"/>
        <v>0.36292480669802657</v>
      </c>
      <c r="DP146" s="49">
        <f t="shared" si="252"/>
        <v>1.2247784647635247</v>
      </c>
      <c r="DQ146" s="49">
        <f t="shared" si="253"/>
        <v>1.0073548127593233</v>
      </c>
      <c r="DR146" s="49">
        <f t="shared" si="254"/>
        <v>1.423327501311012</v>
      </c>
      <c r="DS146" s="48">
        <f t="shared" si="255"/>
        <v>2788.9866760370783</v>
      </c>
      <c r="DT146" s="32">
        <f t="shared" si="256"/>
        <v>374.68115839399746</v>
      </c>
      <c r="DU146" s="48">
        <f t="shared" si="257"/>
        <v>45.203240423385679</v>
      </c>
      <c r="DV146" s="48">
        <f t="shared" si="258"/>
        <v>18.339881495821498</v>
      </c>
      <c r="DW146" s="49">
        <f t="shared" si="259"/>
        <v>0.36292480669802657</v>
      </c>
      <c r="DX146" s="49">
        <f t="shared" si="260"/>
        <v>1.2247784647635247</v>
      </c>
      <c r="DY146" s="49">
        <f t="shared" si="261"/>
        <v>1.0073548127593233</v>
      </c>
      <c r="DZ146" s="49">
        <f t="shared" si="262"/>
        <v>1.423327501311012</v>
      </c>
      <c r="EA146" s="48">
        <f t="shared" si="263"/>
        <v>2788.9866760370783</v>
      </c>
      <c r="EB146" s="32">
        <f t="shared" si="264"/>
        <v>374.68115839399746</v>
      </c>
      <c r="EC146" s="48">
        <f t="shared" si="265"/>
        <v>45.203240423385679</v>
      </c>
      <c r="ED146" s="48">
        <f t="shared" si="266"/>
        <v>18.339881495821498</v>
      </c>
      <c r="EE146" s="49">
        <f t="shared" si="267"/>
        <v>0.36292480669802657</v>
      </c>
      <c r="EF146" s="49">
        <f t="shared" si="268"/>
        <v>1.2247784647635247</v>
      </c>
      <c r="EG146" s="49">
        <f t="shared" si="269"/>
        <v>1.0073548127593233</v>
      </c>
      <c r="EH146" s="49">
        <f t="shared" si="270"/>
        <v>1.423327501311012</v>
      </c>
      <c r="EI146" s="48">
        <f t="shared" si="271"/>
        <v>2788.9866760370783</v>
      </c>
      <c r="EJ146" s="32">
        <f t="shared" si="272"/>
        <v>374.68115839399746</v>
      </c>
      <c r="EK146" s="48">
        <f t="shared" si="273"/>
        <v>45.203240423385679</v>
      </c>
      <c r="EL146" s="48">
        <f t="shared" si="274"/>
        <v>18.339881495821498</v>
      </c>
      <c r="EM146" s="49">
        <f t="shared" si="275"/>
        <v>0.36292480669802657</v>
      </c>
      <c r="EN146" s="49">
        <f t="shared" si="276"/>
        <v>1.2247784647635247</v>
      </c>
      <c r="EO146" s="49">
        <f t="shared" si="277"/>
        <v>1.0073548127593233</v>
      </c>
      <c r="EP146" s="49">
        <f t="shared" si="278"/>
        <v>1.423327501311012</v>
      </c>
      <c r="EQ146" s="32">
        <f t="shared" si="279"/>
        <v>0.92813320513044595</v>
      </c>
      <c r="ER146" s="32">
        <f t="shared" si="280"/>
        <v>101.53115839399749</v>
      </c>
    </row>
    <row r="147" spans="19:148" x14ac:dyDescent="0.25">
      <c r="S147" s="32">
        <v>0.85</v>
      </c>
      <c r="T147" s="38">
        <f t="shared" si="154"/>
        <v>377.62494017151516</v>
      </c>
      <c r="U147" s="32">
        <f t="shared" si="155"/>
        <v>45.481864931953282</v>
      </c>
      <c r="V147" s="32">
        <f t="shared" si="156"/>
        <v>18.404473090992099</v>
      </c>
      <c r="W147" s="2">
        <f t="shared" si="281"/>
        <v>0.36228654519738684</v>
      </c>
      <c r="X147" s="2">
        <f t="shared" si="282"/>
        <v>1.23471576503997</v>
      </c>
      <c r="Y147" s="2">
        <f t="shared" si="157"/>
        <v>1.0062544586816684</v>
      </c>
      <c r="Z147" s="2">
        <f t="shared" si="158"/>
        <v>1.4226489947387002</v>
      </c>
      <c r="AA147" s="32">
        <f t="shared" si="159"/>
        <v>2771.5282671402147</v>
      </c>
      <c r="AB147" s="32">
        <f t="shared" si="160"/>
        <v>374.48065208218833</v>
      </c>
      <c r="AC147" s="32">
        <f t="shared" si="161"/>
        <v>45.184479573877944</v>
      </c>
      <c r="AD147" s="32">
        <f t="shared" si="162"/>
        <v>18.335508420440064</v>
      </c>
      <c r="AE147" s="2">
        <f t="shared" si="163"/>
        <v>0.36296725743969371</v>
      </c>
      <c r="AF147" s="2">
        <f t="shared" si="164"/>
        <v>1.2241036949043218</v>
      </c>
      <c r="AG147" s="2">
        <f t="shared" si="165"/>
        <v>1.0064158915472445</v>
      </c>
      <c r="AH147" s="2">
        <f t="shared" si="166"/>
        <v>1.431209950027849</v>
      </c>
      <c r="AI147" s="32">
        <f t="shared" si="167"/>
        <v>2772.3521075407871</v>
      </c>
      <c r="AJ147" s="32">
        <f t="shared" si="168"/>
        <v>374.49013675653185</v>
      </c>
      <c r="AK147" s="32">
        <f t="shared" si="169"/>
        <v>45.185366416077464</v>
      </c>
      <c r="AL147" s="32">
        <f t="shared" si="170"/>
        <v>18.335715207505046</v>
      </c>
      <c r="AM147" s="2">
        <f t="shared" si="171"/>
        <v>0.36296525227442328</v>
      </c>
      <c r="AN147" s="2">
        <f t="shared" si="172"/>
        <v>1.2241356082191199</v>
      </c>
      <c r="AO147" s="2">
        <f t="shared" si="173"/>
        <v>1.006415401809867</v>
      </c>
      <c r="AP147" s="2">
        <f t="shared" si="174"/>
        <v>1.4311839828611761</v>
      </c>
      <c r="AQ147" s="32">
        <f t="shared" si="175"/>
        <v>2772.3495637132282</v>
      </c>
      <c r="AR147" s="32">
        <f t="shared" si="176"/>
        <v>374.49010747358761</v>
      </c>
      <c r="AS147" s="32">
        <f t="shared" si="177"/>
        <v>45.185363677950818</v>
      </c>
      <c r="AT147" s="32">
        <f t="shared" si="178"/>
        <v>18.335714569060027</v>
      </c>
      <c r="AU147" s="2">
        <f t="shared" si="179"/>
        <v>0.36296525846560618</v>
      </c>
      <c r="AV147" s="2">
        <f t="shared" si="180"/>
        <v>1.224135509689209</v>
      </c>
      <c r="AW147" s="2">
        <f t="shared" si="181"/>
        <v>1.0064154033218535</v>
      </c>
      <c r="AX147" s="2">
        <f t="shared" si="182"/>
        <v>1.4311840630307355</v>
      </c>
      <c r="AY147" s="32">
        <f t="shared" si="183"/>
        <v>2772.349571566484</v>
      </c>
      <c r="AZ147" s="32">
        <f t="shared" si="184"/>
        <v>374.49010756398945</v>
      </c>
      <c r="BA147" s="32">
        <f t="shared" si="185"/>
        <v>45.185363686403896</v>
      </c>
      <c r="BB147" s="32">
        <f t="shared" si="186"/>
        <v>18.335714571031023</v>
      </c>
      <c r="BC147" s="2">
        <f t="shared" si="187"/>
        <v>0.36296525844649302</v>
      </c>
      <c r="BD147" s="2">
        <f t="shared" si="188"/>
        <v>1.2241355099933886</v>
      </c>
      <c r="BE147" s="2">
        <f t="shared" si="189"/>
        <v>1.0064154033171857</v>
      </c>
      <c r="BF147" s="2">
        <f t="shared" si="190"/>
        <v>1.431184062783238</v>
      </c>
      <c r="BG147" s="32">
        <f t="shared" si="191"/>
        <v>2772.34957154224</v>
      </c>
      <c r="BH147" s="32">
        <f t="shared" si="192"/>
        <v>374.4901075637103</v>
      </c>
      <c r="BI147" s="32">
        <f t="shared" si="193"/>
        <v>45.185363686377805</v>
      </c>
      <c r="BJ147" s="32">
        <f t="shared" si="194"/>
        <v>18.33571457102493</v>
      </c>
      <c r="BK147" s="2">
        <f t="shared" si="195"/>
        <v>0.36296525844655181</v>
      </c>
      <c r="BL147" s="2">
        <f t="shared" si="196"/>
        <v>1.2241355099924498</v>
      </c>
      <c r="BM147" s="2">
        <f t="shared" si="197"/>
        <v>1.0064154033172001</v>
      </c>
      <c r="BN147" s="2">
        <f t="shared" si="198"/>
        <v>1.4311840627840011</v>
      </c>
      <c r="BO147" s="32">
        <f t="shared" si="199"/>
        <v>2772.3495715423146</v>
      </c>
      <c r="BP147" s="32">
        <f t="shared" si="200"/>
        <v>374.49010756371121</v>
      </c>
      <c r="BQ147" s="32">
        <f t="shared" si="201"/>
        <v>45.185363686377883</v>
      </c>
      <c r="BR147" s="32">
        <f t="shared" si="202"/>
        <v>18.335714571024955</v>
      </c>
      <c r="BS147" s="2">
        <f t="shared" si="203"/>
        <v>0.36296525844655181</v>
      </c>
      <c r="BT147" s="2">
        <f t="shared" si="204"/>
        <v>1.2241355099924525</v>
      </c>
      <c r="BU147" s="2">
        <f t="shared" si="205"/>
        <v>1.0064154033172001</v>
      </c>
      <c r="BV147" s="2">
        <f t="shared" si="206"/>
        <v>1.4311840627839991</v>
      </c>
      <c r="BW147" s="32">
        <f t="shared" si="207"/>
        <v>2772.3495715423142</v>
      </c>
      <c r="BX147" s="32">
        <f t="shared" si="208"/>
        <v>374.49010756371121</v>
      </c>
      <c r="BY147" s="32">
        <f t="shared" si="209"/>
        <v>45.185363686377883</v>
      </c>
      <c r="BZ147" s="32">
        <f t="shared" si="210"/>
        <v>18.335714571024955</v>
      </c>
      <c r="CA147" s="2">
        <f t="shared" si="211"/>
        <v>0.36296525844655181</v>
      </c>
      <c r="CB147" s="2">
        <f t="shared" si="212"/>
        <v>1.2241355099924525</v>
      </c>
      <c r="CC147" s="2">
        <f t="shared" si="213"/>
        <v>1.0064154033172001</v>
      </c>
      <c r="CD147" s="2">
        <f t="shared" si="214"/>
        <v>1.4311840627839991</v>
      </c>
      <c r="CE147" s="32">
        <f t="shared" si="215"/>
        <v>2772.3495715423142</v>
      </c>
      <c r="CF147" s="32">
        <f t="shared" si="216"/>
        <v>374.49010756371121</v>
      </c>
      <c r="CG147" s="32">
        <f t="shared" si="217"/>
        <v>45.185363686377883</v>
      </c>
      <c r="CH147" s="32">
        <f t="shared" si="218"/>
        <v>18.335714571024955</v>
      </c>
      <c r="CI147" s="2">
        <f t="shared" si="219"/>
        <v>0.36296525844655181</v>
      </c>
      <c r="CJ147" s="2">
        <f t="shared" si="220"/>
        <v>1.2241355099924525</v>
      </c>
      <c r="CK147" s="2">
        <f t="shared" si="221"/>
        <v>1.0064154033172001</v>
      </c>
      <c r="CL147" s="2">
        <f t="shared" si="222"/>
        <v>1.4311840627839991</v>
      </c>
      <c r="CM147" s="32">
        <f t="shared" si="223"/>
        <v>2772.3495715423142</v>
      </c>
      <c r="CN147" s="32">
        <f t="shared" si="224"/>
        <v>374.49010756371121</v>
      </c>
      <c r="CO147" s="32">
        <f t="shared" si="225"/>
        <v>45.185363686377883</v>
      </c>
      <c r="CP147" s="32">
        <f t="shared" si="226"/>
        <v>18.335714571024955</v>
      </c>
      <c r="CQ147" s="2">
        <f t="shared" si="227"/>
        <v>0.36296525844655181</v>
      </c>
      <c r="CR147" s="2">
        <f t="shared" si="228"/>
        <v>1.2241355099924525</v>
      </c>
      <c r="CS147" s="2">
        <f t="shared" si="229"/>
        <v>1.0064154033172001</v>
      </c>
      <c r="CT147" s="2">
        <f t="shared" si="230"/>
        <v>1.4311840627839991</v>
      </c>
      <c r="CU147" s="32">
        <f t="shared" si="231"/>
        <v>2772.3495715423142</v>
      </c>
      <c r="CV147" s="32">
        <f t="shared" si="232"/>
        <v>374.49010756371121</v>
      </c>
      <c r="CW147" s="48">
        <f t="shared" si="233"/>
        <v>45.185363686377883</v>
      </c>
      <c r="CX147" s="48">
        <f t="shared" si="234"/>
        <v>18.335714571024955</v>
      </c>
      <c r="CY147" s="49">
        <f t="shared" si="235"/>
        <v>0.36296525844655181</v>
      </c>
      <c r="CZ147" s="49">
        <f t="shared" si="236"/>
        <v>1.2241355099924525</v>
      </c>
      <c r="DA147" s="49">
        <f t="shared" si="237"/>
        <v>1.0064154033172001</v>
      </c>
      <c r="DB147" s="49">
        <f t="shared" si="238"/>
        <v>1.4311840627839991</v>
      </c>
      <c r="DC147" s="48">
        <f t="shared" si="239"/>
        <v>2772.3495715423142</v>
      </c>
      <c r="DD147" s="32">
        <f t="shared" si="240"/>
        <v>374.49010756371121</v>
      </c>
      <c r="DE147" s="48">
        <f t="shared" si="241"/>
        <v>45.185363686377883</v>
      </c>
      <c r="DF147" s="48">
        <f t="shared" si="242"/>
        <v>18.335714571024955</v>
      </c>
      <c r="DG147" s="49">
        <f t="shared" si="243"/>
        <v>0.36296525844655181</v>
      </c>
      <c r="DH147" s="49">
        <f t="shared" si="244"/>
        <v>1.2241355099924525</v>
      </c>
      <c r="DI147" s="49">
        <f t="shared" si="245"/>
        <v>1.0064154033172001</v>
      </c>
      <c r="DJ147" s="49">
        <f t="shared" si="246"/>
        <v>1.4311840627839991</v>
      </c>
      <c r="DK147" s="48">
        <f t="shared" si="247"/>
        <v>2772.3495715423142</v>
      </c>
      <c r="DL147" s="32">
        <f t="shared" si="248"/>
        <v>374.49010756371121</v>
      </c>
      <c r="DM147" s="48">
        <f t="shared" si="249"/>
        <v>45.185363686377883</v>
      </c>
      <c r="DN147" s="48">
        <f t="shared" si="250"/>
        <v>18.335714571024955</v>
      </c>
      <c r="DO147" s="49">
        <f t="shared" si="251"/>
        <v>0.36296525844655181</v>
      </c>
      <c r="DP147" s="49">
        <f t="shared" si="252"/>
        <v>1.2241355099924525</v>
      </c>
      <c r="DQ147" s="49">
        <f t="shared" si="253"/>
        <v>1.0064154033172001</v>
      </c>
      <c r="DR147" s="49">
        <f t="shared" si="254"/>
        <v>1.4311840627839991</v>
      </c>
      <c r="DS147" s="48">
        <f t="shared" si="255"/>
        <v>2772.3495715423142</v>
      </c>
      <c r="DT147" s="32">
        <f t="shared" si="256"/>
        <v>374.49010756371121</v>
      </c>
      <c r="DU147" s="48">
        <f t="shared" si="257"/>
        <v>45.185363686377883</v>
      </c>
      <c r="DV147" s="48">
        <f t="shared" si="258"/>
        <v>18.335714571024955</v>
      </c>
      <c r="DW147" s="49">
        <f t="shared" si="259"/>
        <v>0.36296525844655181</v>
      </c>
      <c r="DX147" s="49">
        <f t="shared" si="260"/>
        <v>1.2241355099924525</v>
      </c>
      <c r="DY147" s="49">
        <f t="shared" si="261"/>
        <v>1.0064154033172001</v>
      </c>
      <c r="DZ147" s="49">
        <f t="shared" si="262"/>
        <v>1.4311840627839991</v>
      </c>
      <c r="EA147" s="48">
        <f t="shared" si="263"/>
        <v>2772.3495715423142</v>
      </c>
      <c r="EB147" s="32">
        <f t="shared" si="264"/>
        <v>374.49010756371121</v>
      </c>
      <c r="EC147" s="48">
        <f t="shared" si="265"/>
        <v>45.185363686377883</v>
      </c>
      <c r="ED147" s="48">
        <f t="shared" si="266"/>
        <v>18.335714571024955</v>
      </c>
      <c r="EE147" s="49">
        <f t="shared" si="267"/>
        <v>0.36296525844655181</v>
      </c>
      <c r="EF147" s="49">
        <f t="shared" si="268"/>
        <v>1.2241355099924525</v>
      </c>
      <c r="EG147" s="49">
        <f t="shared" si="269"/>
        <v>1.0064154033172001</v>
      </c>
      <c r="EH147" s="49">
        <f t="shared" si="270"/>
        <v>1.4311840627839991</v>
      </c>
      <c r="EI147" s="48">
        <f t="shared" si="271"/>
        <v>2772.3495715423142</v>
      </c>
      <c r="EJ147" s="32">
        <f t="shared" si="272"/>
        <v>374.49010756371121</v>
      </c>
      <c r="EK147" s="48">
        <f t="shared" si="273"/>
        <v>45.185363686377883</v>
      </c>
      <c r="EL147" s="48">
        <f t="shared" si="274"/>
        <v>18.335714571024955</v>
      </c>
      <c r="EM147" s="49">
        <f t="shared" si="275"/>
        <v>0.36296525844655181</v>
      </c>
      <c r="EN147" s="49">
        <f t="shared" si="276"/>
        <v>1.2241355099924525</v>
      </c>
      <c r="EO147" s="49">
        <f t="shared" si="277"/>
        <v>1.0064154033172001</v>
      </c>
      <c r="EP147" s="49">
        <f t="shared" si="278"/>
        <v>1.4311840627839991</v>
      </c>
      <c r="EQ147" s="32">
        <f t="shared" si="279"/>
        <v>0.93270930721495449</v>
      </c>
      <c r="ER147" s="32">
        <f t="shared" si="280"/>
        <v>101.34010756371123</v>
      </c>
    </row>
    <row r="148" spans="19:148" x14ac:dyDescent="0.25">
      <c r="S148" s="32">
        <v>0.86</v>
      </c>
      <c r="T148" s="38">
        <f t="shared" si="154"/>
        <v>377.23347667078008</v>
      </c>
      <c r="U148" s="32">
        <f t="shared" si="155"/>
        <v>45.444465510955837</v>
      </c>
      <c r="V148" s="32">
        <f t="shared" si="156"/>
        <v>18.39584163788879</v>
      </c>
      <c r="W148" s="2">
        <f t="shared" si="281"/>
        <v>0.36237305602440856</v>
      </c>
      <c r="X148" s="2">
        <f t="shared" si="282"/>
        <v>1.2333908999566621</v>
      </c>
      <c r="Y148" s="2">
        <f t="shared" si="157"/>
        <v>1.0054160717905267</v>
      </c>
      <c r="Z148" s="2">
        <f t="shared" si="158"/>
        <v>1.4308914195199325</v>
      </c>
      <c r="AA148" s="32">
        <f t="shared" si="159"/>
        <v>2755.1758051622037</v>
      </c>
      <c r="AB148" s="32">
        <f t="shared" si="160"/>
        <v>374.29191455145167</v>
      </c>
      <c r="AC148" s="32">
        <f t="shared" si="161"/>
        <v>45.166844767961422</v>
      </c>
      <c r="AD148" s="32">
        <f t="shared" si="162"/>
        <v>18.331395073131237</v>
      </c>
      <c r="AE148" s="2">
        <f t="shared" si="163"/>
        <v>0.36300709866201009</v>
      </c>
      <c r="AF148" s="2">
        <f t="shared" si="164"/>
        <v>1.223468763130072</v>
      </c>
      <c r="AG148" s="2">
        <f t="shared" si="165"/>
        <v>1.0055472088587811</v>
      </c>
      <c r="AH148" s="2">
        <f t="shared" si="166"/>
        <v>1.4391170377771993</v>
      </c>
      <c r="AI148" s="32">
        <f t="shared" si="167"/>
        <v>2755.8963348368129</v>
      </c>
      <c r="AJ148" s="32">
        <f t="shared" si="168"/>
        <v>374.30024993284781</v>
      </c>
      <c r="AK148" s="32">
        <f t="shared" si="169"/>
        <v>45.167623081240819</v>
      </c>
      <c r="AL148" s="32">
        <f t="shared" si="170"/>
        <v>18.331576672149669</v>
      </c>
      <c r="AM148" s="2">
        <f t="shared" si="171"/>
        <v>0.36300534152859087</v>
      </c>
      <c r="AN148" s="2">
        <f t="shared" si="172"/>
        <v>1.2234967994486179</v>
      </c>
      <c r="AO148" s="2">
        <f t="shared" si="173"/>
        <v>1.0055468352494168</v>
      </c>
      <c r="AP148" s="2">
        <f t="shared" si="174"/>
        <v>1.439093605150672</v>
      </c>
      <c r="AQ148" s="32">
        <f t="shared" si="175"/>
        <v>2755.8942479796015</v>
      </c>
      <c r="AR148" s="32">
        <f t="shared" si="176"/>
        <v>374.30022579378857</v>
      </c>
      <c r="AS148" s="32">
        <f t="shared" si="177"/>
        <v>45.167620827196991</v>
      </c>
      <c r="AT148" s="32">
        <f t="shared" si="178"/>
        <v>18.331576146235072</v>
      </c>
      <c r="AU148" s="2">
        <f t="shared" si="179"/>
        <v>0.36300534661752731</v>
      </c>
      <c r="AV148" s="2">
        <f t="shared" si="180"/>
        <v>1.2234967182554997</v>
      </c>
      <c r="AW148" s="2">
        <f t="shared" si="181"/>
        <v>1.0055468363313635</v>
      </c>
      <c r="AX148" s="2">
        <f t="shared" si="182"/>
        <v>1.4390936730099428</v>
      </c>
      <c r="AY148" s="32">
        <f t="shared" si="183"/>
        <v>2755.8942540227176</v>
      </c>
      <c r="AZ148" s="32">
        <f t="shared" si="184"/>
        <v>374.3002258636904</v>
      </c>
      <c r="BA148" s="32">
        <f t="shared" si="185"/>
        <v>45.167620833724236</v>
      </c>
      <c r="BB148" s="32">
        <f t="shared" si="186"/>
        <v>18.331576147758017</v>
      </c>
      <c r="BC148" s="2">
        <f t="shared" si="187"/>
        <v>0.36300534660279093</v>
      </c>
      <c r="BD148" s="2">
        <f t="shared" si="188"/>
        <v>1.2234967184906183</v>
      </c>
      <c r="BE148" s="2">
        <f t="shared" si="189"/>
        <v>1.0055468363282303</v>
      </c>
      <c r="BF148" s="2">
        <f t="shared" si="190"/>
        <v>1.4390936728134367</v>
      </c>
      <c r="BG148" s="32">
        <f t="shared" si="191"/>
        <v>2755.8942540052185</v>
      </c>
      <c r="BH148" s="32">
        <f t="shared" si="192"/>
        <v>374.30022586348798</v>
      </c>
      <c r="BI148" s="32">
        <f t="shared" si="193"/>
        <v>45.167620833705357</v>
      </c>
      <c r="BJ148" s="32">
        <f t="shared" si="194"/>
        <v>18.331576147753609</v>
      </c>
      <c r="BK148" s="2">
        <f t="shared" si="195"/>
        <v>0.36300534660283351</v>
      </c>
      <c r="BL148" s="2">
        <f t="shared" si="196"/>
        <v>1.2234967184899377</v>
      </c>
      <c r="BM148" s="2">
        <f t="shared" si="197"/>
        <v>1.0055468363282396</v>
      </c>
      <c r="BN148" s="2">
        <f t="shared" si="198"/>
        <v>1.4390936728140054</v>
      </c>
      <c r="BO148" s="32">
        <f t="shared" si="199"/>
        <v>2755.894254005269</v>
      </c>
      <c r="BP148" s="32">
        <f t="shared" si="200"/>
        <v>374.30022586348861</v>
      </c>
      <c r="BQ148" s="32">
        <f t="shared" si="201"/>
        <v>45.167620833705399</v>
      </c>
      <c r="BR148" s="32">
        <f t="shared" si="202"/>
        <v>18.331576147753619</v>
      </c>
      <c r="BS148" s="2">
        <f t="shared" si="203"/>
        <v>0.3630053466028334</v>
      </c>
      <c r="BT148" s="2">
        <f t="shared" si="204"/>
        <v>1.2234967184899397</v>
      </c>
      <c r="BU148" s="2">
        <f t="shared" si="205"/>
        <v>1.0055468363282394</v>
      </c>
      <c r="BV148" s="2">
        <f t="shared" si="206"/>
        <v>1.4390936728140038</v>
      </c>
      <c r="BW148" s="32">
        <f t="shared" si="207"/>
        <v>2755.894254005269</v>
      </c>
      <c r="BX148" s="32">
        <f t="shared" si="208"/>
        <v>374.30022586348861</v>
      </c>
      <c r="BY148" s="32">
        <f t="shared" si="209"/>
        <v>45.167620833705399</v>
      </c>
      <c r="BZ148" s="32">
        <f t="shared" si="210"/>
        <v>18.331576147753619</v>
      </c>
      <c r="CA148" s="2">
        <f t="shared" si="211"/>
        <v>0.3630053466028334</v>
      </c>
      <c r="CB148" s="2">
        <f t="shared" si="212"/>
        <v>1.2234967184899397</v>
      </c>
      <c r="CC148" s="2">
        <f t="shared" si="213"/>
        <v>1.0055468363282394</v>
      </c>
      <c r="CD148" s="2">
        <f t="shared" si="214"/>
        <v>1.4390936728140038</v>
      </c>
      <c r="CE148" s="32">
        <f t="shared" si="215"/>
        <v>2755.894254005269</v>
      </c>
      <c r="CF148" s="32">
        <f t="shared" si="216"/>
        <v>374.30022586348861</v>
      </c>
      <c r="CG148" s="32">
        <f t="shared" si="217"/>
        <v>45.167620833705399</v>
      </c>
      <c r="CH148" s="32">
        <f t="shared" si="218"/>
        <v>18.331576147753619</v>
      </c>
      <c r="CI148" s="2">
        <f t="shared" si="219"/>
        <v>0.3630053466028334</v>
      </c>
      <c r="CJ148" s="2">
        <f t="shared" si="220"/>
        <v>1.2234967184899397</v>
      </c>
      <c r="CK148" s="2">
        <f t="shared" si="221"/>
        <v>1.0055468363282394</v>
      </c>
      <c r="CL148" s="2">
        <f t="shared" si="222"/>
        <v>1.4390936728140038</v>
      </c>
      <c r="CM148" s="32">
        <f t="shared" si="223"/>
        <v>2755.894254005269</v>
      </c>
      <c r="CN148" s="32">
        <f t="shared" si="224"/>
        <v>374.30022586348861</v>
      </c>
      <c r="CO148" s="32">
        <f t="shared" si="225"/>
        <v>45.167620833705399</v>
      </c>
      <c r="CP148" s="32">
        <f t="shared" si="226"/>
        <v>18.331576147753619</v>
      </c>
      <c r="CQ148" s="2">
        <f t="shared" si="227"/>
        <v>0.3630053466028334</v>
      </c>
      <c r="CR148" s="2">
        <f t="shared" si="228"/>
        <v>1.2234967184899397</v>
      </c>
      <c r="CS148" s="2">
        <f t="shared" si="229"/>
        <v>1.0055468363282394</v>
      </c>
      <c r="CT148" s="2">
        <f t="shared" si="230"/>
        <v>1.4390936728140038</v>
      </c>
      <c r="CU148" s="32">
        <f t="shared" si="231"/>
        <v>2755.894254005269</v>
      </c>
      <c r="CV148" s="32">
        <f t="shared" si="232"/>
        <v>374.30022586348861</v>
      </c>
      <c r="CW148" s="48">
        <f t="shared" si="233"/>
        <v>45.167620833705399</v>
      </c>
      <c r="CX148" s="48">
        <f t="shared" si="234"/>
        <v>18.331576147753619</v>
      </c>
      <c r="CY148" s="49">
        <f t="shared" si="235"/>
        <v>0.3630053466028334</v>
      </c>
      <c r="CZ148" s="49">
        <f t="shared" si="236"/>
        <v>1.2234967184899397</v>
      </c>
      <c r="DA148" s="49">
        <f t="shared" si="237"/>
        <v>1.0055468363282394</v>
      </c>
      <c r="DB148" s="49">
        <f t="shared" si="238"/>
        <v>1.4390936728140038</v>
      </c>
      <c r="DC148" s="48">
        <f t="shared" si="239"/>
        <v>2755.894254005269</v>
      </c>
      <c r="DD148" s="32">
        <f t="shared" si="240"/>
        <v>374.30022586348861</v>
      </c>
      <c r="DE148" s="48">
        <f t="shared" si="241"/>
        <v>45.167620833705399</v>
      </c>
      <c r="DF148" s="48">
        <f t="shared" si="242"/>
        <v>18.331576147753619</v>
      </c>
      <c r="DG148" s="49">
        <f t="shared" si="243"/>
        <v>0.3630053466028334</v>
      </c>
      <c r="DH148" s="49">
        <f t="shared" si="244"/>
        <v>1.2234967184899397</v>
      </c>
      <c r="DI148" s="49">
        <f t="shared" si="245"/>
        <v>1.0055468363282394</v>
      </c>
      <c r="DJ148" s="49">
        <f t="shared" si="246"/>
        <v>1.4390936728140038</v>
      </c>
      <c r="DK148" s="48">
        <f t="shared" si="247"/>
        <v>2755.894254005269</v>
      </c>
      <c r="DL148" s="32">
        <f t="shared" si="248"/>
        <v>374.30022586348861</v>
      </c>
      <c r="DM148" s="48">
        <f t="shared" si="249"/>
        <v>45.167620833705399</v>
      </c>
      <c r="DN148" s="48">
        <f t="shared" si="250"/>
        <v>18.331576147753619</v>
      </c>
      <c r="DO148" s="49">
        <f t="shared" si="251"/>
        <v>0.3630053466028334</v>
      </c>
      <c r="DP148" s="49">
        <f t="shared" si="252"/>
        <v>1.2234967184899397</v>
      </c>
      <c r="DQ148" s="49">
        <f t="shared" si="253"/>
        <v>1.0055468363282394</v>
      </c>
      <c r="DR148" s="49">
        <f t="shared" si="254"/>
        <v>1.4390936728140038</v>
      </c>
      <c r="DS148" s="48">
        <f t="shared" si="255"/>
        <v>2755.894254005269</v>
      </c>
      <c r="DT148" s="32">
        <f t="shared" si="256"/>
        <v>374.30022586348861</v>
      </c>
      <c r="DU148" s="48">
        <f t="shared" si="257"/>
        <v>45.167620833705399</v>
      </c>
      <c r="DV148" s="48">
        <f t="shared" si="258"/>
        <v>18.331576147753619</v>
      </c>
      <c r="DW148" s="49">
        <f t="shared" si="259"/>
        <v>0.3630053466028334</v>
      </c>
      <c r="DX148" s="49">
        <f t="shared" si="260"/>
        <v>1.2234967184899397</v>
      </c>
      <c r="DY148" s="49">
        <f t="shared" si="261"/>
        <v>1.0055468363282394</v>
      </c>
      <c r="DZ148" s="49">
        <f t="shared" si="262"/>
        <v>1.4390936728140038</v>
      </c>
      <c r="EA148" s="48">
        <f t="shared" si="263"/>
        <v>2755.894254005269</v>
      </c>
      <c r="EB148" s="32">
        <f t="shared" si="264"/>
        <v>374.30022586348861</v>
      </c>
      <c r="EC148" s="48">
        <f t="shared" si="265"/>
        <v>45.167620833705399</v>
      </c>
      <c r="ED148" s="48">
        <f t="shared" si="266"/>
        <v>18.331576147753619</v>
      </c>
      <c r="EE148" s="49">
        <f t="shared" si="267"/>
        <v>0.3630053466028334</v>
      </c>
      <c r="EF148" s="49">
        <f t="shared" si="268"/>
        <v>1.2234967184899397</v>
      </c>
      <c r="EG148" s="49">
        <f t="shared" si="269"/>
        <v>1.0055468363282394</v>
      </c>
      <c r="EH148" s="49">
        <f t="shared" si="270"/>
        <v>1.4390936728140038</v>
      </c>
      <c r="EI148" s="48">
        <f t="shared" si="271"/>
        <v>2755.894254005269</v>
      </c>
      <c r="EJ148" s="32">
        <f t="shared" si="272"/>
        <v>374.30022586348861</v>
      </c>
      <c r="EK148" s="48">
        <f t="shared" si="273"/>
        <v>45.167620833705399</v>
      </c>
      <c r="EL148" s="48">
        <f t="shared" si="274"/>
        <v>18.331576147753619</v>
      </c>
      <c r="EM148" s="49">
        <f t="shared" si="275"/>
        <v>0.3630053466028334</v>
      </c>
      <c r="EN148" s="49">
        <f t="shared" si="276"/>
        <v>1.2234967184899397</v>
      </c>
      <c r="EO148" s="49">
        <f t="shared" si="277"/>
        <v>1.0055468363282394</v>
      </c>
      <c r="EP148" s="49">
        <f t="shared" si="278"/>
        <v>1.4390936728140038</v>
      </c>
      <c r="EQ148" s="32">
        <f t="shared" si="279"/>
        <v>0.9372715263449779</v>
      </c>
      <c r="ER148" s="32">
        <f t="shared" si="280"/>
        <v>101.15022586348863</v>
      </c>
    </row>
    <row r="149" spans="19:148" x14ac:dyDescent="0.25">
      <c r="S149" s="32">
        <v>0.87</v>
      </c>
      <c r="T149" s="38">
        <f t="shared" si="154"/>
        <v>376.84201317004494</v>
      </c>
      <c r="U149" s="32">
        <f t="shared" si="155"/>
        <v>45.407173921813317</v>
      </c>
      <c r="V149" s="32">
        <f t="shared" si="156"/>
        <v>18.387223158604961</v>
      </c>
      <c r="W149" s="2">
        <f t="shared" si="281"/>
        <v>0.36245906175669262</v>
      </c>
      <c r="X149" s="2">
        <f t="shared" si="282"/>
        <v>1.2320671066629238</v>
      </c>
      <c r="Y149" s="2">
        <f t="shared" si="157"/>
        <v>1.004642827779187</v>
      </c>
      <c r="Z149" s="2">
        <f t="shared" si="158"/>
        <v>1.4392164117608919</v>
      </c>
      <c r="AA149" s="32">
        <f t="shared" si="159"/>
        <v>2738.9948775349967</v>
      </c>
      <c r="AB149" s="32">
        <f t="shared" si="160"/>
        <v>374.10425882974448</v>
      </c>
      <c r="AC149" s="32">
        <f t="shared" si="161"/>
        <v>45.149334888519888</v>
      </c>
      <c r="AD149" s="32">
        <f t="shared" si="162"/>
        <v>18.327308230228915</v>
      </c>
      <c r="AE149" s="2">
        <f t="shared" si="163"/>
        <v>0.36304659841457204</v>
      </c>
      <c r="AF149" s="2">
        <f t="shared" si="164"/>
        <v>1.2228376923572468</v>
      </c>
      <c r="AG149" s="2">
        <f t="shared" si="165"/>
        <v>1.0047477378228218</v>
      </c>
      <c r="AH149" s="2">
        <f t="shared" si="166"/>
        <v>1.4470772657119924</v>
      </c>
      <c r="AI149" s="32">
        <f t="shared" si="167"/>
        <v>2739.6186358861869</v>
      </c>
      <c r="AJ149" s="32">
        <f t="shared" si="168"/>
        <v>374.11150943897621</v>
      </c>
      <c r="AK149" s="32">
        <f t="shared" si="169"/>
        <v>45.150010991333609</v>
      </c>
      <c r="AL149" s="32">
        <f t="shared" si="170"/>
        <v>18.327466082790096</v>
      </c>
      <c r="AM149" s="2">
        <f t="shared" si="171"/>
        <v>0.36304507432216515</v>
      </c>
      <c r="AN149" s="2">
        <f t="shared" si="172"/>
        <v>1.2228620714739076</v>
      </c>
      <c r="AO149" s="2">
        <f t="shared" si="173"/>
        <v>1.0047474585617502</v>
      </c>
      <c r="AP149" s="2">
        <f t="shared" si="174"/>
        <v>1.4470563415098412</v>
      </c>
      <c r="AQ149" s="32">
        <f t="shared" si="175"/>
        <v>2739.6169499756857</v>
      </c>
      <c r="AR149" s="32">
        <f t="shared" si="176"/>
        <v>374.11148984364661</v>
      </c>
      <c r="AS149" s="32">
        <f t="shared" si="177"/>
        <v>45.150009164065992</v>
      </c>
      <c r="AT149" s="32">
        <f t="shared" si="178"/>
        <v>18.32746565617553</v>
      </c>
      <c r="AU149" s="2">
        <f t="shared" si="179"/>
        <v>0.36304507844136868</v>
      </c>
      <c r="AV149" s="2">
        <f t="shared" si="180"/>
        <v>1.2228620055870267</v>
      </c>
      <c r="AW149" s="2">
        <f t="shared" si="181"/>
        <v>1.0047474593164643</v>
      </c>
      <c r="AX149" s="2">
        <f t="shared" si="182"/>
        <v>1.4470563980583384</v>
      </c>
      <c r="AY149" s="32">
        <f t="shared" si="183"/>
        <v>2739.6169545317457</v>
      </c>
      <c r="AZ149" s="32">
        <f t="shared" si="184"/>
        <v>374.11148989660165</v>
      </c>
      <c r="BA149" s="32">
        <f t="shared" si="185"/>
        <v>45.150009169004051</v>
      </c>
      <c r="BB149" s="32">
        <f t="shared" si="186"/>
        <v>18.327465657328432</v>
      </c>
      <c r="BC149" s="2">
        <f t="shared" si="187"/>
        <v>0.36304507843023692</v>
      </c>
      <c r="BD149" s="2">
        <f t="shared" si="188"/>
        <v>1.222862005765081</v>
      </c>
      <c r="BE149" s="2">
        <f t="shared" si="189"/>
        <v>1.0047474593144248</v>
      </c>
      <c r="BF149" s="2">
        <f t="shared" si="190"/>
        <v>1.4470563979055202</v>
      </c>
      <c r="BG149" s="32">
        <f t="shared" si="191"/>
        <v>2739.616954519433</v>
      </c>
      <c r="BH149" s="32">
        <f t="shared" si="192"/>
        <v>374.11148989645858</v>
      </c>
      <c r="BI149" s="32">
        <f t="shared" si="193"/>
        <v>45.150009168990721</v>
      </c>
      <c r="BJ149" s="32">
        <f t="shared" si="194"/>
        <v>18.327465657325313</v>
      </c>
      <c r="BK149" s="2">
        <f t="shared" si="195"/>
        <v>0.36304507843026684</v>
      </c>
      <c r="BL149" s="2">
        <f t="shared" si="196"/>
        <v>1.2228620057646007</v>
      </c>
      <c r="BM149" s="2">
        <f t="shared" si="197"/>
        <v>1.0047474593144303</v>
      </c>
      <c r="BN149" s="2">
        <f t="shared" si="198"/>
        <v>1.4470563979059328</v>
      </c>
      <c r="BO149" s="32">
        <f t="shared" si="199"/>
        <v>2739.6169545194662</v>
      </c>
      <c r="BP149" s="32">
        <f t="shared" si="200"/>
        <v>374.11148989645903</v>
      </c>
      <c r="BQ149" s="32">
        <f t="shared" si="201"/>
        <v>45.150009168990778</v>
      </c>
      <c r="BR149" s="32">
        <f t="shared" si="202"/>
        <v>18.32746565732532</v>
      </c>
      <c r="BS149" s="2">
        <f t="shared" si="203"/>
        <v>0.36304507843026657</v>
      </c>
      <c r="BT149" s="2">
        <f t="shared" si="204"/>
        <v>1.2228620057646027</v>
      </c>
      <c r="BU149" s="2">
        <f t="shared" si="205"/>
        <v>1.0047474593144301</v>
      </c>
      <c r="BV149" s="2">
        <f t="shared" si="206"/>
        <v>1.4470563979059312</v>
      </c>
      <c r="BW149" s="32">
        <f t="shared" si="207"/>
        <v>2739.6169545194666</v>
      </c>
      <c r="BX149" s="32">
        <f t="shared" si="208"/>
        <v>374.11148989645903</v>
      </c>
      <c r="BY149" s="32">
        <f t="shared" si="209"/>
        <v>45.150009168990778</v>
      </c>
      <c r="BZ149" s="32">
        <f t="shared" si="210"/>
        <v>18.32746565732532</v>
      </c>
      <c r="CA149" s="2">
        <f t="shared" si="211"/>
        <v>0.36304507843026657</v>
      </c>
      <c r="CB149" s="2">
        <f t="shared" si="212"/>
        <v>1.2228620057646027</v>
      </c>
      <c r="CC149" s="2">
        <f t="shared" si="213"/>
        <v>1.0047474593144301</v>
      </c>
      <c r="CD149" s="2">
        <f t="shared" si="214"/>
        <v>1.4470563979059312</v>
      </c>
      <c r="CE149" s="32">
        <f t="shared" si="215"/>
        <v>2739.6169545194666</v>
      </c>
      <c r="CF149" s="32">
        <f t="shared" si="216"/>
        <v>374.11148989645903</v>
      </c>
      <c r="CG149" s="32">
        <f t="shared" si="217"/>
        <v>45.150009168990778</v>
      </c>
      <c r="CH149" s="32">
        <f t="shared" si="218"/>
        <v>18.32746565732532</v>
      </c>
      <c r="CI149" s="2">
        <f t="shared" si="219"/>
        <v>0.36304507843026657</v>
      </c>
      <c r="CJ149" s="2">
        <f t="shared" si="220"/>
        <v>1.2228620057646027</v>
      </c>
      <c r="CK149" s="2">
        <f t="shared" si="221"/>
        <v>1.0047474593144301</v>
      </c>
      <c r="CL149" s="2">
        <f t="shared" si="222"/>
        <v>1.4470563979059312</v>
      </c>
      <c r="CM149" s="32">
        <f t="shared" si="223"/>
        <v>2739.6169545194666</v>
      </c>
      <c r="CN149" s="32">
        <f t="shared" si="224"/>
        <v>374.11148989645903</v>
      </c>
      <c r="CO149" s="32">
        <f t="shared" si="225"/>
        <v>45.150009168990778</v>
      </c>
      <c r="CP149" s="32">
        <f t="shared" si="226"/>
        <v>18.32746565732532</v>
      </c>
      <c r="CQ149" s="2">
        <f t="shared" si="227"/>
        <v>0.36304507843026657</v>
      </c>
      <c r="CR149" s="2">
        <f t="shared" si="228"/>
        <v>1.2228620057646027</v>
      </c>
      <c r="CS149" s="2">
        <f t="shared" si="229"/>
        <v>1.0047474593144301</v>
      </c>
      <c r="CT149" s="2">
        <f t="shared" si="230"/>
        <v>1.4470563979059312</v>
      </c>
      <c r="CU149" s="32">
        <f t="shared" si="231"/>
        <v>2739.6169545194666</v>
      </c>
      <c r="CV149" s="32">
        <f t="shared" si="232"/>
        <v>374.11148989645903</v>
      </c>
      <c r="CW149" s="48">
        <f t="shared" si="233"/>
        <v>45.150009168990778</v>
      </c>
      <c r="CX149" s="48">
        <f t="shared" si="234"/>
        <v>18.32746565732532</v>
      </c>
      <c r="CY149" s="49">
        <f t="shared" si="235"/>
        <v>0.36304507843026657</v>
      </c>
      <c r="CZ149" s="49">
        <f t="shared" si="236"/>
        <v>1.2228620057646027</v>
      </c>
      <c r="DA149" s="49">
        <f t="shared" si="237"/>
        <v>1.0047474593144301</v>
      </c>
      <c r="DB149" s="49">
        <f t="shared" si="238"/>
        <v>1.4470563979059312</v>
      </c>
      <c r="DC149" s="48">
        <f t="shared" si="239"/>
        <v>2739.6169545194666</v>
      </c>
      <c r="DD149" s="32">
        <f t="shared" si="240"/>
        <v>374.11148989645903</v>
      </c>
      <c r="DE149" s="48">
        <f t="shared" si="241"/>
        <v>45.150009168990778</v>
      </c>
      <c r="DF149" s="48">
        <f t="shared" si="242"/>
        <v>18.32746565732532</v>
      </c>
      <c r="DG149" s="49">
        <f t="shared" si="243"/>
        <v>0.36304507843026657</v>
      </c>
      <c r="DH149" s="49">
        <f t="shared" si="244"/>
        <v>1.2228620057646027</v>
      </c>
      <c r="DI149" s="49">
        <f t="shared" si="245"/>
        <v>1.0047474593144301</v>
      </c>
      <c r="DJ149" s="49">
        <f t="shared" si="246"/>
        <v>1.4470563979059312</v>
      </c>
      <c r="DK149" s="48">
        <f t="shared" si="247"/>
        <v>2739.6169545194666</v>
      </c>
      <c r="DL149" s="32">
        <f t="shared" si="248"/>
        <v>374.11148989645903</v>
      </c>
      <c r="DM149" s="48">
        <f t="shared" si="249"/>
        <v>45.150009168990778</v>
      </c>
      <c r="DN149" s="48">
        <f t="shared" si="250"/>
        <v>18.32746565732532</v>
      </c>
      <c r="DO149" s="49">
        <f t="shared" si="251"/>
        <v>0.36304507843026657</v>
      </c>
      <c r="DP149" s="49">
        <f t="shared" si="252"/>
        <v>1.2228620057646027</v>
      </c>
      <c r="DQ149" s="49">
        <f t="shared" si="253"/>
        <v>1.0047474593144301</v>
      </c>
      <c r="DR149" s="49">
        <f t="shared" si="254"/>
        <v>1.4470563979059312</v>
      </c>
      <c r="DS149" s="48">
        <f t="shared" si="255"/>
        <v>2739.6169545194666</v>
      </c>
      <c r="DT149" s="32">
        <f t="shared" si="256"/>
        <v>374.11148989645903</v>
      </c>
      <c r="DU149" s="48">
        <f t="shared" si="257"/>
        <v>45.150009168990778</v>
      </c>
      <c r="DV149" s="48">
        <f t="shared" si="258"/>
        <v>18.32746565732532</v>
      </c>
      <c r="DW149" s="49">
        <f t="shared" si="259"/>
        <v>0.36304507843026657</v>
      </c>
      <c r="DX149" s="49">
        <f t="shared" si="260"/>
        <v>1.2228620057646027</v>
      </c>
      <c r="DY149" s="49">
        <f t="shared" si="261"/>
        <v>1.0047474593144301</v>
      </c>
      <c r="DZ149" s="49">
        <f t="shared" si="262"/>
        <v>1.4470563979059312</v>
      </c>
      <c r="EA149" s="48">
        <f t="shared" si="263"/>
        <v>2739.6169545194666</v>
      </c>
      <c r="EB149" s="32">
        <f t="shared" si="264"/>
        <v>374.11148989645903</v>
      </c>
      <c r="EC149" s="48">
        <f t="shared" si="265"/>
        <v>45.150009168990778</v>
      </c>
      <c r="ED149" s="48">
        <f t="shared" si="266"/>
        <v>18.32746565732532</v>
      </c>
      <c r="EE149" s="49">
        <f t="shared" si="267"/>
        <v>0.36304507843026657</v>
      </c>
      <c r="EF149" s="49">
        <f t="shared" si="268"/>
        <v>1.2228620057646027</v>
      </c>
      <c r="EG149" s="49">
        <f t="shared" si="269"/>
        <v>1.0047474593144301</v>
      </c>
      <c r="EH149" s="49">
        <f t="shared" si="270"/>
        <v>1.4470563979059312</v>
      </c>
      <c r="EI149" s="48">
        <f t="shared" si="271"/>
        <v>2739.6169545194666</v>
      </c>
      <c r="EJ149" s="32">
        <f t="shared" si="272"/>
        <v>374.11148989645903</v>
      </c>
      <c r="EK149" s="48">
        <f t="shared" si="273"/>
        <v>45.150009168990778</v>
      </c>
      <c r="EL149" s="48">
        <f t="shared" si="274"/>
        <v>18.32746565732532</v>
      </c>
      <c r="EM149" s="49">
        <f t="shared" si="275"/>
        <v>0.36304507843026657</v>
      </c>
      <c r="EN149" s="49">
        <f t="shared" si="276"/>
        <v>1.2228620057646027</v>
      </c>
      <c r="EO149" s="49">
        <f t="shared" si="277"/>
        <v>1.0047474593144301</v>
      </c>
      <c r="EP149" s="49">
        <f t="shared" si="278"/>
        <v>1.4470563979059312</v>
      </c>
      <c r="EQ149" s="32">
        <f t="shared" si="279"/>
        <v>0.9418204880035328</v>
      </c>
      <c r="ER149" s="32">
        <f t="shared" si="280"/>
        <v>100.96148989645906</v>
      </c>
    </row>
    <row r="150" spans="19:148" x14ac:dyDescent="0.25">
      <c r="S150" s="32">
        <v>0.88</v>
      </c>
      <c r="T150" s="38">
        <f t="shared" si="154"/>
        <v>376.45054966930979</v>
      </c>
      <c r="U150" s="32">
        <f t="shared" si="155"/>
        <v>45.369989569173036</v>
      </c>
      <c r="V150" s="32">
        <f t="shared" si="156"/>
        <v>18.378617616571404</v>
      </c>
      <c r="W150" s="2">
        <f t="shared" si="281"/>
        <v>0.36254456435770194</v>
      </c>
      <c r="X150" s="2">
        <f t="shared" si="282"/>
        <v>1.2307443701808694</v>
      </c>
      <c r="Y150" s="2">
        <f t="shared" si="157"/>
        <v>1.0039334322230815</v>
      </c>
      <c r="Z150" s="2">
        <f t="shared" si="158"/>
        <v>1.4476249809438511</v>
      </c>
      <c r="AA150" s="32">
        <f t="shared" si="159"/>
        <v>2722.9817651810199</v>
      </c>
      <c r="AB150" s="32">
        <f t="shared" si="160"/>
        <v>373.91766033583195</v>
      </c>
      <c r="AC150" s="32">
        <f t="shared" si="161"/>
        <v>45.131947174072863</v>
      </c>
      <c r="AD150" s="32">
        <f t="shared" si="162"/>
        <v>18.323247302605921</v>
      </c>
      <c r="AE150" s="2">
        <f t="shared" si="163"/>
        <v>0.36308576399994635</v>
      </c>
      <c r="AF150" s="2">
        <f t="shared" si="164"/>
        <v>1.2222103945915042</v>
      </c>
      <c r="AG150" s="2">
        <f t="shared" si="165"/>
        <v>1.0040158837767732</v>
      </c>
      <c r="AH150" s="2">
        <f t="shared" si="166"/>
        <v>1.45509072655127</v>
      </c>
      <c r="AI150" s="32">
        <f t="shared" si="167"/>
        <v>2723.5153738376252</v>
      </c>
      <c r="AJ150" s="32">
        <f t="shared" si="168"/>
        <v>373.92389274546628</v>
      </c>
      <c r="AK150" s="32">
        <f t="shared" si="169"/>
        <v>45.132527547696618</v>
      </c>
      <c r="AL150" s="32">
        <f t="shared" si="170"/>
        <v>18.323382891535054</v>
      </c>
      <c r="AM150" s="2">
        <f t="shared" si="171"/>
        <v>0.36308445765999581</v>
      </c>
      <c r="AN150" s="2">
        <f t="shared" si="172"/>
        <v>1.2222313429169436</v>
      </c>
      <c r="AO150" s="2">
        <f t="shared" si="173"/>
        <v>1.004015679924678</v>
      </c>
      <c r="AP150" s="2">
        <f t="shared" si="174"/>
        <v>1.4550722679977868</v>
      </c>
      <c r="AQ150" s="32">
        <f t="shared" si="175"/>
        <v>2723.5140358828726</v>
      </c>
      <c r="AR150" s="32">
        <f t="shared" si="176"/>
        <v>373.92387711974555</v>
      </c>
      <c r="AS150" s="32">
        <f t="shared" si="177"/>
        <v>45.132526092567694</v>
      </c>
      <c r="AT150" s="32">
        <f t="shared" si="178"/>
        <v>18.323382551586327</v>
      </c>
      <c r="AU150" s="2">
        <f t="shared" si="179"/>
        <v>0.36308446093536945</v>
      </c>
      <c r="AV150" s="2">
        <f t="shared" si="180"/>
        <v>1.222231290395595</v>
      </c>
      <c r="AW150" s="2">
        <f t="shared" si="181"/>
        <v>1.0040156804357641</v>
      </c>
      <c r="AX150" s="2">
        <f t="shared" si="182"/>
        <v>1.4550723142759945</v>
      </c>
      <c r="AY150" s="32">
        <f t="shared" si="183"/>
        <v>2723.5140392372004</v>
      </c>
      <c r="AZ150" s="32">
        <f t="shared" si="184"/>
        <v>373.92387715892016</v>
      </c>
      <c r="BA150" s="32">
        <f t="shared" si="185"/>
        <v>45.132526096215798</v>
      </c>
      <c r="BB150" s="32">
        <f t="shared" si="186"/>
        <v>18.323382552438595</v>
      </c>
      <c r="BC150" s="2">
        <f t="shared" si="187"/>
        <v>0.36308446092715779</v>
      </c>
      <c r="BD150" s="2">
        <f t="shared" si="188"/>
        <v>1.2222312905272694</v>
      </c>
      <c r="BE150" s="2">
        <f t="shared" si="189"/>
        <v>1.0040156804344826</v>
      </c>
      <c r="BF150" s="2">
        <f t="shared" si="190"/>
        <v>1.4550723141599717</v>
      </c>
      <c r="BG150" s="32">
        <f t="shared" si="191"/>
        <v>2723.5140392287913</v>
      </c>
      <c r="BH150" s="32">
        <f t="shared" si="192"/>
        <v>373.92387715882199</v>
      </c>
      <c r="BI150" s="32">
        <f t="shared" si="193"/>
        <v>45.132526096206632</v>
      </c>
      <c r="BJ150" s="32">
        <f t="shared" si="194"/>
        <v>18.323382552436456</v>
      </c>
      <c r="BK150" s="2">
        <f t="shared" si="195"/>
        <v>0.3630844609271785</v>
      </c>
      <c r="BL150" s="2">
        <f t="shared" si="196"/>
        <v>1.222231290526939</v>
      </c>
      <c r="BM150" s="2">
        <f t="shared" si="197"/>
        <v>1.004015680434486</v>
      </c>
      <c r="BN150" s="2">
        <f t="shared" si="198"/>
        <v>1.4550723141602631</v>
      </c>
      <c r="BO150" s="32">
        <f t="shared" si="199"/>
        <v>2723.5140392288117</v>
      </c>
      <c r="BP150" s="32">
        <f t="shared" si="200"/>
        <v>373.92387715882222</v>
      </c>
      <c r="BQ150" s="32">
        <f t="shared" si="201"/>
        <v>45.132526096206668</v>
      </c>
      <c r="BR150" s="32">
        <f t="shared" si="202"/>
        <v>18.323382552436467</v>
      </c>
      <c r="BS150" s="2">
        <f t="shared" si="203"/>
        <v>0.36308446092717839</v>
      </c>
      <c r="BT150" s="2">
        <f t="shared" si="204"/>
        <v>1.2222312905269397</v>
      </c>
      <c r="BU150" s="2">
        <f t="shared" si="205"/>
        <v>1.004015680434486</v>
      </c>
      <c r="BV150" s="2">
        <f t="shared" si="206"/>
        <v>1.4550723141602619</v>
      </c>
      <c r="BW150" s="32">
        <f t="shared" si="207"/>
        <v>2723.5140392288117</v>
      </c>
      <c r="BX150" s="32">
        <f t="shared" si="208"/>
        <v>373.92387715882222</v>
      </c>
      <c r="BY150" s="32">
        <f t="shared" si="209"/>
        <v>45.132526096206668</v>
      </c>
      <c r="BZ150" s="32">
        <f t="shared" si="210"/>
        <v>18.323382552436467</v>
      </c>
      <c r="CA150" s="2">
        <f t="shared" si="211"/>
        <v>0.36308446092717839</v>
      </c>
      <c r="CB150" s="2">
        <f t="shared" si="212"/>
        <v>1.2222312905269397</v>
      </c>
      <c r="CC150" s="2">
        <f t="shared" si="213"/>
        <v>1.004015680434486</v>
      </c>
      <c r="CD150" s="2">
        <f t="shared" si="214"/>
        <v>1.4550723141602619</v>
      </c>
      <c r="CE150" s="32">
        <f t="shared" si="215"/>
        <v>2723.5140392288117</v>
      </c>
      <c r="CF150" s="32">
        <f t="shared" si="216"/>
        <v>373.92387715882222</v>
      </c>
      <c r="CG150" s="32">
        <f t="shared" si="217"/>
        <v>45.132526096206668</v>
      </c>
      <c r="CH150" s="32">
        <f t="shared" si="218"/>
        <v>18.323382552436467</v>
      </c>
      <c r="CI150" s="2">
        <f t="shared" si="219"/>
        <v>0.36308446092717839</v>
      </c>
      <c r="CJ150" s="2">
        <f t="shared" si="220"/>
        <v>1.2222312905269397</v>
      </c>
      <c r="CK150" s="2">
        <f t="shared" si="221"/>
        <v>1.004015680434486</v>
      </c>
      <c r="CL150" s="2">
        <f t="shared" si="222"/>
        <v>1.4550723141602619</v>
      </c>
      <c r="CM150" s="32">
        <f t="shared" si="223"/>
        <v>2723.5140392288117</v>
      </c>
      <c r="CN150" s="32">
        <f t="shared" si="224"/>
        <v>373.92387715882222</v>
      </c>
      <c r="CO150" s="32">
        <f t="shared" si="225"/>
        <v>45.132526096206668</v>
      </c>
      <c r="CP150" s="32">
        <f t="shared" si="226"/>
        <v>18.323382552436467</v>
      </c>
      <c r="CQ150" s="2">
        <f t="shared" si="227"/>
        <v>0.36308446092717839</v>
      </c>
      <c r="CR150" s="2">
        <f t="shared" si="228"/>
        <v>1.2222312905269397</v>
      </c>
      <c r="CS150" s="2">
        <f t="shared" si="229"/>
        <v>1.004015680434486</v>
      </c>
      <c r="CT150" s="2">
        <f t="shared" si="230"/>
        <v>1.4550723141602619</v>
      </c>
      <c r="CU150" s="32">
        <f t="shared" si="231"/>
        <v>2723.5140392288117</v>
      </c>
      <c r="CV150" s="32">
        <f t="shared" si="232"/>
        <v>373.92387715882222</v>
      </c>
      <c r="CW150" s="48">
        <f t="shared" si="233"/>
        <v>45.132526096206668</v>
      </c>
      <c r="CX150" s="48">
        <f t="shared" si="234"/>
        <v>18.323382552436467</v>
      </c>
      <c r="CY150" s="49">
        <f t="shared" si="235"/>
        <v>0.36308446092717839</v>
      </c>
      <c r="CZ150" s="49">
        <f t="shared" si="236"/>
        <v>1.2222312905269397</v>
      </c>
      <c r="DA150" s="49">
        <f t="shared" si="237"/>
        <v>1.004015680434486</v>
      </c>
      <c r="DB150" s="49">
        <f t="shared" si="238"/>
        <v>1.4550723141602619</v>
      </c>
      <c r="DC150" s="48">
        <f t="shared" si="239"/>
        <v>2723.5140392288117</v>
      </c>
      <c r="DD150" s="32">
        <f t="shared" si="240"/>
        <v>373.92387715882222</v>
      </c>
      <c r="DE150" s="48">
        <f t="shared" si="241"/>
        <v>45.132526096206668</v>
      </c>
      <c r="DF150" s="48">
        <f t="shared" si="242"/>
        <v>18.323382552436467</v>
      </c>
      <c r="DG150" s="49">
        <f t="shared" si="243"/>
        <v>0.36308446092717839</v>
      </c>
      <c r="DH150" s="49">
        <f t="shared" si="244"/>
        <v>1.2222312905269397</v>
      </c>
      <c r="DI150" s="49">
        <f t="shared" si="245"/>
        <v>1.004015680434486</v>
      </c>
      <c r="DJ150" s="49">
        <f t="shared" si="246"/>
        <v>1.4550723141602619</v>
      </c>
      <c r="DK150" s="48">
        <f t="shared" si="247"/>
        <v>2723.5140392288117</v>
      </c>
      <c r="DL150" s="32">
        <f t="shared" si="248"/>
        <v>373.92387715882222</v>
      </c>
      <c r="DM150" s="48">
        <f t="shared" si="249"/>
        <v>45.132526096206668</v>
      </c>
      <c r="DN150" s="48">
        <f t="shared" si="250"/>
        <v>18.323382552436467</v>
      </c>
      <c r="DO150" s="49">
        <f t="shared" si="251"/>
        <v>0.36308446092717839</v>
      </c>
      <c r="DP150" s="49">
        <f t="shared" si="252"/>
        <v>1.2222312905269397</v>
      </c>
      <c r="DQ150" s="49">
        <f t="shared" si="253"/>
        <v>1.004015680434486</v>
      </c>
      <c r="DR150" s="49">
        <f t="shared" si="254"/>
        <v>1.4550723141602619</v>
      </c>
      <c r="DS150" s="48">
        <f t="shared" si="255"/>
        <v>2723.5140392288117</v>
      </c>
      <c r="DT150" s="32">
        <f t="shared" si="256"/>
        <v>373.92387715882222</v>
      </c>
      <c r="DU150" s="48">
        <f t="shared" si="257"/>
        <v>45.132526096206668</v>
      </c>
      <c r="DV150" s="48">
        <f t="shared" si="258"/>
        <v>18.323382552436467</v>
      </c>
      <c r="DW150" s="49">
        <f t="shared" si="259"/>
        <v>0.36308446092717839</v>
      </c>
      <c r="DX150" s="49">
        <f t="shared" si="260"/>
        <v>1.2222312905269397</v>
      </c>
      <c r="DY150" s="49">
        <f t="shared" si="261"/>
        <v>1.004015680434486</v>
      </c>
      <c r="DZ150" s="49">
        <f t="shared" si="262"/>
        <v>1.4550723141602619</v>
      </c>
      <c r="EA150" s="48">
        <f t="shared" si="263"/>
        <v>2723.5140392288117</v>
      </c>
      <c r="EB150" s="32">
        <f t="shared" si="264"/>
        <v>373.92387715882222</v>
      </c>
      <c r="EC150" s="48">
        <f t="shared" si="265"/>
        <v>45.132526096206668</v>
      </c>
      <c r="ED150" s="48">
        <f t="shared" si="266"/>
        <v>18.323382552436467</v>
      </c>
      <c r="EE150" s="49">
        <f t="shared" si="267"/>
        <v>0.36308446092717839</v>
      </c>
      <c r="EF150" s="49">
        <f t="shared" si="268"/>
        <v>1.2222312905269397</v>
      </c>
      <c r="EG150" s="49">
        <f t="shared" si="269"/>
        <v>1.004015680434486</v>
      </c>
      <c r="EH150" s="49">
        <f t="shared" si="270"/>
        <v>1.4550723141602619</v>
      </c>
      <c r="EI150" s="48">
        <f t="shared" si="271"/>
        <v>2723.5140392288117</v>
      </c>
      <c r="EJ150" s="32">
        <f t="shared" si="272"/>
        <v>373.92387715882222</v>
      </c>
      <c r="EK150" s="48">
        <f t="shared" si="273"/>
        <v>45.132526096206668</v>
      </c>
      <c r="EL150" s="48">
        <f t="shared" si="274"/>
        <v>18.323382552436467</v>
      </c>
      <c r="EM150" s="49">
        <f t="shared" si="275"/>
        <v>0.36308446092717839</v>
      </c>
      <c r="EN150" s="49">
        <f t="shared" si="276"/>
        <v>1.2222312905269397</v>
      </c>
      <c r="EO150" s="49">
        <f t="shared" si="277"/>
        <v>1.004015680434486</v>
      </c>
      <c r="EP150" s="49">
        <f t="shared" si="278"/>
        <v>1.4550723141602619</v>
      </c>
      <c r="EQ150" s="32">
        <f t="shared" si="279"/>
        <v>0.94635679587112931</v>
      </c>
      <c r="ER150" s="32">
        <f t="shared" si="280"/>
        <v>100.77387715882224</v>
      </c>
    </row>
    <row r="151" spans="19:148" x14ac:dyDescent="0.25">
      <c r="S151" s="32">
        <v>0.89</v>
      </c>
      <c r="T151" s="38">
        <f t="shared" si="154"/>
        <v>376.05908616857471</v>
      </c>
      <c r="U151" s="32">
        <f t="shared" si="155"/>
        <v>45.332911862612157</v>
      </c>
      <c r="V151" s="32">
        <f t="shared" si="156"/>
        <v>18.37002497537258</v>
      </c>
      <c r="W151" s="2">
        <f t="shared" si="281"/>
        <v>0.36262956577208894</v>
      </c>
      <c r="X151" s="2">
        <f t="shared" si="282"/>
        <v>1.2294226756454065</v>
      </c>
      <c r="Y151" s="2">
        <f t="shared" si="157"/>
        <v>1.0032866468380519</v>
      </c>
      <c r="Z151" s="2">
        <f t="shared" si="158"/>
        <v>1.4561181636117799</v>
      </c>
      <c r="AA151" s="32">
        <f t="shared" si="159"/>
        <v>2707.1328751197743</v>
      </c>
      <c r="AB151" s="32">
        <f t="shared" si="160"/>
        <v>373.73209529283622</v>
      </c>
      <c r="AC151" s="32">
        <f t="shared" si="161"/>
        <v>45.114678954902814</v>
      </c>
      <c r="AD151" s="32">
        <f t="shared" si="162"/>
        <v>18.31921172056138</v>
      </c>
      <c r="AE151" s="2">
        <f t="shared" si="163"/>
        <v>0.36312460247535855</v>
      </c>
      <c r="AF151" s="2">
        <f t="shared" si="164"/>
        <v>1.2215867847346251</v>
      </c>
      <c r="AG151" s="2">
        <f t="shared" si="165"/>
        <v>1.0033501102886575</v>
      </c>
      <c r="AH151" s="2">
        <f t="shared" si="166"/>
        <v>1.4631575235347793</v>
      </c>
      <c r="AI151" s="32">
        <f t="shared" si="167"/>
        <v>2707.5830400078898</v>
      </c>
      <c r="AJ151" s="32">
        <f t="shared" si="168"/>
        <v>373.7373781689588</v>
      </c>
      <c r="AK151" s="32">
        <f t="shared" si="169"/>
        <v>45.115170246802968</v>
      </c>
      <c r="AL151" s="32">
        <f t="shared" si="170"/>
        <v>18.319326570754185</v>
      </c>
      <c r="AM151" s="2">
        <f t="shared" si="171"/>
        <v>0.36312349829553658</v>
      </c>
      <c r="AN151" s="2">
        <f t="shared" si="172"/>
        <v>1.2216045354338856</v>
      </c>
      <c r="AO151" s="2">
        <f t="shared" si="173"/>
        <v>1.0033499655668638</v>
      </c>
      <c r="AP151" s="2">
        <f t="shared" si="174"/>
        <v>1.4631414700094292</v>
      </c>
      <c r="AQ151" s="32">
        <f t="shared" si="175"/>
        <v>2707.5820001764787</v>
      </c>
      <c r="AR151" s="32">
        <f t="shared" si="176"/>
        <v>373.73736596691822</v>
      </c>
      <c r="AS151" s="32">
        <f t="shared" si="177"/>
        <v>45.11516911202763</v>
      </c>
      <c r="AT151" s="32">
        <f t="shared" si="178"/>
        <v>18.319326305478089</v>
      </c>
      <c r="AU151" s="2">
        <f t="shared" si="179"/>
        <v>0.36312350084600109</v>
      </c>
      <c r="AV151" s="2">
        <f t="shared" si="180"/>
        <v>1.2216044944342879</v>
      </c>
      <c r="AW151" s="2">
        <f t="shared" si="181"/>
        <v>1.0033499659011293</v>
      </c>
      <c r="AX151" s="2">
        <f t="shared" si="182"/>
        <v>1.4631415070884233</v>
      </c>
      <c r="AY151" s="32">
        <f t="shared" si="183"/>
        <v>2707.5820025781195</v>
      </c>
      <c r="AZ151" s="32">
        <f t="shared" si="184"/>
        <v>373.73736599510056</v>
      </c>
      <c r="BA151" s="32">
        <f t="shared" si="185"/>
        <v>45.115169114648573</v>
      </c>
      <c r="BB151" s="32">
        <f t="shared" si="186"/>
        <v>18.319326306090787</v>
      </c>
      <c r="BC151" s="2">
        <f t="shared" si="187"/>
        <v>0.36312350084011036</v>
      </c>
      <c r="BD151" s="2">
        <f t="shared" si="188"/>
        <v>1.2216044945289823</v>
      </c>
      <c r="BE151" s="2">
        <f t="shared" si="189"/>
        <v>1.0033499659003573</v>
      </c>
      <c r="BF151" s="2">
        <f t="shared" si="190"/>
        <v>1.4631415070027833</v>
      </c>
      <c r="BG151" s="32">
        <f t="shared" si="191"/>
        <v>2707.5820025725725</v>
      </c>
      <c r="BH151" s="32">
        <f t="shared" si="192"/>
        <v>373.73736599503553</v>
      </c>
      <c r="BI151" s="32">
        <f t="shared" si="193"/>
        <v>45.115169114642519</v>
      </c>
      <c r="BJ151" s="32">
        <f t="shared" si="194"/>
        <v>18.319326306089369</v>
      </c>
      <c r="BK151" s="2">
        <f t="shared" si="195"/>
        <v>0.3631235008401239</v>
      </c>
      <c r="BL151" s="2">
        <f t="shared" si="196"/>
        <v>1.2216044945287639</v>
      </c>
      <c r="BM151" s="2">
        <f t="shared" si="197"/>
        <v>1.0033499659003593</v>
      </c>
      <c r="BN151" s="2">
        <f t="shared" si="198"/>
        <v>1.4631415070029812</v>
      </c>
      <c r="BO151" s="32">
        <f t="shared" si="199"/>
        <v>2707.5820025725848</v>
      </c>
      <c r="BP151" s="32">
        <f t="shared" si="200"/>
        <v>373.73736599503565</v>
      </c>
      <c r="BQ151" s="32">
        <f t="shared" si="201"/>
        <v>45.115169114642519</v>
      </c>
      <c r="BR151" s="32">
        <f t="shared" si="202"/>
        <v>18.319326306089376</v>
      </c>
      <c r="BS151" s="2">
        <f t="shared" si="203"/>
        <v>0.36312350084012401</v>
      </c>
      <c r="BT151" s="2">
        <f t="shared" si="204"/>
        <v>1.2216044945287639</v>
      </c>
      <c r="BU151" s="2">
        <f t="shared" si="205"/>
        <v>1.0033499659003593</v>
      </c>
      <c r="BV151" s="2">
        <f t="shared" si="206"/>
        <v>1.463141507002981</v>
      </c>
      <c r="BW151" s="32">
        <f t="shared" si="207"/>
        <v>2707.5820025725848</v>
      </c>
      <c r="BX151" s="32">
        <f t="shared" si="208"/>
        <v>373.73736599503565</v>
      </c>
      <c r="BY151" s="32">
        <f t="shared" si="209"/>
        <v>45.115169114642519</v>
      </c>
      <c r="BZ151" s="32">
        <f t="shared" si="210"/>
        <v>18.319326306089376</v>
      </c>
      <c r="CA151" s="2">
        <f t="shared" si="211"/>
        <v>0.36312350084012401</v>
      </c>
      <c r="CB151" s="2">
        <f t="shared" si="212"/>
        <v>1.2216044945287639</v>
      </c>
      <c r="CC151" s="2">
        <f t="shared" si="213"/>
        <v>1.0033499659003593</v>
      </c>
      <c r="CD151" s="2">
        <f t="shared" si="214"/>
        <v>1.463141507002981</v>
      </c>
      <c r="CE151" s="32">
        <f t="shared" si="215"/>
        <v>2707.5820025725848</v>
      </c>
      <c r="CF151" s="32">
        <f t="shared" si="216"/>
        <v>373.73736599503565</v>
      </c>
      <c r="CG151" s="32">
        <f t="shared" si="217"/>
        <v>45.115169114642519</v>
      </c>
      <c r="CH151" s="32">
        <f t="shared" si="218"/>
        <v>18.319326306089376</v>
      </c>
      <c r="CI151" s="2">
        <f t="shared" si="219"/>
        <v>0.36312350084012401</v>
      </c>
      <c r="CJ151" s="2">
        <f t="shared" si="220"/>
        <v>1.2216044945287639</v>
      </c>
      <c r="CK151" s="2">
        <f t="shared" si="221"/>
        <v>1.0033499659003593</v>
      </c>
      <c r="CL151" s="2">
        <f t="shared" si="222"/>
        <v>1.463141507002981</v>
      </c>
      <c r="CM151" s="32">
        <f t="shared" si="223"/>
        <v>2707.5820025725848</v>
      </c>
      <c r="CN151" s="32">
        <f t="shared" si="224"/>
        <v>373.73736599503565</v>
      </c>
      <c r="CO151" s="32">
        <f t="shared" si="225"/>
        <v>45.115169114642519</v>
      </c>
      <c r="CP151" s="32">
        <f t="shared" si="226"/>
        <v>18.319326306089376</v>
      </c>
      <c r="CQ151" s="2">
        <f t="shared" si="227"/>
        <v>0.36312350084012401</v>
      </c>
      <c r="CR151" s="2">
        <f t="shared" si="228"/>
        <v>1.2216044945287639</v>
      </c>
      <c r="CS151" s="2">
        <f t="shared" si="229"/>
        <v>1.0033499659003593</v>
      </c>
      <c r="CT151" s="2">
        <f t="shared" si="230"/>
        <v>1.463141507002981</v>
      </c>
      <c r="CU151" s="32">
        <f t="shared" si="231"/>
        <v>2707.5820025725848</v>
      </c>
      <c r="CV151" s="32">
        <f t="shared" si="232"/>
        <v>373.73736599503565</v>
      </c>
      <c r="CW151" s="48">
        <f t="shared" si="233"/>
        <v>45.115169114642519</v>
      </c>
      <c r="CX151" s="48">
        <f t="shared" si="234"/>
        <v>18.319326306089376</v>
      </c>
      <c r="CY151" s="49">
        <f t="shared" si="235"/>
        <v>0.36312350084012401</v>
      </c>
      <c r="CZ151" s="49">
        <f t="shared" si="236"/>
        <v>1.2216044945287639</v>
      </c>
      <c r="DA151" s="49">
        <f t="shared" si="237"/>
        <v>1.0033499659003593</v>
      </c>
      <c r="DB151" s="49">
        <f t="shared" si="238"/>
        <v>1.463141507002981</v>
      </c>
      <c r="DC151" s="48">
        <f t="shared" si="239"/>
        <v>2707.5820025725848</v>
      </c>
      <c r="DD151" s="32">
        <f t="shared" si="240"/>
        <v>373.73736599503565</v>
      </c>
      <c r="DE151" s="48">
        <f t="shared" si="241"/>
        <v>45.115169114642519</v>
      </c>
      <c r="DF151" s="48">
        <f t="shared" si="242"/>
        <v>18.319326306089376</v>
      </c>
      <c r="DG151" s="49">
        <f t="shared" si="243"/>
        <v>0.36312350084012401</v>
      </c>
      <c r="DH151" s="49">
        <f t="shared" si="244"/>
        <v>1.2216044945287639</v>
      </c>
      <c r="DI151" s="49">
        <f t="shared" si="245"/>
        <v>1.0033499659003593</v>
      </c>
      <c r="DJ151" s="49">
        <f t="shared" si="246"/>
        <v>1.463141507002981</v>
      </c>
      <c r="DK151" s="48">
        <f t="shared" si="247"/>
        <v>2707.5820025725848</v>
      </c>
      <c r="DL151" s="32">
        <f t="shared" si="248"/>
        <v>373.73736599503565</v>
      </c>
      <c r="DM151" s="48">
        <f t="shared" si="249"/>
        <v>45.115169114642519</v>
      </c>
      <c r="DN151" s="48">
        <f t="shared" si="250"/>
        <v>18.319326306089376</v>
      </c>
      <c r="DO151" s="49">
        <f t="shared" si="251"/>
        <v>0.36312350084012401</v>
      </c>
      <c r="DP151" s="49">
        <f t="shared" si="252"/>
        <v>1.2216044945287639</v>
      </c>
      <c r="DQ151" s="49">
        <f t="shared" si="253"/>
        <v>1.0033499659003593</v>
      </c>
      <c r="DR151" s="49">
        <f t="shared" si="254"/>
        <v>1.463141507002981</v>
      </c>
      <c r="DS151" s="48">
        <f t="shared" si="255"/>
        <v>2707.5820025725848</v>
      </c>
      <c r="DT151" s="32">
        <f t="shared" si="256"/>
        <v>373.73736599503565</v>
      </c>
      <c r="DU151" s="48">
        <f t="shared" si="257"/>
        <v>45.115169114642519</v>
      </c>
      <c r="DV151" s="48">
        <f t="shared" si="258"/>
        <v>18.319326306089376</v>
      </c>
      <c r="DW151" s="49">
        <f t="shared" si="259"/>
        <v>0.36312350084012401</v>
      </c>
      <c r="DX151" s="49">
        <f t="shared" si="260"/>
        <v>1.2216044945287639</v>
      </c>
      <c r="DY151" s="49">
        <f t="shared" si="261"/>
        <v>1.0033499659003593</v>
      </c>
      <c r="DZ151" s="49">
        <f t="shared" si="262"/>
        <v>1.463141507002981</v>
      </c>
      <c r="EA151" s="48">
        <f t="shared" si="263"/>
        <v>2707.5820025725848</v>
      </c>
      <c r="EB151" s="32">
        <f t="shared" si="264"/>
        <v>373.73736599503565</v>
      </c>
      <c r="EC151" s="48">
        <f t="shared" si="265"/>
        <v>45.115169114642519</v>
      </c>
      <c r="ED151" s="48">
        <f t="shared" si="266"/>
        <v>18.319326306089376</v>
      </c>
      <c r="EE151" s="49">
        <f t="shared" si="267"/>
        <v>0.36312350084012401</v>
      </c>
      <c r="EF151" s="49">
        <f t="shared" si="268"/>
        <v>1.2216044945287639</v>
      </c>
      <c r="EG151" s="49">
        <f t="shared" si="269"/>
        <v>1.0033499659003593</v>
      </c>
      <c r="EH151" s="49">
        <f t="shared" si="270"/>
        <v>1.463141507002981</v>
      </c>
      <c r="EI151" s="48">
        <f t="shared" si="271"/>
        <v>2707.5820025725848</v>
      </c>
      <c r="EJ151" s="32">
        <f t="shared" si="272"/>
        <v>373.73736599503565</v>
      </c>
      <c r="EK151" s="48">
        <f t="shared" si="273"/>
        <v>45.115169114642519</v>
      </c>
      <c r="EL151" s="48">
        <f t="shared" si="274"/>
        <v>18.319326306089376</v>
      </c>
      <c r="EM151" s="49">
        <f t="shared" si="275"/>
        <v>0.36312350084012401</v>
      </c>
      <c r="EN151" s="49">
        <f t="shared" si="276"/>
        <v>1.2216044945287639</v>
      </c>
      <c r="EO151" s="49">
        <f t="shared" si="277"/>
        <v>1.0033499659003593</v>
      </c>
      <c r="EP151" s="49">
        <f t="shared" si="278"/>
        <v>1.463141507002981</v>
      </c>
      <c r="EQ151" s="32">
        <f t="shared" si="279"/>
        <v>0.9508810329780234</v>
      </c>
      <c r="ER151" s="32">
        <f t="shared" si="280"/>
        <v>100.58736599503567</v>
      </c>
    </row>
    <row r="152" spans="19:148" x14ac:dyDescent="0.25">
      <c r="S152" s="43">
        <v>0.9</v>
      </c>
      <c r="T152" s="46">
        <f t="shared" si="154"/>
        <v>375.66762266783957</v>
      </c>
      <c r="U152" s="43">
        <f t="shared" si="155"/>
        <v>45.295940216583254</v>
      </c>
      <c r="V152" s="43">
        <f t="shared" si="156"/>
        <v>18.361445198745859</v>
      </c>
      <c r="W152" s="47">
        <f t="shared" si="281"/>
        <v>0.36271406792587674</v>
      </c>
      <c r="X152" s="47">
        <f t="shared" si="282"/>
        <v>1.2281020083028906</v>
      </c>
      <c r="Y152" s="47">
        <f t="shared" si="157"/>
        <v>1.0027012871847183</v>
      </c>
      <c r="Z152" s="47">
        <f t="shared" si="158"/>
        <v>1.4646970235735297</v>
      </c>
      <c r="AA152" s="43">
        <f t="shared" si="159"/>
        <v>2691.4447345178537</v>
      </c>
      <c r="AB152" s="43">
        <f t="shared" si="160"/>
        <v>373.5475406898168</v>
      </c>
      <c r="AC152" s="43">
        <f t="shared" si="161"/>
        <v>45.097527648695049</v>
      </c>
      <c r="AD152" s="43">
        <f t="shared" si="162"/>
        <v>18.315200932896325</v>
      </c>
      <c r="AE152" s="47">
        <f t="shared" si="163"/>
        <v>0.36316312066429163</v>
      </c>
      <c r="AF152" s="47">
        <f t="shared" si="164"/>
        <v>1.2209667804462563</v>
      </c>
      <c r="AG152" s="47">
        <f t="shared" si="165"/>
        <v>1.0027489367064317</v>
      </c>
      <c r="AH152" s="47">
        <f t="shared" si="166"/>
        <v>1.4712777702038391</v>
      </c>
      <c r="AI152" s="43">
        <f t="shared" si="167"/>
        <v>2691.818247532517</v>
      </c>
      <c r="AJ152" s="43">
        <f t="shared" si="168"/>
        <v>373.55194482992073</v>
      </c>
      <c r="AK152" s="43">
        <f t="shared" si="169"/>
        <v>45.097936675517467</v>
      </c>
      <c r="AL152" s="43">
        <f t="shared" si="170"/>
        <v>18.31529661206708</v>
      </c>
      <c r="AM152" s="47">
        <f t="shared" si="171"/>
        <v>0.36316220274335576</v>
      </c>
      <c r="AN152" s="47">
        <f t="shared" si="172"/>
        <v>1.2209815735637348</v>
      </c>
      <c r="AO152" s="47">
        <f t="shared" si="173"/>
        <v>1.0027488373138222</v>
      </c>
      <c r="AP152" s="47">
        <f t="shared" si="174"/>
        <v>1.4712640420198753</v>
      </c>
      <c r="AQ152" s="43">
        <f t="shared" si="175"/>
        <v>2691.8174592846094</v>
      </c>
      <c r="AR152" s="43">
        <f t="shared" si="176"/>
        <v>373.5519355361111</v>
      </c>
      <c r="AS152" s="43">
        <f t="shared" si="177"/>
        <v>45.097935812357491</v>
      </c>
      <c r="AT152" s="43">
        <f t="shared" si="178"/>
        <v>18.315296410159018</v>
      </c>
      <c r="AU152" s="47">
        <f t="shared" si="179"/>
        <v>0.36316220468045768</v>
      </c>
      <c r="AV152" s="47">
        <f t="shared" si="180"/>
        <v>1.2209815423465249</v>
      </c>
      <c r="AW152" s="47">
        <f t="shared" si="181"/>
        <v>1.0027488375235631</v>
      </c>
      <c r="AX152" s="47">
        <f t="shared" si="182"/>
        <v>1.4712640709894351</v>
      </c>
      <c r="AY152" s="43">
        <f t="shared" si="183"/>
        <v>2691.8174609479506</v>
      </c>
      <c r="AZ152" s="43">
        <f t="shared" si="184"/>
        <v>373.55193555572276</v>
      </c>
      <c r="BA152" s="43">
        <f t="shared" si="185"/>
        <v>45.097935814178911</v>
      </c>
      <c r="BB152" s="43">
        <f t="shared" si="186"/>
        <v>18.315296410585077</v>
      </c>
      <c r="BC152" s="47">
        <f t="shared" si="187"/>
        <v>0.36316220467637</v>
      </c>
      <c r="BD152" s="47">
        <f t="shared" si="188"/>
        <v>1.2209815424123991</v>
      </c>
      <c r="BE152" s="47">
        <f t="shared" si="189"/>
        <v>1.0027488375231204</v>
      </c>
      <c r="BF152" s="47">
        <f t="shared" si="190"/>
        <v>1.471264070928304</v>
      </c>
      <c r="BG152" s="43">
        <f t="shared" si="191"/>
        <v>2691.8174609444404</v>
      </c>
      <c r="BH152" s="43">
        <f t="shared" si="192"/>
        <v>373.55193555568138</v>
      </c>
      <c r="BI152" s="43">
        <f t="shared" si="193"/>
        <v>45.097935814175067</v>
      </c>
      <c r="BJ152" s="43">
        <f t="shared" si="194"/>
        <v>18.315296410584185</v>
      </c>
      <c r="BK152" s="47">
        <f t="shared" si="195"/>
        <v>0.36316220467637883</v>
      </c>
      <c r="BL152" s="47">
        <f t="shared" si="196"/>
        <v>1.2209815424122596</v>
      </c>
      <c r="BM152" s="47">
        <f t="shared" si="197"/>
        <v>1.0027488375231215</v>
      </c>
      <c r="BN152" s="47">
        <f t="shared" si="198"/>
        <v>1.4712640709284326</v>
      </c>
      <c r="BO152" s="43">
        <f t="shared" si="199"/>
        <v>2691.8174609444477</v>
      </c>
      <c r="BP152" s="43">
        <f t="shared" si="200"/>
        <v>373.55193555568144</v>
      </c>
      <c r="BQ152" s="43">
        <f t="shared" si="201"/>
        <v>45.097935814175067</v>
      </c>
      <c r="BR152" s="43">
        <f t="shared" si="202"/>
        <v>18.315296410584185</v>
      </c>
      <c r="BS152" s="47">
        <f t="shared" si="203"/>
        <v>0.36316220467637883</v>
      </c>
      <c r="BT152" s="47">
        <f t="shared" si="204"/>
        <v>1.2209815424122596</v>
      </c>
      <c r="BU152" s="47">
        <f t="shared" si="205"/>
        <v>1.0027488375231215</v>
      </c>
      <c r="BV152" s="47">
        <f t="shared" si="206"/>
        <v>1.4712640709284326</v>
      </c>
      <c r="BW152" s="43">
        <f t="shared" si="207"/>
        <v>2691.8174609444477</v>
      </c>
      <c r="BX152" s="43">
        <f t="shared" si="208"/>
        <v>373.55193555568144</v>
      </c>
      <c r="BY152" s="43">
        <f t="shared" si="209"/>
        <v>45.097935814175067</v>
      </c>
      <c r="BZ152" s="43">
        <f t="shared" si="210"/>
        <v>18.315296410584185</v>
      </c>
      <c r="CA152" s="47">
        <f t="shared" si="211"/>
        <v>0.36316220467637883</v>
      </c>
      <c r="CB152" s="47">
        <f t="shared" si="212"/>
        <v>1.2209815424122596</v>
      </c>
      <c r="CC152" s="47">
        <f t="shared" si="213"/>
        <v>1.0027488375231215</v>
      </c>
      <c r="CD152" s="47">
        <f t="shared" si="214"/>
        <v>1.4712640709284326</v>
      </c>
      <c r="CE152" s="43">
        <f t="shared" si="215"/>
        <v>2691.8174609444477</v>
      </c>
      <c r="CF152" s="43">
        <f t="shared" si="216"/>
        <v>373.55193555568144</v>
      </c>
      <c r="CG152" s="43">
        <f t="shared" si="217"/>
        <v>45.097935814175067</v>
      </c>
      <c r="CH152" s="43">
        <f t="shared" si="218"/>
        <v>18.315296410584185</v>
      </c>
      <c r="CI152" s="47">
        <f t="shared" si="219"/>
        <v>0.36316220467637883</v>
      </c>
      <c r="CJ152" s="47">
        <f t="shared" si="220"/>
        <v>1.2209815424122596</v>
      </c>
      <c r="CK152" s="47">
        <f t="shared" si="221"/>
        <v>1.0027488375231215</v>
      </c>
      <c r="CL152" s="47">
        <f t="shared" si="222"/>
        <v>1.4712640709284326</v>
      </c>
      <c r="CM152" s="43">
        <f t="shared" si="223"/>
        <v>2691.8174609444477</v>
      </c>
      <c r="CN152" s="43">
        <f t="shared" si="224"/>
        <v>373.55193555568144</v>
      </c>
      <c r="CO152" s="43">
        <f t="shared" si="225"/>
        <v>45.097935814175067</v>
      </c>
      <c r="CP152" s="43">
        <f t="shared" si="226"/>
        <v>18.315296410584185</v>
      </c>
      <c r="CQ152" s="47">
        <f t="shared" si="227"/>
        <v>0.36316220467637883</v>
      </c>
      <c r="CR152" s="47">
        <f t="shared" si="228"/>
        <v>1.2209815424122596</v>
      </c>
      <c r="CS152" s="47">
        <f t="shared" si="229"/>
        <v>1.0027488375231215</v>
      </c>
      <c r="CT152" s="47">
        <f t="shared" si="230"/>
        <v>1.4712640709284326</v>
      </c>
      <c r="CU152" s="43">
        <f t="shared" si="231"/>
        <v>2691.8174609444477</v>
      </c>
      <c r="CV152" s="43">
        <f t="shared" si="232"/>
        <v>373.55193555568144</v>
      </c>
      <c r="CW152" s="43">
        <f t="shared" si="233"/>
        <v>45.097935814175067</v>
      </c>
      <c r="CX152" s="43">
        <f t="shared" si="234"/>
        <v>18.315296410584185</v>
      </c>
      <c r="CY152" s="47">
        <f t="shared" si="235"/>
        <v>0.36316220467637883</v>
      </c>
      <c r="CZ152" s="47">
        <f t="shared" si="236"/>
        <v>1.2209815424122596</v>
      </c>
      <c r="DA152" s="47">
        <f t="shared" si="237"/>
        <v>1.0027488375231215</v>
      </c>
      <c r="DB152" s="47">
        <f t="shared" si="238"/>
        <v>1.4712640709284326</v>
      </c>
      <c r="DC152" s="43">
        <f t="shared" si="239"/>
        <v>2691.8174609444477</v>
      </c>
      <c r="DD152" s="43">
        <f t="shared" si="240"/>
        <v>373.55193555568144</v>
      </c>
      <c r="DE152" s="43">
        <f t="shared" si="241"/>
        <v>45.097935814175067</v>
      </c>
      <c r="DF152" s="43">
        <f t="shared" si="242"/>
        <v>18.315296410584185</v>
      </c>
      <c r="DG152" s="47">
        <f t="shared" si="243"/>
        <v>0.36316220467637883</v>
      </c>
      <c r="DH152" s="47">
        <f t="shared" si="244"/>
        <v>1.2209815424122596</v>
      </c>
      <c r="DI152" s="47">
        <f t="shared" si="245"/>
        <v>1.0027488375231215</v>
      </c>
      <c r="DJ152" s="47">
        <f t="shared" si="246"/>
        <v>1.4712640709284326</v>
      </c>
      <c r="DK152" s="43">
        <f t="shared" si="247"/>
        <v>2691.8174609444477</v>
      </c>
      <c r="DL152" s="43">
        <f t="shared" si="248"/>
        <v>373.55193555568144</v>
      </c>
      <c r="DM152" s="43">
        <f t="shared" si="249"/>
        <v>45.097935814175067</v>
      </c>
      <c r="DN152" s="43">
        <f t="shared" si="250"/>
        <v>18.315296410584185</v>
      </c>
      <c r="DO152" s="47">
        <f t="shared" si="251"/>
        <v>0.36316220467637883</v>
      </c>
      <c r="DP152" s="47">
        <f t="shared" si="252"/>
        <v>1.2209815424122596</v>
      </c>
      <c r="DQ152" s="47">
        <f t="shared" si="253"/>
        <v>1.0027488375231215</v>
      </c>
      <c r="DR152" s="47">
        <f t="shared" si="254"/>
        <v>1.4712640709284326</v>
      </c>
      <c r="DS152" s="43">
        <f t="shared" si="255"/>
        <v>2691.8174609444477</v>
      </c>
      <c r="DT152" s="43">
        <f t="shared" si="256"/>
        <v>373.55193555568144</v>
      </c>
      <c r="DU152" s="43">
        <f t="shared" si="257"/>
        <v>45.097935814175067</v>
      </c>
      <c r="DV152" s="43">
        <f t="shared" si="258"/>
        <v>18.315296410584185</v>
      </c>
      <c r="DW152" s="47">
        <f t="shared" si="259"/>
        <v>0.36316220467637883</v>
      </c>
      <c r="DX152" s="47">
        <f t="shared" si="260"/>
        <v>1.2209815424122596</v>
      </c>
      <c r="DY152" s="47">
        <f t="shared" si="261"/>
        <v>1.0027488375231215</v>
      </c>
      <c r="DZ152" s="47">
        <f t="shared" si="262"/>
        <v>1.4712640709284326</v>
      </c>
      <c r="EA152" s="43">
        <f t="shared" si="263"/>
        <v>2691.8174609444477</v>
      </c>
      <c r="EB152" s="43">
        <f t="shared" si="264"/>
        <v>373.55193555568144</v>
      </c>
      <c r="EC152" s="43">
        <f t="shared" si="265"/>
        <v>45.097935814175067</v>
      </c>
      <c r="ED152" s="43">
        <f t="shared" si="266"/>
        <v>18.315296410584185</v>
      </c>
      <c r="EE152" s="47">
        <f t="shared" si="267"/>
        <v>0.36316220467637883</v>
      </c>
      <c r="EF152" s="47">
        <f t="shared" si="268"/>
        <v>1.2209815424122596</v>
      </c>
      <c r="EG152" s="47">
        <f t="shared" si="269"/>
        <v>1.0027488375231215</v>
      </c>
      <c r="EH152" s="47">
        <f t="shared" si="270"/>
        <v>1.4712640709284326</v>
      </c>
      <c r="EI152" s="43">
        <f t="shared" si="271"/>
        <v>2691.8174609444477</v>
      </c>
      <c r="EJ152" s="43">
        <f t="shared" si="272"/>
        <v>373.55193555568144</v>
      </c>
      <c r="EK152" s="43">
        <f t="shared" si="273"/>
        <v>45.097935814175067</v>
      </c>
      <c r="EL152" s="43">
        <f t="shared" si="274"/>
        <v>18.315296410584185</v>
      </c>
      <c r="EM152" s="47">
        <f t="shared" si="275"/>
        <v>0.36316220467637883</v>
      </c>
      <c r="EN152" s="47">
        <f t="shared" si="276"/>
        <v>1.2209815424122596</v>
      </c>
      <c r="EO152" s="47">
        <f t="shared" si="277"/>
        <v>1.0027488375231215</v>
      </c>
      <c r="EP152" s="47">
        <f t="shared" si="278"/>
        <v>1.4712640709284326</v>
      </c>
      <c r="EQ152" s="43">
        <f t="shared" si="279"/>
        <v>0.955393762786796</v>
      </c>
      <c r="ER152" s="43">
        <f t="shared" si="280"/>
        <v>100.40193555568146</v>
      </c>
    </row>
    <row r="153" spans="19:148" x14ac:dyDescent="0.25">
      <c r="S153" s="32">
        <v>0.91</v>
      </c>
      <c r="T153" s="38">
        <f t="shared" si="154"/>
        <v>375.27615916710442</v>
      </c>
      <c r="U153" s="32">
        <f t="shared" si="155"/>
        <v>45.259074050360361</v>
      </c>
      <c r="V153" s="32">
        <f t="shared" si="156"/>
        <v>18.352878250580606</v>
      </c>
      <c r="W153" s="2">
        <f t="shared" si="281"/>
        <v>0.36279807272663767</v>
      </c>
      <c r="X153" s="2">
        <f t="shared" si="282"/>
        <v>1.2267823535098024</v>
      </c>
      <c r="Y153" s="2">
        <f t="shared" si="157"/>
        <v>1.0021762204947844</v>
      </c>
      <c r="Z153" s="2">
        <f t="shared" si="158"/>
        <v>1.4733626521326675</v>
      </c>
      <c r="AA153" s="32">
        <f t="shared" si="159"/>
        <v>2675.9139850934826</v>
      </c>
      <c r="AB153" s="32">
        <f t="shared" si="160"/>
        <v>373.36397424562887</v>
      </c>
      <c r="AC153" s="32">
        <f t="shared" si="161"/>
        <v>45.080490756436802</v>
      </c>
      <c r="AD153" s="32">
        <f t="shared" si="162"/>
        <v>18.311214406044069</v>
      </c>
      <c r="AE153" s="2">
        <f t="shared" si="163"/>
        <v>0.36320132516739179</v>
      </c>
      <c r="AF153" s="2">
        <f t="shared" si="164"/>
        <v>1.2203503020138664</v>
      </c>
      <c r="AG153" s="2">
        <f t="shared" si="165"/>
        <v>1.0022109358298497</v>
      </c>
      <c r="AH153" s="2">
        <f t="shared" si="166"/>
        <v>1.4794515901948426</v>
      </c>
      <c r="AI153" s="32">
        <f t="shared" si="167"/>
        <v>2676.2177254023259</v>
      </c>
      <c r="AJ153" s="32">
        <f t="shared" si="168"/>
        <v>373.3675726128871</v>
      </c>
      <c r="AK153" s="32">
        <f t="shared" si="169"/>
        <v>45.080824506639644</v>
      </c>
      <c r="AL153" s="32">
        <f t="shared" si="170"/>
        <v>18.311292525392702</v>
      </c>
      <c r="AM153" s="2">
        <f t="shared" si="171"/>
        <v>0.36320057729089694</v>
      </c>
      <c r="AN153" s="2">
        <f t="shared" si="172"/>
        <v>1.2203623845859641</v>
      </c>
      <c r="AO153" s="2">
        <f t="shared" si="173"/>
        <v>1.0022108702559298</v>
      </c>
      <c r="AP153" s="2">
        <f t="shared" si="174"/>
        <v>1.4794400873411244</v>
      </c>
      <c r="AQ153" s="32">
        <f t="shared" si="175"/>
        <v>2676.2171456318529</v>
      </c>
      <c r="AR153" s="32">
        <f t="shared" si="176"/>
        <v>373.36756574474697</v>
      </c>
      <c r="AS153" s="32">
        <f t="shared" si="177"/>
        <v>45.080823869608309</v>
      </c>
      <c r="AT153" s="32">
        <f t="shared" si="178"/>
        <v>18.311292376286659</v>
      </c>
      <c r="AU153" s="2">
        <f t="shared" si="179"/>
        <v>0.36320057871839462</v>
      </c>
      <c r="AV153" s="2">
        <f t="shared" si="180"/>
        <v>1.2203623615240977</v>
      </c>
      <c r="AW153" s="2">
        <f t="shared" si="181"/>
        <v>1.0022108703810888</v>
      </c>
      <c r="AX153" s="2">
        <f t="shared" si="182"/>
        <v>1.4794401092962559</v>
      </c>
      <c r="AY153" s="32">
        <f t="shared" si="183"/>
        <v>2676.2171467384205</v>
      </c>
      <c r="AZ153" s="32">
        <f t="shared" si="184"/>
        <v>373.36756575785569</v>
      </c>
      <c r="BA153" s="32">
        <f t="shared" si="185"/>
        <v>45.080823870824162</v>
      </c>
      <c r="BB153" s="32">
        <f t="shared" si="186"/>
        <v>18.311292376571249</v>
      </c>
      <c r="BC153" s="2">
        <f t="shared" si="187"/>
        <v>0.36320057871567013</v>
      </c>
      <c r="BD153" s="2">
        <f t="shared" si="188"/>
        <v>1.2203623615681141</v>
      </c>
      <c r="BE153" s="2">
        <f t="shared" si="189"/>
        <v>1.0022108703808499</v>
      </c>
      <c r="BF153" s="2">
        <f t="shared" si="190"/>
        <v>1.4794401092543512</v>
      </c>
      <c r="BG153" s="32">
        <f t="shared" si="191"/>
        <v>2676.2171467363087</v>
      </c>
      <c r="BH153" s="32">
        <f t="shared" si="192"/>
        <v>373.36756575783068</v>
      </c>
      <c r="BI153" s="32">
        <f t="shared" si="193"/>
        <v>45.080823870821838</v>
      </c>
      <c r="BJ153" s="32">
        <f t="shared" si="194"/>
        <v>18.311292376570705</v>
      </c>
      <c r="BK153" s="2">
        <f t="shared" si="195"/>
        <v>0.36320057871567529</v>
      </c>
      <c r="BL153" s="2">
        <f t="shared" si="196"/>
        <v>1.2203623615680299</v>
      </c>
      <c r="BM153" s="2">
        <f t="shared" si="197"/>
        <v>1.0022108703808503</v>
      </c>
      <c r="BN153" s="2">
        <f t="shared" si="198"/>
        <v>1.4794401092544323</v>
      </c>
      <c r="BO153" s="32">
        <f t="shared" si="199"/>
        <v>2676.2171467363128</v>
      </c>
      <c r="BP153" s="32">
        <f t="shared" si="200"/>
        <v>373.36756575783073</v>
      </c>
      <c r="BQ153" s="32">
        <f t="shared" si="201"/>
        <v>45.080823870821838</v>
      </c>
      <c r="BR153" s="32">
        <f t="shared" si="202"/>
        <v>18.311292376570712</v>
      </c>
      <c r="BS153" s="2">
        <f t="shared" si="203"/>
        <v>0.3632005787156754</v>
      </c>
      <c r="BT153" s="2">
        <f t="shared" si="204"/>
        <v>1.2203623615680295</v>
      </c>
      <c r="BU153" s="2">
        <f t="shared" si="205"/>
        <v>1.0022108703808505</v>
      </c>
      <c r="BV153" s="2">
        <f t="shared" si="206"/>
        <v>1.4794401092544327</v>
      </c>
      <c r="BW153" s="32">
        <f t="shared" si="207"/>
        <v>2676.2171467363123</v>
      </c>
      <c r="BX153" s="32">
        <f t="shared" si="208"/>
        <v>373.36756575783073</v>
      </c>
      <c r="BY153" s="32">
        <f t="shared" si="209"/>
        <v>45.080823870821838</v>
      </c>
      <c r="BZ153" s="32">
        <f t="shared" si="210"/>
        <v>18.311292376570712</v>
      </c>
      <c r="CA153" s="2">
        <f t="shared" si="211"/>
        <v>0.3632005787156754</v>
      </c>
      <c r="CB153" s="2">
        <f t="shared" si="212"/>
        <v>1.2203623615680295</v>
      </c>
      <c r="CC153" s="2">
        <f t="shared" si="213"/>
        <v>1.0022108703808505</v>
      </c>
      <c r="CD153" s="2">
        <f t="shared" si="214"/>
        <v>1.4794401092544327</v>
      </c>
      <c r="CE153" s="32">
        <f t="shared" si="215"/>
        <v>2676.2171467363123</v>
      </c>
      <c r="CF153" s="32">
        <f t="shared" si="216"/>
        <v>373.36756575783073</v>
      </c>
      <c r="CG153" s="32">
        <f t="shared" si="217"/>
        <v>45.080823870821838</v>
      </c>
      <c r="CH153" s="32">
        <f t="shared" si="218"/>
        <v>18.311292376570712</v>
      </c>
      <c r="CI153" s="2">
        <f t="shared" si="219"/>
        <v>0.3632005787156754</v>
      </c>
      <c r="CJ153" s="2">
        <f t="shared" si="220"/>
        <v>1.2203623615680295</v>
      </c>
      <c r="CK153" s="2">
        <f t="shared" si="221"/>
        <v>1.0022108703808505</v>
      </c>
      <c r="CL153" s="2">
        <f t="shared" si="222"/>
        <v>1.4794401092544327</v>
      </c>
      <c r="CM153" s="32">
        <f t="shared" si="223"/>
        <v>2676.2171467363123</v>
      </c>
      <c r="CN153" s="32">
        <f t="shared" si="224"/>
        <v>373.36756575783073</v>
      </c>
      <c r="CO153" s="32">
        <f t="shared" si="225"/>
        <v>45.080823870821838</v>
      </c>
      <c r="CP153" s="32">
        <f t="shared" si="226"/>
        <v>18.311292376570712</v>
      </c>
      <c r="CQ153" s="2">
        <f t="shared" si="227"/>
        <v>0.3632005787156754</v>
      </c>
      <c r="CR153" s="2">
        <f t="shared" si="228"/>
        <v>1.2203623615680295</v>
      </c>
      <c r="CS153" s="2">
        <f t="shared" si="229"/>
        <v>1.0022108703808505</v>
      </c>
      <c r="CT153" s="2">
        <f t="shared" si="230"/>
        <v>1.4794401092544327</v>
      </c>
      <c r="CU153" s="32">
        <f t="shared" si="231"/>
        <v>2676.2171467363123</v>
      </c>
      <c r="CV153" s="32">
        <f t="shared" si="232"/>
        <v>373.36756575783073</v>
      </c>
      <c r="CW153" s="48">
        <f t="shared" si="233"/>
        <v>45.080823870821838</v>
      </c>
      <c r="CX153" s="48">
        <f t="shared" si="234"/>
        <v>18.311292376570712</v>
      </c>
      <c r="CY153" s="49">
        <f t="shared" si="235"/>
        <v>0.3632005787156754</v>
      </c>
      <c r="CZ153" s="49">
        <f t="shared" si="236"/>
        <v>1.2203623615680295</v>
      </c>
      <c r="DA153" s="49">
        <f t="shared" si="237"/>
        <v>1.0022108703808505</v>
      </c>
      <c r="DB153" s="49">
        <f t="shared" si="238"/>
        <v>1.4794401092544327</v>
      </c>
      <c r="DC153" s="48">
        <f t="shared" si="239"/>
        <v>2676.2171467363123</v>
      </c>
      <c r="DD153" s="32">
        <f t="shared" si="240"/>
        <v>373.36756575783073</v>
      </c>
      <c r="DE153" s="48">
        <f t="shared" si="241"/>
        <v>45.080823870821838</v>
      </c>
      <c r="DF153" s="48">
        <f t="shared" si="242"/>
        <v>18.311292376570712</v>
      </c>
      <c r="DG153" s="49">
        <f t="shared" si="243"/>
        <v>0.3632005787156754</v>
      </c>
      <c r="DH153" s="49">
        <f t="shared" si="244"/>
        <v>1.2203623615680295</v>
      </c>
      <c r="DI153" s="49">
        <f t="shared" si="245"/>
        <v>1.0022108703808505</v>
      </c>
      <c r="DJ153" s="49">
        <f t="shared" si="246"/>
        <v>1.4794401092544327</v>
      </c>
      <c r="DK153" s="48">
        <f t="shared" si="247"/>
        <v>2676.2171467363123</v>
      </c>
      <c r="DL153" s="32">
        <f t="shared" si="248"/>
        <v>373.36756575783073</v>
      </c>
      <c r="DM153" s="48">
        <f t="shared" si="249"/>
        <v>45.080823870821838</v>
      </c>
      <c r="DN153" s="48">
        <f t="shared" si="250"/>
        <v>18.311292376570712</v>
      </c>
      <c r="DO153" s="49">
        <f t="shared" si="251"/>
        <v>0.3632005787156754</v>
      </c>
      <c r="DP153" s="49">
        <f t="shared" si="252"/>
        <v>1.2203623615680295</v>
      </c>
      <c r="DQ153" s="49">
        <f t="shared" si="253"/>
        <v>1.0022108703808505</v>
      </c>
      <c r="DR153" s="49">
        <f t="shared" si="254"/>
        <v>1.4794401092544327</v>
      </c>
      <c r="DS153" s="48">
        <f t="shared" si="255"/>
        <v>2676.2171467363123</v>
      </c>
      <c r="DT153" s="32">
        <f t="shared" si="256"/>
        <v>373.36756575783073</v>
      </c>
      <c r="DU153" s="48">
        <f t="shared" si="257"/>
        <v>45.080823870821838</v>
      </c>
      <c r="DV153" s="48">
        <f t="shared" si="258"/>
        <v>18.311292376570712</v>
      </c>
      <c r="DW153" s="49">
        <f t="shared" si="259"/>
        <v>0.3632005787156754</v>
      </c>
      <c r="DX153" s="49">
        <f t="shared" si="260"/>
        <v>1.2203623615680295</v>
      </c>
      <c r="DY153" s="49">
        <f t="shared" si="261"/>
        <v>1.0022108703808505</v>
      </c>
      <c r="DZ153" s="49">
        <f t="shared" si="262"/>
        <v>1.4794401092544327</v>
      </c>
      <c r="EA153" s="48">
        <f t="shared" si="263"/>
        <v>2676.2171467363123</v>
      </c>
      <c r="EB153" s="32">
        <f t="shared" si="264"/>
        <v>373.36756575783073</v>
      </c>
      <c r="EC153" s="48">
        <f t="shared" si="265"/>
        <v>45.080823870821838</v>
      </c>
      <c r="ED153" s="48">
        <f t="shared" si="266"/>
        <v>18.311292376570712</v>
      </c>
      <c r="EE153" s="49">
        <f t="shared" si="267"/>
        <v>0.3632005787156754</v>
      </c>
      <c r="EF153" s="49">
        <f t="shared" si="268"/>
        <v>1.2203623615680295</v>
      </c>
      <c r="EG153" s="49">
        <f t="shared" si="269"/>
        <v>1.0022108703808505</v>
      </c>
      <c r="EH153" s="49">
        <f t="shared" si="270"/>
        <v>1.4794401092544327</v>
      </c>
      <c r="EI153" s="48">
        <f t="shared" si="271"/>
        <v>2676.2171467363123</v>
      </c>
      <c r="EJ153" s="32">
        <f t="shared" si="272"/>
        <v>373.36756575783073</v>
      </c>
      <c r="EK153" s="48">
        <f t="shared" si="273"/>
        <v>45.080823870821838</v>
      </c>
      <c r="EL153" s="48">
        <f t="shared" si="274"/>
        <v>18.311292376570712</v>
      </c>
      <c r="EM153" s="49">
        <f t="shared" si="275"/>
        <v>0.3632005787156754</v>
      </c>
      <c r="EN153" s="49">
        <f t="shared" si="276"/>
        <v>1.2203623615680295</v>
      </c>
      <c r="EO153" s="49">
        <f t="shared" si="277"/>
        <v>1.0022108703808505</v>
      </c>
      <c r="EP153" s="49">
        <f t="shared" si="278"/>
        <v>1.4794401092544327</v>
      </c>
      <c r="EQ153" s="32">
        <f t="shared" si="279"/>
        <v>0.95989553021012308</v>
      </c>
      <c r="ER153" s="32">
        <f t="shared" si="280"/>
        <v>100.21756575783076</v>
      </c>
    </row>
    <row r="154" spans="19:148" x14ac:dyDescent="0.25">
      <c r="S154" s="32">
        <v>0.92</v>
      </c>
      <c r="T154" s="38">
        <f t="shared" si="154"/>
        <v>374.8846956663694</v>
      </c>
      <c r="U154" s="32">
        <f t="shared" si="155"/>
        <v>45.222312787985992</v>
      </c>
      <c r="V154" s="32">
        <f t="shared" si="156"/>
        <v>18.344324094917322</v>
      </c>
      <c r="W154" s="2">
        <f t="shared" si="281"/>
        <v>0.36288158206366755</v>
      </c>
      <c r="X154" s="2">
        <f t="shared" si="282"/>
        <v>1.2254636967314434</v>
      </c>
      <c r="Y154" s="2">
        <f t="shared" si="157"/>
        <v>1.001710363612202</v>
      </c>
      <c r="Z154" s="2">
        <f t="shared" si="158"/>
        <v>1.4821161683396915</v>
      </c>
      <c r="AA154" s="32">
        <f t="shared" si="159"/>
        <v>2660.5373778509684</v>
      </c>
      <c r="AB154" s="32">
        <f t="shared" si="160"/>
        <v>373.18137437490418</v>
      </c>
      <c r="AC154" s="32">
        <f t="shared" si="161"/>
        <v>45.063565858557382</v>
      </c>
      <c r="AD154" s="32">
        <f t="shared" si="162"/>
        <v>18.307251623251805</v>
      </c>
      <c r="AE154" s="2">
        <f t="shared" si="163"/>
        <v>0.36323922237273643</v>
      </c>
      <c r="AF154" s="2">
        <f t="shared" si="164"/>
        <v>1.2197372722303299</v>
      </c>
      <c r="AG154" s="2">
        <f t="shared" si="165"/>
        <v>1.0017347316979324</v>
      </c>
      <c r="AH154" s="2">
        <f t="shared" si="166"/>
        <v>1.4876791170447716</v>
      </c>
      <c r="AI154" s="32">
        <f t="shared" si="167"/>
        <v>2660.7783128587548</v>
      </c>
      <c r="AJ154" s="32">
        <f t="shared" si="168"/>
        <v>373.18424212903903</v>
      </c>
      <c r="AK154" s="32">
        <f t="shared" si="169"/>
        <v>45.063831494711394</v>
      </c>
      <c r="AL154" s="32">
        <f t="shared" si="170"/>
        <v>18.307313838054849</v>
      </c>
      <c r="AM154" s="2">
        <f t="shared" si="171"/>
        <v>0.36323862800953322</v>
      </c>
      <c r="AN154" s="2">
        <f t="shared" si="172"/>
        <v>1.2197468983865569</v>
      </c>
      <c r="AO154" s="2">
        <f t="shared" si="173"/>
        <v>1.0017346905315678</v>
      </c>
      <c r="AP154" s="2">
        <f t="shared" si="174"/>
        <v>1.4876697178904785</v>
      </c>
      <c r="AQ154" s="32">
        <f t="shared" si="175"/>
        <v>2660.777902040913</v>
      </c>
      <c r="AR154" s="32">
        <f t="shared" si="176"/>
        <v>373.18423723941646</v>
      </c>
      <c r="AS154" s="32">
        <f t="shared" si="177"/>
        <v>45.06383104178768</v>
      </c>
      <c r="AT154" s="32">
        <f t="shared" si="178"/>
        <v>18.307313731975832</v>
      </c>
      <c r="AU154" s="2">
        <f t="shared" si="179"/>
        <v>0.36323862902296578</v>
      </c>
      <c r="AV154" s="2">
        <f t="shared" si="180"/>
        <v>1.2197468819735768</v>
      </c>
      <c r="AW154" s="2">
        <f t="shared" si="181"/>
        <v>1.0017346906017575</v>
      </c>
      <c r="AX154" s="2">
        <f t="shared" si="182"/>
        <v>1.4876697339162737</v>
      </c>
      <c r="AY154" s="32">
        <f t="shared" si="183"/>
        <v>2660.7779027413571</v>
      </c>
      <c r="AZ154" s="32">
        <f t="shared" si="184"/>
        <v>373.18423724775329</v>
      </c>
      <c r="BA154" s="32">
        <f t="shared" si="185"/>
        <v>45.063831042559933</v>
      </c>
      <c r="BB154" s="32">
        <f t="shared" si="186"/>
        <v>18.307313732156693</v>
      </c>
      <c r="BC154" s="2">
        <f t="shared" si="187"/>
        <v>0.36323862902123766</v>
      </c>
      <c r="BD154" s="2">
        <f t="shared" si="188"/>
        <v>1.2197468820015616</v>
      </c>
      <c r="BE154" s="2">
        <f t="shared" si="189"/>
        <v>1.001734690601638</v>
      </c>
      <c r="BF154" s="2">
        <f t="shared" si="190"/>
        <v>1.4876697338889493</v>
      </c>
      <c r="BG154" s="32">
        <f t="shared" si="191"/>
        <v>2660.7779027401621</v>
      </c>
      <c r="BH154" s="32">
        <f t="shared" si="192"/>
        <v>373.18423724773902</v>
      </c>
      <c r="BI154" s="32">
        <f t="shared" si="193"/>
        <v>45.063831042558597</v>
      </c>
      <c r="BJ154" s="32">
        <f t="shared" si="194"/>
        <v>18.307313732156384</v>
      </c>
      <c r="BK154" s="2">
        <f t="shared" si="195"/>
        <v>0.36323862902124077</v>
      </c>
      <c r="BL154" s="2">
        <f t="shared" si="196"/>
        <v>1.2197468820015134</v>
      </c>
      <c r="BM154" s="2">
        <f t="shared" si="197"/>
        <v>1.001734690601638</v>
      </c>
      <c r="BN154" s="2">
        <f t="shared" si="198"/>
        <v>1.4876697338889964</v>
      </c>
      <c r="BO154" s="32">
        <f t="shared" si="199"/>
        <v>2660.7779027401648</v>
      </c>
      <c r="BP154" s="32">
        <f t="shared" si="200"/>
        <v>373.18423724773908</v>
      </c>
      <c r="BQ154" s="32">
        <f t="shared" si="201"/>
        <v>45.063831042558597</v>
      </c>
      <c r="BR154" s="32">
        <f t="shared" si="202"/>
        <v>18.307313732156384</v>
      </c>
      <c r="BS154" s="2">
        <f t="shared" si="203"/>
        <v>0.36323862902124077</v>
      </c>
      <c r="BT154" s="2">
        <f t="shared" si="204"/>
        <v>1.2197468820015134</v>
      </c>
      <c r="BU154" s="2">
        <f t="shared" si="205"/>
        <v>1.001734690601638</v>
      </c>
      <c r="BV154" s="2">
        <f t="shared" si="206"/>
        <v>1.4876697338889964</v>
      </c>
      <c r="BW154" s="32">
        <f t="shared" si="207"/>
        <v>2660.7779027401648</v>
      </c>
      <c r="BX154" s="32">
        <f t="shared" si="208"/>
        <v>373.18423724773908</v>
      </c>
      <c r="BY154" s="32">
        <f t="shared" si="209"/>
        <v>45.063831042558597</v>
      </c>
      <c r="BZ154" s="32">
        <f t="shared" si="210"/>
        <v>18.307313732156384</v>
      </c>
      <c r="CA154" s="2">
        <f t="shared" si="211"/>
        <v>0.36323862902124077</v>
      </c>
      <c r="CB154" s="2">
        <f t="shared" si="212"/>
        <v>1.2197468820015134</v>
      </c>
      <c r="CC154" s="2">
        <f t="shared" si="213"/>
        <v>1.001734690601638</v>
      </c>
      <c r="CD154" s="2">
        <f t="shared" si="214"/>
        <v>1.4876697338889964</v>
      </c>
      <c r="CE154" s="32">
        <f t="shared" si="215"/>
        <v>2660.7779027401648</v>
      </c>
      <c r="CF154" s="32">
        <f t="shared" si="216"/>
        <v>373.18423724773908</v>
      </c>
      <c r="CG154" s="32">
        <f t="shared" si="217"/>
        <v>45.063831042558597</v>
      </c>
      <c r="CH154" s="32">
        <f t="shared" si="218"/>
        <v>18.307313732156384</v>
      </c>
      <c r="CI154" s="2">
        <f t="shared" si="219"/>
        <v>0.36323862902124077</v>
      </c>
      <c r="CJ154" s="2">
        <f t="shared" si="220"/>
        <v>1.2197468820015134</v>
      </c>
      <c r="CK154" s="2">
        <f t="shared" si="221"/>
        <v>1.001734690601638</v>
      </c>
      <c r="CL154" s="2">
        <f t="shared" si="222"/>
        <v>1.4876697338889964</v>
      </c>
      <c r="CM154" s="32">
        <f t="shared" si="223"/>
        <v>2660.7779027401648</v>
      </c>
      <c r="CN154" s="32">
        <f t="shared" si="224"/>
        <v>373.18423724773908</v>
      </c>
      <c r="CO154" s="32">
        <f t="shared" si="225"/>
        <v>45.063831042558597</v>
      </c>
      <c r="CP154" s="32">
        <f t="shared" si="226"/>
        <v>18.307313732156384</v>
      </c>
      <c r="CQ154" s="2">
        <f t="shared" si="227"/>
        <v>0.36323862902124077</v>
      </c>
      <c r="CR154" s="2">
        <f t="shared" si="228"/>
        <v>1.2197468820015134</v>
      </c>
      <c r="CS154" s="2">
        <f t="shared" si="229"/>
        <v>1.001734690601638</v>
      </c>
      <c r="CT154" s="2">
        <f t="shared" si="230"/>
        <v>1.4876697338889964</v>
      </c>
      <c r="CU154" s="32">
        <f t="shared" si="231"/>
        <v>2660.7779027401648</v>
      </c>
      <c r="CV154" s="32">
        <f t="shared" si="232"/>
        <v>373.18423724773908</v>
      </c>
      <c r="CW154" s="48">
        <f t="shared" si="233"/>
        <v>45.063831042558597</v>
      </c>
      <c r="CX154" s="48">
        <f t="shared" si="234"/>
        <v>18.307313732156384</v>
      </c>
      <c r="CY154" s="49">
        <f t="shared" si="235"/>
        <v>0.36323862902124077</v>
      </c>
      <c r="CZ154" s="49">
        <f t="shared" si="236"/>
        <v>1.2197468820015134</v>
      </c>
      <c r="DA154" s="49">
        <f t="shared" si="237"/>
        <v>1.001734690601638</v>
      </c>
      <c r="DB154" s="49">
        <f t="shared" si="238"/>
        <v>1.4876697338889964</v>
      </c>
      <c r="DC154" s="48">
        <f t="shared" si="239"/>
        <v>2660.7779027401648</v>
      </c>
      <c r="DD154" s="32">
        <f t="shared" si="240"/>
        <v>373.18423724773908</v>
      </c>
      <c r="DE154" s="48">
        <f t="shared" si="241"/>
        <v>45.063831042558597</v>
      </c>
      <c r="DF154" s="48">
        <f t="shared" si="242"/>
        <v>18.307313732156384</v>
      </c>
      <c r="DG154" s="49">
        <f t="shared" si="243"/>
        <v>0.36323862902124077</v>
      </c>
      <c r="DH154" s="49">
        <f t="shared" si="244"/>
        <v>1.2197468820015134</v>
      </c>
      <c r="DI154" s="49">
        <f t="shared" si="245"/>
        <v>1.001734690601638</v>
      </c>
      <c r="DJ154" s="49">
        <f t="shared" si="246"/>
        <v>1.4876697338889964</v>
      </c>
      <c r="DK154" s="48">
        <f t="shared" si="247"/>
        <v>2660.7779027401648</v>
      </c>
      <c r="DL154" s="32">
        <f t="shared" si="248"/>
        <v>373.18423724773908</v>
      </c>
      <c r="DM154" s="48">
        <f t="shared" si="249"/>
        <v>45.063831042558597</v>
      </c>
      <c r="DN154" s="48">
        <f t="shared" si="250"/>
        <v>18.307313732156384</v>
      </c>
      <c r="DO154" s="49">
        <f t="shared" si="251"/>
        <v>0.36323862902124077</v>
      </c>
      <c r="DP154" s="49">
        <f t="shared" si="252"/>
        <v>1.2197468820015134</v>
      </c>
      <c r="DQ154" s="49">
        <f t="shared" si="253"/>
        <v>1.001734690601638</v>
      </c>
      <c r="DR154" s="49">
        <f t="shared" si="254"/>
        <v>1.4876697338889964</v>
      </c>
      <c r="DS154" s="48">
        <f t="shared" si="255"/>
        <v>2660.7779027401648</v>
      </c>
      <c r="DT154" s="32">
        <f t="shared" si="256"/>
        <v>373.18423724773908</v>
      </c>
      <c r="DU154" s="48">
        <f t="shared" si="257"/>
        <v>45.063831042558597</v>
      </c>
      <c r="DV154" s="48">
        <f t="shared" si="258"/>
        <v>18.307313732156384</v>
      </c>
      <c r="DW154" s="49">
        <f t="shared" si="259"/>
        <v>0.36323862902124077</v>
      </c>
      <c r="DX154" s="49">
        <f t="shared" si="260"/>
        <v>1.2197468820015134</v>
      </c>
      <c r="DY154" s="49">
        <f t="shared" si="261"/>
        <v>1.001734690601638</v>
      </c>
      <c r="DZ154" s="49">
        <f t="shared" si="262"/>
        <v>1.4876697338889964</v>
      </c>
      <c r="EA154" s="48">
        <f t="shared" si="263"/>
        <v>2660.7779027401648</v>
      </c>
      <c r="EB154" s="32">
        <f t="shared" si="264"/>
        <v>373.18423724773908</v>
      </c>
      <c r="EC154" s="48">
        <f t="shared" si="265"/>
        <v>45.063831042558597</v>
      </c>
      <c r="ED154" s="48">
        <f t="shared" si="266"/>
        <v>18.307313732156384</v>
      </c>
      <c r="EE154" s="49">
        <f t="shared" si="267"/>
        <v>0.36323862902124077</v>
      </c>
      <c r="EF154" s="49">
        <f t="shared" si="268"/>
        <v>1.2197468820015134</v>
      </c>
      <c r="EG154" s="49">
        <f t="shared" si="269"/>
        <v>1.001734690601638</v>
      </c>
      <c r="EH154" s="49">
        <f t="shared" si="270"/>
        <v>1.4876697338889964</v>
      </c>
      <c r="EI154" s="48">
        <f t="shared" si="271"/>
        <v>2660.7779027401648</v>
      </c>
      <c r="EJ154" s="32">
        <f t="shared" si="272"/>
        <v>373.18423724773908</v>
      </c>
      <c r="EK154" s="48">
        <f t="shared" si="273"/>
        <v>45.063831042558597</v>
      </c>
      <c r="EL154" s="48">
        <f t="shared" si="274"/>
        <v>18.307313732156384</v>
      </c>
      <c r="EM154" s="49">
        <f t="shared" si="275"/>
        <v>0.36323862902124077</v>
      </c>
      <c r="EN154" s="49">
        <f t="shared" si="276"/>
        <v>1.2197468820015134</v>
      </c>
      <c r="EO154" s="49">
        <f t="shared" si="277"/>
        <v>1.001734690601638</v>
      </c>
      <c r="EP154" s="49">
        <f t="shared" si="278"/>
        <v>1.4876697338889964</v>
      </c>
      <c r="EQ154" s="32">
        <f t="shared" si="279"/>
        <v>0.96438686256820372</v>
      </c>
      <c r="ER154" s="32">
        <f t="shared" si="280"/>
        <v>100.0342372477391</v>
      </c>
    </row>
    <row r="155" spans="19:148" x14ac:dyDescent="0.25">
      <c r="S155" s="32">
        <v>0.93</v>
      </c>
      <c r="T155" s="38">
        <f t="shared" si="154"/>
        <v>374.49323216563425</v>
      </c>
      <c r="U155" s="32">
        <f t="shared" si="155"/>
        <v>45.185655858218851</v>
      </c>
      <c r="V155" s="32">
        <f t="shared" si="156"/>
        <v>18.335782695946836</v>
      </c>
      <c r="W155" s="2">
        <f t="shared" si="281"/>
        <v>0.36296459780815976</v>
      </c>
      <c r="X155" s="2">
        <f t="shared" si="282"/>
        <v>1.2241460235406507</v>
      </c>
      <c r="Y155" s="2">
        <f t="shared" si="157"/>
        <v>1.0013026810425845</v>
      </c>
      <c r="Z155" s="2">
        <f t="shared" si="158"/>
        <v>1.4909587192673877</v>
      </c>
      <c r="AA155" s="32">
        <f t="shared" si="159"/>
        <v>2645.3117681223976</v>
      </c>
      <c r="AB155" s="32">
        <f t="shared" si="160"/>
        <v>372.9997201560135</v>
      </c>
      <c r="AC155" s="32">
        <f t="shared" si="161"/>
        <v>45.046750611293646</v>
      </c>
      <c r="AD155" s="32">
        <f t="shared" si="162"/>
        <v>18.303312083809743</v>
      </c>
      <c r="AE155" s="2">
        <f t="shared" si="163"/>
        <v>0.36327681846549725</v>
      </c>
      <c r="AF155" s="2">
        <f t="shared" si="164"/>
        <v>1.2191276162786682</v>
      </c>
      <c r="AG155" s="2">
        <f t="shared" si="165"/>
        <v>1.0013189974855397</v>
      </c>
      <c r="AH155" s="2">
        <f t="shared" si="166"/>
        <v>1.4959604940081401</v>
      </c>
      <c r="AI155" s="32">
        <f t="shared" si="167"/>
        <v>2645.4969541232008</v>
      </c>
      <c r="AJ155" s="32">
        <f t="shared" si="168"/>
        <v>373.00193468096495</v>
      </c>
      <c r="AK155" s="32">
        <f t="shared" si="169"/>
        <v>45.046955472071268</v>
      </c>
      <c r="AL155" s="32">
        <f t="shared" si="170"/>
        <v>18.303360093940153</v>
      </c>
      <c r="AM155" s="2">
        <f t="shared" si="171"/>
        <v>0.36327636076496972</v>
      </c>
      <c r="AN155" s="2">
        <f t="shared" si="172"/>
        <v>1.2191350473318774</v>
      </c>
      <c r="AO155" s="2">
        <f t="shared" si="173"/>
        <v>1.0013189732189316</v>
      </c>
      <c r="AP155" s="2">
        <f t="shared" si="174"/>
        <v>1.4959530539700812</v>
      </c>
      <c r="AQ155" s="32">
        <f t="shared" si="175"/>
        <v>2645.4966764674346</v>
      </c>
      <c r="AR155" s="32">
        <f t="shared" si="176"/>
        <v>373.00193136074557</v>
      </c>
      <c r="AS155" s="32">
        <f t="shared" si="177"/>
        <v>45.046955164922714</v>
      </c>
      <c r="AT155" s="32">
        <f t="shared" si="178"/>
        <v>18.303360021958646</v>
      </c>
      <c r="AU155" s="2">
        <f t="shared" si="179"/>
        <v>0.36327636145120801</v>
      </c>
      <c r="AV155" s="2">
        <f t="shared" si="180"/>
        <v>1.2191350361905373</v>
      </c>
      <c r="AW155" s="2">
        <f t="shared" si="181"/>
        <v>1.0013189732553143</v>
      </c>
      <c r="AX155" s="2">
        <f t="shared" si="182"/>
        <v>1.4959530651248165</v>
      </c>
      <c r="AY155" s="32">
        <f t="shared" si="183"/>
        <v>2645.4966768837144</v>
      </c>
      <c r="AZ155" s="32">
        <f t="shared" si="184"/>
        <v>373.00193136572346</v>
      </c>
      <c r="BA155" s="32">
        <f t="shared" si="185"/>
        <v>45.046955165383217</v>
      </c>
      <c r="BB155" s="32">
        <f t="shared" si="186"/>
        <v>18.303360022066563</v>
      </c>
      <c r="BC155" s="2">
        <f t="shared" si="187"/>
        <v>0.36327636145017911</v>
      </c>
      <c r="BD155" s="2">
        <f t="shared" si="188"/>
        <v>1.2191350362072415</v>
      </c>
      <c r="BE155" s="2">
        <f t="shared" si="189"/>
        <v>1.0013189732552596</v>
      </c>
      <c r="BF155" s="2">
        <f t="shared" si="190"/>
        <v>1.4959530651080928</v>
      </c>
      <c r="BG155" s="32">
        <f t="shared" si="191"/>
        <v>2645.49667688309</v>
      </c>
      <c r="BH155" s="32">
        <f t="shared" si="192"/>
        <v>373.00193136571602</v>
      </c>
      <c r="BI155" s="32">
        <f t="shared" si="193"/>
        <v>45.046955165382528</v>
      </c>
      <c r="BJ155" s="32">
        <f t="shared" si="194"/>
        <v>18.303360022066411</v>
      </c>
      <c r="BK155" s="2">
        <f t="shared" si="195"/>
        <v>0.36327636145018083</v>
      </c>
      <c r="BL155" s="2">
        <f t="shared" si="196"/>
        <v>1.219135036207216</v>
      </c>
      <c r="BM155" s="2">
        <f t="shared" si="197"/>
        <v>1.0013189732552599</v>
      </c>
      <c r="BN155" s="2">
        <f t="shared" si="198"/>
        <v>1.4959530651081179</v>
      </c>
      <c r="BO155" s="32">
        <f t="shared" si="199"/>
        <v>2645.4966768830909</v>
      </c>
      <c r="BP155" s="32">
        <f t="shared" si="200"/>
        <v>373.00193136571602</v>
      </c>
      <c r="BQ155" s="32">
        <f t="shared" si="201"/>
        <v>45.046955165382528</v>
      </c>
      <c r="BR155" s="32">
        <f t="shared" si="202"/>
        <v>18.303360022066411</v>
      </c>
      <c r="BS155" s="2">
        <f t="shared" si="203"/>
        <v>0.36327636145018083</v>
      </c>
      <c r="BT155" s="2">
        <f t="shared" si="204"/>
        <v>1.219135036207216</v>
      </c>
      <c r="BU155" s="2">
        <f t="shared" si="205"/>
        <v>1.0013189732552599</v>
      </c>
      <c r="BV155" s="2">
        <f t="shared" si="206"/>
        <v>1.4959530651081179</v>
      </c>
      <c r="BW155" s="32">
        <f t="shared" si="207"/>
        <v>2645.4966768830909</v>
      </c>
      <c r="BX155" s="32">
        <f t="shared" si="208"/>
        <v>373.00193136571602</v>
      </c>
      <c r="BY155" s="32">
        <f t="shared" si="209"/>
        <v>45.046955165382528</v>
      </c>
      <c r="BZ155" s="32">
        <f t="shared" si="210"/>
        <v>18.303360022066411</v>
      </c>
      <c r="CA155" s="2">
        <f t="shared" si="211"/>
        <v>0.36327636145018083</v>
      </c>
      <c r="CB155" s="2">
        <f t="shared" si="212"/>
        <v>1.219135036207216</v>
      </c>
      <c r="CC155" s="2">
        <f t="shared" si="213"/>
        <v>1.0013189732552599</v>
      </c>
      <c r="CD155" s="2">
        <f t="shared" si="214"/>
        <v>1.4959530651081179</v>
      </c>
      <c r="CE155" s="32">
        <f t="shared" si="215"/>
        <v>2645.4966768830909</v>
      </c>
      <c r="CF155" s="32">
        <f t="shared" si="216"/>
        <v>373.00193136571602</v>
      </c>
      <c r="CG155" s="32">
        <f t="shared" si="217"/>
        <v>45.046955165382528</v>
      </c>
      <c r="CH155" s="32">
        <f t="shared" si="218"/>
        <v>18.303360022066411</v>
      </c>
      <c r="CI155" s="2">
        <f t="shared" si="219"/>
        <v>0.36327636145018083</v>
      </c>
      <c r="CJ155" s="2">
        <f t="shared" si="220"/>
        <v>1.219135036207216</v>
      </c>
      <c r="CK155" s="2">
        <f t="shared" si="221"/>
        <v>1.0013189732552599</v>
      </c>
      <c r="CL155" s="2">
        <f t="shared" si="222"/>
        <v>1.4959530651081179</v>
      </c>
      <c r="CM155" s="32">
        <f t="shared" si="223"/>
        <v>2645.4966768830909</v>
      </c>
      <c r="CN155" s="32">
        <f t="shared" si="224"/>
        <v>373.00193136571602</v>
      </c>
      <c r="CO155" s="32">
        <f t="shared" si="225"/>
        <v>45.046955165382528</v>
      </c>
      <c r="CP155" s="32">
        <f t="shared" si="226"/>
        <v>18.303360022066411</v>
      </c>
      <c r="CQ155" s="2">
        <f t="shared" si="227"/>
        <v>0.36327636145018083</v>
      </c>
      <c r="CR155" s="2">
        <f t="shared" si="228"/>
        <v>1.219135036207216</v>
      </c>
      <c r="CS155" s="2">
        <f t="shared" si="229"/>
        <v>1.0013189732552599</v>
      </c>
      <c r="CT155" s="2">
        <f t="shared" si="230"/>
        <v>1.4959530651081179</v>
      </c>
      <c r="CU155" s="32">
        <f t="shared" si="231"/>
        <v>2645.4966768830909</v>
      </c>
      <c r="CV155" s="32">
        <f t="shared" si="232"/>
        <v>373.00193136571602</v>
      </c>
      <c r="CW155" s="48">
        <f t="shared" si="233"/>
        <v>45.046955165382528</v>
      </c>
      <c r="CX155" s="48">
        <f t="shared" si="234"/>
        <v>18.303360022066411</v>
      </c>
      <c r="CY155" s="49">
        <f t="shared" si="235"/>
        <v>0.36327636145018083</v>
      </c>
      <c r="CZ155" s="49">
        <f t="shared" si="236"/>
        <v>1.219135036207216</v>
      </c>
      <c r="DA155" s="49">
        <f t="shared" si="237"/>
        <v>1.0013189732552599</v>
      </c>
      <c r="DB155" s="49">
        <f t="shared" si="238"/>
        <v>1.4959530651081179</v>
      </c>
      <c r="DC155" s="48">
        <f t="shared" si="239"/>
        <v>2645.4966768830909</v>
      </c>
      <c r="DD155" s="32">
        <f t="shared" si="240"/>
        <v>373.00193136571602</v>
      </c>
      <c r="DE155" s="48">
        <f t="shared" si="241"/>
        <v>45.046955165382528</v>
      </c>
      <c r="DF155" s="48">
        <f t="shared" si="242"/>
        <v>18.303360022066411</v>
      </c>
      <c r="DG155" s="49">
        <f t="shared" si="243"/>
        <v>0.36327636145018083</v>
      </c>
      <c r="DH155" s="49">
        <f t="shared" si="244"/>
        <v>1.219135036207216</v>
      </c>
      <c r="DI155" s="49">
        <f t="shared" si="245"/>
        <v>1.0013189732552599</v>
      </c>
      <c r="DJ155" s="49">
        <f t="shared" si="246"/>
        <v>1.4959530651081179</v>
      </c>
      <c r="DK155" s="48">
        <f t="shared" si="247"/>
        <v>2645.4966768830909</v>
      </c>
      <c r="DL155" s="32">
        <f t="shared" si="248"/>
        <v>373.00193136571602</v>
      </c>
      <c r="DM155" s="48">
        <f t="shared" si="249"/>
        <v>45.046955165382528</v>
      </c>
      <c r="DN155" s="48">
        <f t="shared" si="250"/>
        <v>18.303360022066411</v>
      </c>
      <c r="DO155" s="49">
        <f t="shared" si="251"/>
        <v>0.36327636145018083</v>
      </c>
      <c r="DP155" s="49">
        <f t="shared" si="252"/>
        <v>1.219135036207216</v>
      </c>
      <c r="DQ155" s="49">
        <f t="shared" si="253"/>
        <v>1.0013189732552599</v>
      </c>
      <c r="DR155" s="49">
        <f t="shared" si="254"/>
        <v>1.4959530651081179</v>
      </c>
      <c r="DS155" s="48">
        <f t="shared" si="255"/>
        <v>2645.4966768830909</v>
      </c>
      <c r="DT155" s="32">
        <f t="shared" si="256"/>
        <v>373.00193136571602</v>
      </c>
      <c r="DU155" s="48">
        <f t="shared" si="257"/>
        <v>45.046955165382528</v>
      </c>
      <c r="DV155" s="48">
        <f t="shared" si="258"/>
        <v>18.303360022066411</v>
      </c>
      <c r="DW155" s="49">
        <f t="shared" si="259"/>
        <v>0.36327636145018083</v>
      </c>
      <c r="DX155" s="49">
        <f t="shared" si="260"/>
        <v>1.219135036207216</v>
      </c>
      <c r="DY155" s="49">
        <f t="shared" si="261"/>
        <v>1.0013189732552599</v>
      </c>
      <c r="DZ155" s="49">
        <f t="shared" si="262"/>
        <v>1.4959530651081179</v>
      </c>
      <c r="EA155" s="48">
        <f t="shared" si="263"/>
        <v>2645.4966768830909</v>
      </c>
      <c r="EB155" s="32">
        <f t="shared" si="264"/>
        <v>373.00193136571602</v>
      </c>
      <c r="EC155" s="48">
        <f t="shared" si="265"/>
        <v>45.046955165382528</v>
      </c>
      <c r="ED155" s="48">
        <f t="shared" si="266"/>
        <v>18.303360022066411</v>
      </c>
      <c r="EE155" s="49">
        <f t="shared" si="267"/>
        <v>0.36327636145018083</v>
      </c>
      <c r="EF155" s="49">
        <f t="shared" si="268"/>
        <v>1.219135036207216</v>
      </c>
      <c r="EG155" s="49">
        <f t="shared" si="269"/>
        <v>1.0013189732552599</v>
      </c>
      <c r="EH155" s="49">
        <f t="shared" si="270"/>
        <v>1.4959530651081179</v>
      </c>
      <c r="EI155" s="48">
        <f t="shared" si="271"/>
        <v>2645.4966768830909</v>
      </c>
      <c r="EJ155" s="32">
        <f t="shared" si="272"/>
        <v>373.00193136571602</v>
      </c>
      <c r="EK155" s="48">
        <f t="shared" si="273"/>
        <v>45.046955165382528</v>
      </c>
      <c r="EL155" s="48">
        <f t="shared" si="274"/>
        <v>18.303360022066411</v>
      </c>
      <c r="EM155" s="49">
        <f t="shared" si="275"/>
        <v>0.36327636145018083</v>
      </c>
      <c r="EN155" s="49">
        <f t="shared" si="276"/>
        <v>1.219135036207216</v>
      </c>
      <c r="EO155" s="49">
        <f t="shared" si="277"/>
        <v>1.0013189732552599</v>
      </c>
      <c r="EP155" s="49">
        <f t="shared" si="278"/>
        <v>1.4959530651081179</v>
      </c>
      <c r="EQ155" s="32">
        <f t="shared" si="279"/>
        <v>0.96886827048997604</v>
      </c>
      <c r="ER155" s="32">
        <f t="shared" si="280"/>
        <v>99.851931365716041</v>
      </c>
    </row>
    <row r="156" spans="19:148" x14ac:dyDescent="0.25">
      <c r="S156" s="32">
        <v>0.94</v>
      </c>
      <c r="T156" s="38">
        <f t="shared" si="154"/>
        <v>374.10176866489911</v>
      </c>
      <c r="U156" s="32">
        <f t="shared" si="155"/>
        <v>45.149102694482131</v>
      </c>
      <c r="V156" s="32">
        <f t="shared" si="156"/>
        <v>18.327254018009434</v>
      </c>
      <c r="W156" s="2">
        <f t="shared" si="281"/>
        <v>0.36304712181337601</v>
      </c>
      <c r="X156" s="2">
        <f t="shared" si="282"/>
        <v>1.2228293196165281</v>
      </c>
      <c r="Y156" s="2">
        <f t="shared" si="157"/>
        <v>1.0009521831046944</v>
      </c>
      <c r="Z156" s="2">
        <f t="shared" si="158"/>
        <v>1.4998914803091519</v>
      </c>
      <c r="AA156" s="32">
        <f t="shared" si="159"/>
        <v>2630.2341108956725</v>
      </c>
      <c r="AB156" s="32">
        <f t="shared" si="160"/>
        <v>372.81899130087936</v>
      </c>
      <c r="AC156" s="32">
        <f t="shared" si="161"/>
        <v>45.030042743265135</v>
      </c>
      <c r="AD156" s="32">
        <f t="shared" si="162"/>
        <v>18.299395302324911</v>
      </c>
      <c r="AE156" s="2">
        <f t="shared" si="163"/>
        <v>0.36331411943705127</v>
      </c>
      <c r="AF156" s="2">
        <f t="shared" si="164"/>
        <v>1.2185212616234249</v>
      </c>
      <c r="AG156" s="2">
        <f t="shared" si="165"/>
        <v>1.0009624535029493</v>
      </c>
      <c r="AH156" s="2">
        <f t="shared" si="166"/>
        <v>1.5042958738848218</v>
      </c>
      <c r="AI156" s="32">
        <f t="shared" si="167"/>
        <v>2630.3706934374468</v>
      </c>
      <c r="AJ156" s="32">
        <f t="shared" si="168"/>
        <v>372.82063222945885</v>
      </c>
      <c r="AK156" s="32">
        <f t="shared" si="169"/>
        <v>45.030194345138582</v>
      </c>
      <c r="AL156" s="32">
        <f t="shared" si="170"/>
        <v>18.299430852704845</v>
      </c>
      <c r="AM156" s="2">
        <f t="shared" si="171"/>
        <v>0.36331378122703528</v>
      </c>
      <c r="AN156" s="2">
        <f t="shared" si="172"/>
        <v>1.2185267661498556</v>
      </c>
      <c r="AO156" s="2">
        <f t="shared" si="173"/>
        <v>1.0009624403304653</v>
      </c>
      <c r="AP156" s="2">
        <f t="shared" si="174"/>
        <v>1.5042902240570175</v>
      </c>
      <c r="AQ156" s="32">
        <f t="shared" si="175"/>
        <v>2630.3705170451276</v>
      </c>
      <c r="AR156" s="32">
        <f t="shared" si="176"/>
        <v>372.82063011029277</v>
      </c>
      <c r="AS156" s="32">
        <f t="shared" si="177"/>
        <v>45.030194149352205</v>
      </c>
      <c r="AT156" s="32">
        <f t="shared" si="178"/>
        <v>18.299430806793399</v>
      </c>
      <c r="AU156" s="2">
        <f t="shared" si="179"/>
        <v>0.36331378166381983</v>
      </c>
      <c r="AV156" s="2">
        <f t="shared" si="180"/>
        <v>1.2185267590410618</v>
      </c>
      <c r="AW156" s="2">
        <f t="shared" si="181"/>
        <v>1.0009624403474766</v>
      </c>
      <c r="AX156" s="2">
        <f t="shared" si="182"/>
        <v>1.5042902313534234</v>
      </c>
      <c r="AY156" s="32">
        <f t="shared" si="183"/>
        <v>2630.3705172729256</v>
      </c>
      <c r="AZ156" s="32">
        <f t="shared" si="184"/>
        <v>372.82063011302949</v>
      </c>
      <c r="BA156" s="32">
        <f t="shared" si="185"/>
        <v>45.030194149605052</v>
      </c>
      <c r="BB156" s="32">
        <f t="shared" si="186"/>
        <v>18.299430806852691</v>
      </c>
      <c r="BC156" s="2">
        <f t="shared" si="187"/>
        <v>0.36331378166325567</v>
      </c>
      <c r="BD156" s="2">
        <f t="shared" si="188"/>
        <v>1.2185267590502424</v>
      </c>
      <c r="BE156" s="2">
        <f t="shared" si="189"/>
        <v>1.0009624403474546</v>
      </c>
      <c r="BF156" s="2">
        <f t="shared" si="190"/>
        <v>1.5042902313440003</v>
      </c>
      <c r="BG156" s="32">
        <f t="shared" si="191"/>
        <v>2630.3705172726322</v>
      </c>
      <c r="BH156" s="32">
        <f t="shared" si="192"/>
        <v>372.82063011302597</v>
      </c>
      <c r="BI156" s="32">
        <f t="shared" si="193"/>
        <v>45.030194149604732</v>
      </c>
      <c r="BJ156" s="32">
        <f t="shared" si="194"/>
        <v>18.299430806852612</v>
      </c>
      <c r="BK156" s="2">
        <f t="shared" si="195"/>
        <v>0.3633137816632564</v>
      </c>
      <c r="BL156" s="2">
        <f t="shared" si="196"/>
        <v>1.2185267590502304</v>
      </c>
      <c r="BM156" s="2">
        <f t="shared" si="197"/>
        <v>1.0009624403474546</v>
      </c>
      <c r="BN156" s="2">
        <f t="shared" si="198"/>
        <v>1.5042902313440127</v>
      </c>
      <c r="BO156" s="32">
        <f t="shared" si="199"/>
        <v>2630.3705172726322</v>
      </c>
      <c r="BP156" s="32">
        <f t="shared" si="200"/>
        <v>372.82063011302597</v>
      </c>
      <c r="BQ156" s="32">
        <f t="shared" si="201"/>
        <v>45.030194149604732</v>
      </c>
      <c r="BR156" s="32">
        <f t="shared" si="202"/>
        <v>18.299430806852612</v>
      </c>
      <c r="BS156" s="2">
        <f t="shared" si="203"/>
        <v>0.3633137816632564</v>
      </c>
      <c r="BT156" s="2">
        <f t="shared" si="204"/>
        <v>1.2185267590502304</v>
      </c>
      <c r="BU156" s="2">
        <f t="shared" si="205"/>
        <v>1.0009624403474546</v>
      </c>
      <c r="BV156" s="2">
        <f t="shared" si="206"/>
        <v>1.5042902313440127</v>
      </c>
      <c r="BW156" s="32">
        <f t="shared" si="207"/>
        <v>2630.3705172726322</v>
      </c>
      <c r="BX156" s="32">
        <f t="shared" si="208"/>
        <v>372.82063011302597</v>
      </c>
      <c r="BY156" s="32">
        <f t="shared" si="209"/>
        <v>45.030194149604732</v>
      </c>
      <c r="BZ156" s="32">
        <f t="shared" si="210"/>
        <v>18.299430806852612</v>
      </c>
      <c r="CA156" s="2">
        <f t="shared" si="211"/>
        <v>0.3633137816632564</v>
      </c>
      <c r="CB156" s="2">
        <f t="shared" si="212"/>
        <v>1.2185267590502304</v>
      </c>
      <c r="CC156" s="2">
        <f t="shared" si="213"/>
        <v>1.0009624403474546</v>
      </c>
      <c r="CD156" s="2">
        <f t="shared" si="214"/>
        <v>1.5042902313440127</v>
      </c>
      <c r="CE156" s="32">
        <f t="shared" si="215"/>
        <v>2630.3705172726322</v>
      </c>
      <c r="CF156" s="32">
        <f t="shared" si="216"/>
        <v>372.82063011302597</v>
      </c>
      <c r="CG156" s="32">
        <f t="shared" si="217"/>
        <v>45.030194149604732</v>
      </c>
      <c r="CH156" s="32">
        <f t="shared" si="218"/>
        <v>18.299430806852612</v>
      </c>
      <c r="CI156" s="2">
        <f t="shared" si="219"/>
        <v>0.3633137816632564</v>
      </c>
      <c r="CJ156" s="2">
        <f t="shared" si="220"/>
        <v>1.2185267590502304</v>
      </c>
      <c r="CK156" s="2">
        <f t="shared" si="221"/>
        <v>1.0009624403474546</v>
      </c>
      <c r="CL156" s="2">
        <f t="shared" si="222"/>
        <v>1.5042902313440127</v>
      </c>
      <c r="CM156" s="32">
        <f t="shared" si="223"/>
        <v>2630.3705172726322</v>
      </c>
      <c r="CN156" s="32">
        <f t="shared" si="224"/>
        <v>372.82063011302597</v>
      </c>
      <c r="CO156" s="32">
        <f t="shared" si="225"/>
        <v>45.030194149604732</v>
      </c>
      <c r="CP156" s="32">
        <f t="shared" si="226"/>
        <v>18.299430806852612</v>
      </c>
      <c r="CQ156" s="2">
        <f t="shared" si="227"/>
        <v>0.3633137816632564</v>
      </c>
      <c r="CR156" s="2">
        <f t="shared" si="228"/>
        <v>1.2185267590502304</v>
      </c>
      <c r="CS156" s="2">
        <f t="shared" si="229"/>
        <v>1.0009624403474546</v>
      </c>
      <c r="CT156" s="2">
        <f t="shared" si="230"/>
        <v>1.5042902313440127</v>
      </c>
      <c r="CU156" s="32">
        <f t="shared" si="231"/>
        <v>2630.3705172726322</v>
      </c>
      <c r="CV156" s="32">
        <f t="shared" si="232"/>
        <v>372.82063011302597</v>
      </c>
      <c r="CW156" s="48">
        <f t="shared" si="233"/>
        <v>45.030194149604732</v>
      </c>
      <c r="CX156" s="48">
        <f t="shared" si="234"/>
        <v>18.299430806852612</v>
      </c>
      <c r="CY156" s="49">
        <f t="shared" si="235"/>
        <v>0.3633137816632564</v>
      </c>
      <c r="CZ156" s="49">
        <f t="shared" si="236"/>
        <v>1.2185267590502304</v>
      </c>
      <c r="DA156" s="49">
        <f t="shared" si="237"/>
        <v>1.0009624403474546</v>
      </c>
      <c r="DB156" s="49">
        <f t="shared" si="238"/>
        <v>1.5042902313440127</v>
      </c>
      <c r="DC156" s="48">
        <f t="shared" si="239"/>
        <v>2630.3705172726322</v>
      </c>
      <c r="DD156" s="32">
        <f t="shared" si="240"/>
        <v>372.82063011302597</v>
      </c>
      <c r="DE156" s="48">
        <f t="shared" si="241"/>
        <v>45.030194149604732</v>
      </c>
      <c r="DF156" s="48">
        <f t="shared" si="242"/>
        <v>18.299430806852612</v>
      </c>
      <c r="DG156" s="49">
        <f t="shared" si="243"/>
        <v>0.3633137816632564</v>
      </c>
      <c r="DH156" s="49">
        <f t="shared" si="244"/>
        <v>1.2185267590502304</v>
      </c>
      <c r="DI156" s="49">
        <f t="shared" si="245"/>
        <v>1.0009624403474546</v>
      </c>
      <c r="DJ156" s="49">
        <f t="shared" si="246"/>
        <v>1.5042902313440127</v>
      </c>
      <c r="DK156" s="48">
        <f t="shared" si="247"/>
        <v>2630.3705172726322</v>
      </c>
      <c r="DL156" s="32">
        <f t="shared" si="248"/>
        <v>372.82063011302597</v>
      </c>
      <c r="DM156" s="48">
        <f t="shared" si="249"/>
        <v>45.030194149604732</v>
      </c>
      <c r="DN156" s="48">
        <f t="shared" si="250"/>
        <v>18.299430806852612</v>
      </c>
      <c r="DO156" s="49">
        <f t="shared" si="251"/>
        <v>0.3633137816632564</v>
      </c>
      <c r="DP156" s="49">
        <f t="shared" si="252"/>
        <v>1.2185267590502304</v>
      </c>
      <c r="DQ156" s="49">
        <f t="shared" si="253"/>
        <v>1.0009624403474546</v>
      </c>
      <c r="DR156" s="49">
        <f t="shared" si="254"/>
        <v>1.5042902313440127</v>
      </c>
      <c r="DS156" s="48">
        <f t="shared" si="255"/>
        <v>2630.3705172726322</v>
      </c>
      <c r="DT156" s="32">
        <f t="shared" si="256"/>
        <v>372.82063011302597</v>
      </c>
      <c r="DU156" s="48">
        <f t="shared" si="257"/>
        <v>45.030194149604732</v>
      </c>
      <c r="DV156" s="48">
        <f t="shared" si="258"/>
        <v>18.299430806852612</v>
      </c>
      <c r="DW156" s="49">
        <f t="shared" si="259"/>
        <v>0.3633137816632564</v>
      </c>
      <c r="DX156" s="49">
        <f t="shared" si="260"/>
        <v>1.2185267590502304</v>
      </c>
      <c r="DY156" s="49">
        <f t="shared" si="261"/>
        <v>1.0009624403474546</v>
      </c>
      <c r="DZ156" s="49">
        <f t="shared" si="262"/>
        <v>1.5042902313440127</v>
      </c>
      <c r="EA156" s="48">
        <f t="shared" si="263"/>
        <v>2630.3705172726322</v>
      </c>
      <c r="EB156" s="32">
        <f t="shared" si="264"/>
        <v>372.82063011302597</v>
      </c>
      <c r="EC156" s="48">
        <f t="shared" si="265"/>
        <v>45.030194149604732</v>
      </c>
      <c r="ED156" s="48">
        <f t="shared" si="266"/>
        <v>18.299430806852612</v>
      </c>
      <c r="EE156" s="49">
        <f t="shared" si="267"/>
        <v>0.3633137816632564</v>
      </c>
      <c r="EF156" s="49">
        <f t="shared" si="268"/>
        <v>1.2185267590502304</v>
      </c>
      <c r="EG156" s="49">
        <f t="shared" si="269"/>
        <v>1.0009624403474546</v>
      </c>
      <c r="EH156" s="49">
        <f t="shared" si="270"/>
        <v>1.5042902313440127</v>
      </c>
      <c r="EI156" s="48">
        <f t="shared" si="271"/>
        <v>2630.3705172726322</v>
      </c>
      <c r="EJ156" s="32">
        <f t="shared" si="272"/>
        <v>372.82063011302597</v>
      </c>
      <c r="EK156" s="48">
        <f t="shared" si="273"/>
        <v>45.030194149604732</v>
      </c>
      <c r="EL156" s="48">
        <f t="shared" si="274"/>
        <v>18.299430806852612</v>
      </c>
      <c r="EM156" s="49">
        <f t="shared" si="275"/>
        <v>0.3633137816632564</v>
      </c>
      <c r="EN156" s="49">
        <f t="shared" si="276"/>
        <v>1.2185267590502304</v>
      </c>
      <c r="EO156" s="49">
        <f t="shared" si="277"/>
        <v>1.0009624403474546</v>
      </c>
      <c r="EP156" s="49">
        <f t="shared" si="278"/>
        <v>1.5042902313440127</v>
      </c>
      <c r="EQ156" s="32">
        <f t="shared" si="279"/>
        <v>0.97334024876193981</v>
      </c>
      <c r="ER156" s="32">
        <f t="shared" si="280"/>
        <v>99.670630113025993</v>
      </c>
    </row>
    <row r="157" spans="19:148" x14ac:dyDescent="0.25">
      <c r="S157" s="32">
        <v>0.95</v>
      </c>
      <c r="T157" s="38">
        <f t="shared" si="154"/>
        <v>373.71030516416397</v>
      </c>
      <c r="U157" s="32">
        <f t="shared" si="155"/>
        <v>45.112652734812656</v>
      </c>
      <c r="V157" s="32">
        <f t="shared" si="156"/>
        <v>18.318738025594065</v>
      </c>
      <c r="W157" s="2">
        <f t="shared" si="281"/>
        <v>0.36312915591481515</v>
      </c>
      <c r="X157" s="2">
        <f t="shared" si="282"/>
        <v>1.2215135707431926</v>
      </c>
      <c r="Y157" s="2">
        <f t="shared" si="157"/>
        <v>1.000657924178245</v>
      </c>
      <c r="Z157" s="2">
        <f t="shared" si="158"/>
        <v>1.5089156555001249</v>
      </c>
      <c r="AA157" s="32">
        <f t="shared" si="159"/>
        <v>2615.3014564095829</v>
      </c>
      <c r="AB157" s="32">
        <f t="shared" si="160"/>
        <v>372.63916812651962</v>
      </c>
      <c r="AC157" s="32">
        <f t="shared" si="161"/>
        <v>45.013440052245741</v>
      </c>
      <c r="AD157" s="32">
        <f t="shared" si="162"/>
        <v>18.295500808036465</v>
      </c>
      <c r="AE157" s="2">
        <f t="shared" si="163"/>
        <v>0.36335113109356465</v>
      </c>
      <c r="AF157" s="2">
        <f t="shared" si="164"/>
        <v>1.2179181379082888</v>
      </c>
      <c r="AG157" s="2">
        <f t="shared" si="165"/>
        <v>1.0006638652927318</v>
      </c>
      <c r="AH157" s="2">
        <f t="shared" si="166"/>
        <v>1.512685418858235</v>
      </c>
      <c r="AI157" s="32">
        <f t="shared" si="167"/>
        <v>2615.3966703940187</v>
      </c>
      <c r="AJ157" s="32">
        <f t="shared" si="168"/>
        <v>372.64031736222387</v>
      </c>
      <c r="AK157" s="32">
        <f t="shared" si="169"/>
        <v>45.013546090912754</v>
      </c>
      <c r="AL157" s="32">
        <f t="shared" si="170"/>
        <v>18.295525689027315</v>
      </c>
      <c r="AM157" s="2">
        <f t="shared" si="171"/>
        <v>0.36335089487890365</v>
      </c>
      <c r="AN157" s="2">
        <f t="shared" si="172"/>
        <v>1.2179219918180146</v>
      </c>
      <c r="AO157" s="2">
        <f t="shared" si="173"/>
        <v>1.0006638589042374</v>
      </c>
      <c r="AP157" s="2">
        <f t="shared" si="174"/>
        <v>1.5126813646034496</v>
      </c>
      <c r="AQ157" s="32">
        <f t="shared" si="175"/>
        <v>2615.3965674201158</v>
      </c>
      <c r="AR157" s="32">
        <f t="shared" si="176"/>
        <v>372.64031611934405</v>
      </c>
      <c r="AS157" s="32">
        <f t="shared" si="177"/>
        <v>45.013545976233168</v>
      </c>
      <c r="AT157" s="32">
        <f t="shared" si="178"/>
        <v>18.295525662118877</v>
      </c>
      <c r="AU157" s="2">
        <f t="shared" si="179"/>
        <v>0.36335089513436852</v>
      </c>
      <c r="AV157" s="2">
        <f t="shared" si="180"/>
        <v>1.2179219876500684</v>
      </c>
      <c r="AW157" s="2">
        <f t="shared" si="181"/>
        <v>1.0006638589111463</v>
      </c>
      <c r="AX157" s="2">
        <f t="shared" si="182"/>
        <v>1.5126813689880501</v>
      </c>
      <c r="AY157" s="32">
        <f t="shared" si="183"/>
        <v>2615.3965675314803</v>
      </c>
      <c r="AZ157" s="32">
        <f t="shared" si="184"/>
        <v>372.64031612068817</v>
      </c>
      <c r="BA157" s="32">
        <f t="shared" si="185"/>
        <v>45.013545976357186</v>
      </c>
      <c r="BB157" s="32">
        <f t="shared" si="186"/>
        <v>18.29552566214797</v>
      </c>
      <c r="BC157" s="2">
        <f t="shared" si="187"/>
        <v>0.36335089513409213</v>
      </c>
      <c r="BD157" s="2">
        <f t="shared" si="188"/>
        <v>1.2179219876545762</v>
      </c>
      <c r="BE157" s="2">
        <f t="shared" si="189"/>
        <v>1.0006638589111387</v>
      </c>
      <c r="BF157" s="2">
        <f t="shared" si="190"/>
        <v>1.5126813689833083</v>
      </c>
      <c r="BG157" s="32">
        <f t="shared" si="191"/>
        <v>2615.3965675313598</v>
      </c>
      <c r="BH157" s="32">
        <f t="shared" si="192"/>
        <v>372.64031612068675</v>
      </c>
      <c r="BI157" s="32">
        <f t="shared" si="193"/>
        <v>45.013545976357044</v>
      </c>
      <c r="BJ157" s="32">
        <f t="shared" si="194"/>
        <v>18.295525662147941</v>
      </c>
      <c r="BK157" s="2">
        <f t="shared" si="195"/>
        <v>0.36335089513409252</v>
      </c>
      <c r="BL157" s="2">
        <f t="shared" si="196"/>
        <v>1.217921987654571</v>
      </c>
      <c r="BM157" s="2">
        <f t="shared" si="197"/>
        <v>1.000663858911139</v>
      </c>
      <c r="BN157" s="2">
        <f t="shared" si="198"/>
        <v>1.5126813689833134</v>
      </c>
      <c r="BO157" s="32">
        <f t="shared" si="199"/>
        <v>2615.3965675313593</v>
      </c>
      <c r="BP157" s="32">
        <f t="shared" si="200"/>
        <v>372.64031612068675</v>
      </c>
      <c r="BQ157" s="32">
        <f t="shared" si="201"/>
        <v>45.013545976357044</v>
      </c>
      <c r="BR157" s="32">
        <f t="shared" si="202"/>
        <v>18.295525662147941</v>
      </c>
      <c r="BS157" s="2">
        <f t="shared" si="203"/>
        <v>0.36335089513409252</v>
      </c>
      <c r="BT157" s="2">
        <f t="shared" si="204"/>
        <v>1.217921987654571</v>
      </c>
      <c r="BU157" s="2">
        <f t="shared" si="205"/>
        <v>1.000663858911139</v>
      </c>
      <c r="BV157" s="2">
        <f t="shared" si="206"/>
        <v>1.5126813689833134</v>
      </c>
      <c r="BW157" s="32">
        <f t="shared" si="207"/>
        <v>2615.3965675313593</v>
      </c>
      <c r="BX157" s="32">
        <f t="shared" si="208"/>
        <v>372.64031612068675</v>
      </c>
      <c r="BY157" s="32">
        <f t="shared" si="209"/>
        <v>45.013545976357044</v>
      </c>
      <c r="BZ157" s="32">
        <f t="shared" si="210"/>
        <v>18.295525662147941</v>
      </c>
      <c r="CA157" s="2">
        <f t="shared" si="211"/>
        <v>0.36335089513409252</v>
      </c>
      <c r="CB157" s="2">
        <f t="shared" si="212"/>
        <v>1.217921987654571</v>
      </c>
      <c r="CC157" s="2">
        <f t="shared" si="213"/>
        <v>1.000663858911139</v>
      </c>
      <c r="CD157" s="2">
        <f t="shared" si="214"/>
        <v>1.5126813689833134</v>
      </c>
      <c r="CE157" s="32">
        <f t="shared" si="215"/>
        <v>2615.3965675313593</v>
      </c>
      <c r="CF157" s="32">
        <f t="shared" si="216"/>
        <v>372.64031612068675</v>
      </c>
      <c r="CG157" s="32">
        <f t="shared" si="217"/>
        <v>45.013545976357044</v>
      </c>
      <c r="CH157" s="32">
        <f t="shared" si="218"/>
        <v>18.295525662147941</v>
      </c>
      <c r="CI157" s="2">
        <f t="shared" si="219"/>
        <v>0.36335089513409252</v>
      </c>
      <c r="CJ157" s="2">
        <f t="shared" si="220"/>
        <v>1.217921987654571</v>
      </c>
      <c r="CK157" s="2">
        <f t="shared" si="221"/>
        <v>1.000663858911139</v>
      </c>
      <c r="CL157" s="2">
        <f t="shared" si="222"/>
        <v>1.5126813689833134</v>
      </c>
      <c r="CM157" s="32">
        <f t="shared" si="223"/>
        <v>2615.3965675313593</v>
      </c>
      <c r="CN157" s="32">
        <f t="shared" si="224"/>
        <v>372.64031612068675</v>
      </c>
      <c r="CO157" s="32">
        <f t="shared" si="225"/>
        <v>45.013545976357044</v>
      </c>
      <c r="CP157" s="32">
        <f t="shared" si="226"/>
        <v>18.295525662147941</v>
      </c>
      <c r="CQ157" s="2">
        <f t="shared" si="227"/>
        <v>0.36335089513409252</v>
      </c>
      <c r="CR157" s="2">
        <f t="shared" si="228"/>
        <v>1.217921987654571</v>
      </c>
      <c r="CS157" s="2">
        <f t="shared" si="229"/>
        <v>1.000663858911139</v>
      </c>
      <c r="CT157" s="2">
        <f t="shared" si="230"/>
        <v>1.5126813689833134</v>
      </c>
      <c r="CU157" s="32">
        <f t="shared" si="231"/>
        <v>2615.3965675313593</v>
      </c>
      <c r="CV157" s="32">
        <f t="shared" si="232"/>
        <v>372.64031612068675</v>
      </c>
      <c r="CW157" s="48">
        <f t="shared" si="233"/>
        <v>45.013545976357044</v>
      </c>
      <c r="CX157" s="48">
        <f t="shared" si="234"/>
        <v>18.295525662147941</v>
      </c>
      <c r="CY157" s="49">
        <f t="shared" si="235"/>
        <v>0.36335089513409252</v>
      </c>
      <c r="CZ157" s="49">
        <f t="shared" si="236"/>
        <v>1.217921987654571</v>
      </c>
      <c r="DA157" s="49">
        <f t="shared" si="237"/>
        <v>1.000663858911139</v>
      </c>
      <c r="DB157" s="49">
        <f t="shared" si="238"/>
        <v>1.5126813689833134</v>
      </c>
      <c r="DC157" s="48">
        <f t="shared" si="239"/>
        <v>2615.3965675313593</v>
      </c>
      <c r="DD157" s="32">
        <f t="shared" si="240"/>
        <v>372.64031612068675</v>
      </c>
      <c r="DE157" s="48">
        <f t="shared" si="241"/>
        <v>45.013545976357044</v>
      </c>
      <c r="DF157" s="48">
        <f t="shared" si="242"/>
        <v>18.295525662147941</v>
      </c>
      <c r="DG157" s="49">
        <f t="shared" si="243"/>
        <v>0.36335089513409252</v>
      </c>
      <c r="DH157" s="49">
        <f t="shared" si="244"/>
        <v>1.217921987654571</v>
      </c>
      <c r="DI157" s="49">
        <f t="shared" si="245"/>
        <v>1.000663858911139</v>
      </c>
      <c r="DJ157" s="49">
        <f t="shared" si="246"/>
        <v>1.5126813689833134</v>
      </c>
      <c r="DK157" s="48">
        <f t="shared" si="247"/>
        <v>2615.3965675313593</v>
      </c>
      <c r="DL157" s="32">
        <f t="shared" si="248"/>
        <v>372.64031612068675</v>
      </c>
      <c r="DM157" s="48">
        <f t="shared" si="249"/>
        <v>45.013545976357044</v>
      </c>
      <c r="DN157" s="48">
        <f t="shared" si="250"/>
        <v>18.295525662147941</v>
      </c>
      <c r="DO157" s="49">
        <f t="shared" si="251"/>
        <v>0.36335089513409252</v>
      </c>
      <c r="DP157" s="49">
        <f t="shared" si="252"/>
        <v>1.217921987654571</v>
      </c>
      <c r="DQ157" s="49">
        <f t="shared" si="253"/>
        <v>1.000663858911139</v>
      </c>
      <c r="DR157" s="49">
        <f t="shared" si="254"/>
        <v>1.5126813689833134</v>
      </c>
      <c r="DS157" s="48">
        <f t="shared" si="255"/>
        <v>2615.3965675313593</v>
      </c>
      <c r="DT157" s="32">
        <f t="shared" si="256"/>
        <v>372.64031612068675</v>
      </c>
      <c r="DU157" s="48">
        <f t="shared" si="257"/>
        <v>45.013545976357044</v>
      </c>
      <c r="DV157" s="48">
        <f t="shared" si="258"/>
        <v>18.295525662147941</v>
      </c>
      <c r="DW157" s="49">
        <f t="shared" si="259"/>
        <v>0.36335089513409252</v>
      </c>
      <c r="DX157" s="49">
        <f t="shared" si="260"/>
        <v>1.217921987654571</v>
      </c>
      <c r="DY157" s="49">
        <f t="shared" si="261"/>
        <v>1.000663858911139</v>
      </c>
      <c r="DZ157" s="49">
        <f t="shared" si="262"/>
        <v>1.5126813689833134</v>
      </c>
      <c r="EA157" s="48">
        <f t="shared" si="263"/>
        <v>2615.3965675313593</v>
      </c>
      <c r="EB157" s="32">
        <f t="shared" si="264"/>
        <v>372.64031612068675</v>
      </c>
      <c r="EC157" s="48">
        <f t="shared" si="265"/>
        <v>45.013545976357044</v>
      </c>
      <c r="ED157" s="48">
        <f t="shared" si="266"/>
        <v>18.295525662147941</v>
      </c>
      <c r="EE157" s="49">
        <f t="shared" si="267"/>
        <v>0.36335089513409252</v>
      </c>
      <c r="EF157" s="49">
        <f t="shared" si="268"/>
        <v>1.217921987654571</v>
      </c>
      <c r="EG157" s="49">
        <f t="shared" si="269"/>
        <v>1.000663858911139</v>
      </c>
      <c r="EH157" s="49">
        <f t="shared" si="270"/>
        <v>1.5126813689833134</v>
      </c>
      <c r="EI157" s="48">
        <f t="shared" si="271"/>
        <v>2615.3965675313593</v>
      </c>
      <c r="EJ157" s="32">
        <f t="shared" si="272"/>
        <v>372.64031612068675</v>
      </c>
      <c r="EK157" s="48">
        <f t="shared" si="273"/>
        <v>45.013545976357044</v>
      </c>
      <c r="EL157" s="48">
        <f t="shared" si="274"/>
        <v>18.295525662147941</v>
      </c>
      <c r="EM157" s="49">
        <f t="shared" si="275"/>
        <v>0.36335089513409252</v>
      </c>
      <c r="EN157" s="49">
        <f t="shared" si="276"/>
        <v>1.217921987654571</v>
      </c>
      <c r="EO157" s="49">
        <f t="shared" si="277"/>
        <v>1.000663858911139</v>
      </c>
      <c r="EP157" s="49">
        <f t="shared" si="278"/>
        <v>1.5126813689833134</v>
      </c>
      <c r="EQ157" s="32">
        <f t="shared" si="279"/>
        <v>0.9778032771280909</v>
      </c>
      <c r="ER157" s="32">
        <f t="shared" si="280"/>
        <v>99.490316120686771</v>
      </c>
    </row>
    <row r="158" spans="19:148" x14ac:dyDescent="0.25">
      <c r="S158" s="32">
        <v>0.96</v>
      </c>
      <c r="T158" s="38">
        <f t="shared" si="154"/>
        <v>373.31884166342888</v>
      </c>
      <c r="U158" s="32">
        <f t="shared" si="155"/>
        <v>45.076305421810773</v>
      </c>
      <c r="V158" s="32">
        <f t="shared" si="156"/>
        <v>18.310234683337466</v>
      </c>
      <c r="W158" s="2">
        <f t="shared" si="281"/>
        <v>0.36321070193037752</v>
      </c>
      <c r="X158" s="2">
        <f t="shared" si="282"/>
        <v>1.2201987628085487</v>
      </c>
      <c r="Y158" s="2">
        <f t="shared" si="157"/>
        <v>1.0004190010426215</v>
      </c>
      <c r="Z158" s="2">
        <f t="shared" si="158"/>
        <v>1.5180324778610494</v>
      </c>
      <c r="AA158" s="32">
        <f t="shared" si="159"/>
        <v>2600.5109459980895</v>
      </c>
      <c r="AB158" s="32">
        <f t="shared" si="160"/>
        <v>372.4602315282068</v>
      </c>
      <c r="AC158" s="32">
        <f t="shared" si="161"/>
        <v>44.996940402118135</v>
      </c>
      <c r="AD158" s="32">
        <f t="shared" si="162"/>
        <v>18.291628144169906</v>
      </c>
      <c r="AE158" s="2">
        <f t="shared" si="163"/>
        <v>0.36338785906409471</v>
      </c>
      <c r="AF158" s="2">
        <f t="shared" si="164"/>
        <v>1.2173181768595127</v>
      </c>
      <c r="AG158" s="2">
        <f t="shared" si="165"/>
        <v>1.0004220418185579</v>
      </c>
      <c r="AH158" s="2">
        <f t="shared" si="166"/>
        <v>1.5211293003434119</v>
      </c>
      <c r="AI158" s="32">
        <f t="shared" si="167"/>
        <v>2600.5721155369292</v>
      </c>
      <c r="AJ158" s="32">
        <f t="shared" si="168"/>
        <v>372.46097326435591</v>
      </c>
      <c r="AK158" s="32">
        <f t="shared" si="169"/>
        <v>44.997008753672887</v>
      </c>
      <c r="AL158" s="32">
        <f t="shared" si="170"/>
        <v>18.291644191903362</v>
      </c>
      <c r="AM158" s="2">
        <f t="shared" si="171"/>
        <v>0.36338770702578588</v>
      </c>
      <c r="AN158" s="2">
        <f t="shared" si="172"/>
        <v>1.2173206634578735</v>
      </c>
      <c r="AO158" s="2">
        <f t="shared" si="173"/>
        <v>1.0004220391869387</v>
      </c>
      <c r="AP158" s="2">
        <f t="shared" si="174"/>
        <v>1.5211266198462969</v>
      </c>
      <c r="AQ158" s="32">
        <f t="shared" si="175"/>
        <v>2600.5720623549814</v>
      </c>
      <c r="AR158" s="32">
        <f t="shared" si="176"/>
        <v>372.46097261948273</v>
      </c>
      <c r="AS158" s="32">
        <f t="shared" si="177"/>
        <v>44.997008694247171</v>
      </c>
      <c r="AT158" s="32">
        <f t="shared" si="178"/>
        <v>18.291644177951284</v>
      </c>
      <c r="AU158" s="2">
        <f t="shared" si="179"/>
        <v>0.36338770715797053</v>
      </c>
      <c r="AV158" s="2">
        <f t="shared" si="180"/>
        <v>1.2173206612959966</v>
      </c>
      <c r="AW158" s="2">
        <f t="shared" si="181"/>
        <v>1.0004220391892267</v>
      </c>
      <c r="AX158" s="2">
        <f t="shared" si="182"/>
        <v>1.5211266221767454</v>
      </c>
      <c r="AY158" s="32">
        <f t="shared" si="183"/>
        <v>2600.5720624012179</v>
      </c>
      <c r="AZ158" s="32">
        <f t="shared" si="184"/>
        <v>372.46097262004332</v>
      </c>
      <c r="BA158" s="32">
        <f t="shared" si="185"/>
        <v>44.997008694298806</v>
      </c>
      <c r="BB158" s="32">
        <f t="shared" si="186"/>
        <v>18.291644177963409</v>
      </c>
      <c r="BC158" s="2">
        <f t="shared" si="187"/>
        <v>0.36338770715785573</v>
      </c>
      <c r="BD158" s="2">
        <f t="shared" si="188"/>
        <v>1.2173206612978758</v>
      </c>
      <c r="BE158" s="2">
        <f t="shared" si="189"/>
        <v>1.0004220391892247</v>
      </c>
      <c r="BF158" s="2">
        <f t="shared" si="190"/>
        <v>1.5211266221747199</v>
      </c>
      <c r="BG158" s="32">
        <f t="shared" si="191"/>
        <v>2600.5720624011778</v>
      </c>
      <c r="BH158" s="32">
        <f t="shared" si="192"/>
        <v>372.46097262004287</v>
      </c>
      <c r="BI158" s="32">
        <f t="shared" si="193"/>
        <v>44.997008694298792</v>
      </c>
      <c r="BJ158" s="32">
        <f t="shared" si="194"/>
        <v>18.291644177963395</v>
      </c>
      <c r="BK158" s="2">
        <f t="shared" si="195"/>
        <v>0.36338770715785557</v>
      </c>
      <c r="BL158" s="2">
        <f t="shared" si="196"/>
        <v>1.2173206612978751</v>
      </c>
      <c r="BM158" s="2">
        <f t="shared" si="197"/>
        <v>1.0004220391892247</v>
      </c>
      <c r="BN158" s="2">
        <f t="shared" si="198"/>
        <v>1.5211266221747208</v>
      </c>
      <c r="BO158" s="32">
        <f t="shared" si="199"/>
        <v>2600.5720624011778</v>
      </c>
      <c r="BP158" s="32">
        <f t="shared" si="200"/>
        <v>372.46097262004287</v>
      </c>
      <c r="BQ158" s="32">
        <f t="shared" si="201"/>
        <v>44.997008694298792</v>
      </c>
      <c r="BR158" s="32">
        <f t="shared" si="202"/>
        <v>18.291644177963395</v>
      </c>
      <c r="BS158" s="2">
        <f t="shared" si="203"/>
        <v>0.36338770715785557</v>
      </c>
      <c r="BT158" s="2">
        <f t="shared" si="204"/>
        <v>1.2173206612978751</v>
      </c>
      <c r="BU158" s="2">
        <f t="shared" si="205"/>
        <v>1.0004220391892247</v>
      </c>
      <c r="BV158" s="2">
        <f t="shared" si="206"/>
        <v>1.5211266221747208</v>
      </c>
      <c r="BW158" s="32">
        <f t="shared" si="207"/>
        <v>2600.5720624011778</v>
      </c>
      <c r="BX158" s="32">
        <f t="shared" si="208"/>
        <v>372.46097262004287</v>
      </c>
      <c r="BY158" s="32">
        <f t="shared" si="209"/>
        <v>44.997008694298792</v>
      </c>
      <c r="BZ158" s="32">
        <f t="shared" si="210"/>
        <v>18.291644177963395</v>
      </c>
      <c r="CA158" s="2">
        <f t="shared" si="211"/>
        <v>0.36338770715785557</v>
      </c>
      <c r="CB158" s="2">
        <f t="shared" si="212"/>
        <v>1.2173206612978751</v>
      </c>
      <c r="CC158" s="2">
        <f t="shared" si="213"/>
        <v>1.0004220391892247</v>
      </c>
      <c r="CD158" s="2">
        <f t="shared" si="214"/>
        <v>1.5211266221747208</v>
      </c>
      <c r="CE158" s="32">
        <f t="shared" si="215"/>
        <v>2600.5720624011778</v>
      </c>
      <c r="CF158" s="32">
        <f t="shared" si="216"/>
        <v>372.46097262004287</v>
      </c>
      <c r="CG158" s="32">
        <f t="shared" si="217"/>
        <v>44.997008694298792</v>
      </c>
      <c r="CH158" s="32">
        <f t="shared" si="218"/>
        <v>18.291644177963395</v>
      </c>
      <c r="CI158" s="2">
        <f t="shared" si="219"/>
        <v>0.36338770715785557</v>
      </c>
      <c r="CJ158" s="2">
        <f t="shared" si="220"/>
        <v>1.2173206612978751</v>
      </c>
      <c r="CK158" s="2">
        <f t="shared" si="221"/>
        <v>1.0004220391892247</v>
      </c>
      <c r="CL158" s="2">
        <f t="shared" si="222"/>
        <v>1.5211266221747208</v>
      </c>
      <c r="CM158" s="32">
        <f t="shared" si="223"/>
        <v>2600.5720624011778</v>
      </c>
      <c r="CN158" s="32">
        <f t="shared" si="224"/>
        <v>372.46097262004287</v>
      </c>
      <c r="CO158" s="32">
        <f t="shared" si="225"/>
        <v>44.997008694298792</v>
      </c>
      <c r="CP158" s="32">
        <f t="shared" si="226"/>
        <v>18.291644177963395</v>
      </c>
      <c r="CQ158" s="2">
        <f t="shared" si="227"/>
        <v>0.36338770715785557</v>
      </c>
      <c r="CR158" s="2">
        <f t="shared" si="228"/>
        <v>1.2173206612978751</v>
      </c>
      <c r="CS158" s="2">
        <f t="shared" si="229"/>
        <v>1.0004220391892247</v>
      </c>
      <c r="CT158" s="2">
        <f t="shared" si="230"/>
        <v>1.5211266221747208</v>
      </c>
      <c r="CU158" s="32">
        <f t="shared" si="231"/>
        <v>2600.5720624011778</v>
      </c>
      <c r="CV158" s="32">
        <f t="shared" si="232"/>
        <v>372.46097262004287</v>
      </c>
      <c r="CW158" s="48">
        <f t="shared" si="233"/>
        <v>44.997008694298792</v>
      </c>
      <c r="CX158" s="48">
        <f t="shared" si="234"/>
        <v>18.291644177963395</v>
      </c>
      <c r="CY158" s="49">
        <f t="shared" si="235"/>
        <v>0.36338770715785557</v>
      </c>
      <c r="CZ158" s="49">
        <f t="shared" si="236"/>
        <v>1.2173206612978751</v>
      </c>
      <c r="DA158" s="49">
        <f t="shared" si="237"/>
        <v>1.0004220391892247</v>
      </c>
      <c r="DB158" s="49">
        <f t="shared" si="238"/>
        <v>1.5211266221747208</v>
      </c>
      <c r="DC158" s="48">
        <f t="shared" si="239"/>
        <v>2600.5720624011778</v>
      </c>
      <c r="DD158" s="32">
        <f t="shared" si="240"/>
        <v>372.46097262004287</v>
      </c>
      <c r="DE158" s="48">
        <f t="shared" si="241"/>
        <v>44.997008694298792</v>
      </c>
      <c r="DF158" s="48">
        <f t="shared" si="242"/>
        <v>18.291644177963395</v>
      </c>
      <c r="DG158" s="49">
        <f t="shared" si="243"/>
        <v>0.36338770715785557</v>
      </c>
      <c r="DH158" s="49">
        <f t="shared" si="244"/>
        <v>1.2173206612978751</v>
      </c>
      <c r="DI158" s="49">
        <f t="shared" si="245"/>
        <v>1.0004220391892247</v>
      </c>
      <c r="DJ158" s="49">
        <f t="shared" si="246"/>
        <v>1.5211266221747208</v>
      </c>
      <c r="DK158" s="48">
        <f t="shared" si="247"/>
        <v>2600.5720624011778</v>
      </c>
      <c r="DL158" s="32">
        <f t="shared" si="248"/>
        <v>372.46097262004287</v>
      </c>
      <c r="DM158" s="48">
        <f t="shared" si="249"/>
        <v>44.997008694298792</v>
      </c>
      <c r="DN158" s="48">
        <f t="shared" si="250"/>
        <v>18.291644177963395</v>
      </c>
      <c r="DO158" s="49">
        <f t="shared" si="251"/>
        <v>0.36338770715785557</v>
      </c>
      <c r="DP158" s="49">
        <f t="shared" si="252"/>
        <v>1.2173206612978751</v>
      </c>
      <c r="DQ158" s="49">
        <f t="shared" si="253"/>
        <v>1.0004220391892247</v>
      </c>
      <c r="DR158" s="49">
        <f t="shared" si="254"/>
        <v>1.5211266221747208</v>
      </c>
      <c r="DS158" s="48">
        <f t="shared" si="255"/>
        <v>2600.5720624011778</v>
      </c>
      <c r="DT158" s="32">
        <f t="shared" si="256"/>
        <v>372.46097262004287</v>
      </c>
      <c r="DU158" s="48">
        <f t="shared" si="257"/>
        <v>44.997008694298792</v>
      </c>
      <c r="DV158" s="48">
        <f t="shared" si="258"/>
        <v>18.291644177963395</v>
      </c>
      <c r="DW158" s="49">
        <f t="shared" si="259"/>
        <v>0.36338770715785557</v>
      </c>
      <c r="DX158" s="49">
        <f t="shared" si="260"/>
        <v>1.2173206612978751</v>
      </c>
      <c r="DY158" s="49">
        <f t="shared" si="261"/>
        <v>1.0004220391892247</v>
      </c>
      <c r="DZ158" s="49">
        <f t="shared" si="262"/>
        <v>1.5211266221747208</v>
      </c>
      <c r="EA158" s="48">
        <f t="shared" si="263"/>
        <v>2600.5720624011778</v>
      </c>
      <c r="EB158" s="32">
        <f t="shared" si="264"/>
        <v>372.46097262004287</v>
      </c>
      <c r="EC158" s="48">
        <f t="shared" si="265"/>
        <v>44.997008694298792</v>
      </c>
      <c r="ED158" s="48">
        <f t="shared" si="266"/>
        <v>18.291644177963395</v>
      </c>
      <c r="EE158" s="49">
        <f t="shared" si="267"/>
        <v>0.36338770715785557</v>
      </c>
      <c r="EF158" s="49">
        <f t="shared" si="268"/>
        <v>1.2173206612978751</v>
      </c>
      <c r="EG158" s="49">
        <f t="shared" si="269"/>
        <v>1.0004220391892247</v>
      </c>
      <c r="EH158" s="49">
        <f t="shared" si="270"/>
        <v>1.5211266221747208</v>
      </c>
      <c r="EI158" s="48">
        <f t="shared" si="271"/>
        <v>2600.5720624011778</v>
      </c>
      <c r="EJ158" s="32">
        <f t="shared" si="272"/>
        <v>372.46097262004287</v>
      </c>
      <c r="EK158" s="48">
        <f t="shared" si="273"/>
        <v>44.997008694298792</v>
      </c>
      <c r="EL158" s="48">
        <f t="shared" si="274"/>
        <v>18.291644177963395</v>
      </c>
      <c r="EM158" s="49">
        <f t="shared" si="275"/>
        <v>0.36338770715785557</v>
      </c>
      <c r="EN158" s="49">
        <f t="shared" si="276"/>
        <v>1.2173206612978751</v>
      </c>
      <c r="EO158" s="49">
        <f t="shared" si="277"/>
        <v>1.0004220391892247</v>
      </c>
      <c r="EP158" s="49">
        <f t="shared" si="278"/>
        <v>1.5211266221747208</v>
      </c>
      <c r="EQ158" s="32">
        <f t="shared" si="279"/>
        <v>0.98225782104424342</v>
      </c>
      <c r="ER158" s="32">
        <f t="shared" si="280"/>
        <v>99.31097262004289</v>
      </c>
    </row>
    <row r="159" spans="19:148" x14ac:dyDescent="0.25">
      <c r="S159" s="32">
        <v>0.97</v>
      </c>
      <c r="T159" s="38">
        <f t="shared" si="154"/>
        <v>372.92737816269374</v>
      </c>
      <c r="U159" s="32">
        <f t="shared" si="155"/>
        <v>45.040060202590595</v>
      </c>
      <c r="V159" s="32">
        <f t="shared" si="156"/>
        <v>18.30174395602339</v>
      </c>
      <c r="W159" s="2">
        <f t="shared" si="281"/>
        <v>0.36329176166053223</v>
      </c>
      <c r="X159" s="2">
        <f t="shared" si="282"/>
        <v>1.2188848818030633</v>
      </c>
      <c r="Y159" s="2">
        <f t="shared" si="157"/>
        <v>1.0002345513014839</v>
      </c>
      <c r="Z159" s="2">
        <f t="shared" si="158"/>
        <v>1.5272432097648048</v>
      </c>
      <c r="AA159" s="32">
        <f t="shared" si="159"/>
        <v>2585.8598081673545</v>
      </c>
      <c r="AB159" s="32">
        <f t="shared" si="160"/>
        <v>372.282162954142</v>
      </c>
      <c r="AC159" s="32">
        <f t="shared" si="161"/>
        <v>44.980541719999856</v>
      </c>
      <c r="AD159" s="32">
        <f t="shared" si="162"/>
        <v>18.287776867327601</v>
      </c>
      <c r="AE159" s="2">
        <f t="shared" si="163"/>
        <v>0.36342430880823318</v>
      </c>
      <c r="AF159" s="2">
        <f t="shared" si="164"/>
        <v>1.21672131219479</v>
      </c>
      <c r="AG159" s="2">
        <f t="shared" si="165"/>
        <v>1.0002358337409121</v>
      </c>
      <c r="AH159" s="2">
        <f t="shared" si="166"/>
        <v>1.5296276988444621</v>
      </c>
      <c r="AI159" s="32">
        <f t="shared" si="167"/>
        <v>2585.8943462147431</v>
      </c>
      <c r="AJ159" s="32">
        <f t="shared" si="168"/>
        <v>372.28258369049354</v>
      </c>
      <c r="AK159" s="32">
        <f t="shared" si="169"/>
        <v>44.980580441865015</v>
      </c>
      <c r="AL159" s="32">
        <f t="shared" si="170"/>
        <v>18.287785963981271</v>
      </c>
      <c r="AM159" s="2">
        <f t="shared" si="171"/>
        <v>0.3634242228031242</v>
      </c>
      <c r="AN159" s="2">
        <f t="shared" si="172"/>
        <v>1.2167227222353325</v>
      </c>
      <c r="AO159" s="2">
        <f t="shared" si="173"/>
        <v>1.0002358329034977</v>
      </c>
      <c r="AP159" s="2">
        <f t="shared" si="174"/>
        <v>1.5296261416259858</v>
      </c>
      <c r="AQ159" s="32">
        <f t="shared" si="175"/>
        <v>2585.8943235845059</v>
      </c>
      <c r="AR159" s="32">
        <f t="shared" si="176"/>
        <v>372.28258341481751</v>
      </c>
      <c r="AS159" s="32">
        <f t="shared" si="177"/>
        <v>44.980580416493531</v>
      </c>
      <c r="AT159" s="32">
        <f t="shared" si="178"/>
        <v>18.287785958020937</v>
      </c>
      <c r="AU159" s="2">
        <f t="shared" si="179"/>
        <v>0.36342422285947701</v>
      </c>
      <c r="AV159" s="2">
        <f t="shared" si="180"/>
        <v>1.2167227213114413</v>
      </c>
      <c r="AW159" s="2">
        <f t="shared" si="181"/>
        <v>1.0002358329040466</v>
      </c>
      <c r="AX159" s="2">
        <f t="shared" si="182"/>
        <v>1.5296261426463098</v>
      </c>
      <c r="AY159" s="32">
        <f t="shared" si="183"/>
        <v>2585.8943235993324</v>
      </c>
      <c r="AZ159" s="32">
        <f t="shared" si="184"/>
        <v>372.28258341499816</v>
      </c>
      <c r="BA159" s="32">
        <f t="shared" si="185"/>
        <v>44.980580416510151</v>
      </c>
      <c r="BB159" s="32">
        <f t="shared" si="186"/>
        <v>18.287785958024845</v>
      </c>
      <c r="BC159" s="2">
        <f t="shared" si="187"/>
        <v>0.3634242228594402</v>
      </c>
      <c r="BD159" s="2">
        <f t="shared" si="188"/>
        <v>1.2167227213120462</v>
      </c>
      <c r="BE159" s="2">
        <f t="shared" si="189"/>
        <v>1.0002358329040462</v>
      </c>
      <c r="BF159" s="2">
        <f t="shared" si="190"/>
        <v>1.5296261426456417</v>
      </c>
      <c r="BG159" s="32">
        <f t="shared" si="191"/>
        <v>2585.8943235993233</v>
      </c>
      <c r="BH159" s="32">
        <f t="shared" si="192"/>
        <v>372.28258341499804</v>
      </c>
      <c r="BI159" s="32">
        <f t="shared" si="193"/>
        <v>44.980580416510151</v>
      </c>
      <c r="BJ159" s="32">
        <f t="shared" si="194"/>
        <v>18.287785958024838</v>
      </c>
      <c r="BK159" s="2">
        <f t="shared" si="195"/>
        <v>0.36342422285944004</v>
      </c>
      <c r="BL159" s="2">
        <f t="shared" si="196"/>
        <v>1.2167227213120466</v>
      </c>
      <c r="BM159" s="2">
        <f t="shared" si="197"/>
        <v>1.0002358329040462</v>
      </c>
      <c r="BN159" s="2">
        <f t="shared" si="198"/>
        <v>1.5296261426456415</v>
      </c>
      <c r="BO159" s="32">
        <f t="shared" si="199"/>
        <v>2585.8943235993233</v>
      </c>
      <c r="BP159" s="32">
        <f t="shared" si="200"/>
        <v>372.28258341499804</v>
      </c>
      <c r="BQ159" s="32">
        <f t="shared" si="201"/>
        <v>44.980580416510151</v>
      </c>
      <c r="BR159" s="32">
        <f t="shared" si="202"/>
        <v>18.287785958024838</v>
      </c>
      <c r="BS159" s="2">
        <f t="shared" si="203"/>
        <v>0.36342422285944004</v>
      </c>
      <c r="BT159" s="2">
        <f t="shared" si="204"/>
        <v>1.2167227213120466</v>
      </c>
      <c r="BU159" s="2">
        <f t="shared" si="205"/>
        <v>1.0002358329040462</v>
      </c>
      <c r="BV159" s="2">
        <f t="shared" si="206"/>
        <v>1.5296261426456415</v>
      </c>
      <c r="BW159" s="32">
        <f t="shared" si="207"/>
        <v>2585.8943235993233</v>
      </c>
      <c r="BX159" s="32">
        <f t="shared" si="208"/>
        <v>372.28258341499804</v>
      </c>
      <c r="BY159" s="32">
        <f t="shared" si="209"/>
        <v>44.980580416510151</v>
      </c>
      <c r="BZ159" s="32">
        <f t="shared" si="210"/>
        <v>18.287785958024838</v>
      </c>
      <c r="CA159" s="2">
        <f t="shared" si="211"/>
        <v>0.36342422285944004</v>
      </c>
      <c r="CB159" s="2">
        <f t="shared" si="212"/>
        <v>1.2167227213120466</v>
      </c>
      <c r="CC159" s="2">
        <f t="shared" si="213"/>
        <v>1.0002358329040462</v>
      </c>
      <c r="CD159" s="2">
        <f t="shared" si="214"/>
        <v>1.5296261426456415</v>
      </c>
      <c r="CE159" s="32">
        <f t="shared" si="215"/>
        <v>2585.8943235993233</v>
      </c>
      <c r="CF159" s="32">
        <f t="shared" si="216"/>
        <v>372.28258341499804</v>
      </c>
      <c r="CG159" s="32">
        <f t="shared" si="217"/>
        <v>44.980580416510151</v>
      </c>
      <c r="CH159" s="32">
        <f t="shared" si="218"/>
        <v>18.287785958024838</v>
      </c>
      <c r="CI159" s="2">
        <f t="shared" si="219"/>
        <v>0.36342422285944004</v>
      </c>
      <c r="CJ159" s="2">
        <f t="shared" si="220"/>
        <v>1.2167227213120466</v>
      </c>
      <c r="CK159" s="2">
        <f t="shared" si="221"/>
        <v>1.0002358329040462</v>
      </c>
      <c r="CL159" s="2">
        <f t="shared" si="222"/>
        <v>1.5296261426456415</v>
      </c>
      <c r="CM159" s="32">
        <f t="shared" si="223"/>
        <v>2585.8943235993233</v>
      </c>
      <c r="CN159" s="32">
        <f t="shared" si="224"/>
        <v>372.28258341499804</v>
      </c>
      <c r="CO159" s="32">
        <f t="shared" si="225"/>
        <v>44.980580416510151</v>
      </c>
      <c r="CP159" s="32">
        <f t="shared" si="226"/>
        <v>18.287785958024838</v>
      </c>
      <c r="CQ159" s="2">
        <f t="shared" si="227"/>
        <v>0.36342422285944004</v>
      </c>
      <c r="CR159" s="2">
        <f t="shared" si="228"/>
        <v>1.2167227213120466</v>
      </c>
      <c r="CS159" s="2">
        <f t="shared" si="229"/>
        <v>1.0002358329040462</v>
      </c>
      <c r="CT159" s="2">
        <f t="shared" si="230"/>
        <v>1.5296261426456415</v>
      </c>
      <c r="CU159" s="32">
        <f t="shared" si="231"/>
        <v>2585.8943235993233</v>
      </c>
      <c r="CV159" s="32">
        <f t="shared" si="232"/>
        <v>372.28258341499804</v>
      </c>
      <c r="CW159" s="48">
        <f t="shared" si="233"/>
        <v>44.980580416510151</v>
      </c>
      <c r="CX159" s="48">
        <f t="shared" si="234"/>
        <v>18.287785958024838</v>
      </c>
      <c r="CY159" s="49">
        <f t="shared" si="235"/>
        <v>0.36342422285944004</v>
      </c>
      <c r="CZ159" s="49">
        <f t="shared" si="236"/>
        <v>1.2167227213120466</v>
      </c>
      <c r="DA159" s="49">
        <f t="shared" si="237"/>
        <v>1.0002358329040462</v>
      </c>
      <c r="DB159" s="49">
        <f t="shared" si="238"/>
        <v>1.5296261426456415</v>
      </c>
      <c r="DC159" s="48">
        <f t="shared" si="239"/>
        <v>2585.8943235993233</v>
      </c>
      <c r="DD159" s="32">
        <f t="shared" si="240"/>
        <v>372.28258341499804</v>
      </c>
      <c r="DE159" s="48">
        <f t="shared" si="241"/>
        <v>44.980580416510151</v>
      </c>
      <c r="DF159" s="48">
        <f t="shared" si="242"/>
        <v>18.287785958024838</v>
      </c>
      <c r="DG159" s="49">
        <f t="shared" si="243"/>
        <v>0.36342422285944004</v>
      </c>
      <c r="DH159" s="49">
        <f t="shared" si="244"/>
        <v>1.2167227213120466</v>
      </c>
      <c r="DI159" s="49">
        <f t="shared" si="245"/>
        <v>1.0002358329040462</v>
      </c>
      <c r="DJ159" s="49">
        <f t="shared" si="246"/>
        <v>1.5296261426456415</v>
      </c>
      <c r="DK159" s="48">
        <f t="shared" si="247"/>
        <v>2585.8943235993233</v>
      </c>
      <c r="DL159" s="32">
        <f t="shared" si="248"/>
        <v>372.28258341499804</v>
      </c>
      <c r="DM159" s="48">
        <f t="shared" si="249"/>
        <v>44.980580416510151</v>
      </c>
      <c r="DN159" s="48">
        <f t="shared" si="250"/>
        <v>18.287785958024838</v>
      </c>
      <c r="DO159" s="49">
        <f t="shared" si="251"/>
        <v>0.36342422285944004</v>
      </c>
      <c r="DP159" s="49">
        <f t="shared" si="252"/>
        <v>1.2167227213120466</v>
      </c>
      <c r="DQ159" s="49">
        <f t="shared" si="253"/>
        <v>1.0002358329040462</v>
      </c>
      <c r="DR159" s="49">
        <f t="shared" si="254"/>
        <v>1.5296261426456415</v>
      </c>
      <c r="DS159" s="48">
        <f t="shared" si="255"/>
        <v>2585.8943235993233</v>
      </c>
      <c r="DT159" s="32">
        <f t="shared" si="256"/>
        <v>372.28258341499804</v>
      </c>
      <c r="DU159" s="48">
        <f t="shared" si="257"/>
        <v>44.980580416510151</v>
      </c>
      <c r="DV159" s="48">
        <f t="shared" si="258"/>
        <v>18.287785958024838</v>
      </c>
      <c r="DW159" s="49">
        <f t="shared" si="259"/>
        <v>0.36342422285944004</v>
      </c>
      <c r="DX159" s="49">
        <f t="shared" si="260"/>
        <v>1.2167227213120466</v>
      </c>
      <c r="DY159" s="49">
        <f t="shared" si="261"/>
        <v>1.0002358329040462</v>
      </c>
      <c r="DZ159" s="49">
        <f t="shared" si="262"/>
        <v>1.5296261426456415</v>
      </c>
      <c r="EA159" s="48">
        <f t="shared" si="263"/>
        <v>2585.8943235993233</v>
      </c>
      <c r="EB159" s="32">
        <f t="shared" si="264"/>
        <v>372.28258341499804</v>
      </c>
      <c r="EC159" s="48">
        <f t="shared" si="265"/>
        <v>44.980580416510151</v>
      </c>
      <c r="ED159" s="48">
        <f t="shared" si="266"/>
        <v>18.287785958024838</v>
      </c>
      <c r="EE159" s="49">
        <f t="shared" si="267"/>
        <v>0.36342422285944004</v>
      </c>
      <c r="EF159" s="49">
        <f t="shared" si="268"/>
        <v>1.2167227213120466</v>
      </c>
      <c r="EG159" s="49">
        <f t="shared" si="269"/>
        <v>1.0002358329040462</v>
      </c>
      <c r="EH159" s="49">
        <f t="shared" si="270"/>
        <v>1.5296261426456415</v>
      </c>
      <c r="EI159" s="48">
        <f t="shared" si="271"/>
        <v>2585.8943235993233</v>
      </c>
      <c r="EJ159" s="32">
        <f t="shared" si="272"/>
        <v>372.28258341499804</v>
      </c>
      <c r="EK159" s="48">
        <f t="shared" si="273"/>
        <v>44.980580416510151</v>
      </c>
      <c r="EL159" s="48">
        <f t="shared" si="274"/>
        <v>18.287785958024838</v>
      </c>
      <c r="EM159" s="49">
        <f t="shared" si="275"/>
        <v>0.36342422285944004</v>
      </c>
      <c r="EN159" s="49">
        <f t="shared" si="276"/>
        <v>1.2167227213120466</v>
      </c>
      <c r="EO159" s="49">
        <f t="shared" si="277"/>
        <v>1.0002358329040462</v>
      </c>
      <c r="EP159" s="49">
        <f t="shared" si="278"/>
        <v>1.5296261426456415</v>
      </c>
      <c r="EQ159" s="32">
        <f t="shared" si="279"/>
        <v>0.98670433238972988</v>
      </c>
      <c r="ER159" s="32">
        <f t="shared" si="280"/>
        <v>99.132583414998066</v>
      </c>
    </row>
    <row r="160" spans="19:148" x14ac:dyDescent="0.25">
      <c r="S160" s="32">
        <v>0.98</v>
      </c>
      <c r="T160" s="38">
        <f t="shared" si="154"/>
        <v>372.5359146619586</v>
      </c>
      <c r="U160" s="32">
        <f t="shared" si="155"/>
        <v>45.003916528731416</v>
      </c>
      <c r="V160" s="32">
        <f t="shared" si="156"/>
        <v>18.293265808581737</v>
      </c>
      <c r="W160" s="2">
        <f t="shared" si="281"/>
        <v>0.36337233688847526</v>
      </c>
      <c r="X160" s="2">
        <f t="shared" si="282"/>
        <v>1.2175719138185763</v>
      </c>
      <c r="Y160" s="2">
        <f t="shared" si="157"/>
        <v>1.0001037518885361</v>
      </c>
      <c r="Z160" s="2">
        <f t="shared" si="158"/>
        <v>1.5365491433255714</v>
      </c>
      <c r="AA160" s="32">
        <f t="shared" si="159"/>
        <v>2571.3453548902608</v>
      </c>
      <c r="AB160" s="32">
        <f t="shared" si="160"/>
        <v>372.10494438154547</v>
      </c>
      <c r="AC160" s="32">
        <f t="shared" si="161"/>
        <v>44.964241993529427</v>
      </c>
      <c r="AD160" s="32">
        <f t="shared" si="162"/>
        <v>18.283946546913469</v>
      </c>
      <c r="AE160" s="2">
        <f t="shared" si="163"/>
        <v>0.36346048562332844</v>
      </c>
      <c r="AF160" s="2">
        <f t="shared" si="164"/>
        <v>1.2161274795372086</v>
      </c>
      <c r="AG160" s="2">
        <f t="shared" si="165"/>
        <v>1.0001041317749846</v>
      </c>
      <c r="AH160" s="2">
        <f t="shared" si="166"/>
        <v>1.5381808038210332</v>
      </c>
      <c r="AI160" s="32">
        <f t="shared" si="167"/>
        <v>2571.3607626692396</v>
      </c>
      <c r="AJ160" s="32">
        <f t="shared" si="168"/>
        <v>372.10513293852711</v>
      </c>
      <c r="AK160" s="32">
        <f t="shared" si="169"/>
        <v>44.964259325164733</v>
      </c>
      <c r="AL160" s="32">
        <f t="shared" si="170"/>
        <v>18.283950620934323</v>
      </c>
      <c r="AM160" s="2">
        <f t="shared" si="171"/>
        <v>0.36346044718432274</v>
      </c>
      <c r="AN160" s="2">
        <f t="shared" si="172"/>
        <v>1.2161281112666453</v>
      </c>
      <c r="AO160" s="2">
        <f t="shared" si="173"/>
        <v>1.0001041316086228</v>
      </c>
      <c r="AP160" s="2">
        <f t="shared" si="174"/>
        <v>1.5381800892138362</v>
      </c>
      <c r="AQ160" s="32">
        <f t="shared" si="175"/>
        <v>2571.3607559064062</v>
      </c>
      <c r="AR160" s="32">
        <f t="shared" si="176"/>
        <v>372.10513285576531</v>
      </c>
      <c r="AS160" s="32">
        <f t="shared" si="177"/>
        <v>44.964259317557492</v>
      </c>
      <c r="AT160" s="32">
        <f t="shared" si="178"/>
        <v>18.283950619146147</v>
      </c>
      <c r="AU160" s="2">
        <f t="shared" si="179"/>
        <v>0.36346044720119447</v>
      </c>
      <c r="AV160" s="2">
        <f t="shared" si="180"/>
        <v>1.2161281109893651</v>
      </c>
      <c r="AW160" s="2">
        <f t="shared" si="181"/>
        <v>1.0001041316086956</v>
      </c>
      <c r="AX160" s="2">
        <f t="shared" si="182"/>
        <v>1.5381800895274931</v>
      </c>
      <c r="AY160" s="32">
        <f t="shared" si="183"/>
        <v>2571.3607559093753</v>
      </c>
      <c r="AZ160" s="32">
        <f t="shared" si="184"/>
        <v>372.10513285580163</v>
      </c>
      <c r="BA160" s="32">
        <f t="shared" si="185"/>
        <v>44.964259317560824</v>
      </c>
      <c r="BB160" s="32">
        <f t="shared" si="186"/>
        <v>18.283950619146935</v>
      </c>
      <c r="BC160" s="2">
        <f t="shared" si="187"/>
        <v>0.3634604472011872</v>
      </c>
      <c r="BD160" s="2">
        <f t="shared" si="188"/>
        <v>1.2161281109894866</v>
      </c>
      <c r="BE160" s="2">
        <f t="shared" si="189"/>
        <v>1.0001041316086956</v>
      </c>
      <c r="BF160" s="2">
        <f t="shared" si="190"/>
        <v>1.5381800895273556</v>
      </c>
      <c r="BG160" s="32">
        <f t="shared" si="191"/>
        <v>2571.3607559093734</v>
      </c>
      <c r="BH160" s="32">
        <f t="shared" si="192"/>
        <v>372.10513285580163</v>
      </c>
      <c r="BI160" s="32">
        <f t="shared" si="193"/>
        <v>44.964259317560824</v>
      </c>
      <c r="BJ160" s="32">
        <f t="shared" si="194"/>
        <v>18.283950619146935</v>
      </c>
      <c r="BK160" s="2">
        <f t="shared" si="195"/>
        <v>0.3634604472011872</v>
      </c>
      <c r="BL160" s="2">
        <f t="shared" si="196"/>
        <v>1.2161281109894866</v>
      </c>
      <c r="BM160" s="2">
        <f t="shared" si="197"/>
        <v>1.0001041316086956</v>
      </c>
      <c r="BN160" s="2">
        <f t="shared" si="198"/>
        <v>1.5381800895273556</v>
      </c>
      <c r="BO160" s="32">
        <f t="shared" si="199"/>
        <v>2571.3607559093734</v>
      </c>
      <c r="BP160" s="32">
        <f t="shared" si="200"/>
        <v>372.10513285580163</v>
      </c>
      <c r="BQ160" s="32">
        <f t="shared" si="201"/>
        <v>44.964259317560824</v>
      </c>
      <c r="BR160" s="32">
        <f t="shared" si="202"/>
        <v>18.283950619146935</v>
      </c>
      <c r="BS160" s="2">
        <f t="shared" si="203"/>
        <v>0.3634604472011872</v>
      </c>
      <c r="BT160" s="2">
        <f t="shared" si="204"/>
        <v>1.2161281109894866</v>
      </c>
      <c r="BU160" s="2">
        <f t="shared" si="205"/>
        <v>1.0001041316086956</v>
      </c>
      <c r="BV160" s="2">
        <f t="shared" si="206"/>
        <v>1.5381800895273556</v>
      </c>
      <c r="BW160" s="32">
        <f t="shared" si="207"/>
        <v>2571.3607559093734</v>
      </c>
      <c r="BX160" s="32">
        <f t="shared" si="208"/>
        <v>372.10513285580163</v>
      </c>
      <c r="BY160" s="32">
        <f t="shared" si="209"/>
        <v>44.964259317560824</v>
      </c>
      <c r="BZ160" s="32">
        <f t="shared" si="210"/>
        <v>18.283950619146935</v>
      </c>
      <c r="CA160" s="2">
        <f t="shared" si="211"/>
        <v>0.3634604472011872</v>
      </c>
      <c r="CB160" s="2">
        <f t="shared" si="212"/>
        <v>1.2161281109894866</v>
      </c>
      <c r="CC160" s="2">
        <f t="shared" si="213"/>
        <v>1.0001041316086956</v>
      </c>
      <c r="CD160" s="2">
        <f t="shared" si="214"/>
        <v>1.5381800895273556</v>
      </c>
      <c r="CE160" s="32">
        <f t="shared" si="215"/>
        <v>2571.3607559093734</v>
      </c>
      <c r="CF160" s="32">
        <f t="shared" si="216"/>
        <v>372.10513285580163</v>
      </c>
      <c r="CG160" s="32">
        <f t="shared" si="217"/>
        <v>44.964259317560824</v>
      </c>
      <c r="CH160" s="32">
        <f t="shared" si="218"/>
        <v>18.283950619146935</v>
      </c>
      <c r="CI160" s="2">
        <f t="shared" si="219"/>
        <v>0.3634604472011872</v>
      </c>
      <c r="CJ160" s="2">
        <f t="shared" si="220"/>
        <v>1.2161281109894866</v>
      </c>
      <c r="CK160" s="2">
        <f t="shared" si="221"/>
        <v>1.0001041316086956</v>
      </c>
      <c r="CL160" s="2">
        <f t="shared" si="222"/>
        <v>1.5381800895273556</v>
      </c>
      <c r="CM160" s="32">
        <f t="shared" si="223"/>
        <v>2571.3607559093734</v>
      </c>
      <c r="CN160" s="32">
        <f t="shared" si="224"/>
        <v>372.10513285580163</v>
      </c>
      <c r="CO160" s="32">
        <f t="shared" si="225"/>
        <v>44.964259317560824</v>
      </c>
      <c r="CP160" s="32">
        <f t="shared" si="226"/>
        <v>18.283950619146935</v>
      </c>
      <c r="CQ160" s="2">
        <f t="shared" si="227"/>
        <v>0.3634604472011872</v>
      </c>
      <c r="CR160" s="2">
        <f t="shared" si="228"/>
        <v>1.2161281109894866</v>
      </c>
      <c r="CS160" s="2">
        <f t="shared" si="229"/>
        <v>1.0001041316086956</v>
      </c>
      <c r="CT160" s="2">
        <f t="shared" si="230"/>
        <v>1.5381800895273556</v>
      </c>
      <c r="CU160" s="32">
        <f t="shared" si="231"/>
        <v>2571.3607559093734</v>
      </c>
      <c r="CV160" s="32">
        <f t="shared" si="232"/>
        <v>372.10513285580163</v>
      </c>
      <c r="CW160" s="48">
        <f t="shared" si="233"/>
        <v>44.964259317560824</v>
      </c>
      <c r="CX160" s="48">
        <f t="shared" si="234"/>
        <v>18.283950619146935</v>
      </c>
      <c r="CY160" s="49">
        <f t="shared" si="235"/>
        <v>0.3634604472011872</v>
      </c>
      <c r="CZ160" s="49">
        <f t="shared" si="236"/>
        <v>1.2161281109894866</v>
      </c>
      <c r="DA160" s="49">
        <f t="shared" si="237"/>
        <v>1.0001041316086956</v>
      </c>
      <c r="DB160" s="49">
        <f t="shared" si="238"/>
        <v>1.5381800895273556</v>
      </c>
      <c r="DC160" s="48">
        <f t="shared" si="239"/>
        <v>2571.3607559093734</v>
      </c>
      <c r="DD160" s="32">
        <f t="shared" si="240"/>
        <v>372.10513285580163</v>
      </c>
      <c r="DE160" s="48">
        <f t="shared" si="241"/>
        <v>44.964259317560824</v>
      </c>
      <c r="DF160" s="48">
        <f t="shared" si="242"/>
        <v>18.283950619146935</v>
      </c>
      <c r="DG160" s="49">
        <f t="shared" si="243"/>
        <v>0.3634604472011872</v>
      </c>
      <c r="DH160" s="49">
        <f t="shared" si="244"/>
        <v>1.2161281109894866</v>
      </c>
      <c r="DI160" s="49">
        <f t="shared" si="245"/>
        <v>1.0001041316086956</v>
      </c>
      <c r="DJ160" s="49">
        <f t="shared" si="246"/>
        <v>1.5381800895273556</v>
      </c>
      <c r="DK160" s="48">
        <f t="shared" si="247"/>
        <v>2571.3607559093734</v>
      </c>
      <c r="DL160" s="32">
        <f t="shared" si="248"/>
        <v>372.10513285580163</v>
      </c>
      <c r="DM160" s="48">
        <f t="shared" si="249"/>
        <v>44.964259317560824</v>
      </c>
      <c r="DN160" s="48">
        <f t="shared" si="250"/>
        <v>18.283950619146935</v>
      </c>
      <c r="DO160" s="49">
        <f t="shared" si="251"/>
        <v>0.3634604472011872</v>
      </c>
      <c r="DP160" s="49">
        <f t="shared" si="252"/>
        <v>1.2161281109894866</v>
      </c>
      <c r="DQ160" s="49">
        <f t="shared" si="253"/>
        <v>1.0001041316086956</v>
      </c>
      <c r="DR160" s="49">
        <f t="shared" si="254"/>
        <v>1.5381800895273556</v>
      </c>
      <c r="DS160" s="48">
        <f t="shared" si="255"/>
        <v>2571.3607559093734</v>
      </c>
      <c r="DT160" s="32">
        <f t="shared" si="256"/>
        <v>372.10513285580163</v>
      </c>
      <c r="DU160" s="48">
        <f t="shared" si="257"/>
        <v>44.964259317560824</v>
      </c>
      <c r="DV160" s="48">
        <f t="shared" si="258"/>
        <v>18.283950619146935</v>
      </c>
      <c r="DW160" s="49">
        <f t="shared" si="259"/>
        <v>0.3634604472011872</v>
      </c>
      <c r="DX160" s="49">
        <f t="shared" si="260"/>
        <v>1.2161281109894866</v>
      </c>
      <c r="DY160" s="49">
        <f t="shared" si="261"/>
        <v>1.0001041316086956</v>
      </c>
      <c r="DZ160" s="49">
        <f t="shared" si="262"/>
        <v>1.5381800895273556</v>
      </c>
      <c r="EA160" s="48">
        <f t="shared" si="263"/>
        <v>2571.3607559093734</v>
      </c>
      <c r="EB160" s="32">
        <f t="shared" si="264"/>
        <v>372.10513285580163</v>
      </c>
      <c r="EC160" s="48">
        <f t="shared" si="265"/>
        <v>44.964259317560824</v>
      </c>
      <c r="ED160" s="48">
        <f t="shared" si="266"/>
        <v>18.283950619146935</v>
      </c>
      <c r="EE160" s="49">
        <f t="shared" si="267"/>
        <v>0.3634604472011872</v>
      </c>
      <c r="EF160" s="49">
        <f t="shared" si="268"/>
        <v>1.2161281109894866</v>
      </c>
      <c r="EG160" s="49">
        <f t="shared" si="269"/>
        <v>1.0001041316086956</v>
      </c>
      <c r="EH160" s="49">
        <f t="shared" si="270"/>
        <v>1.5381800895273556</v>
      </c>
      <c r="EI160" s="48">
        <f t="shared" si="271"/>
        <v>2571.3607559093734</v>
      </c>
      <c r="EJ160" s="32">
        <f t="shared" si="272"/>
        <v>372.10513285580163</v>
      </c>
      <c r="EK160" s="48">
        <f t="shared" si="273"/>
        <v>44.964259317560824</v>
      </c>
      <c r="EL160" s="48">
        <f t="shared" si="274"/>
        <v>18.283950619146935</v>
      </c>
      <c r="EM160" s="49">
        <f t="shared" si="275"/>
        <v>0.3634604472011872</v>
      </c>
      <c r="EN160" s="49">
        <f t="shared" si="276"/>
        <v>1.2161281109894866</v>
      </c>
      <c r="EO160" s="49">
        <f t="shared" si="277"/>
        <v>1.0001041316086956</v>
      </c>
      <c r="EP160" s="49">
        <f t="shared" si="278"/>
        <v>1.5381800895273556</v>
      </c>
      <c r="EQ160" s="32">
        <f t="shared" si="279"/>
        <v>0.9911432501393086</v>
      </c>
      <c r="ER160" s="32">
        <f t="shared" si="280"/>
        <v>98.955132855801651</v>
      </c>
    </row>
    <row r="161" spans="18:148" x14ac:dyDescent="0.25">
      <c r="S161" s="32">
        <v>0.99</v>
      </c>
      <c r="T161" s="38">
        <f t="shared" si="154"/>
        <v>372.14445116122351</v>
      </c>
      <c r="U161" s="32">
        <f t="shared" si="155"/>
        <v>44.967873856229403</v>
      </c>
      <c r="V161" s="32">
        <f t="shared" si="156"/>
        <v>18.284800206087805</v>
      </c>
      <c r="W161" s="2">
        <f t="shared" si="281"/>
        <v>0.36345242938029138</v>
      </c>
      <c r="X161" s="2">
        <f t="shared" si="282"/>
        <v>1.2162598450471129</v>
      </c>
      <c r="Y161" s="2">
        <f t="shared" si="157"/>
        <v>1.0000258176500483</v>
      </c>
      <c r="Z161" s="2">
        <f t="shared" si="158"/>
        <v>1.5459516008106788</v>
      </c>
      <c r="AA161" s="32">
        <f t="shared" si="159"/>
        <v>2556.9649781043358</v>
      </c>
      <c r="AB161" s="32">
        <f t="shared" si="160"/>
        <v>371.92855829407478</v>
      </c>
      <c r="AC161" s="32">
        <f t="shared" si="161"/>
        <v>44.948039268302772</v>
      </c>
      <c r="AD161" s="32">
        <f t="shared" si="162"/>
        <v>18.280136764589358</v>
      </c>
      <c r="AE161" s="2">
        <f t="shared" si="163"/>
        <v>0.36349639465130418</v>
      </c>
      <c r="AF161" s="2">
        <f t="shared" si="164"/>
        <v>1.2155366163339962</v>
      </c>
      <c r="AG161" s="2">
        <f t="shared" si="165"/>
        <v>1.0000258651263132</v>
      </c>
      <c r="AH161" s="2">
        <f t="shared" si="166"/>
        <v>1.5467888135633066</v>
      </c>
      <c r="AI161" s="32">
        <f t="shared" si="167"/>
        <v>2556.9688443442033</v>
      </c>
      <c r="AJ161" s="32">
        <f t="shared" si="168"/>
        <v>371.92860582476845</v>
      </c>
      <c r="AK161" s="32">
        <f t="shared" si="169"/>
        <v>44.948043631703698</v>
      </c>
      <c r="AL161" s="32">
        <f t="shared" si="170"/>
        <v>18.280137790868256</v>
      </c>
      <c r="AM161" s="2">
        <f t="shared" si="171"/>
        <v>0.36349638498804632</v>
      </c>
      <c r="AN161" s="2">
        <f t="shared" si="172"/>
        <v>1.215536775529618</v>
      </c>
      <c r="AO161" s="2">
        <f t="shared" si="173"/>
        <v>1.000025865115856</v>
      </c>
      <c r="AP161" s="2">
        <f t="shared" si="174"/>
        <v>1.5467886291476625</v>
      </c>
      <c r="AQ161" s="32">
        <f t="shared" si="175"/>
        <v>2556.9688434916475</v>
      </c>
      <c r="AR161" s="32">
        <f t="shared" si="176"/>
        <v>371.92860581428727</v>
      </c>
      <c r="AS161" s="32">
        <f t="shared" si="177"/>
        <v>44.948043630741523</v>
      </c>
      <c r="AT161" s="32">
        <f t="shared" si="178"/>
        <v>18.280137790641952</v>
      </c>
      <c r="AU161" s="2">
        <f t="shared" si="179"/>
        <v>0.36349638499017717</v>
      </c>
      <c r="AV161" s="2">
        <f t="shared" si="180"/>
        <v>1.2155367754945137</v>
      </c>
      <c r="AW161" s="2">
        <f t="shared" si="181"/>
        <v>1.0000258651158582</v>
      </c>
      <c r="AX161" s="2">
        <f t="shared" si="182"/>
        <v>1.5467886291883284</v>
      </c>
      <c r="AY161" s="32">
        <f t="shared" si="183"/>
        <v>2556.9688434918357</v>
      </c>
      <c r="AZ161" s="32">
        <f t="shared" si="184"/>
        <v>371.9286058142896</v>
      </c>
      <c r="BA161" s="32">
        <f t="shared" si="185"/>
        <v>44.948043630741722</v>
      </c>
      <c r="BB161" s="32">
        <f t="shared" si="186"/>
        <v>18.280137790641998</v>
      </c>
      <c r="BC161" s="2">
        <f t="shared" si="187"/>
        <v>0.36349638499017672</v>
      </c>
      <c r="BD161" s="2">
        <f t="shared" si="188"/>
        <v>1.215536775494521</v>
      </c>
      <c r="BE161" s="2">
        <f t="shared" si="189"/>
        <v>1.0000258651158582</v>
      </c>
      <c r="BF161" s="2">
        <f t="shared" si="190"/>
        <v>1.5467886291883199</v>
      </c>
      <c r="BG161" s="32">
        <f t="shared" si="191"/>
        <v>2556.9688434918357</v>
      </c>
      <c r="BH161" s="32">
        <f t="shared" si="192"/>
        <v>371.9286058142896</v>
      </c>
      <c r="BI161" s="32">
        <f t="shared" si="193"/>
        <v>44.948043630741722</v>
      </c>
      <c r="BJ161" s="32">
        <f t="shared" si="194"/>
        <v>18.280137790641998</v>
      </c>
      <c r="BK161" s="2">
        <f t="shared" si="195"/>
        <v>0.36349638499017672</v>
      </c>
      <c r="BL161" s="2">
        <f t="shared" si="196"/>
        <v>1.215536775494521</v>
      </c>
      <c r="BM161" s="2">
        <f t="shared" si="197"/>
        <v>1.0000258651158582</v>
      </c>
      <c r="BN161" s="2">
        <f t="shared" si="198"/>
        <v>1.5467886291883199</v>
      </c>
      <c r="BO161" s="32">
        <f t="shared" si="199"/>
        <v>2556.9688434918357</v>
      </c>
      <c r="BP161" s="32">
        <f t="shared" si="200"/>
        <v>371.9286058142896</v>
      </c>
      <c r="BQ161" s="32">
        <f t="shared" si="201"/>
        <v>44.948043630741722</v>
      </c>
      <c r="BR161" s="32">
        <f t="shared" si="202"/>
        <v>18.280137790641998</v>
      </c>
      <c r="BS161" s="2">
        <f t="shared" si="203"/>
        <v>0.36349638499017672</v>
      </c>
      <c r="BT161" s="2">
        <f t="shared" si="204"/>
        <v>1.215536775494521</v>
      </c>
      <c r="BU161" s="2">
        <f t="shared" si="205"/>
        <v>1.0000258651158582</v>
      </c>
      <c r="BV161" s="2">
        <f t="shared" si="206"/>
        <v>1.5467886291883199</v>
      </c>
      <c r="BW161" s="32">
        <f t="shared" si="207"/>
        <v>2556.9688434918357</v>
      </c>
      <c r="BX161" s="32">
        <f t="shared" si="208"/>
        <v>371.9286058142896</v>
      </c>
      <c r="BY161" s="32">
        <f t="shared" si="209"/>
        <v>44.948043630741722</v>
      </c>
      <c r="BZ161" s="32">
        <f t="shared" si="210"/>
        <v>18.280137790641998</v>
      </c>
      <c r="CA161" s="2">
        <f t="shared" si="211"/>
        <v>0.36349638499017672</v>
      </c>
      <c r="CB161" s="2">
        <f t="shared" si="212"/>
        <v>1.215536775494521</v>
      </c>
      <c r="CC161" s="2">
        <f t="shared" si="213"/>
        <v>1.0000258651158582</v>
      </c>
      <c r="CD161" s="2">
        <f t="shared" si="214"/>
        <v>1.5467886291883199</v>
      </c>
      <c r="CE161" s="32">
        <f t="shared" si="215"/>
        <v>2556.9688434918357</v>
      </c>
      <c r="CF161" s="32">
        <f t="shared" si="216"/>
        <v>371.9286058142896</v>
      </c>
      <c r="CG161" s="32">
        <f t="shared" si="217"/>
        <v>44.948043630741722</v>
      </c>
      <c r="CH161" s="32">
        <f t="shared" si="218"/>
        <v>18.280137790641998</v>
      </c>
      <c r="CI161" s="2">
        <f t="shared" si="219"/>
        <v>0.36349638499017672</v>
      </c>
      <c r="CJ161" s="2">
        <f t="shared" si="220"/>
        <v>1.215536775494521</v>
      </c>
      <c r="CK161" s="2">
        <f t="shared" si="221"/>
        <v>1.0000258651158582</v>
      </c>
      <c r="CL161" s="2">
        <f t="shared" si="222"/>
        <v>1.5467886291883199</v>
      </c>
      <c r="CM161" s="32">
        <f t="shared" si="223"/>
        <v>2556.9688434918357</v>
      </c>
      <c r="CN161" s="32">
        <f t="shared" si="224"/>
        <v>371.9286058142896</v>
      </c>
      <c r="CO161" s="32">
        <f t="shared" si="225"/>
        <v>44.948043630741722</v>
      </c>
      <c r="CP161" s="32">
        <f t="shared" si="226"/>
        <v>18.280137790641998</v>
      </c>
      <c r="CQ161" s="2">
        <f t="shared" si="227"/>
        <v>0.36349638499017672</v>
      </c>
      <c r="CR161" s="2">
        <f t="shared" si="228"/>
        <v>1.215536775494521</v>
      </c>
      <c r="CS161" s="2">
        <f t="shared" si="229"/>
        <v>1.0000258651158582</v>
      </c>
      <c r="CT161" s="2">
        <f t="shared" si="230"/>
        <v>1.5467886291883199</v>
      </c>
      <c r="CU161" s="32">
        <f t="shared" si="231"/>
        <v>2556.9688434918357</v>
      </c>
      <c r="CV161" s="32">
        <f t="shared" si="232"/>
        <v>371.9286058142896</v>
      </c>
      <c r="CW161" s="48">
        <f t="shared" si="233"/>
        <v>44.948043630741722</v>
      </c>
      <c r="CX161" s="48">
        <f t="shared" si="234"/>
        <v>18.280137790641998</v>
      </c>
      <c r="CY161" s="49">
        <f t="shared" si="235"/>
        <v>0.36349638499017672</v>
      </c>
      <c r="CZ161" s="49">
        <f t="shared" si="236"/>
        <v>1.215536775494521</v>
      </c>
      <c r="DA161" s="49">
        <f t="shared" si="237"/>
        <v>1.0000258651158582</v>
      </c>
      <c r="DB161" s="49">
        <f t="shared" si="238"/>
        <v>1.5467886291883199</v>
      </c>
      <c r="DC161" s="48">
        <f t="shared" si="239"/>
        <v>2556.9688434918357</v>
      </c>
      <c r="DD161" s="32">
        <f t="shared" si="240"/>
        <v>371.9286058142896</v>
      </c>
      <c r="DE161" s="48">
        <f t="shared" si="241"/>
        <v>44.948043630741722</v>
      </c>
      <c r="DF161" s="48">
        <f t="shared" si="242"/>
        <v>18.280137790641998</v>
      </c>
      <c r="DG161" s="49">
        <f t="shared" si="243"/>
        <v>0.36349638499017672</v>
      </c>
      <c r="DH161" s="49">
        <f t="shared" si="244"/>
        <v>1.215536775494521</v>
      </c>
      <c r="DI161" s="49">
        <f t="shared" si="245"/>
        <v>1.0000258651158582</v>
      </c>
      <c r="DJ161" s="49">
        <f t="shared" si="246"/>
        <v>1.5467886291883199</v>
      </c>
      <c r="DK161" s="48">
        <f t="shared" si="247"/>
        <v>2556.9688434918357</v>
      </c>
      <c r="DL161" s="32">
        <f t="shared" si="248"/>
        <v>371.9286058142896</v>
      </c>
      <c r="DM161" s="48">
        <f t="shared" si="249"/>
        <v>44.948043630741722</v>
      </c>
      <c r="DN161" s="48">
        <f t="shared" si="250"/>
        <v>18.280137790641998</v>
      </c>
      <c r="DO161" s="49">
        <f t="shared" si="251"/>
        <v>0.36349638499017672</v>
      </c>
      <c r="DP161" s="49">
        <f t="shared" si="252"/>
        <v>1.215536775494521</v>
      </c>
      <c r="DQ161" s="49">
        <f t="shared" si="253"/>
        <v>1.0000258651158582</v>
      </c>
      <c r="DR161" s="49">
        <f t="shared" si="254"/>
        <v>1.5467886291883199</v>
      </c>
      <c r="DS161" s="48">
        <f t="shared" si="255"/>
        <v>2556.9688434918357</v>
      </c>
      <c r="DT161" s="32">
        <f t="shared" si="256"/>
        <v>371.9286058142896</v>
      </c>
      <c r="DU161" s="48">
        <f t="shared" si="257"/>
        <v>44.948043630741722</v>
      </c>
      <c r="DV161" s="48">
        <f t="shared" si="258"/>
        <v>18.280137790641998</v>
      </c>
      <c r="DW161" s="49">
        <f t="shared" si="259"/>
        <v>0.36349638499017672</v>
      </c>
      <c r="DX161" s="49">
        <f t="shared" si="260"/>
        <v>1.215536775494521</v>
      </c>
      <c r="DY161" s="49">
        <f t="shared" si="261"/>
        <v>1.0000258651158582</v>
      </c>
      <c r="DZ161" s="49">
        <f t="shared" si="262"/>
        <v>1.5467886291883199</v>
      </c>
      <c r="EA161" s="48">
        <f t="shared" si="263"/>
        <v>2556.9688434918357</v>
      </c>
      <c r="EB161" s="32">
        <f t="shared" si="264"/>
        <v>371.9286058142896</v>
      </c>
      <c r="EC161" s="48">
        <f t="shared" si="265"/>
        <v>44.948043630741722</v>
      </c>
      <c r="ED161" s="48">
        <f t="shared" si="266"/>
        <v>18.280137790641998</v>
      </c>
      <c r="EE161" s="49">
        <f t="shared" si="267"/>
        <v>0.36349638499017672</v>
      </c>
      <c r="EF161" s="49">
        <f t="shared" si="268"/>
        <v>1.215536775494521</v>
      </c>
      <c r="EG161" s="49">
        <f t="shared" si="269"/>
        <v>1.0000258651158582</v>
      </c>
      <c r="EH161" s="49">
        <f t="shared" si="270"/>
        <v>1.5467886291883199</v>
      </c>
      <c r="EI161" s="48">
        <f t="shared" si="271"/>
        <v>2556.9688434918357</v>
      </c>
      <c r="EJ161" s="32">
        <f t="shared" si="272"/>
        <v>371.9286058142896</v>
      </c>
      <c r="EK161" s="48">
        <f t="shared" si="273"/>
        <v>44.948043630741722</v>
      </c>
      <c r="EL161" s="48">
        <f t="shared" si="274"/>
        <v>18.280137790641998</v>
      </c>
      <c r="EM161" s="49">
        <f t="shared" si="275"/>
        <v>0.36349638499017672</v>
      </c>
      <c r="EN161" s="49">
        <f t="shared" si="276"/>
        <v>1.215536775494521</v>
      </c>
      <c r="EO161" s="49">
        <f t="shared" si="277"/>
        <v>1.0000258651158582</v>
      </c>
      <c r="EP161" s="49">
        <f t="shared" si="278"/>
        <v>1.5467886291883199</v>
      </c>
      <c r="EQ161" s="32">
        <f t="shared" si="279"/>
        <v>0.99557500099781726</v>
      </c>
      <c r="ER161" s="32">
        <f t="shared" si="280"/>
        <v>98.77860581428962</v>
      </c>
    </row>
    <row r="162" spans="18:148" x14ac:dyDescent="0.25">
      <c r="S162" s="43">
        <v>1</v>
      </c>
      <c r="T162" s="46">
        <f t="shared" si="154"/>
        <v>371.75298766048837</v>
      </c>
      <c r="U162" s="43">
        <f t="shared" si="155"/>
        <v>44.931931645449978</v>
      </c>
      <c r="V162" s="43">
        <f t="shared" si="156"/>
        <v>18.276347113761435</v>
      </c>
      <c r="W162" s="47">
        <f t="shared" si="281"/>
        <v>0.36353204088511099</v>
      </c>
      <c r="X162" s="47">
        <f t="shared" si="282"/>
        <v>1.2149486617797169</v>
      </c>
      <c r="Y162" s="47">
        <f t="shared" si="157"/>
        <v>1</v>
      </c>
      <c r="Z162" s="47">
        <f t="shared" si="158"/>
        <v>1.5554519350751896</v>
      </c>
      <c r="AA162" s="43">
        <f t="shared" si="159"/>
        <v>2542.7161464000001</v>
      </c>
      <c r="AB162" s="43">
        <f t="shared" si="160"/>
        <v>371.75298766048837</v>
      </c>
      <c r="AC162" s="43">
        <f t="shared" si="161"/>
        <v>44.931931645449978</v>
      </c>
      <c r="AD162" s="43">
        <f t="shared" si="162"/>
        <v>18.276347113761435</v>
      </c>
      <c r="AE162" s="47">
        <f t="shared" si="163"/>
        <v>0.36353204088511099</v>
      </c>
      <c r="AF162" s="47">
        <f t="shared" si="164"/>
        <v>1.2149486617797169</v>
      </c>
      <c r="AG162" s="47">
        <f t="shared" si="165"/>
        <v>1</v>
      </c>
      <c r="AH162" s="47">
        <f t="shared" si="166"/>
        <v>1.5554519350751896</v>
      </c>
      <c r="AI162" s="43">
        <f t="shared" si="167"/>
        <v>2542.7161464000001</v>
      </c>
      <c r="AJ162" s="43">
        <f t="shared" si="168"/>
        <v>371.75298766048837</v>
      </c>
      <c r="AK162" s="43">
        <f t="shared" si="169"/>
        <v>44.931931645449978</v>
      </c>
      <c r="AL162" s="43">
        <f t="shared" si="170"/>
        <v>18.276347113761435</v>
      </c>
      <c r="AM162" s="47">
        <f t="shared" si="171"/>
        <v>0.36353204088511099</v>
      </c>
      <c r="AN162" s="47">
        <f t="shared" si="172"/>
        <v>1.2149486617797169</v>
      </c>
      <c r="AO162" s="47">
        <f t="shared" si="173"/>
        <v>1</v>
      </c>
      <c r="AP162" s="47">
        <f t="shared" si="174"/>
        <v>1.5554519350751896</v>
      </c>
      <c r="AQ162" s="43">
        <f t="shared" si="175"/>
        <v>2542.7161464000001</v>
      </c>
      <c r="AR162" s="43">
        <f t="shared" si="176"/>
        <v>371.75298766048837</v>
      </c>
      <c r="AS162" s="43">
        <f t="shared" si="177"/>
        <v>44.931931645449978</v>
      </c>
      <c r="AT162" s="43">
        <f t="shared" si="178"/>
        <v>18.276347113761435</v>
      </c>
      <c r="AU162" s="47">
        <f t="shared" si="179"/>
        <v>0.36353204088511099</v>
      </c>
      <c r="AV162" s="47">
        <f t="shared" si="180"/>
        <v>1.2149486617797169</v>
      </c>
      <c r="AW162" s="47">
        <f t="shared" si="181"/>
        <v>1</v>
      </c>
      <c r="AX162" s="47">
        <f t="shared" si="182"/>
        <v>1.5554519350751896</v>
      </c>
      <c r="AY162" s="43">
        <f t="shared" si="183"/>
        <v>2542.7161464000001</v>
      </c>
      <c r="AZ162" s="43">
        <f t="shared" si="184"/>
        <v>371.75298766048837</v>
      </c>
      <c r="BA162" s="43">
        <f t="shared" si="185"/>
        <v>44.931931645449978</v>
      </c>
      <c r="BB162" s="43">
        <f t="shared" si="186"/>
        <v>18.276347113761435</v>
      </c>
      <c r="BC162" s="47">
        <f t="shared" si="187"/>
        <v>0.36353204088511099</v>
      </c>
      <c r="BD162" s="47">
        <f t="shared" si="188"/>
        <v>1.2149486617797169</v>
      </c>
      <c r="BE162" s="47">
        <f t="shared" si="189"/>
        <v>1</v>
      </c>
      <c r="BF162" s="47">
        <f t="shared" si="190"/>
        <v>1.5554519350751896</v>
      </c>
      <c r="BG162" s="43">
        <f t="shared" si="191"/>
        <v>2542.7161464000001</v>
      </c>
      <c r="BH162" s="43">
        <f t="shared" si="192"/>
        <v>371.75298766048837</v>
      </c>
      <c r="BI162" s="43">
        <f t="shared" si="193"/>
        <v>44.931931645449978</v>
      </c>
      <c r="BJ162" s="43">
        <f t="shared" si="194"/>
        <v>18.276347113761435</v>
      </c>
      <c r="BK162" s="47">
        <f t="shared" si="195"/>
        <v>0.36353204088511099</v>
      </c>
      <c r="BL162" s="47">
        <f t="shared" si="196"/>
        <v>1.2149486617797169</v>
      </c>
      <c r="BM162" s="47">
        <f t="shared" si="197"/>
        <v>1</v>
      </c>
      <c r="BN162" s="47">
        <f t="shared" si="198"/>
        <v>1.5554519350751896</v>
      </c>
      <c r="BO162" s="43">
        <f t="shared" si="199"/>
        <v>2542.7161464000001</v>
      </c>
      <c r="BP162" s="43">
        <f t="shared" si="200"/>
        <v>371.75298766048837</v>
      </c>
      <c r="BQ162" s="43">
        <f t="shared" si="201"/>
        <v>44.931931645449978</v>
      </c>
      <c r="BR162" s="43">
        <f t="shared" si="202"/>
        <v>18.276347113761435</v>
      </c>
      <c r="BS162" s="47">
        <f t="shared" si="203"/>
        <v>0.36353204088511099</v>
      </c>
      <c r="BT162" s="47">
        <f t="shared" si="204"/>
        <v>1.2149486617797169</v>
      </c>
      <c r="BU162" s="47">
        <f t="shared" si="205"/>
        <v>1</v>
      </c>
      <c r="BV162" s="47">
        <f t="shared" si="206"/>
        <v>1.5554519350751896</v>
      </c>
      <c r="BW162" s="43">
        <f t="shared" si="207"/>
        <v>2542.7161464000001</v>
      </c>
      <c r="BX162" s="43">
        <f t="shared" si="208"/>
        <v>371.75298766048837</v>
      </c>
      <c r="BY162" s="43">
        <f t="shared" si="209"/>
        <v>44.931931645449978</v>
      </c>
      <c r="BZ162" s="43">
        <f t="shared" si="210"/>
        <v>18.276347113761435</v>
      </c>
      <c r="CA162" s="47">
        <f t="shared" si="211"/>
        <v>0.36353204088511099</v>
      </c>
      <c r="CB162" s="47">
        <f t="shared" si="212"/>
        <v>1.2149486617797169</v>
      </c>
      <c r="CC162" s="47">
        <f t="shared" si="213"/>
        <v>1</v>
      </c>
      <c r="CD162" s="47">
        <f t="shared" si="214"/>
        <v>1.5554519350751896</v>
      </c>
      <c r="CE162" s="43">
        <f t="shared" si="215"/>
        <v>2542.7161464000001</v>
      </c>
      <c r="CF162" s="43">
        <f t="shared" si="216"/>
        <v>371.75298766048837</v>
      </c>
      <c r="CG162" s="43">
        <f t="shared" si="217"/>
        <v>44.931931645449978</v>
      </c>
      <c r="CH162" s="43">
        <f t="shared" si="218"/>
        <v>18.276347113761435</v>
      </c>
      <c r="CI162" s="47">
        <f t="shared" si="219"/>
        <v>0.36353204088511099</v>
      </c>
      <c r="CJ162" s="47">
        <f t="shared" si="220"/>
        <v>1.2149486617797169</v>
      </c>
      <c r="CK162" s="47">
        <f t="shared" si="221"/>
        <v>1</v>
      </c>
      <c r="CL162" s="47">
        <f t="shared" si="222"/>
        <v>1.5554519350751896</v>
      </c>
      <c r="CM162" s="43">
        <f t="shared" si="223"/>
        <v>2542.7161464000001</v>
      </c>
      <c r="CN162" s="43">
        <f t="shared" si="224"/>
        <v>371.75298766048837</v>
      </c>
      <c r="CO162" s="43">
        <f t="shared" si="225"/>
        <v>44.931931645449978</v>
      </c>
      <c r="CP162" s="43">
        <f t="shared" si="226"/>
        <v>18.276347113761435</v>
      </c>
      <c r="CQ162" s="47">
        <f t="shared" si="227"/>
        <v>0.36353204088511099</v>
      </c>
      <c r="CR162" s="47">
        <f t="shared" si="228"/>
        <v>1.2149486617797169</v>
      </c>
      <c r="CS162" s="47">
        <f t="shared" si="229"/>
        <v>1</v>
      </c>
      <c r="CT162" s="47">
        <f t="shared" si="230"/>
        <v>1.5554519350751896</v>
      </c>
      <c r="CU162" s="43">
        <f t="shared" si="231"/>
        <v>2542.7161464000001</v>
      </c>
      <c r="CV162" s="43">
        <f t="shared" si="232"/>
        <v>371.75298766048837</v>
      </c>
      <c r="CW162" s="43">
        <f t="shared" si="233"/>
        <v>44.931931645449978</v>
      </c>
      <c r="CX162" s="43">
        <f t="shared" si="234"/>
        <v>18.276347113761435</v>
      </c>
      <c r="CY162" s="47">
        <f t="shared" si="235"/>
        <v>0.36353204088511099</v>
      </c>
      <c r="CZ162" s="47">
        <f t="shared" si="236"/>
        <v>1.2149486617797169</v>
      </c>
      <c r="DA162" s="47">
        <f t="shared" si="237"/>
        <v>1</v>
      </c>
      <c r="DB162" s="47">
        <f t="shared" si="238"/>
        <v>1.5554519350751896</v>
      </c>
      <c r="DC162" s="43">
        <f t="shared" si="239"/>
        <v>2542.7161464000001</v>
      </c>
      <c r="DD162" s="43">
        <f t="shared" si="240"/>
        <v>371.75298766048837</v>
      </c>
      <c r="DE162" s="43">
        <f t="shared" si="241"/>
        <v>44.931931645449978</v>
      </c>
      <c r="DF162" s="43">
        <f t="shared" si="242"/>
        <v>18.276347113761435</v>
      </c>
      <c r="DG162" s="47">
        <f t="shared" si="243"/>
        <v>0.36353204088511099</v>
      </c>
      <c r="DH162" s="47">
        <f t="shared" si="244"/>
        <v>1.2149486617797169</v>
      </c>
      <c r="DI162" s="47">
        <f t="shared" si="245"/>
        <v>1</v>
      </c>
      <c r="DJ162" s="47">
        <f t="shared" si="246"/>
        <v>1.5554519350751896</v>
      </c>
      <c r="DK162" s="43">
        <f t="shared" si="247"/>
        <v>2542.7161464000001</v>
      </c>
      <c r="DL162" s="43">
        <f t="shared" si="248"/>
        <v>371.75298766048837</v>
      </c>
      <c r="DM162" s="43">
        <f t="shared" si="249"/>
        <v>44.931931645449978</v>
      </c>
      <c r="DN162" s="43">
        <f t="shared" si="250"/>
        <v>18.276347113761435</v>
      </c>
      <c r="DO162" s="47">
        <f t="shared" si="251"/>
        <v>0.36353204088511099</v>
      </c>
      <c r="DP162" s="47">
        <f t="shared" si="252"/>
        <v>1.2149486617797169</v>
      </c>
      <c r="DQ162" s="47">
        <f t="shared" si="253"/>
        <v>1</v>
      </c>
      <c r="DR162" s="47">
        <f t="shared" si="254"/>
        <v>1.5554519350751896</v>
      </c>
      <c r="DS162" s="43">
        <f t="shared" si="255"/>
        <v>2542.7161464000001</v>
      </c>
      <c r="DT162" s="43">
        <f t="shared" si="256"/>
        <v>371.75298766048837</v>
      </c>
      <c r="DU162" s="43">
        <f t="shared" si="257"/>
        <v>44.931931645449978</v>
      </c>
      <c r="DV162" s="43">
        <f t="shared" si="258"/>
        <v>18.276347113761435</v>
      </c>
      <c r="DW162" s="47">
        <f t="shared" si="259"/>
        <v>0.36353204088511099</v>
      </c>
      <c r="DX162" s="47">
        <f t="shared" si="260"/>
        <v>1.2149486617797169</v>
      </c>
      <c r="DY162" s="47">
        <f t="shared" si="261"/>
        <v>1</v>
      </c>
      <c r="DZ162" s="47">
        <f t="shared" si="262"/>
        <v>1.5554519350751896</v>
      </c>
      <c r="EA162" s="43">
        <f t="shared" si="263"/>
        <v>2542.7161464000001</v>
      </c>
      <c r="EB162" s="43">
        <f t="shared" si="264"/>
        <v>371.75298766048837</v>
      </c>
      <c r="EC162" s="43">
        <f t="shared" si="265"/>
        <v>44.931931645449978</v>
      </c>
      <c r="ED162" s="43">
        <f t="shared" si="266"/>
        <v>18.276347113761435</v>
      </c>
      <c r="EE162" s="47">
        <f t="shared" si="267"/>
        <v>0.36353204088511099</v>
      </c>
      <c r="EF162" s="47">
        <f t="shared" si="268"/>
        <v>1.2149486617797169</v>
      </c>
      <c r="EG162" s="47">
        <f t="shared" si="269"/>
        <v>1</v>
      </c>
      <c r="EH162" s="47">
        <f t="shared" si="270"/>
        <v>1.5554519350751896</v>
      </c>
      <c r="EI162" s="43">
        <f t="shared" si="271"/>
        <v>2542.7161464000001</v>
      </c>
      <c r="EJ162" s="43">
        <f t="shared" si="272"/>
        <v>371.75298766048837</v>
      </c>
      <c r="EK162" s="43">
        <f t="shared" si="273"/>
        <v>44.931931645449978</v>
      </c>
      <c r="EL162" s="43">
        <f t="shared" si="274"/>
        <v>18.276347113761435</v>
      </c>
      <c r="EM162" s="47">
        <f t="shared" si="275"/>
        <v>0.36353204088511099</v>
      </c>
      <c r="EN162" s="47">
        <f t="shared" si="276"/>
        <v>1.2149486617797169</v>
      </c>
      <c r="EO162" s="47">
        <f t="shared" si="277"/>
        <v>1</v>
      </c>
      <c r="EP162" s="47">
        <f t="shared" si="278"/>
        <v>1.5554519350751896</v>
      </c>
      <c r="EQ162" s="43">
        <f t="shared" si="279"/>
        <v>0.99999999999999878</v>
      </c>
      <c r="ER162" s="43">
        <f t="shared" si="280"/>
        <v>98.602987660488395</v>
      </c>
    </row>
    <row r="163" spans="18:148" x14ac:dyDescent="0.25">
      <c r="AB163" s="38">
        <f>ABS(SUM(AB62:AB162)-SUM(T62:T162))</f>
        <v>715.32563953742647</v>
      </c>
      <c r="AJ163" s="38">
        <f>ABS(SUM(AJ62:AJ162)-SUM(AB62:AB162))</f>
        <v>12.73670417858375</v>
      </c>
      <c r="AR163" s="38">
        <f>ABS(SUM(AR62:AR162)-SUM(AJ62:AJ162))</f>
        <v>0.4474435806114343</v>
      </c>
      <c r="AZ163" s="38">
        <f>ABS(SUM(AZ62:AZ162)-SUM(AR62:AR162))</f>
        <v>2.4039380630711094E-2</v>
      </c>
      <c r="BH163" s="45">
        <f>ABS(SUM(BH62:BH162)-SUM(AZ62:AZ162))</f>
        <v>1.6303011580021121E-3</v>
      </c>
      <c r="BP163" s="45">
        <f>ABS(SUM(BP62:BP162)-SUM(BH62:BH162))</f>
        <v>1.2590454571181908E-4</v>
      </c>
      <c r="BX163" s="45">
        <f>ABS(SUM(BX62:BX162)-SUM(BP62:BP162))</f>
        <v>1.0537514754105359E-5</v>
      </c>
      <c r="CF163" s="45">
        <f>ABS(SUM(CF62:CF162)-SUM(BX62:BX162))</f>
        <v>9.3122071120887995E-7</v>
      </c>
      <c r="CN163" s="45">
        <f>ABS(SUM(CN62:CN162)-SUM(CF62:CF162))</f>
        <v>8.5579813458025455E-8</v>
      </c>
      <c r="CV163" s="45">
        <f>ABS(SUM(CV62:CV162)-SUM(CN62:CN162))</f>
        <v>8.098140824586153E-9</v>
      </c>
      <c r="DD163" s="45">
        <f>ABS(SUM(DD62:DD162)-SUM(CV62:CV162))</f>
        <v>7.8580342233181E-10</v>
      </c>
      <c r="DL163" s="45">
        <f>ABS(SUM(DL62:DL162)-SUM(DD62:DD162))</f>
        <v>8.0035533756017685E-11</v>
      </c>
      <c r="DT163" s="45">
        <f>ABS(SUM(DT62:DT162)-SUM(DL62:DL162))</f>
        <v>7.2759576141834259E-12</v>
      </c>
      <c r="EB163" s="45">
        <f>ABS(SUM(EB62:EB162)-SUM(DT62:DT162))</f>
        <v>0</v>
      </c>
      <c r="EJ163" s="45">
        <f>ABS(SUM(EJ62:EJ162)-SUM(EB62:EB162))</f>
        <v>0</v>
      </c>
    </row>
    <row r="164" spans="18:148" x14ac:dyDescent="0.25">
      <c r="R164" s="42" t="s">
        <v>602</v>
      </c>
      <c r="S164" s="35">
        <f>J16+273.15</f>
        <v>371.72999999999996</v>
      </c>
      <c r="T164" t="s">
        <v>7</v>
      </c>
    </row>
    <row r="165" spans="18:148" x14ac:dyDescent="0.25">
      <c r="S165" s="25">
        <v>1.9870000000000001</v>
      </c>
      <c r="T165" t="s">
        <v>571</v>
      </c>
    </row>
    <row r="166" spans="18:148" x14ac:dyDescent="0.25">
      <c r="S166" t="s">
        <v>603</v>
      </c>
      <c r="T166" t="s">
        <v>579</v>
      </c>
      <c r="U166" t="s">
        <v>580</v>
      </c>
      <c r="V166" t="s">
        <v>576</v>
      </c>
      <c r="W166" t="s">
        <v>577</v>
      </c>
      <c r="X166" s="11" t="s">
        <v>617</v>
      </c>
      <c r="Y166" s="11" t="s">
        <v>618</v>
      </c>
      <c r="Z166" t="s">
        <v>606</v>
      </c>
      <c r="AA166" t="s">
        <v>623</v>
      </c>
      <c r="AB166" t="s">
        <v>604</v>
      </c>
      <c r="AC166" t="s">
        <v>605</v>
      </c>
      <c r="AD166" t="s">
        <v>600</v>
      </c>
      <c r="AE166" t="s">
        <v>601</v>
      </c>
      <c r="AF166" t="s">
        <v>606</v>
      </c>
    </row>
    <row r="167" spans="18:148" x14ac:dyDescent="0.25">
      <c r="S167" s="43">
        <v>0</v>
      </c>
      <c r="T167" s="43">
        <f>$P$72*$P$70^(1+(1-$S$164/$P$67)^(2/7))</f>
        <v>44.929824145466917</v>
      </c>
      <c r="U167" s="43">
        <f>$Q$72*$Q$70^(1+(1-$S$164/$Q$67)^(2/7))</f>
        <v>18.275851116376717</v>
      </c>
      <c r="V167" s="47">
        <f>(U167/T167)*EXP(-1*$P$71/($S$165*$S$164))</f>
        <v>0.36353670094592599</v>
      </c>
      <c r="W167" s="47">
        <f>(T167/U167)*EXP(-1*$Q$71/($S$165*$S$164))</f>
        <v>1.2148716932396466</v>
      </c>
      <c r="X167" s="47">
        <f>IF($P$61,1,EXP(-1*LN(S167+(1-S167)*V167)+(1-S167)*(V167/(S167+(1-S167)*V167)-W167/(1-S167+S167*W167))))</f>
        <v>2.2188816959522581</v>
      </c>
      <c r="Y167" s="47">
        <f>IF($P$61,1,EXP(-1*LN(1-S167+S167*W167)-S167*(V167/(S167+(1-S167)*V167)-W167/(1-S167+S167*W167))))</f>
        <v>1</v>
      </c>
      <c r="Z167" s="46">
        <f>S167*X167*EXP($P$64-$P$65/($P$66+$S$164))</f>
        <v>0</v>
      </c>
      <c r="AA167" s="46">
        <f>(1-S167)*Y167*EXP($Q$64-$Q$65/($Q$66+$S$164))</f>
        <v>722.23236965975548</v>
      </c>
      <c r="AB167" s="43">
        <f>Z167/(Z167+AA167)</f>
        <v>0</v>
      </c>
      <c r="AC167" s="43">
        <f>(Z167+AA167)/750.06376</f>
        <v>0.96289463399718911</v>
      </c>
      <c r="AD167" s="32">
        <f>IF(P59,S167,"")</f>
        <v>0</v>
      </c>
      <c r="AE167" s="32">
        <f>IF(P59,AB167,"")</f>
        <v>0</v>
      </c>
      <c r="AF167" s="32">
        <f>IF(P59,AC167,"")</f>
        <v>0.96289463399718911</v>
      </c>
    </row>
    <row r="168" spans="18:148" x14ac:dyDescent="0.25">
      <c r="S168" s="48">
        <v>0.01</v>
      </c>
      <c r="T168" s="48">
        <f t="shared" ref="T168:T231" si="283">$P$72*$P$70^(1+(1-$S$164/$P$67)^(2/7))</f>
        <v>44.929824145466917</v>
      </c>
      <c r="U168" s="48">
        <f t="shared" ref="U168:U231" si="284">$Q$72*$Q$70^(1+(1-$S$164/$Q$67)^(2/7))</f>
        <v>18.275851116376717</v>
      </c>
      <c r="V168" s="49">
        <f t="shared" ref="V168:V231" si="285">(U168/T168)*EXP(-1*$P$71/($S$165*$S$164))</f>
        <v>0.36353670094592599</v>
      </c>
      <c r="W168" s="49">
        <f t="shared" ref="W168:W231" si="286">(T168/U168)*EXP(-1*$Q$71/($S$165*$S$164))</f>
        <v>1.2148716932396466</v>
      </c>
      <c r="X168" s="49">
        <f t="shared" ref="X168:X231" si="287">IF($P$61,1,EXP(-1*LN(S168+(1-S168)*V168)+(1-S168)*(V168/(S168+(1-S168)*V168)-W168/(1-S168+S168*W168))))</f>
        <v>2.1540300548960283</v>
      </c>
      <c r="Y168" s="49">
        <f t="shared" ref="Y168:Y231" si="288">IF($P$61,1,EXP(-1*LN(1-S168+S168*W168)-S168*(V168/(S168+(1-S168)*V168)-W168/(1-S168+S168*W168))))</f>
        <v>1.0001483309980683</v>
      </c>
      <c r="Z168" s="38">
        <f t="shared" ref="Z168:Z231" si="289">S168*X168*EXP($P$64-$P$65/($P$66+$S$164))</f>
        <v>54.730787355513066</v>
      </c>
      <c r="AA168" s="38">
        <f t="shared" ref="AA168:AA231" si="290">(1-S168)*Y168*EXP($Q$64-$Q$65/($Q$66+$S$164))</f>
        <v>715.11610411690447</v>
      </c>
      <c r="AB168" s="32">
        <f t="shared" ref="AB168:AB231" si="291">Z168/(Z168+AA168)</f>
        <v>7.109308092526602E-2</v>
      </c>
      <c r="AC168" s="48">
        <f t="shared" ref="AC168:AC231" si="292">(Z168+AA168)/750.06376</f>
        <v>1.0263752663805774</v>
      </c>
      <c r="AD168" s="32">
        <f>IF(P59,S177,"")</f>
        <v>0.1</v>
      </c>
      <c r="AE168" s="32">
        <f>IF(P59,AB177,"")</f>
        <v>0.39991468737740343</v>
      </c>
      <c r="AF168" s="32">
        <f>IF(P59,AC177,"")</f>
        <v>1.4624056865678947</v>
      </c>
    </row>
    <row r="169" spans="18:148" x14ac:dyDescent="0.25">
      <c r="S169" s="48">
        <v>0.02</v>
      </c>
      <c r="T169" s="48">
        <f t="shared" si="283"/>
        <v>44.929824145466917</v>
      </c>
      <c r="U169" s="48">
        <f t="shared" si="284"/>
        <v>18.275851116376717</v>
      </c>
      <c r="V169" s="49">
        <f t="shared" si="285"/>
        <v>0.36353670094592599</v>
      </c>
      <c r="W169" s="49">
        <f t="shared" si="286"/>
        <v>1.2148716932396466</v>
      </c>
      <c r="X169" s="49">
        <f t="shared" si="287"/>
        <v>2.0934750691594042</v>
      </c>
      <c r="Y169" s="49">
        <f t="shared" si="288"/>
        <v>1.0005820171034454</v>
      </c>
      <c r="Z169" s="38">
        <f t="shared" si="289"/>
        <v>106.38434555154045</v>
      </c>
      <c r="AA169" s="38">
        <f t="shared" si="290"/>
        <v>708.19966682652819</v>
      </c>
      <c r="AB169" s="32">
        <f t="shared" si="291"/>
        <v>0.13059959922484315</v>
      </c>
      <c r="AC169" s="48">
        <f t="shared" si="292"/>
        <v>1.0860196903501493</v>
      </c>
      <c r="AD169" s="32">
        <f>IF(P59,S187,"")</f>
        <v>0.2</v>
      </c>
      <c r="AE169" s="32">
        <f>IF(P59,AB187,"")</f>
        <v>0.55012939878935752</v>
      </c>
      <c r="AF169" s="32">
        <f>IF(P59,AC187,"")</f>
        <v>1.787101774966648</v>
      </c>
    </row>
    <row r="170" spans="18:148" x14ac:dyDescent="0.25">
      <c r="S170" s="48">
        <v>0.03</v>
      </c>
      <c r="T170" s="48">
        <f t="shared" si="283"/>
        <v>44.929824145466917</v>
      </c>
      <c r="U170" s="48">
        <f t="shared" si="284"/>
        <v>18.275851116376717</v>
      </c>
      <c r="V170" s="49">
        <f t="shared" si="285"/>
        <v>0.36353670094592599</v>
      </c>
      <c r="W170" s="49">
        <f t="shared" si="286"/>
        <v>1.2148716932396466</v>
      </c>
      <c r="X170" s="49">
        <f t="shared" si="287"/>
        <v>2.036846456267547</v>
      </c>
      <c r="Y170" s="49">
        <f t="shared" si="288"/>
        <v>1.0012851295588521</v>
      </c>
      <c r="Z170" s="38">
        <f t="shared" si="289"/>
        <v>155.2599649486186</v>
      </c>
      <c r="AA170" s="38">
        <f t="shared" si="290"/>
        <v>701.46571587157405</v>
      </c>
      <c r="AB170" s="32">
        <f t="shared" si="291"/>
        <v>0.18122482893238279</v>
      </c>
      <c r="AC170" s="48">
        <f t="shared" si="292"/>
        <v>1.1422038052074301</v>
      </c>
      <c r="AD170" s="32">
        <f>IF(P59,S197,"")</f>
        <v>0.3</v>
      </c>
      <c r="AE170" s="32">
        <f>IF(P59,AB197,"")</f>
        <v>0.64041168395340686</v>
      </c>
      <c r="AF170" s="32">
        <f>IF(P59,AC197,"")</f>
        <v>2.0371230682769021</v>
      </c>
    </row>
    <row r="171" spans="18:148" x14ac:dyDescent="0.25">
      <c r="S171" s="48">
        <v>0.04</v>
      </c>
      <c r="T171" s="48">
        <f t="shared" si="283"/>
        <v>44.929824145466917</v>
      </c>
      <c r="U171" s="48">
        <f t="shared" si="284"/>
        <v>18.275851116376717</v>
      </c>
      <c r="V171" s="49">
        <f t="shared" si="285"/>
        <v>0.36353670094592599</v>
      </c>
      <c r="W171" s="49">
        <f t="shared" si="286"/>
        <v>1.2148716932396466</v>
      </c>
      <c r="X171" s="49">
        <f t="shared" si="287"/>
        <v>1.983813327242959</v>
      </c>
      <c r="Y171" s="49">
        <f t="shared" si="288"/>
        <v>1.002243006095813</v>
      </c>
      <c r="Z171" s="38">
        <f t="shared" si="289"/>
        <v>201.62330626646343</v>
      </c>
      <c r="AA171" s="38">
        <f t="shared" si="290"/>
        <v>694.89824761679597</v>
      </c>
      <c r="AB171" s="32">
        <f t="shared" si="291"/>
        <v>0.22489510195615198</v>
      </c>
      <c r="AC171" s="48">
        <f t="shared" si="292"/>
        <v>1.1952604587685445</v>
      </c>
      <c r="AD171" s="32">
        <f>IF(P59,S207,"")</f>
        <v>0.4</v>
      </c>
      <c r="AE171" s="32">
        <f>IF(P59,AB207,"")</f>
        <v>0.70793565722214102</v>
      </c>
      <c r="AF171" s="32">
        <f>IF(P59,AC207,"")</f>
        <v>2.2522407077120232</v>
      </c>
    </row>
    <row r="172" spans="18:148" x14ac:dyDescent="0.25">
      <c r="S172" s="48">
        <v>0.05</v>
      </c>
      <c r="T172" s="48">
        <f t="shared" si="283"/>
        <v>44.929824145466917</v>
      </c>
      <c r="U172" s="48">
        <f t="shared" si="284"/>
        <v>18.275851116376717</v>
      </c>
      <c r="V172" s="49">
        <f t="shared" si="285"/>
        <v>0.36353670094592599</v>
      </c>
      <c r="W172" s="49">
        <f t="shared" si="286"/>
        <v>1.2148716932396466</v>
      </c>
      <c r="X172" s="49">
        <f t="shared" si="287"/>
        <v>1.934079265205475</v>
      </c>
      <c r="Y172" s="49">
        <f t="shared" si="288"/>
        <v>1.003442127867983</v>
      </c>
      <c r="Z172" s="38">
        <f t="shared" si="289"/>
        <v>245.71078001457414</v>
      </c>
      <c r="AA172" s="38">
        <f t="shared" si="290"/>
        <v>688.4824665351947</v>
      </c>
      <c r="AB172" s="32">
        <f t="shared" si="291"/>
        <v>0.26301922104666375</v>
      </c>
      <c r="AC172" s="48">
        <f t="shared" si="292"/>
        <v>1.2454851125586561</v>
      </c>
      <c r="AD172" s="32">
        <f>IF(P59,S217,"")</f>
        <v>0.5</v>
      </c>
      <c r="AE172" s="32">
        <f>IF(P59,AB217,"")</f>
        <v>0.76481017815791541</v>
      </c>
      <c r="AF172" s="32">
        <f>IF(P59,AC217,"")</f>
        <v>2.450397085206502</v>
      </c>
    </row>
    <row r="173" spans="18:148" x14ac:dyDescent="0.25">
      <c r="S173" s="48">
        <v>0.06</v>
      </c>
      <c r="T173" s="48">
        <f t="shared" si="283"/>
        <v>44.929824145466917</v>
      </c>
      <c r="U173" s="48">
        <f t="shared" si="284"/>
        <v>18.275851116376717</v>
      </c>
      <c r="V173" s="49">
        <f t="shared" si="285"/>
        <v>0.36353670094592599</v>
      </c>
      <c r="W173" s="49">
        <f t="shared" si="286"/>
        <v>1.2148716932396466</v>
      </c>
      <c r="X173" s="49">
        <f t="shared" si="287"/>
        <v>1.8873781041344821</v>
      </c>
      <c r="Y173" s="49">
        <f t="shared" si="288"/>
        <v>1.0048700103501957</v>
      </c>
      <c r="Z173" s="38">
        <f t="shared" si="289"/>
        <v>287.73328238956742</v>
      </c>
      <c r="AA173" s="38">
        <f t="shared" si="290"/>
        <v>682.20466984873019</v>
      </c>
      <c r="AB173" s="32">
        <f t="shared" si="291"/>
        <v>0.29665122570528735</v>
      </c>
      <c r="AC173" s="48">
        <f t="shared" si="292"/>
        <v>1.2931406687856744</v>
      </c>
      <c r="AD173" s="32">
        <f>IF(P59,S227,"")</f>
        <v>0.6</v>
      </c>
      <c r="AE173" s="32">
        <f>IF(P59,AB227,"")</f>
        <v>0.81608080085922508</v>
      </c>
      <c r="AF173" s="32">
        <f>IF(P59,AC227,"")</f>
        <v>2.6404630042270134</v>
      </c>
    </row>
    <row r="174" spans="18:148" x14ac:dyDescent="0.25">
      <c r="S174" s="48">
        <v>7.0000000000000007E-2</v>
      </c>
      <c r="T174" s="48">
        <f t="shared" si="283"/>
        <v>44.929824145466917</v>
      </c>
      <c r="U174" s="48">
        <f t="shared" si="284"/>
        <v>18.275851116376717</v>
      </c>
      <c r="V174" s="49">
        <f t="shared" si="285"/>
        <v>0.36353670094592599</v>
      </c>
      <c r="W174" s="49">
        <f t="shared" si="286"/>
        <v>1.2148716932396466</v>
      </c>
      <c r="X174" s="49">
        <f t="shared" si="287"/>
        <v>1.8434702967292849</v>
      </c>
      <c r="Y174" s="49">
        <f t="shared" si="288"/>
        <v>1.0065151064001094</v>
      </c>
      <c r="Z174" s="38">
        <f t="shared" si="289"/>
        <v>327.87939241616368</v>
      </c>
      <c r="AA174" s="38">
        <f t="shared" si="290"/>
        <v>676.05214506613345</v>
      </c>
      <c r="AB174" s="32">
        <f t="shared" si="291"/>
        <v>0.32659537047559417</v>
      </c>
      <c r="AC174" s="48">
        <f t="shared" si="292"/>
        <v>1.3384615962278956</v>
      </c>
      <c r="AD174" s="32">
        <f>IF(P59,S237,"")</f>
        <v>0.7</v>
      </c>
      <c r="AE174" s="32">
        <f>IF(P59,AB237,"")</f>
        <v>0.86418634005569472</v>
      </c>
      <c r="AF174" s="32">
        <f>IF(P59,AC237,"")</f>
        <v>2.8271245539446954</v>
      </c>
    </row>
    <row r="175" spans="18:148" x14ac:dyDescent="0.25">
      <c r="S175" s="48">
        <v>0.08</v>
      </c>
      <c r="T175" s="48">
        <f t="shared" si="283"/>
        <v>44.929824145466917</v>
      </c>
      <c r="U175" s="48">
        <f t="shared" si="284"/>
        <v>18.275851116376717</v>
      </c>
      <c r="V175" s="49">
        <f t="shared" si="285"/>
        <v>0.36353670094592599</v>
      </c>
      <c r="W175" s="49">
        <f t="shared" si="286"/>
        <v>1.2148716932396466</v>
      </c>
      <c r="X175" s="49">
        <f t="shared" si="287"/>
        <v>1.8021397796446386</v>
      </c>
      <c r="Y175" s="49">
        <f t="shared" si="288"/>
        <v>1.0083667199391713</v>
      </c>
      <c r="Z175" s="38">
        <f t="shared" si="289"/>
        <v>366.31811646436</v>
      </c>
      <c r="AA175" s="38">
        <f t="shared" si="290"/>
        <v>670.0130787774865</v>
      </c>
      <c r="AB175" s="32">
        <f t="shared" si="291"/>
        <v>0.35347591401885098</v>
      </c>
      <c r="AC175" s="48">
        <f t="shared" si="292"/>
        <v>1.3816574676822759</v>
      </c>
      <c r="AD175" s="32">
        <f>IF(P59,S247,"")</f>
        <v>0.8</v>
      </c>
      <c r="AE175" s="32">
        <f>IF(P59,AB247,"")</f>
        <v>0.91042814662605931</v>
      </c>
      <c r="AF175" s="32">
        <f>IF(P59,AC247,"")</f>
        <v>3.0129746325253368</v>
      </c>
    </row>
    <row r="176" spans="18:148" x14ac:dyDescent="0.25">
      <c r="S176" s="48">
        <v>0.09</v>
      </c>
      <c r="T176" s="48">
        <f t="shared" si="283"/>
        <v>44.929824145466917</v>
      </c>
      <c r="U176" s="48">
        <f t="shared" si="284"/>
        <v>18.275851116376717</v>
      </c>
      <c r="V176" s="49">
        <f t="shared" si="285"/>
        <v>0.36353670094592599</v>
      </c>
      <c r="W176" s="49">
        <f t="shared" si="286"/>
        <v>1.2148716932396466</v>
      </c>
      <c r="X176" s="49">
        <f t="shared" si="287"/>
        <v>1.7631912600655257</v>
      </c>
      <c r="Y176" s="49">
        <f t="shared" si="288"/>
        <v>1.0104149289282347</v>
      </c>
      <c r="Z176" s="38">
        <f t="shared" si="289"/>
        <v>403.2012512182103</v>
      </c>
      <c r="AA176" s="38">
        <f t="shared" si="290"/>
        <v>664.07647529808344</v>
      </c>
      <c r="AB176" s="32">
        <f t="shared" si="291"/>
        <v>0.37778475199168765</v>
      </c>
      <c r="AC176" s="48">
        <f t="shared" si="292"/>
        <v>1.4229160018560205</v>
      </c>
      <c r="AD176" s="32">
        <f>IF(P59,S257,"")</f>
        <v>0.9</v>
      </c>
      <c r="AE176" s="32">
        <f>IF(P59,AB257,"")</f>
        <v>0.95555038098710476</v>
      </c>
      <c r="AF176" s="32">
        <f>IF(P59,AC257,"")</f>
        <v>3.1994896788048037</v>
      </c>
    </row>
    <row r="177" spans="19:32" x14ac:dyDescent="0.25">
      <c r="S177" s="43">
        <v>0.1</v>
      </c>
      <c r="T177" s="43">
        <f t="shared" si="283"/>
        <v>44.929824145466917</v>
      </c>
      <c r="U177" s="43">
        <f t="shared" si="284"/>
        <v>18.275851116376717</v>
      </c>
      <c r="V177" s="47">
        <f t="shared" si="285"/>
        <v>0.36353670094592599</v>
      </c>
      <c r="W177" s="47">
        <f t="shared" si="286"/>
        <v>1.2148716932396466</v>
      </c>
      <c r="X177" s="47">
        <f t="shared" si="287"/>
        <v>1.7264478603602906</v>
      </c>
      <c r="Y177" s="47">
        <f t="shared" si="288"/>
        <v>1.0126505164977606</v>
      </c>
      <c r="Z177" s="46">
        <f t="shared" si="289"/>
        <v>438.66542396187901</v>
      </c>
      <c r="AA177" s="46">
        <f t="shared" si="290"/>
        <v>658.23208395061761</v>
      </c>
      <c r="AB177" s="43">
        <f t="shared" si="291"/>
        <v>0.39991468737740343</v>
      </c>
      <c r="AC177" s="43">
        <f t="shared" si="292"/>
        <v>1.4624056865678947</v>
      </c>
      <c r="AD177" s="32">
        <f>IF(P59,S267,"")</f>
        <v>1</v>
      </c>
      <c r="AE177" s="32">
        <f>IF(P59,AB267,"")</f>
        <v>1</v>
      </c>
      <c r="AF177" s="32">
        <f>IF(P59,AC267,"")</f>
        <v>3.3875191159302522</v>
      </c>
    </row>
    <row r="178" spans="19:32" x14ac:dyDescent="0.25">
      <c r="S178" s="48">
        <v>0.11</v>
      </c>
      <c r="T178" s="48">
        <f t="shared" si="283"/>
        <v>44.929824145466917</v>
      </c>
      <c r="U178" s="48">
        <f t="shared" si="284"/>
        <v>18.275851116376717</v>
      </c>
      <c r="V178" s="49">
        <f t="shared" si="285"/>
        <v>0.36353670094592599</v>
      </c>
      <c r="W178" s="49">
        <f t="shared" si="286"/>
        <v>1.2148716932396466</v>
      </c>
      <c r="X178" s="49">
        <f t="shared" si="287"/>
        <v>1.6917490679954499</v>
      </c>
      <c r="Y178" s="49">
        <f t="shared" si="288"/>
        <v>1.0150649092487583</v>
      </c>
      <c r="Z178" s="38">
        <f t="shared" si="289"/>
        <v>472.8338591087911</v>
      </c>
      <c r="AA178" s="38">
        <f t="shared" si="290"/>
        <v>652.47033394102391</v>
      </c>
      <c r="AB178" s="32">
        <f t="shared" si="291"/>
        <v>0.4201831487247108</v>
      </c>
      <c r="AC178" s="48">
        <f t="shared" si="292"/>
        <v>1.5002780470953763</v>
      </c>
    </row>
    <row r="179" spans="19:32" x14ac:dyDescent="0.25">
      <c r="S179" s="48">
        <v>0.12</v>
      </c>
      <c r="T179" s="48">
        <f t="shared" si="283"/>
        <v>44.929824145466917</v>
      </c>
      <c r="U179" s="48">
        <f t="shared" si="284"/>
        <v>18.275851116376717</v>
      </c>
      <c r="V179" s="49">
        <f t="shared" si="285"/>
        <v>0.36353670094592599</v>
      </c>
      <c r="W179" s="49">
        <f t="shared" si="286"/>
        <v>1.2148716932396466</v>
      </c>
      <c r="X179" s="49">
        <f t="shared" si="287"/>
        <v>1.6589489464663492</v>
      </c>
      <c r="Y179" s="49">
        <f t="shared" si="288"/>
        <v>1.0176501218733289</v>
      </c>
      <c r="Z179" s="38">
        <f t="shared" si="289"/>
        <v>505.8179117770095</v>
      </c>
      <c r="AA179" s="38">
        <f t="shared" si="290"/>
        <v>646.78227592449969</v>
      </c>
      <c r="AB179" s="32">
        <f t="shared" si="291"/>
        <v>0.43884940951267831</v>
      </c>
      <c r="AC179" s="48">
        <f t="shared" si="292"/>
        <v>1.5366696128626574</v>
      </c>
    </row>
    <row r="180" spans="19:32" x14ac:dyDescent="0.25">
      <c r="S180" s="48">
        <v>0.13</v>
      </c>
      <c r="T180" s="48">
        <f t="shared" si="283"/>
        <v>44.929824145466917</v>
      </c>
      <c r="U180" s="48">
        <f t="shared" si="284"/>
        <v>18.275851116376717</v>
      </c>
      <c r="V180" s="49">
        <f t="shared" si="285"/>
        <v>0.36353670094592599</v>
      </c>
      <c r="W180" s="49">
        <f t="shared" si="286"/>
        <v>1.2148716932396466</v>
      </c>
      <c r="X180" s="49">
        <f t="shared" si="287"/>
        <v>1.6279145700569311</v>
      </c>
      <c r="Y180" s="49">
        <f t="shared" si="288"/>
        <v>1.0203987073566192</v>
      </c>
      <c r="Z180" s="38">
        <f t="shared" si="289"/>
        <v>537.7184025518917</v>
      </c>
      <c r="AA180" s="38">
        <f t="shared" si="290"/>
        <v>641.15952947837252</v>
      </c>
      <c r="AB180" s="32">
        <f t="shared" si="291"/>
        <v>0.45612729523728784</v>
      </c>
      <c r="AC180" s="48">
        <f t="shared" si="292"/>
        <v>1.5717036269426805</v>
      </c>
    </row>
    <row r="181" spans="19:32" x14ac:dyDescent="0.25">
      <c r="S181" s="48">
        <v>0.14000000000000001</v>
      </c>
      <c r="T181" s="48">
        <f t="shared" si="283"/>
        <v>44.929824145466917</v>
      </c>
      <c r="U181" s="48">
        <f t="shared" si="284"/>
        <v>18.275851116376717</v>
      </c>
      <c r="V181" s="49">
        <f t="shared" si="285"/>
        <v>0.36353670094592599</v>
      </c>
      <c r="W181" s="49">
        <f t="shared" si="286"/>
        <v>1.2148716932396466</v>
      </c>
      <c r="X181" s="49">
        <f t="shared" si="287"/>
        <v>1.5985246510763076</v>
      </c>
      <c r="Y181" s="49">
        <f t="shared" si="288"/>
        <v>1.023303712118462</v>
      </c>
      <c r="Z181" s="38">
        <f t="shared" si="289"/>
        <v>568.62678209360672</v>
      </c>
      <c r="AA181" s="38">
        <f t="shared" si="290"/>
        <v>635.59423580104931</v>
      </c>
      <c r="AB181" s="32">
        <f t="shared" si="291"/>
        <v>0.47219469984649409</v>
      </c>
      <c r="AC181" s="48">
        <f t="shared" si="292"/>
        <v>1.6054915356724555</v>
      </c>
    </row>
    <row r="182" spans="19:32" x14ac:dyDescent="0.25">
      <c r="S182" s="48">
        <v>0.15</v>
      </c>
      <c r="T182" s="48">
        <f t="shared" si="283"/>
        <v>44.929824145466917</v>
      </c>
      <c r="U182" s="48">
        <f t="shared" si="284"/>
        <v>18.275851116376717</v>
      </c>
      <c r="V182" s="49">
        <f t="shared" si="285"/>
        <v>0.36353670094592599</v>
      </c>
      <c r="W182" s="49">
        <f t="shared" si="286"/>
        <v>1.2148716932396466</v>
      </c>
      <c r="X182" s="49">
        <f t="shared" si="287"/>
        <v>1.5706683330583928</v>
      </c>
      <c r="Y182" s="49">
        <f t="shared" si="288"/>
        <v>1.0263586355355305</v>
      </c>
      <c r="Z182" s="38">
        <f t="shared" si="289"/>
        <v>598.626149718276</v>
      </c>
      <c r="AA182" s="38">
        <f t="shared" si="290"/>
        <v>630.07901504404254</v>
      </c>
      <c r="AB182" s="32">
        <f t="shared" si="291"/>
        <v>0.48720080853088515</v>
      </c>
      <c r="AC182" s="48">
        <f t="shared" si="292"/>
        <v>1.6381342897600044</v>
      </c>
    </row>
    <row r="183" spans="19:32" x14ac:dyDescent="0.25">
      <c r="S183" s="48">
        <v>0.16</v>
      </c>
      <c r="T183" s="48">
        <f t="shared" si="283"/>
        <v>44.929824145466917</v>
      </c>
      <c r="U183" s="48">
        <f t="shared" si="284"/>
        <v>18.275851116376717</v>
      </c>
      <c r="V183" s="49">
        <f t="shared" si="285"/>
        <v>0.36353670094592599</v>
      </c>
      <c r="W183" s="49">
        <f t="shared" si="286"/>
        <v>1.2148716932396466</v>
      </c>
      <c r="X183" s="49">
        <f t="shared" si="287"/>
        <v>1.5442441274367336</v>
      </c>
      <c r="Y183" s="49">
        <f t="shared" si="288"/>
        <v>1.029557393355679</v>
      </c>
      <c r="Z183" s="38">
        <f t="shared" si="289"/>
        <v>627.79214632876028</v>
      </c>
      <c r="AA183" s="38">
        <f t="shared" si="290"/>
        <v>624.60692775935411</v>
      </c>
      <c r="AB183" s="32">
        <f t="shared" si="291"/>
        <v>0.50127164680783765</v>
      </c>
      <c r="AC183" s="48">
        <f t="shared" si="292"/>
        <v>1.6697234833584207</v>
      </c>
    </row>
    <row r="184" spans="19:32" x14ac:dyDescent="0.25">
      <c r="S184" s="48">
        <v>0.17</v>
      </c>
      <c r="T184" s="48">
        <f t="shared" si="283"/>
        <v>44.929824145466917</v>
      </c>
      <c r="U184" s="48">
        <f t="shared" si="284"/>
        <v>18.275851116376717</v>
      </c>
      <c r="V184" s="49">
        <f t="shared" si="285"/>
        <v>0.36353670094592599</v>
      </c>
      <c r="W184" s="49">
        <f t="shared" si="286"/>
        <v>1.2148716932396466</v>
      </c>
      <c r="X184" s="49">
        <f t="shared" si="287"/>
        <v>1.5191589745669545</v>
      </c>
      <c r="Y184" s="49">
        <f t="shared" si="288"/>
        <v>1.0328942845771092</v>
      </c>
      <c r="Z184" s="38">
        <f t="shared" si="289"/>
        <v>656.19373895150272</v>
      </c>
      <c r="AA184" s="38">
        <f t="shared" si="290"/>
        <v>619.17144000925896</v>
      </c>
      <c r="AB184" s="32">
        <f t="shared" si="291"/>
        <v>0.5145143914672391</v>
      </c>
      <c r="AC184" s="48">
        <f t="shared" si="292"/>
        <v>1.7003423535097357</v>
      </c>
    </row>
    <row r="185" spans="19:32" x14ac:dyDescent="0.25">
      <c r="S185" s="48">
        <v>0.18</v>
      </c>
      <c r="T185" s="48">
        <f t="shared" si="283"/>
        <v>44.929824145466917</v>
      </c>
      <c r="U185" s="48">
        <f t="shared" si="284"/>
        <v>18.275851116376717</v>
      </c>
      <c r="V185" s="49">
        <f t="shared" si="285"/>
        <v>0.36353670094592599</v>
      </c>
      <c r="W185" s="49">
        <f t="shared" si="286"/>
        <v>1.2148716932396466</v>
      </c>
      <c r="X185" s="49">
        <f t="shared" si="287"/>
        <v>1.4953274127826288</v>
      </c>
      <c r="Y185" s="49">
        <f t="shared" si="288"/>
        <v>1.0363639614175406</v>
      </c>
      <c r="Z185" s="38">
        <f t="shared" si="289"/>
        <v>683.89391153451936</v>
      </c>
      <c r="AA185" s="38">
        <f t="shared" si="290"/>
        <v>613.76639174134073</v>
      </c>
      <c r="AB185" s="32">
        <f t="shared" si="291"/>
        <v>0.52702075405102022</v>
      </c>
      <c r="AC185" s="48">
        <f t="shared" si="292"/>
        <v>1.7300666589675791</v>
      </c>
    </row>
    <row r="186" spans="19:32" x14ac:dyDescent="0.25">
      <c r="S186" s="48">
        <v>0.19</v>
      </c>
      <c r="T186" s="48">
        <f t="shared" si="283"/>
        <v>44.929824145466917</v>
      </c>
      <c r="U186" s="48">
        <f t="shared" si="284"/>
        <v>18.275851116376717</v>
      </c>
      <c r="V186" s="49">
        <f t="shared" si="285"/>
        <v>0.36353670094592599</v>
      </c>
      <c r="W186" s="49">
        <f t="shared" si="286"/>
        <v>1.2148716932396466</v>
      </c>
      <c r="X186" s="49">
        <f t="shared" si="287"/>
        <v>1.4726708415328282</v>
      </c>
      <c r="Y186" s="49">
        <f t="shared" si="288"/>
        <v>1.0399614020439989</v>
      </c>
      <c r="Z186" s="38">
        <f t="shared" si="289"/>
        <v>710.95027448596807</v>
      </c>
      <c r="AA186" s="38">
        <f t="shared" si="290"/>
        <v>608.38596807986448</v>
      </c>
      <c r="AB186" s="32">
        <f t="shared" si="291"/>
        <v>0.5388696615377736</v>
      </c>
      <c r="AC186" s="48">
        <f t="shared" si="292"/>
        <v>1.7589654545712652</v>
      </c>
    </row>
    <row r="187" spans="19:32" x14ac:dyDescent="0.25">
      <c r="S187" s="43">
        <v>0.2</v>
      </c>
      <c r="T187" s="43">
        <f t="shared" si="283"/>
        <v>44.929824145466917</v>
      </c>
      <c r="U187" s="43">
        <f t="shared" si="284"/>
        <v>18.275851116376717</v>
      </c>
      <c r="V187" s="47">
        <f t="shared" si="285"/>
        <v>0.36353670094592599</v>
      </c>
      <c r="W187" s="47">
        <f t="shared" si="286"/>
        <v>1.2148716932396466</v>
      </c>
      <c r="X187" s="47">
        <f t="shared" si="287"/>
        <v>1.4511168666391641</v>
      </c>
      <c r="Y187" s="47">
        <f t="shared" si="288"/>
        <v>1.0436818857731833</v>
      </c>
      <c r="Z187" s="46">
        <f t="shared" si="289"/>
        <v>737.41560360781523</v>
      </c>
      <c r="AA187" s="46">
        <f t="shared" si="290"/>
        <v>603.02467322634277</v>
      </c>
      <c r="AB187" s="43">
        <f t="shared" si="291"/>
        <v>0.55012939878935752</v>
      </c>
      <c r="AC187" s="43">
        <f t="shared" si="292"/>
        <v>1.787101774966648</v>
      </c>
    </row>
    <row r="188" spans="19:32" x14ac:dyDescent="0.25">
      <c r="S188" s="48">
        <v>0.21</v>
      </c>
      <c r="T188" s="48">
        <f t="shared" si="283"/>
        <v>44.929824145466917</v>
      </c>
      <c r="U188" s="48">
        <f t="shared" si="284"/>
        <v>18.275851116376717</v>
      </c>
      <c r="V188" s="49">
        <f t="shared" si="285"/>
        <v>0.36353670094592599</v>
      </c>
      <c r="W188" s="49">
        <f t="shared" si="286"/>
        <v>1.2148716932396466</v>
      </c>
      <c r="X188" s="49">
        <f t="shared" si="287"/>
        <v>1.4305987173902752</v>
      </c>
      <c r="Y188" s="49">
        <f t="shared" si="288"/>
        <v>1.047520970486532</v>
      </c>
      <c r="Z188" s="38">
        <f t="shared" si="289"/>
        <v>763.3383175440697</v>
      </c>
      <c r="AA188" s="38">
        <f t="shared" si="290"/>
        <v>597.67730669839204</v>
      </c>
      <c r="AB188" s="32">
        <f t="shared" si="291"/>
        <v>0.56085933471112215</v>
      </c>
      <c r="AC188" s="48">
        <f t="shared" si="292"/>
        <v>1.8145332394708176</v>
      </c>
    </row>
    <row r="189" spans="19:32" x14ac:dyDescent="0.25">
      <c r="S189" s="48">
        <v>0.22</v>
      </c>
      <c r="T189" s="48">
        <f t="shared" si="283"/>
        <v>44.929824145466917</v>
      </c>
      <c r="U189" s="48">
        <f t="shared" si="284"/>
        <v>18.275851116376717</v>
      </c>
      <c r="V189" s="49">
        <f t="shared" si="285"/>
        <v>0.36353670094592599</v>
      </c>
      <c r="W189" s="49">
        <f t="shared" si="286"/>
        <v>1.2148716932396466</v>
      </c>
      <c r="X189" s="49">
        <f t="shared" si="287"/>
        <v>1.4110547266144389</v>
      </c>
      <c r="Y189" s="49">
        <f t="shared" si="288"/>
        <v>1.0514744720338252</v>
      </c>
      <c r="Z189" s="38">
        <f t="shared" si="289"/>
        <v>788.7629015683309</v>
      </c>
      <c r="AA189" s="38">
        <f t="shared" si="290"/>
        <v>592.33894166750929</v>
      </c>
      <c r="AB189" s="32">
        <f t="shared" si="291"/>
        <v>0.57111132349248483</v>
      </c>
      <c r="AC189" s="48">
        <f t="shared" si="292"/>
        <v>1.8413125881936225</v>
      </c>
    </row>
    <row r="190" spans="19:32" x14ac:dyDescent="0.25">
      <c r="S190" s="48">
        <v>0.23</v>
      </c>
      <c r="T190" s="48">
        <f t="shared" si="283"/>
        <v>44.929824145466917</v>
      </c>
      <c r="U190" s="48">
        <f t="shared" si="284"/>
        <v>18.275851116376717</v>
      </c>
      <c r="V190" s="49">
        <f t="shared" si="285"/>
        <v>0.36353670094592599</v>
      </c>
      <c r="W190" s="49">
        <f t="shared" si="286"/>
        <v>1.2148716932396466</v>
      </c>
      <c r="X190" s="49">
        <f t="shared" si="287"/>
        <v>1.3924278660788854</v>
      </c>
      <c r="Y190" s="49">
        <f t="shared" si="288"/>
        <v>1.0555384454250556</v>
      </c>
      <c r="Z190" s="38">
        <f t="shared" si="289"/>
        <v>813.7302844404619</v>
      </c>
      <c r="AA190" s="38">
        <f t="shared" si="290"/>
        <v>587.0049051838605</v>
      </c>
      <c r="AB190" s="32">
        <f t="shared" si="291"/>
        <v>0.58093085007645495</v>
      </c>
      <c r="AC190" s="48">
        <f t="shared" si="292"/>
        <v>1.8674881581058154</v>
      </c>
    </row>
    <row r="191" spans="19:32" x14ac:dyDescent="0.25">
      <c r="S191" s="48">
        <v>0.24</v>
      </c>
      <c r="T191" s="48">
        <f t="shared" si="283"/>
        <v>44.929824145466917</v>
      </c>
      <c r="U191" s="48">
        <f t="shared" si="284"/>
        <v>18.275851116376717</v>
      </c>
      <c r="V191" s="49">
        <f t="shared" si="285"/>
        <v>0.36353670094592599</v>
      </c>
      <c r="W191" s="49">
        <f t="shared" si="286"/>
        <v>1.2148716932396466</v>
      </c>
      <c r="X191" s="49">
        <f t="shared" si="287"/>
        <v>1.3746653305924927</v>
      </c>
      <c r="Y191" s="49">
        <f t="shared" si="288"/>
        <v>1.0597091676329431</v>
      </c>
      <c r="Z191" s="38">
        <f t="shared" si="289"/>
        <v>838.27817413385537</v>
      </c>
      <c r="AA191" s="38">
        <f t="shared" si="290"/>
        <v>581.67076010017774</v>
      </c>
      <c r="AB191" s="32">
        <f t="shared" si="291"/>
        <v>0.59035797268727142</v>
      </c>
      <c r="AC191" s="48">
        <f t="shared" si="292"/>
        <v>1.8931043065379309</v>
      </c>
    </row>
    <row r="192" spans="19:32" x14ac:dyDescent="0.25">
      <c r="S192" s="48">
        <v>0.25</v>
      </c>
      <c r="T192" s="48">
        <f t="shared" si="283"/>
        <v>44.929824145466917</v>
      </c>
      <c r="U192" s="48">
        <f t="shared" si="284"/>
        <v>18.275851116376717</v>
      </c>
      <c r="V192" s="49">
        <f t="shared" si="285"/>
        <v>0.36353670094592599</v>
      </c>
      <c r="W192" s="49">
        <f t="shared" si="286"/>
        <v>1.2148716932396466</v>
      </c>
      <c r="X192" s="49">
        <f t="shared" si="287"/>
        <v>1.3577181650657906</v>
      </c>
      <c r="Y192" s="49">
        <f t="shared" si="288"/>
        <v>1.0639831218482523</v>
      </c>
      <c r="Z192" s="38">
        <f t="shared" si="289"/>
        <v>862.4413574456828</v>
      </c>
      <c r="AA192" s="38">
        <f t="shared" si="290"/>
        <v>576.33228852783566</v>
      </c>
      <c r="AB192" s="32">
        <f t="shared" si="291"/>
        <v>0.59942810313440831</v>
      </c>
      <c r="AC192" s="48">
        <f t="shared" si="292"/>
        <v>1.9182017885699723</v>
      </c>
    </row>
    <row r="193" spans="19:29" x14ac:dyDescent="0.25">
      <c r="S193" s="48">
        <v>0.26</v>
      </c>
      <c r="T193" s="48">
        <f t="shared" si="283"/>
        <v>44.929824145466917</v>
      </c>
      <c r="U193" s="48">
        <f t="shared" si="284"/>
        <v>18.275851116376717</v>
      </c>
      <c r="V193" s="49">
        <f t="shared" si="285"/>
        <v>0.36353670094592599</v>
      </c>
      <c r="W193" s="49">
        <f t="shared" si="286"/>
        <v>1.2148716932396466</v>
      </c>
      <c r="X193" s="49">
        <f t="shared" si="287"/>
        <v>1.341540929532548</v>
      </c>
      <c r="Y193" s="49">
        <f t="shared" si="288"/>
        <v>1.0683569830474395</v>
      </c>
      <c r="Z193" s="38">
        <f t="shared" si="289"/>
        <v>886.25196783022091</v>
      </c>
      <c r="AA193" s="38">
        <f t="shared" si="290"/>
        <v>570.98547667658568</v>
      </c>
      <c r="AB193" s="32">
        <f t="shared" si="291"/>
        <v>0.60817265653653829</v>
      </c>
      <c r="AC193" s="48">
        <f t="shared" si="292"/>
        <v>1.9428180939001862</v>
      </c>
    </row>
    <row r="194" spans="19:29" x14ac:dyDescent="0.25">
      <c r="S194" s="48">
        <v>0.27</v>
      </c>
      <c r="T194" s="48">
        <f t="shared" si="283"/>
        <v>44.929824145466917</v>
      </c>
      <c r="U194" s="48">
        <f t="shared" si="284"/>
        <v>18.275851116376717</v>
      </c>
      <c r="V194" s="49">
        <f t="shared" si="285"/>
        <v>0.36353670094592599</v>
      </c>
      <c r="W194" s="49">
        <f t="shared" si="286"/>
        <v>1.2148716932396466</v>
      </c>
      <c r="X194" s="49">
        <f t="shared" si="287"/>
        <v>1.3260913977804458</v>
      </c>
      <c r="Y194" s="49">
        <f t="shared" si="288"/>
        <v>1.0728276047474081</v>
      </c>
      <c r="Z194" s="38">
        <f t="shared" si="289"/>
        <v>909.73972522114946</v>
      </c>
      <c r="AA194" s="38">
        <f t="shared" si="290"/>
        <v>565.62650094557762</v>
      </c>
      <c r="AB194" s="32">
        <f t="shared" si="291"/>
        <v>0.61661959524776477</v>
      </c>
      <c r="AC194" s="48">
        <f t="shared" si="292"/>
        <v>1.9669877480372162</v>
      </c>
    </row>
    <row r="195" spans="19:29" x14ac:dyDescent="0.25">
      <c r="S195" s="48">
        <v>0.28000000000000003</v>
      </c>
      <c r="T195" s="48">
        <f t="shared" si="283"/>
        <v>44.929824145466917</v>
      </c>
      <c r="U195" s="48">
        <f t="shared" si="284"/>
        <v>18.275851116376717</v>
      </c>
      <c r="V195" s="49">
        <f t="shared" si="285"/>
        <v>0.36353670094592599</v>
      </c>
      <c r="W195" s="49">
        <f t="shared" si="286"/>
        <v>1.2148716932396466</v>
      </c>
      <c r="X195" s="49">
        <f t="shared" si="287"/>
        <v>1.3113302857910878</v>
      </c>
      <c r="Y195" s="49">
        <f t="shared" si="288"/>
        <v>1.0773920068355649</v>
      </c>
      <c r="Z195" s="38">
        <f t="shared" si="289"/>
        <v>932.93215111723794</v>
      </c>
      <c r="AA195" s="38">
        <f t="shared" si="290"/>
        <v>560.25171514751719</v>
      </c>
      <c r="AB195" s="32">
        <f t="shared" si="291"/>
        <v>0.62479388653655632</v>
      </c>
      <c r="AC195" s="48">
        <f t="shared" si="292"/>
        <v>1.9907425820236337</v>
      </c>
    </row>
    <row r="196" spans="19:29" x14ac:dyDescent="0.25">
      <c r="S196" s="48">
        <v>0.28999999999999998</v>
      </c>
      <c r="T196" s="48">
        <f t="shared" si="283"/>
        <v>44.929824145466917</v>
      </c>
      <c r="U196" s="48">
        <f t="shared" si="284"/>
        <v>18.275851116376717</v>
      </c>
      <c r="V196" s="49">
        <f t="shared" si="285"/>
        <v>0.36353670094592599</v>
      </c>
      <c r="W196" s="49">
        <f t="shared" si="286"/>
        <v>1.2148716932396466</v>
      </c>
      <c r="X196" s="49">
        <f t="shared" si="287"/>
        <v>1.2972210066655629</v>
      </c>
      <c r="Y196" s="49">
        <f t="shared" si="288"/>
        <v>1.0820473643751938</v>
      </c>
      <c r="Z196" s="38">
        <f t="shared" si="289"/>
        <v>955.85476178418037</v>
      </c>
      <c r="AA196" s="38">
        <f t="shared" si="290"/>
        <v>554.85763876032024</v>
      </c>
      <c r="AB196" s="32">
        <f t="shared" si="291"/>
        <v>0.63271788954645836</v>
      </c>
      <c r="AC196" s="48">
        <f t="shared" si="292"/>
        <v>2.0141119743533547</v>
      </c>
    </row>
    <row r="197" spans="19:29" x14ac:dyDescent="0.25">
      <c r="S197" s="43">
        <v>0.3</v>
      </c>
      <c r="T197" s="43">
        <f t="shared" si="283"/>
        <v>44.929824145466917</v>
      </c>
      <c r="U197" s="43">
        <f t="shared" si="284"/>
        <v>18.275851116376717</v>
      </c>
      <c r="V197" s="47">
        <f t="shared" si="285"/>
        <v>0.36353670094592599</v>
      </c>
      <c r="W197" s="47">
        <f t="shared" si="286"/>
        <v>1.2148716932396466</v>
      </c>
      <c r="X197" s="47">
        <f t="shared" si="287"/>
        <v>1.2837294491225175</v>
      </c>
      <c r="Y197" s="47">
        <f t="shared" si="288"/>
        <v>1.0867909972966225</v>
      </c>
      <c r="Z197" s="46">
        <f t="shared" si="289"/>
        <v>978.53124206280984</v>
      </c>
      <c r="AA197" s="46">
        <f t="shared" si="290"/>
        <v>549.44094611169999</v>
      </c>
      <c r="AB197" s="43">
        <f t="shared" si="291"/>
        <v>0.64041168395340686</v>
      </c>
      <c r="AC197" s="43">
        <f t="shared" si="292"/>
        <v>2.0371230682769021</v>
      </c>
    </row>
    <row r="198" spans="19:29" x14ac:dyDescent="0.25">
      <c r="S198" s="48">
        <v>0.31</v>
      </c>
      <c r="T198" s="48">
        <f t="shared" si="283"/>
        <v>44.929824145466917</v>
      </c>
      <c r="U198" s="48">
        <f t="shared" si="284"/>
        <v>18.275851116376717</v>
      </c>
      <c r="V198" s="49">
        <f t="shared" si="285"/>
        <v>0.36353670094592599</v>
      </c>
      <c r="W198" s="49">
        <f t="shared" si="286"/>
        <v>1.2148716932396466</v>
      </c>
      <c r="X198" s="49">
        <f t="shared" si="287"/>
        <v>1.2708237770109434</v>
      </c>
      <c r="Y198" s="49">
        <f t="shared" si="288"/>
        <v>1.0916203608938744</v>
      </c>
      <c r="Z198" s="38">
        <f t="shared" si="289"/>
        <v>1000.9836019616108</v>
      </c>
      <c r="AA198" s="38">
        <f t="shared" si="290"/>
        <v>543.99845641188199</v>
      </c>
      <c r="AB198" s="32">
        <f t="shared" si="291"/>
        <v>0.64789335030557837</v>
      </c>
      <c r="AC198" s="48">
        <f t="shared" si="292"/>
        <v>2.0598009672850917</v>
      </c>
    </row>
    <row r="199" spans="19:29" x14ac:dyDescent="0.25">
      <c r="S199" s="48">
        <v>0.32</v>
      </c>
      <c r="T199" s="48">
        <f t="shared" si="283"/>
        <v>44.929824145466917</v>
      </c>
      <c r="U199" s="48">
        <f t="shared" si="284"/>
        <v>18.275851116376717</v>
      </c>
      <c r="V199" s="49">
        <f t="shared" si="285"/>
        <v>0.36353670094592599</v>
      </c>
      <c r="W199" s="49">
        <f t="shared" si="286"/>
        <v>1.2148716932396466</v>
      </c>
      <c r="X199" s="49">
        <f t="shared" si="287"/>
        <v>1.2584742475876816</v>
      </c>
      <c r="Y199" s="49">
        <f t="shared" si="288"/>
        <v>1.0965330370546886</v>
      </c>
      <c r="Z199" s="38">
        <f t="shared" si="289"/>
        <v>1023.2323179417892</v>
      </c>
      <c r="AA199" s="38">
        <f t="shared" si="290"/>
        <v>538.52712455830704</v>
      </c>
      <c r="AB199" s="32">
        <f t="shared" si="291"/>
        <v>0.65517921012456193</v>
      </c>
      <c r="AC199" s="48">
        <f t="shared" si="292"/>
        <v>2.0821689112137562</v>
      </c>
    </row>
    <row r="200" spans="19:29" x14ac:dyDescent="0.25">
      <c r="S200" s="48">
        <v>0.33</v>
      </c>
      <c r="T200" s="48">
        <f t="shared" si="283"/>
        <v>44.929824145466917</v>
      </c>
      <c r="U200" s="48">
        <f t="shared" si="284"/>
        <v>18.275851116376717</v>
      </c>
      <c r="V200" s="49">
        <f t="shared" si="285"/>
        <v>0.36353670094592599</v>
      </c>
      <c r="W200" s="49">
        <f t="shared" si="286"/>
        <v>1.2148716932396466</v>
      </c>
      <c r="X200" s="49">
        <f t="shared" si="287"/>
        <v>1.246653046576905</v>
      </c>
      <c r="Y200" s="49">
        <f t="shared" si="288"/>
        <v>1.1015267261590571</v>
      </c>
      <c r="Z200" s="38">
        <f t="shared" si="289"/>
        <v>1045.2964605698987</v>
      </c>
      <c r="AA200" s="38">
        <f t="shared" si="290"/>
        <v>533.02403264386362</v>
      </c>
      <c r="AB200" s="32">
        <f t="shared" si="291"/>
        <v>0.66228403233963928</v>
      </c>
      <c r="AC200" s="48">
        <f t="shared" si="292"/>
        <v>2.1042484351113862</v>
      </c>
    </row>
    <row r="201" spans="19:29" x14ac:dyDescent="0.25">
      <c r="S201" s="48">
        <v>0.34</v>
      </c>
      <c r="T201" s="48">
        <f t="shared" si="283"/>
        <v>44.929824145466917</v>
      </c>
      <c r="U201" s="48">
        <f t="shared" si="284"/>
        <v>18.275851116376717</v>
      </c>
      <c r="V201" s="49">
        <f t="shared" si="285"/>
        <v>0.36353670094592599</v>
      </c>
      <c r="W201" s="49">
        <f t="shared" si="286"/>
        <v>1.2148716932396466</v>
      </c>
      <c r="X201" s="49">
        <f t="shared" si="287"/>
        <v>1.2353341382613428</v>
      </c>
      <c r="Y201" s="49">
        <f t="shared" si="288"/>
        <v>1.1065992395878614</v>
      </c>
      <c r="Z201" s="38">
        <f t="shared" si="289"/>
        <v>1067.1938100108516</v>
      </c>
      <c r="AA201" s="38">
        <f t="shared" si="290"/>
        <v>527.48638210700824</v>
      </c>
      <c r="AB201" s="32">
        <f t="shared" si="291"/>
        <v>0.66922121142894164</v>
      </c>
      <c r="AC201" s="48">
        <f t="shared" si="292"/>
        <v>2.1260595127511026</v>
      </c>
    </row>
    <row r="202" spans="19:29" x14ac:dyDescent="0.25">
      <c r="S202" s="48">
        <v>0.35</v>
      </c>
      <c r="T202" s="48">
        <f t="shared" si="283"/>
        <v>44.929824145466917</v>
      </c>
      <c r="U202" s="48">
        <f t="shared" si="284"/>
        <v>18.275851116376717</v>
      </c>
      <c r="V202" s="49">
        <f t="shared" si="285"/>
        <v>0.36353670094592599</v>
      </c>
      <c r="W202" s="49">
        <f t="shared" si="286"/>
        <v>1.2148716932396466</v>
      </c>
      <c r="X202" s="49">
        <f t="shared" si="287"/>
        <v>1.2244931290576468</v>
      </c>
      <c r="Y202" s="49">
        <f t="shared" si="288"/>
        <v>1.1117484927889407</v>
      </c>
      <c r="Z202" s="38">
        <f t="shared" si="289"/>
        <v>1088.9409606585782</v>
      </c>
      <c r="AA202" s="38">
        <f t="shared" si="290"/>
        <v>521.91148646820182</v>
      </c>
      <c r="AB202" s="32">
        <f t="shared" si="291"/>
        <v>0.67600292168341258</v>
      </c>
      <c r="AC202" s="48">
        <f t="shared" si="292"/>
        <v>2.1476206864424165</v>
      </c>
    </row>
    <row r="203" spans="19:29" x14ac:dyDescent="0.25">
      <c r="S203" s="48">
        <v>0.36</v>
      </c>
      <c r="T203" s="48">
        <f t="shared" si="283"/>
        <v>44.929824145466917</v>
      </c>
      <c r="U203" s="48">
        <f t="shared" si="284"/>
        <v>18.275851116376717</v>
      </c>
      <c r="V203" s="49">
        <f t="shared" si="285"/>
        <v>0.36353670094592599</v>
      </c>
      <c r="W203" s="49">
        <f t="shared" si="286"/>
        <v>1.2148716932396466</v>
      </c>
      <c r="X203" s="49">
        <f t="shared" si="287"/>
        <v>1.2141071432052222</v>
      </c>
      <c r="Y203" s="49">
        <f t="shared" si="288"/>
        <v>1.1169724988530398</v>
      </c>
      <c r="Z203" s="38">
        <f t="shared" si="289"/>
        <v>1110.5534160488521</v>
      </c>
      <c r="AA203" s="38">
        <f t="shared" si="290"/>
        <v>516.29676460250209</v>
      </c>
      <c r="AB203" s="32">
        <f t="shared" si="291"/>
        <v>0.68264025123949124</v>
      </c>
      <c r="AC203" s="48">
        <f t="shared" si="292"/>
        <v>2.1689491846017916</v>
      </c>
    </row>
    <row r="204" spans="19:29" x14ac:dyDescent="0.25">
      <c r="S204" s="48">
        <v>0.37</v>
      </c>
      <c r="T204" s="48">
        <f t="shared" si="283"/>
        <v>44.929824145466917</v>
      </c>
      <c r="U204" s="48">
        <f t="shared" si="284"/>
        <v>18.275851116376717</v>
      </c>
      <c r="V204" s="49">
        <f t="shared" si="285"/>
        <v>0.36353670094592599</v>
      </c>
      <c r="W204" s="49">
        <f t="shared" si="286"/>
        <v>1.2148716932396466</v>
      </c>
      <c r="X204" s="49">
        <f t="shared" si="287"/>
        <v>1.2041547093526188</v>
      </c>
      <c r="Y204" s="49">
        <f t="shared" si="288"/>
        <v>1.1222693625566398</v>
      </c>
      <c r="Z204" s="38">
        <f t="shared" si="289"/>
        <v>1132.0456750656897</v>
      </c>
      <c r="AA204" s="38">
        <f t="shared" si="290"/>
        <v>510.63973450296987</v>
      </c>
      <c r="AB204" s="32">
        <f t="shared" si="291"/>
        <v>0.68914331890422353</v>
      </c>
      <c r="AC204" s="48">
        <f t="shared" si="292"/>
        <v>2.1900610283699873</v>
      </c>
    </row>
    <row r="205" spans="19:29" x14ac:dyDescent="0.25">
      <c r="S205" s="48">
        <v>0.38</v>
      </c>
      <c r="T205" s="48">
        <f t="shared" si="283"/>
        <v>44.929824145466917</v>
      </c>
      <c r="U205" s="48">
        <f t="shared" si="284"/>
        <v>18.275851116376717</v>
      </c>
      <c r="V205" s="49">
        <f t="shared" si="285"/>
        <v>0.36353670094592599</v>
      </c>
      <c r="W205" s="49">
        <f t="shared" si="286"/>
        <v>1.2148716932396466</v>
      </c>
      <c r="X205" s="49">
        <f t="shared" si="287"/>
        <v>1.1946156569611692</v>
      </c>
      <c r="Y205" s="49">
        <f t="shared" si="288"/>
        <v>1.127637274832765</v>
      </c>
      <c r="Z205" s="38">
        <f t="shared" si="289"/>
        <v>1153.4313103364937</v>
      </c>
      <c r="AA205" s="38">
        <f t="shared" si="290"/>
        <v>504.9380074938648</v>
      </c>
      <c r="AB205" s="32">
        <f t="shared" si="291"/>
        <v>0.69552137629121469</v>
      </c>
      <c r="AC205" s="48">
        <f t="shared" si="292"/>
        <v>2.2109711284149474</v>
      </c>
    </row>
    <row r="206" spans="19:29" x14ac:dyDescent="0.25">
      <c r="S206" s="48">
        <v>0.39</v>
      </c>
      <c r="T206" s="48">
        <f t="shared" si="283"/>
        <v>44.929824145466917</v>
      </c>
      <c r="U206" s="48">
        <f t="shared" si="284"/>
        <v>18.275851116376717</v>
      </c>
      <c r="V206" s="49">
        <f t="shared" si="285"/>
        <v>0.36353670094592599</v>
      </c>
      <c r="W206" s="49">
        <f t="shared" si="286"/>
        <v>1.2148716932396466</v>
      </c>
      <c r="X206" s="49">
        <f t="shared" si="287"/>
        <v>1.1854710215645996</v>
      </c>
      <c r="Y206" s="49">
        <f t="shared" si="288"/>
        <v>1.1330745076344957</v>
      </c>
      <c r="Z206" s="38">
        <f t="shared" si="289"/>
        <v>1174.7230396094733</v>
      </c>
      <c r="AA206" s="38">
        <f t="shared" si="290"/>
        <v>499.18928285645273</v>
      </c>
      <c r="AB206" s="32">
        <f t="shared" si="291"/>
        <v>0.70178289737357846</v>
      </c>
      <c r="AC206" s="48">
        <f t="shared" si="292"/>
        <v>2.2316933729286244</v>
      </c>
    </row>
    <row r="207" spans="19:29" x14ac:dyDescent="0.25">
      <c r="S207" s="43">
        <v>0.4</v>
      </c>
      <c r="T207" s="43">
        <f t="shared" si="283"/>
        <v>44.929824145466917</v>
      </c>
      <c r="U207" s="43">
        <f t="shared" si="284"/>
        <v>18.275851116376717</v>
      </c>
      <c r="V207" s="47">
        <f t="shared" si="285"/>
        <v>0.36353670094592599</v>
      </c>
      <c r="W207" s="47">
        <f t="shared" si="286"/>
        <v>1.2148716932396466</v>
      </c>
      <c r="X207" s="47">
        <f t="shared" si="287"/>
        <v>1.176702958027972</v>
      </c>
      <c r="Y207" s="47">
        <f t="shared" si="288"/>
        <v>1.1385794091592032</v>
      </c>
      <c r="Z207" s="46">
        <f t="shared" si="289"/>
        <v>1195.9327908178277</v>
      </c>
      <c r="AA207" s="46">
        <f t="shared" si="290"/>
        <v>493.39134283371334</v>
      </c>
      <c r="AB207" s="43">
        <f t="shared" si="291"/>
        <v>0.70793565722214102</v>
      </c>
      <c r="AC207" s="43">
        <f t="shared" si="292"/>
        <v>2.2522407077120232</v>
      </c>
    </row>
    <row r="208" spans="19:29" x14ac:dyDescent="0.25">
      <c r="S208" s="48">
        <v>0.41</v>
      </c>
      <c r="T208" s="48">
        <f t="shared" si="283"/>
        <v>44.929824145466917</v>
      </c>
      <c r="U208" s="48">
        <f t="shared" si="284"/>
        <v>18.275851116376717</v>
      </c>
      <c r="V208" s="49">
        <f t="shared" si="285"/>
        <v>0.36353670094592599</v>
      </c>
      <c r="W208" s="49">
        <f t="shared" si="286"/>
        <v>1.2148716932396466</v>
      </c>
      <c r="X208" s="49">
        <f t="shared" si="287"/>
        <v>1.1682946610414549</v>
      </c>
      <c r="Y208" s="49">
        <f t="shared" si="288"/>
        <v>1.1441503994044437</v>
      </c>
      <c r="Z208" s="38">
        <f t="shared" si="289"/>
        <v>1217.0717614570262</v>
      </c>
      <c r="AA208" s="38">
        <f t="shared" si="290"/>
        <v>487.54204798332603</v>
      </c>
      <c r="AB208" s="32">
        <f t="shared" si="291"/>
        <v>0.7139868014190307</v>
      </c>
      <c r="AC208" s="48">
        <f t="shared" si="292"/>
        <v>2.27262520914269</v>
      </c>
    </row>
    <row r="209" spans="19:29" x14ac:dyDescent="0.25">
      <c r="S209" s="48">
        <v>0.42</v>
      </c>
      <c r="T209" s="48">
        <f t="shared" si="283"/>
        <v>44.929824145466917</v>
      </c>
      <c r="U209" s="48">
        <f t="shared" si="284"/>
        <v>18.275851116376717</v>
      </c>
      <c r="V209" s="49">
        <f t="shared" si="285"/>
        <v>0.36353670094592599</v>
      </c>
      <c r="W209" s="49">
        <f t="shared" si="286"/>
        <v>1.2148716932396466</v>
      </c>
      <c r="X209" s="49">
        <f t="shared" si="287"/>
        <v>1.1602302921657019</v>
      </c>
      <c r="Y209" s="49">
        <f t="shared" si="288"/>
        <v>1.1497859660290861</v>
      </c>
      <c r="Z209" s="38">
        <f t="shared" si="289"/>
        <v>1238.1504728328673</v>
      </c>
      <c r="AA209" s="38">
        <f t="shared" si="290"/>
        <v>481.63933285109653</v>
      </c>
      <c r="AB209" s="32">
        <f t="shared" si="291"/>
        <v>0.71994290740690392</v>
      </c>
      <c r="AC209" s="48">
        <f t="shared" si="292"/>
        <v>2.2928581507310311</v>
      </c>
    </row>
    <row r="210" spans="19:29" x14ac:dyDescent="0.25">
      <c r="S210" s="48">
        <v>0.43</v>
      </c>
      <c r="T210" s="48">
        <f t="shared" si="283"/>
        <v>44.929824145466917</v>
      </c>
      <c r="U210" s="48">
        <f t="shared" si="284"/>
        <v>18.275851116376717</v>
      </c>
      <c r="V210" s="49">
        <f t="shared" si="285"/>
        <v>0.36353670094592599</v>
      </c>
      <c r="W210" s="49">
        <f t="shared" si="286"/>
        <v>1.2148716932396466</v>
      </c>
      <c r="X210" s="49">
        <f t="shared" si="287"/>
        <v>1.1524949128173874</v>
      </c>
      <c r="Y210" s="49">
        <f t="shared" si="288"/>
        <v>1.1554846604956286</v>
      </c>
      <c r="Z210" s="38">
        <f t="shared" si="289"/>
        <v>1259.1788196775349</v>
      </c>
      <c r="AA210" s="38">
        <f t="shared" si="290"/>
        <v>475.68120193949591</v>
      </c>
      <c r="AB210" s="32">
        <f t="shared" si="291"/>
        <v>0.72581003884329398</v>
      </c>
      <c r="AC210" s="48">
        <f t="shared" si="292"/>
        <v>2.312950063894609</v>
      </c>
    </row>
    <row r="211" spans="19:29" x14ac:dyDescent="0.25">
      <c r="S211" s="48">
        <v>0.44</v>
      </c>
      <c r="T211" s="48">
        <f t="shared" si="283"/>
        <v>44.929824145466917</v>
      </c>
      <c r="U211" s="48">
        <f t="shared" si="284"/>
        <v>18.275851116376717</v>
      </c>
      <c r="V211" s="49">
        <f t="shared" si="285"/>
        <v>0.36353670094592599</v>
      </c>
      <c r="W211" s="49">
        <f t="shared" si="286"/>
        <v>1.2148716932396466</v>
      </c>
      <c r="X211" s="49">
        <f t="shared" si="287"/>
        <v>1.1450744226469669</v>
      </c>
      <c r="Y211" s="49">
        <f t="shared" si="288"/>
        <v>1.1612450944717803</v>
      </c>
      <c r="Z211" s="38">
        <f t="shared" si="289"/>
        <v>1280.166115577591</v>
      </c>
      <c r="AA211" s="38">
        <f t="shared" si="290"/>
        <v>469.66572594822753</v>
      </c>
      <c r="AB211" s="32">
        <f t="shared" si="291"/>
        <v>0.73159379387067935</v>
      </c>
      <c r="AC211" s="48">
        <f t="shared" si="292"/>
        <v>2.3329107935114992</v>
      </c>
    </row>
    <row r="212" spans="19:29" x14ac:dyDescent="0.25">
      <c r="S212" s="48">
        <v>0.45</v>
      </c>
      <c r="T212" s="48">
        <f t="shared" si="283"/>
        <v>44.929824145466917</v>
      </c>
      <c r="U212" s="48">
        <f t="shared" si="284"/>
        <v>18.275851116376717</v>
      </c>
      <c r="V212" s="49">
        <f t="shared" si="285"/>
        <v>0.36353670094592599</v>
      </c>
      <c r="W212" s="49">
        <f t="shared" si="286"/>
        <v>1.2148716932396466</v>
      </c>
      <c r="X212" s="49">
        <f t="shared" si="287"/>
        <v>1.1379555028169888</v>
      </c>
      <c r="Y212" s="49">
        <f t="shared" si="288"/>
        <v>1.1670659364713192</v>
      </c>
      <c r="Z212" s="38">
        <f t="shared" si="289"/>
        <v>1301.1211346107914</v>
      </c>
      <c r="AA212" s="38">
        <f t="shared" si="290"/>
        <v>463.59103826577444</v>
      </c>
      <c r="AB212" s="32">
        <f t="shared" si="291"/>
        <v>0.7372993480800335</v>
      </c>
      <c r="AC212" s="48">
        <f t="shared" si="292"/>
        <v>2.3527495487537831</v>
      </c>
    </row>
    <row r="213" spans="19:29" x14ac:dyDescent="0.25">
      <c r="S213" s="48">
        <v>0.46</v>
      </c>
      <c r="T213" s="48">
        <f t="shared" si="283"/>
        <v>44.929824145466917</v>
      </c>
      <c r="U213" s="48">
        <f t="shared" si="284"/>
        <v>18.275851116376717</v>
      </c>
      <c r="V213" s="49">
        <f t="shared" si="285"/>
        <v>0.36353670094592599</v>
      </c>
      <c r="W213" s="49">
        <f t="shared" si="286"/>
        <v>1.2148716932396466</v>
      </c>
      <c r="X213" s="49">
        <f t="shared" si="287"/>
        <v>1.1311255637391939</v>
      </c>
      <c r="Y213" s="49">
        <f t="shared" si="288"/>
        <v>1.172945908715967</v>
      </c>
      <c r="Z213" s="38">
        <f t="shared" si="289"/>
        <v>1322.0521495470084</v>
      </c>
      <c r="AA213" s="38">
        <f t="shared" si="290"/>
        <v>457.45533169271005</v>
      </c>
      <c r="AB213" s="32">
        <f t="shared" si="291"/>
        <v>0.74293149283417603</v>
      </c>
      <c r="AC213" s="48">
        <f t="shared" si="292"/>
        <v>2.3724749496492383</v>
      </c>
    </row>
    <row r="214" spans="19:29" x14ac:dyDescent="0.25">
      <c r="S214" s="48">
        <v>0.47</v>
      </c>
      <c r="T214" s="48">
        <f t="shared" si="283"/>
        <v>44.929824145466917</v>
      </c>
      <c r="U214" s="48">
        <f t="shared" si="284"/>
        <v>18.275851116376717</v>
      </c>
      <c r="V214" s="49">
        <f t="shared" si="285"/>
        <v>0.36353670094592599</v>
      </c>
      <c r="W214" s="49">
        <f t="shared" si="286"/>
        <v>1.2148716932396466</v>
      </c>
      <c r="X214" s="49">
        <f t="shared" si="287"/>
        <v>1.1245726968730032</v>
      </c>
      <c r="Y214" s="49">
        <f t="shared" si="288"/>
        <v>1.1788837842015936</v>
      </c>
      <c r="Z214" s="38">
        <f t="shared" si="289"/>
        <v>1342.9669669317234</v>
      </c>
      <c r="AA214" s="38">
        <f t="shared" si="290"/>
        <v>451.25685537920964</v>
      </c>
      <c r="AB214" s="32">
        <f t="shared" si="291"/>
        <v>0.74849466952345023</v>
      </c>
      <c r="AC214" s="48">
        <f t="shared" si="292"/>
        <v>2.3920950697723788</v>
      </c>
    </row>
    <row r="215" spans="19:29" x14ac:dyDescent="0.25">
      <c r="S215" s="48">
        <v>0.48</v>
      </c>
      <c r="T215" s="48">
        <f t="shared" si="283"/>
        <v>44.929824145466917</v>
      </c>
      <c r="U215" s="48">
        <f t="shared" si="284"/>
        <v>18.275851116376717</v>
      </c>
      <c r="V215" s="49">
        <f t="shared" si="285"/>
        <v>0.36353670094592599</v>
      </c>
      <c r="W215" s="49">
        <f t="shared" si="286"/>
        <v>1.2148716932396466</v>
      </c>
      <c r="X215" s="49">
        <f t="shared" si="287"/>
        <v>1.1182856302274378</v>
      </c>
      <c r="Y215" s="49">
        <f t="shared" si="288"/>
        <v>1.1848783839534913</v>
      </c>
      <c r="Z215" s="38">
        <f t="shared" si="289"/>
        <v>1363.8729593378803</v>
      </c>
      <c r="AA215" s="38">
        <f t="shared" si="290"/>
        <v>444.99391196070286</v>
      </c>
      <c r="AB215" s="32">
        <f t="shared" si="291"/>
        <v>0.75399300024703175</v>
      </c>
      <c r="AC215" s="48">
        <f t="shared" si="292"/>
        <v>2.411617475424467</v>
      </c>
    </row>
    <row r="216" spans="19:29" x14ac:dyDescent="0.25">
      <c r="S216" s="48">
        <v>0.49</v>
      </c>
      <c r="T216" s="48">
        <f t="shared" si="283"/>
        <v>44.929824145466917</v>
      </c>
      <c r="U216" s="48">
        <f t="shared" si="284"/>
        <v>18.275851116376717</v>
      </c>
      <c r="V216" s="49">
        <f t="shared" si="285"/>
        <v>0.36353670094592599</v>
      </c>
      <c r="W216" s="49">
        <f t="shared" si="286"/>
        <v>1.2148716932396466</v>
      </c>
      <c r="X216" s="49">
        <f t="shared" si="287"/>
        <v>1.1122536872436812</v>
      </c>
      <c r="Y216" s="49">
        <f t="shared" si="288"/>
        <v>1.1909285744567251</v>
      </c>
      <c r="Z216" s="38">
        <f t="shared" si="289"/>
        <v>1384.7770950429106</v>
      </c>
      <c r="AA216" s="38">
        <f t="shared" si="290"/>
        <v>438.66485487695149</v>
      </c>
      <c r="AB216" s="32">
        <f t="shared" si="291"/>
        <v>0.7594303153460793</v>
      </c>
      <c r="AC216" s="48">
        <f t="shared" si="292"/>
        <v>2.4310492616252546</v>
      </c>
    </row>
    <row r="217" spans="19:29" x14ac:dyDescent="0.25">
      <c r="S217" s="43">
        <v>0.5</v>
      </c>
      <c r="T217" s="43">
        <f t="shared" si="283"/>
        <v>44.929824145466917</v>
      </c>
      <c r="U217" s="43">
        <f t="shared" si="284"/>
        <v>18.275851116376717</v>
      </c>
      <c r="V217" s="47">
        <f t="shared" si="285"/>
        <v>0.36353670094592599</v>
      </c>
      <c r="W217" s="47">
        <f t="shared" si="286"/>
        <v>1.2148716932396466</v>
      </c>
      <c r="X217" s="47">
        <f t="shared" si="287"/>
        <v>1.1064667487668332</v>
      </c>
      <c r="Y217" s="47">
        <f t="shared" si="288"/>
        <v>1.1970332652487561</v>
      </c>
      <c r="Z217" s="46">
        <f t="shared" si="289"/>
        <v>1405.6859653619474</v>
      </c>
      <c r="AA217" s="46">
        <f t="shared" si="290"/>
        <v>432.26808586108189</v>
      </c>
      <c r="AB217" s="43">
        <f t="shared" si="291"/>
        <v>0.76481017815791541</v>
      </c>
      <c r="AC217" s="43">
        <f t="shared" si="292"/>
        <v>2.450397085206502</v>
      </c>
    </row>
    <row r="218" spans="19:29" x14ac:dyDescent="0.25">
      <c r="S218" s="48">
        <v>0.51</v>
      </c>
      <c r="T218" s="48">
        <f t="shared" si="283"/>
        <v>44.929824145466917</v>
      </c>
      <c r="U218" s="48">
        <f t="shared" si="284"/>
        <v>18.275851116376717</v>
      </c>
      <c r="V218" s="49">
        <f t="shared" si="285"/>
        <v>0.36353670094592599</v>
      </c>
      <c r="W218" s="49">
        <f t="shared" si="286"/>
        <v>1.2148716932396466</v>
      </c>
      <c r="X218" s="49">
        <f t="shared" si="287"/>
        <v>1.1009152178434305</v>
      </c>
      <c r="Y218" s="49">
        <f t="shared" si="288"/>
        <v>1.2031914066625693</v>
      </c>
      <c r="Z218" s="38">
        <f t="shared" si="289"/>
        <v>1426.6058098453138</v>
      </c>
      <c r="AA218" s="38">
        <f t="shared" si="290"/>
        <v>425.8020525861993</v>
      </c>
      <c r="AB218" s="32">
        <f t="shared" si="291"/>
        <v>0.77013590731185855</v>
      </c>
      <c r="AC218" s="48">
        <f t="shared" si="292"/>
        <v>2.4696671952681903</v>
      </c>
    </row>
    <row r="219" spans="19:29" x14ac:dyDescent="0.25">
      <c r="S219" s="48">
        <v>0.52</v>
      </c>
      <c r="T219" s="48">
        <f t="shared" si="283"/>
        <v>44.929824145466917</v>
      </c>
      <c r="U219" s="48">
        <f t="shared" si="284"/>
        <v>18.275851116376717</v>
      </c>
      <c r="V219" s="49">
        <f t="shared" si="285"/>
        <v>0.36353670094592599</v>
      </c>
      <c r="W219" s="49">
        <f t="shared" si="286"/>
        <v>1.2148716932396466</v>
      </c>
      <c r="X219" s="49">
        <f t="shared" si="287"/>
        <v>1.0955899871063464</v>
      </c>
      <c r="Y219" s="49">
        <f t="shared" si="288"/>
        <v>1.2094019877095139</v>
      </c>
      <c r="Z219" s="38">
        <f t="shared" si="289"/>
        <v>1447.5425395279058</v>
      </c>
      <c r="AA219" s="38">
        <f t="shared" si="290"/>
        <v>419.26524645823713</v>
      </c>
      <c r="AB219" s="32">
        <f t="shared" si="291"/>
        <v>0.77541059684580227</v>
      </c>
      <c r="AC219" s="48">
        <f t="shared" si="292"/>
        <v>2.4888654612324461</v>
      </c>
    </row>
    <row r="220" spans="19:29" x14ac:dyDescent="0.25">
      <c r="S220" s="48">
        <v>0.53</v>
      </c>
      <c r="T220" s="48">
        <f t="shared" si="283"/>
        <v>44.929824145466917</v>
      </c>
      <c r="U220" s="48">
        <f t="shared" si="284"/>
        <v>18.275851116376717</v>
      </c>
      <c r="V220" s="49">
        <f t="shared" si="285"/>
        <v>0.36353670094592599</v>
      </c>
      <c r="W220" s="49">
        <f t="shared" si="286"/>
        <v>1.2148716932396466</v>
      </c>
      <c r="X220" s="49">
        <f t="shared" si="287"/>
        <v>1.09048240853111</v>
      </c>
      <c r="Y220" s="49">
        <f t="shared" si="288"/>
        <v>1.2156640340919278</v>
      </c>
      <c r="Z220" s="38">
        <f t="shared" si="289"/>
        <v>1468.5017583998429</v>
      </c>
      <c r="AA220" s="38">
        <f t="shared" si="290"/>
        <v>412.65620054460487</v>
      </c>
      <c r="AB220" s="32">
        <f t="shared" si="291"/>
        <v>0.78063713438708049</v>
      </c>
      <c r="AC220" s="48">
        <f t="shared" si="292"/>
        <v>2.5079973987070749</v>
      </c>
    </row>
    <row r="221" spans="19:29" x14ac:dyDescent="0.25">
      <c r="S221" s="48">
        <v>0.54</v>
      </c>
      <c r="T221" s="48">
        <f t="shared" si="283"/>
        <v>44.929824145466917</v>
      </c>
      <c r="U221" s="48">
        <f t="shared" si="284"/>
        <v>18.275851116376717</v>
      </c>
      <c r="V221" s="49">
        <f t="shared" si="285"/>
        <v>0.36353670094592599</v>
      </c>
      <c r="W221" s="49">
        <f t="shared" si="286"/>
        <v>1.2148716932396466</v>
      </c>
      <c r="X221" s="49">
        <f t="shared" si="287"/>
        <v>1.0855842653678001</v>
      </c>
      <c r="Y221" s="49">
        <f t="shared" si="288"/>
        <v>1.2219766063364208</v>
      </c>
      <c r="Z221" s="38">
        <f t="shared" si="289"/>
        <v>1489.4887832514505</v>
      </c>
      <c r="AA221" s="38">
        <f t="shared" si="290"/>
        <v>405.97348762904409</v>
      </c>
      <c r="AB221" s="32">
        <f t="shared" si="291"/>
        <v>0.7858182176106</v>
      </c>
      <c r="AC221" s="48">
        <f t="shared" si="292"/>
        <v>2.5270681933499821</v>
      </c>
    </row>
    <row r="222" spans="19:29" x14ac:dyDescent="0.25">
      <c r="S222" s="48">
        <v>0.55000000000000004</v>
      </c>
      <c r="T222" s="48">
        <f t="shared" si="283"/>
        <v>44.929824145466917</v>
      </c>
      <c r="U222" s="48">
        <f t="shared" si="284"/>
        <v>18.275851116376717</v>
      </c>
      <c r="V222" s="49">
        <f t="shared" si="285"/>
        <v>0.36353670094592599</v>
      </c>
      <c r="W222" s="49">
        <f t="shared" si="286"/>
        <v>1.2148716932396466</v>
      </c>
      <c r="X222" s="49">
        <f t="shared" si="287"/>
        <v>1.0808877460707016</v>
      </c>
      <c r="Y222" s="49">
        <f t="shared" si="288"/>
        <v>1.2283387980394105</v>
      </c>
      <c r="Z222" s="38">
        <f t="shared" si="289"/>
        <v>1510.5086620310392</v>
      </c>
      <c r="AA222" s="38">
        <f t="shared" si="290"/>
        <v>399.21571838385859</v>
      </c>
      <c r="AB222" s="32">
        <f t="shared" si="291"/>
        <v>0.79095636916091172</v>
      </c>
      <c r="AC222" s="48">
        <f t="shared" si="292"/>
        <v>2.5460827229073137</v>
      </c>
    </row>
    <row r="223" spans="19:29" x14ac:dyDescent="0.25">
      <c r="S223" s="48">
        <v>0.56000000000000005</v>
      </c>
      <c r="T223" s="48">
        <f t="shared" si="283"/>
        <v>44.929824145466917</v>
      </c>
      <c r="U223" s="48">
        <f t="shared" si="284"/>
        <v>18.275851116376717</v>
      </c>
      <c r="V223" s="49">
        <f t="shared" si="285"/>
        <v>0.36353670094592599</v>
      </c>
      <c r="W223" s="49">
        <f t="shared" si="286"/>
        <v>1.2148716932396466</v>
      </c>
      <c r="X223" s="49">
        <f t="shared" si="287"/>
        <v>1.0763854200641474</v>
      </c>
      <c r="Y223" s="49">
        <f t="shared" si="288"/>
        <v>1.2347497342171605</v>
      </c>
      <c r="Z223" s="38">
        <f t="shared" si="289"/>
        <v>1531.5661908408913</v>
      </c>
      <c r="AA223" s="38">
        <f t="shared" si="290"/>
        <v>392.38153965138173</v>
      </c>
      <c r="AB223" s="32">
        <f t="shared" si="291"/>
        <v>0.79605395020217906</v>
      </c>
      <c r="AC223" s="48">
        <f t="shared" si="292"/>
        <v>2.5650455775816616</v>
      </c>
    </row>
    <row r="224" spans="19:29" x14ac:dyDescent="0.25">
      <c r="S224" s="48">
        <v>0.56999999999999995</v>
      </c>
      <c r="T224" s="48">
        <f t="shared" si="283"/>
        <v>44.929824145466917</v>
      </c>
      <c r="U224" s="48">
        <f t="shared" si="284"/>
        <v>18.275851116376717</v>
      </c>
      <c r="V224" s="49">
        <f t="shared" si="285"/>
        <v>0.36353670094592599</v>
      </c>
      <c r="W224" s="49">
        <f t="shared" si="286"/>
        <v>1.2148716932396466</v>
      </c>
      <c r="X224" s="49">
        <f t="shared" si="287"/>
        <v>1.0720702151975381</v>
      </c>
      <c r="Y224" s="49">
        <f t="shared" si="288"/>
        <v>1.2412085697531854</v>
      </c>
      <c r="Z224" s="38">
        <f t="shared" si="289"/>
        <v>1552.6659296851369</v>
      </c>
      <c r="AA224" s="38">
        <f t="shared" si="290"/>
        <v>385.46963282718082</v>
      </c>
      <c r="AB224" s="32">
        <f t="shared" si="291"/>
        <v>0.80111317274034533</v>
      </c>
      <c r="AC224" s="48">
        <f t="shared" si="292"/>
        <v>2.5839610788719054</v>
      </c>
    </row>
    <row r="225" spans="19:29" x14ac:dyDescent="0.25">
      <c r="S225" s="48">
        <v>0.57999999999999996</v>
      </c>
      <c r="T225" s="48">
        <f t="shared" si="283"/>
        <v>44.929824145466917</v>
      </c>
      <c r="U225" s="48">
        <f t="shared" si="284"/>
        <v>18.275851116376717</v>
      </c>
      <c r="V225" s="49">
        <f t="shared" si="285"/>
        <v>0.36353670094592599</v>
      </c>
      <c r="W225" s="49">
        <f t="shared" si="286"/>
        <v>1.2148716932396466</v>
      </c>
      <c r="X225" s="49">
        <f t="shared" si="287"/>
        <v>1.0679353967556839</v>
      </c>
      <c r="Y225" s="49">
        <f t="shared" si="288"/>
        <v>1.2477144879364321</v>
      </c>
      <c r="Z225" s="38">
        <f t="shared" si="289"/>
        <v>1573.8122170726901</v>
      </c>
      <c r="AA225" s="38">
        <f t="shared" si="290"/>
        <v>378.47871233807791</v>
      </c>
      <c r="AB225" s="32">
        <f t="shared" si="291"/>
        <v>0.80613611084475578</v>
      </c>
      <c r="AC225" s="48">
        <f t="shared" si="292"/>
        <v>2.6028332970130008</v>
      </c>
    </row>
    <row r="226" spans="19:29" x14ac:dyDescent="0.25">
      <c r="S226" s="48">
        <v>0.59</v>
      </c>
      <c r="T226" s="48">
        <f t="shared" si="283"/>
        <v>44.929824145466917</v>
      </c>
      <c r="U226" s="48">
        <f t="shared" si="284"/>
        <v>18.275851116376717</v>
      </c>
      <c r="V226" s="49">
        <f t="shared" si="285"/>
        <v>0.36353670094592599</v>
      </c>
      <c r="W226" s="49">
        <f t="shared" si="286"/>
        <v>1.2148716932396466</v>
      </c>
      <c r="X226" s="49">
        <f t="shared" si="287"/>
        <v>1.0639745479024507</v>
      </c>
      <c r="Y226" s="49">
        <f t="shared" si="288"/>
        <v>1.2542666990841398</v>
      </c>
      <c r="Z226" s="38">
        <f t="shared" si="289"/>
        <v>1595.0091835689541</v>
      </c>
      <c r="AA226" s="38">
        <f t="shared" si="290"/>
        <v>371.40752420859172</v>
      </c>
      <c r="AB226" s="32">
        <f t="shared" si="291"/>
        <v>0.81112471088167348</v>
      </c>
      <c r="AC226" s="48">
        <f t="shared" si="292"/>
        <v>2.6216660671321406</v>
      </c>
    </row>
    <row r="227" spans="19:29" x14ac:dyDescent="0.25">
      <c r="S227" s="43">
        <v>0.6</v>
      </c>
      <c r="T227" s="43">
        <f t="shared" si="283"/>
        <v>44.929824145466917</v>
      </c>
      <c r="U227" s="43">
        <f t="shared" si="284"/>
        <v>18.275851116376717</v>
      </c>
      <c r="V227" s="47">
        <f t="shared" si="285"/>
        <v>0.36353670094592599</v>
      </c>
      <c r="W227" s="47">
        <f t="shared" si="286"/>
        <v>1.2148716932396466</v>
      </c>
      <c r="X227" s="47">
        <f t="shared" si="287"/>
        <v>1.060181551446387</v>
      </c>
      <c r="Y227" s="47">
        <f t="shared" si="288"/>
        <v>1.2608644392437616</v>
      </c>
      <c r="Z227" s="46">
        <f t="shared" si="289"/>
        <v>1616.2607643815136</v>
      </c>
      <c r="AA227" s="46">
        <f t="shared" si="290"/>
        <v>364.25484470989625</v>
      </c>
      <c r="AB227" s="43">
        <f t="shared" si="291"/>
        <v>0.81608080085922508</v>
      </c>
      <c r="AC227" s="43">
        <f t="shared" si="292"/>
        <v>2.6404630042270134</v>
      </c>
    </row>
    <row r="228" spans="19:29" x14ac:dyDescent="0.25">
      <c r="S228" s="48">
        <v>0.61</v>
      </c>
      <c r="T228" s="48">
        <f t="shared" si="283"/>
        <v>44.929824145466917</v>
      </c>
      <c r="U228" s="48">
        <f t="shared" si="284"/>
        <v>18.275851116376717</v>
      </c>
      <c r="V228" s="49">
        <f t="shared" si="285"/>
        <v>0.36353670094592599</v>
      </c>
      <c r="W228" s="49">
        <f t="shared" si="286"/>
        <v>1.2148716932396466</v>
      </c>
      <c r="X228" s="49">
        <f t="shared" si="287"/>
        <v>1.0565505728266662</v>
      </c>
      <c r="Y228" s="49">
        <f t="shared" si="288"/>
        <v>1.2675069689687375</v>
      </c>
      <c r="Z228" s="38">
        <f t="shared" si="289"/>
        <v>1637.5707110573674</v>
      </c>
      <c r="AA228" s="38">
        <f t="shared" si="290"/>
        <v>357.01947908583276</v>
      </c>
      <c r="AB228" s="32">
        <f t="shared" si="291"/>
        <v>0.82100609897203958</v>
      </c>
      <c r="AC228" s="48">
        <f t="shared" si="292"/>
        <v>2.6592275170622828</v>
      </c>
    </row>
    <row r="229" spans="19:29" x14ac:dyDescent="0.25">
      <c r="S229" s="48">
        <v>0.62</v>
      </c>
      <c r="T229" s="48">
        <f t="shared" si="283"/>
        <v>44.929824145466917</v>
      </c>
      <c r="U229" s="48">
        <f t="shared" si="284"/>
        <v>18.275851116376717</v>
      </c>
      <c r="V229" s="49">
        <f t="shared" si="285"/>
        <v>0.36353670094592599</v>
      </c>
      <c r="W229" s="49">
        <f t="shared" si="286"/>
        <v>1.2148716932396466</v>
      </c>
      <c r="X229" s="49">
        <f t="shared" si="287"/>
        <v>1.0530760442264115</v>
      </c>
      <c r="Y229" s="49">
        <f t="shared" si="288"/>
        <v>1.2741935721633006</v>
      </c>
      <c r="Z229" s="38">
        <f t="shared" si="289"/>
        <v>1658.9426023623428</v>
      </c>
      <c r="AA229" s="38">
        <f t="shared" si="290"/>
        <v>349.70026035091712</v>
      </c>
      <c r="AB229" s="32">
        <f t="shared" si="291"/>
        <v>0.82590222142399938</v>
      </c>
      <c r="AC229" s="48">
        <f t="shared" si="292"/>
        <v>2.6779628210717181</v>
      </c>
    </row>
    <row r="230" spans="19:29" x14ac:dyDescent="0.25">
      <c r="S230" s="48">
        <v>0.63</v>
      </c>
      <c r="T230" s="48">
        <f t="shared" si="283"/>
        <v>44.929824145466917</v>
      </c>
      <c r="U230" s="48">
        <f t="shared" si="284"/>
        <v>18.275851116376717</v>
      </c>
      <c r="V230" s="49">
        <f t="shared" si="285"/>
        <v>0.36353670094592599</v>
      </c>
      <c r="W230" s="49">
        <f t="shared" si="286"/>
        <v>1.2148716932396466</v>
      </c>
      <c r="X230" s="49">
        <f t="shared" si="287"/>
        <v>1.0497526497283847</v>
      </c>
      <c r="Y230" s="49">
        <f t="shared" si="288"/>
        <v>1.280923554991851</v>
      </c>
      <c r="Z230" s="38">
        <f t="shared" si="289"/>
        <v>1680.3798544071199</v>
      </c>
      <c r="AA230" s="38">
        <f t="shared" si="290"/>
        <v>342.29604815566216</v>
      </c>
      <c r="AB230" s="32">
        <f t="shared" si="291"/>
        <v>0.83077068959888023</v>
      </c>
      <c r="AC230" s="48">
        <f t="shared" si="292"/>
        <v>2.6966719503456376</v>
      </c>
    </row>
    <row r="231" spans="19:29" x14ac:dyDescent="0.25">
      <c r="S231" s="48">
        <v>0.64</v>
      </c>
      <c r="T231" s="48">
        <f t="shared" si="283"/>
        <v>44.929824145466917</v>
      </c>
      <c r="U231" s="48">
        <f t="shared" si="284"/>
        <v>18.275851116376717</v>
      </c>
      <c r="V231" s="49">
        <f t="shared" si="285"/>
        <v>0.36353670094592599</v>
      </c>
      <c r="W231" s="49">
        <f t="shared" si="286"/>
        <v>1.2148716932396466</v>
      </c>
      <c r="X231" s="49">
        <f t="shared" si="287"/>
        <v>1.0465753114351801</v>
      </c>
      <c r="Y231" s="49">
        <f t="shared" si="288"/>
        <v>1.287696244848761</v>
      </c>
      <c r="Z231" s="38">
        <f t="shared" si="289"/>
        <v>1701.8857300786481</v>
      </c>
      <c r="AA231" s="38">
        <f t="shared" si="290"/>
        <v>334.80572771487215</v>
      </c>
      <c r="AB231" s="32">
        <f t="shared" si="291"/>
        <v>0.83561293664108116</v>
      </c>
      <c r="AC231" s="48">
        <f t="shared" si="292"/>
        <v>2.715357768776244</v>
      </c>
    </row>
    <row r="232" spans="19:29" x14ac:dyDescent="0.25">
      <c r="S232" s="48">
        <v>0.65</v>
      </c>
      <c r="T232" s="48">
        <f t="shared" ref="T232:T267" si="293">$P$72*$P$70^(1+(1-$S$164/$P$67)^(2/7))</f>
        <v>44.929824145466917</v>
      </c>
      <c r="U232" s="48">
        <f t="shared" ref="U232:U267" si="294">$Q$72*$Q$70^(1+(1-$S$164/$Q$67)^(2/7))</f>
        <v>18.275851116376717</v>
      </c>
      <c r="V232" s="49">
        <f t="shared" ref="V232:V267" si="295">(U232/T232)*EXP(-1*$P$71/($S$165*$S$164))</f>
        <v>0.36353670094592599</v>
      </c>
      <c r="W232" s="49">
        <f t="shared" ref="W232:W267" si="296">(T232/U232)*EXP(-1*$Q$71/($S$165*$S$164))</f>
        <v>1.2148716932396466</v>
      </c>
      <c r="X232" s="49">
        <f t="shared" ref="X232:X267" si="297">IF($P$61,1,EXP(-1*LN(S232+(1-S232)*V232)+(1-S232)*(V232/(S232+(1-S232)*V232)-W232/(1-S232+S232*W232))))</f>
        <v>1.0435391764825721</v>
      </c>
      <c r="Y232" s="49">
        <f t="shared" ref="Y232:Y267" si="298">IF($P$61,1,EXP(-1*LN(1-S232+S232*W232)-S232*(V232/(S232+(1-S232)*V232)-W232/(1-S232+S232*W232))))</f>
        <v>1.2945109893847762</v>
      </c>
      <c r="Z232" s="38">
        <f t="shared" ref="Z232:Z267" si="299">S232*X232*EXP($P$64-$P$65/($P$66+$S$164))</f>
        <v>1723.4633478306589</v>
      </c>
      <c r="AA232" s="38">
        <f t="shared" ref="AA232:AA267" si="300">(1-S232)*Y232*EXP($Q$64-$Q$65/($Q$66+$S$164))</f>
        <v>327.22820879488648</v>
      </c>
      <c r="AB232" s="32">
        <f t="shared" ref="AB232:AB267" si="301">Z232/(Z232+AA232)</f>
        <v>0.84043031350197439</v>
      </c>
      <c r="AC232" s="48">
        <f t="shared" ref="AC232:AC267" si="302">(Z232+AA232)/750.06376</f>
        <v>2.7340229804270844</v>
      </c>
    </row>
    <row r="233" spans="19:29" x14ac:dyDescent="0.25">
      <c r="S233" s="48">
        <v>0.66</v>
      </c>
      <c r="T233" s="48">
        <f t="shared" si="293"/>
        <v>44.929824145466917</v>
      </c>
      <c r="U233" s="48">
        <f t="shared" si="294"/>
        <v>18.275851116376717</v>
      </c>
      <c r="V233" s="49">
        <f t="shared" si="295"/>
        <v>0.36353670094592599</v>
      </c>
      <c r="W233" s="49">
        <f t="shared" si="296"/>
        <v>1.2148716932396466</v>
      </c>
      <c r="X233" s="49">
        <f t="shared" si="297"/>
        <v>1.0406396048805633</v>
      </c>
      <c r="Y233" s="49">
        <f t="shared" si="298"/>
        <v>1.3013671555864386</v>
      </c>
      <c r="Z233" s="38">
        <f t="shared" si="299"/>
        <v>1745.1156898823758</v>
      </c>
      <c r="AA233" s="38">
        <f t="shared" si="300"/>
        <v>319.56242475603352</v>
      </c>
      <c r="AB233" s="32">
        <f t="shared" si="301"/>
        <v>0.84522409450153013</v>
      </c>
      <c r="AC233" s="48">
        <f t="shared" si="302"/>
        <v>2.7526701391871127</v>
      </c>
    </row>
    <row r="234" spans="19:29" x14ac:dyDescent="0.25">
      <c r="S234" s="48">
        <v>0.67</v>
      </c>
      <c r="T234" s="48">
        <f t="shared" si="293"/>
        <v>44.929824145466917</v>
      </c>
      <c r="U234" s="48">
        <f t="shared" si="294"/>
        <v>18.275851116376717</v>
      </c>
      <c r="V234" s="49">
        <f t="shared" si="295"/>
        <v>0.36353670094592599</v>
      </c>
      <c r="W234" s="49">
        <f t="shared" si="296"/>
        <v>1.2148716932396466</v>
      </c>
      <c r="X234" s="49">
        <f t="shared" si="297"/>
        <v>1.0378721581220431</v>
      </c>
      <c r="Y234" s="49">
        <f t="shared" si="298"/>
        <v>1.3082641289052321</v>
      </c>
      <c r="Z234" s="38">
        <f t="shared" si="299"/>
        <v>1766.84560987033</v>
      </c>
      <c r="AA234" s="38">
        <f t="shared" si="300"/>
        <v>311.80733164682692</v>
      </c>
      <c r="AB234" s="32">
        <f t="shared" si="301"/>
        <v>0.84999548244968359</v>
      </c>
      <c r="AC234" s="48">
        <f t="shared" si="302"/>
        <v>2.7713016577646106</v>
      </c>
    </row>
    <row r="235" spans="19:29" x14ac:dyDescent="0.25">
      <c r="S235" s="48">
        <v>0.68</v>
      </c>
      <c r="T235" s="48">
        <f t="shared" si="293"/>
        <v>44.929824145466917</v>
      </c>
      <c r="U235" s="48">
        <f t="shared" si="294"/>
        <v>18.275851116376717</v>
      </c>
      <c r="V235" s="49">
        <f t="shared" si="295"/>
        <v>0.36353670094592599</v>
      </c>
      <c r="W235" s="49">
        <f t="shared" si="296"/>
        <v>1.2148716932396466</v>
      </c>
      <c r="X235" s="49">
        <f t="shared" si="297"/>
        <v>1.035232588503848</v>
      </c>
      <c r="Y235" s="49">
        <f t="shared" si="298"/>
        <v>1.3152013124333692</v>
      </c>
      <c r="Z235" s="38">
        <f t="shared" si="299"/>
        <v>1788.6558399944283</v>
      </c>
      <c r="AA235" s="38">
        <f t="shared" si="300"/>
        <v>303.9619073466792</v>
      </c>
      <c r="AB235" s="32">
        <f t="shared" si="301"/>
        <v>0.85474561336732657</v>
      </c>
      <c r="AC235" s="48">
        <f t="shared" si="302"/>
        <v>2.7899198160715133</v>
      </c>
    </row>
    <row r="236" spans="19:29" x14ac:dyDescent="0.25">
      <c r="S236" s="48">
        <v>0.69</v>
      </c>
      <c r="T236" s="48">
        <f t="shared" si="293"/>
        <v>44.929824145466917</v>
      </c>
      <c r="U236" s="48">
        <f t="shared" si="294"/>
        <v>18.275851116376717</v>
      </c>
      <c r="V236" s="49">
        <f t="shared" si="295"/>
        <v>0.36353670094592599</v>
      </c>
      <c r="W236" s="49">
        <f t="shared" si="296"/>
        <v>1.2148716932396466</v>
      </c>
      <c r="X236" s="49">
        <f t="shared" si="297"/>
        <v>1.0327168291094608</v>
      </c>
      <c r="Y236" s="49">
        <f t="shared" si="298"/>
        <v>1.3221781261233503</v>
      </c>
      <c r="Z236" s="38">
        <f t="shared" si="299"/>
        <v>1810.5489976959816</v>
      </c>
      <c r="AA236" s="38">
        <f t="shared" si="300"/>
        <v>296.02515075413237</v>
      </c>
      <c r="AB236" s="32">
        <f t="shared" si="301"/>
        <v>0.85947556084274113</v>
      </c>
      <c r="AC236" s="48">
        <f t="shared" si="302"/>
        <v>2.8085267690444264</v>
      </c>
    </row>
    <row r="237" spans="19:29" x14ac:dyDescent="0.25">
      <c r="S237" s="43">
        <v>0.7</v>
      </c>
      <c r="T237" s="43">
        <f t="shared" si="293"/>
        <v>44.929824145466917</v>
      </c>
      <c r="U237" s="43">
        <f t="shared" si="294"/>
        <v>18.275851116376717</v>
      </c>
      <c r="V237" s="47">
        <f t="shared" si="295"/>
        <v>0.36353670094592599</v>
      </c>
      <c r="W237" s="47">
        <f t="shared" si="296"/>
        <v>1.2148716932396466</v>
      </c>
      <c r="X237" s="47">
        <f t="shared" si="297"/>
        <v>1.0303209844066219</v>
      </c>
      <c r="Y237" s="47">
        <f t="shared" si="298"/>
        <v>1.3291940060486447</v>
      </c>
      <c r="Z237" s="46">
        <f t="shared" si="299"/>
        <v>1832.527591902264</v>
      </c>
      <c r="AA237" s="46">
        <f t="shared" si="300"/>
        <v>287.99608101781683</v>
      </c>
      <c r="AB237" s="43">
        <f t="shared" si="301"/>
        <v>0.86418634005569472</v>
      </c>
      <c r="AC237" s="43">
        <f t="shared" si="302"/>
        <v>2.8271245539446954</v>
      </c>
    </row>
    <row r="238" spans="19:29" x14ac:dyDescent="0.25">
      <c r="S238" s="48">
        <v>0.71</v>
      </c>
      <c r="T238" s="48">
        <f t="shared" si="293"/>
        <v>44.929824145466917</v>
      </c>
      <c r="U238" s="48">
        <f t="shared" si="294"/>
        <v>18.275851116376717</v>
      </c>
      <c r="V238" s="49">
        <f t="shared" si="295"/>
        <v>0.36353670094592599</v>
      </c>
      <c r="W238" s="49">
        <f t="shared" si="296"/>
        <v>1.2148716932396466</v>
      </c>
      <c r="X238" s="49">
        <f t="shared" si="297"/>
        <v>1.0280413214168305</v>
      </c>
      <c r="Y238" s="49">
        <f t="shared" si="298"/>
        <v>1.3362484037030027</v>
      </c>
      <c r="Z238" s="38">
        <f t="shared" si="299"/>
        <v>1854.594028869358</v>
      </c>
      <c r="AA238" s="38">
        <f t="shared" si="300"/>
        <v>279.87373680754075</v>
      </c>
      <c r="AB238" s="32">
        <f t="shared" si="301"/>
        <v>0.86887891149820906</v>
      </c>
      <c r="AC238" s="48">
        <f t="shared" si="302"/>
        <v>2.8457150971764036</v>
      </c>
    </row>
    <row r="239" spans="19:29" x14ac:dyDescent="0.25">
      <c r="S239" s="48">
        <v>0.72</v>
      </c>
      <c r="T239" s="48">
        <f t="shared" si="293"/>
        <v>44.929824145466917</v>
      </c>
      <c r="U239" s="48">
        <f t="shared" si="294"/>
        <v>18.275851116376717</v>
      </c>
      <c r="V239" s="49">
        <f t="shared" si="295"/>
        <v>0.36353670094592599</v>
      </c>
      <c r="W239" s="49">
        <f t="shared" si="296"/>
        <v>1.2148716932396466</v>
      </c>
      <c r="X239" s="49">
        <f t="shared" si="297"/>
        <v>1.0258742614170775</v>
      </c>
      <c r="Y239" s="49">
        <f t="shared" si="298"/>
        <v>1.3433407853360857</v>
      </c>
      <c r="Z239" s="38">
        <f t="shared" si="299"/>
        <v>1876.7506176524539</v>
      </c>
      <c r="AA239" s="38">
        <f t="shared" si="300"/>
        <v>271.65717562308589</v>
      </c>
      <c r="AB239" s="32">
        <f t="shared" si="301"/>
        <v>0.87355418441816968</v>
      </c>
      <c r="AC239" s="48">
        <f t="shared" si="302"/>
        <v>2.8643002206579609</v>
      </c>
    </row>
    <row r="240" spans="19:29" x14ac:dyDescent="0.25">
      <c r="S240" s="48">
        <v>0.73</v>
      </c>
      <c r="T240" s="48">
        <f t="shared" si="293"/>
        <v>44.929824145466917</v>
      </c>
      <c r="U240" s="48">
        <f t="shared" si="294"/>
        <v>18.275851116376717</v>
      </c>
      <c r="V240" s="49">
        <f t="shared" si="295"/>
        <v>0.36353670094592599</v>
      </c>
      <c r="W240" s="49">
        <f t="shared" si="296"/>
        <v>1.2148716932396466</v>
      </c>
      <c r="X240" s="49">
        <f t="shared" si="297"/>
        <v>1.0238163721372289</v>
      </c>
      <c r="Y240" s="49">
        <f t="shared" si="298"/>
        <v>1.3504706313232668</v>
      </c>
      <c r="Z240" s="38">
        <f t="shared" si="299"/>
        <v>1898.9995752304087</v>
      </c>
      <c r="AA240" s="38">
        <f t="shared" si="300"/>
        <v>263.34547313845741</v>
      </c>
      <c r="AB240" s="32">
        <f t="shared" si="301"/>
        <v>0.87821302000940682</v>
      </c>
      <c r="AC240" s="48">
        <f t="shared" si="302"/>
        <v>2.882881647780005</v>
      </c>
    </row>
    <row r="241" spans="19:29" x14ac:dyDescent="0.25">
      <c r="S241" s="48">
        <v>0.74</v>
      </c>
      <c r="T241" s="48">
        <f t="shared" si="293"/>
        <v>44.929824145466917</v>
      </c>
      <c r="U241" s="48">
        <f t="shared" si="294"/>
        <v>18.275851116376717</v>
      </c>
      <c r="V241" s="49">
        <f t="shared" si="295"/>
        <v>0.36353670094592599</v>
      </c>
      <c r="W241" s="49">
        <f t="shared" si="296"/>
        <v>1.2148716932396466</v>
      </c>
      <c r="X241" s="49">
        <f t="shared" si="297"/>
        <v>1.0218643604192947</v>
      </c>
      <c r="Y241" s="49">
        <f t="shared" si="298"/>
        <v>1.3576374355675815</v>
      </c>
      <c r="Z241" s="38">
        <f t="shared" si="299"/>
        <v>1921.3430313092417</v>
      </c>
      <c r="AA241" s="38">
        <f t="shared" si="300"/>
        <v>254.9377225794797</v>
      </c>
      <c r="AB241" s="32">
        <f t="shared" si="301"/>
        <v>0.88285623436960503</v>
      </c>
      <c r="AC241" s="48">
        <f t="shared" si="302"/>
        <v>2.9014610089797186</v>
      </c>
    </row>
    <row r="242" spans="19:29" x14ac:dyDescent="0.25">
      <c r="S242" s="48">
        <v>0.75</v>
      </c>
      <c r="T242" s="48">
        <f t="shared" si="293"/>
        <v>44.929824145466917</v>
      </c>
      <c r="U242" s="48">
        <f t="shared" si="294"/>
        <v>18.275851116376717</v>
      </c>
      <c r="V242" s="49">
        <f t="shared" si="295"/>
        <v>0.36353670094592599</v>
      </c>
      <c r="W242" s="49">
        <f t="shared" si="296"/>
        <v>1.2148716932396466</v>
      </c>
      <c r="X242" s="49">
        <f t="shared" si="297"/>
        <v>1.0200150653073983</v>
      </c>
      <c r="Y242" s="49">
        <f t="shared" si="298"/>
        <v>1.3648407049319602</v>
      </c>
      <c r="Z242" s="38">
        <f t="shared" si="299"/>
        <v>1943.7830328272844</v>
      </c>
      <c r="AA242" s="38">
        <f t="shared" si="300"/>
        <v>246.43303413277519</v>
      </c>
      <c r="AB242" s="32">
        <f t="shared" si="301"/>
        <v>0.88748460124538531</v>
      </c>
      <c r="AC242" s="48">
        <f t="shared" si="302"/>
        <v>2.9200398469592228</v>
      </c>
    </row>
    <row r="243" spans="19:29" x14ac:dyDescent="0.25">
      <c r="S243" s="48">
        <v>0.76</v>
      </c>
      <c r="T243" s="48">
        <f t="shared" si="293"/>
        <v>44.929824145466917</v>
      </c>
      <c r="U243" s="48">
        <f t="shared" si="294"/>
        <v>18.275851116376717</v>
      </c>
      <c r="V243" s="49">
        <f t="shared" si="295"/>
        <v>0.36353670094592599</v>
      </c>
      <c r="W243" s="49">
        <f t="shared" si="296"/>
        <v>1.2148716932396466</v>
      </c>
      <c r="X243" s="49">
        <f t="shared" si="297"/>
        <v>1.0182654515396101</v>
      </c>
      <c r="Y243" s="49">
        <f t="shared" si="298"/>
        <v>1.3720799586999761</v>
      </c>
      <c r="Z243" s="38">
        <f t="shared" si="299"/>
        <v>1966.3215481829077</v>
      </c>
      <c r="AA243" s="38">
        <f t="shared" si="300"/>
        <v>237.83053438429033</v>
      </c>
      <c r="AB243" s="32">
        <f t="shared" si="301"/>
        <v>0.89209885458208193</v>
      </c>
      <c r="AC243" s="48">
        <f t="shared" si="302"/>
        <v>2.9386196215735017</v>
      </c>
    </row>
    <row r="244" spans="19:29" x14ac:dyDescent="0.25">
      <c r="S244" s="48">
        <v>0.77</v>
      </c>
      <c r="T244" s="48">
        <f t="shared" si="293"/>
        <v>44.929824145466917</v>
      </c>
      <c r="U244" s="48">
        <f t="shared" si="294"/>
        <v>18.275851116376717</v>
      </c>
      <c r="V244" s="49">
        <f t="shared" si="295"/>
        <v>0.36353670094592599</v>
      </c>
      <c r="W244" s="49">
        <f t="shared" si="296"/>
        <v>1.2148716932396466</v>
      </c>
      <c r="X244" s="49">
        <f t="shared" si="297"/>
        <v>1.0166126034149834</v>
      </c>
      <c r="Y244" s="49">
        <f t="shared" si="298"/>
        <v>1.3793547280634813</v>
      </c>
      <c r="Z244" s="38">
        <f t="shared" si="299"/>
        <v>1988.9604712041378</v>
      </c>
      <c r="AA244" s="38">
        <f t="shared" si="300"/>
        <v>229.12936578565538</v>
      </c>
      <c r="AB244" s="32">
        <f t="shared" si="301"/>
        <v>0.89669969089412049</v>
      </c>
      <c r="AC244" s="48">
        <f t="shared" si="302"/>
        <v>2.9572017144113096</v>
      </c>
    </row>
    <row r="245" spans="19:29" x14ac:dyDescent="0.25">
      <c r="S245" s="48">
        <v>0.78</v>
      </c>
      <c r="T245" s="48">
        <f t="shared" si="293"/>
        <v>44.929824145466917</v>
      </c>
      <c r="U245" s="48">
        <f t="shared" si="294"/>
        <v>18.275851116376717</v>
      </c>
      <c r="V245" s="49">
        <f t="shared" si="295"/>
        <v>0.36353670094592599</v>
      </c>
      <c r="W245" s="49">
        <f t="shared" si="296"/>
        <v>1.2148716932396466</v>
      </c>
      <c r="X245" s="49">
        <f t="shared" si="297"/>
        <v>1.0150537190110991</v>
      </c>
      <c r="Y245" s="49">
        <f t="shared" si="298"/>
        <v>1.3866645556355928</v>
      </c>
      <c r="Z245" s="38">
        <f t="shared" si="299"/>
        <v>2011.7016248779573</v>
      </c>
      <c r="AA245" s="38">
        <f t="shared" si="300"/>
        <v>220.32868614677491</v>
      </c>
      <c r="AB245" s="32">
        <f t="shared" si="301"/>
        <v>0.90128777147044148</v>
      </c>
      <c r="AC245" s="48">
        <f t="shared" si="302"/>
        <v>2.9757874330906646</v>
      </c>
    </row>
    <row r="246" spans="19:29" x14ac:dyDescent="0.25">
      <c r="S246" s="48">
        <v>0.79</v>
      </c>
      <c r="T246" s="48">
        <f t="shared" si="293"/>
        <v>44.929824145466917</v>
      </c>
      <c r="U246" s="48">
        <f t="shared" si="294"/>
        <v>18.275851116376717</v>
      </c>
      <c r="V246" s="49">
        <f t="shared" si="295"/>
        <v>0.36353670094592599</v>
      </c>
      <c r="W246" s="49">
        <f t="shared" si="296"/>
        <v>1.2148716932396466</v>
      </c>
      <c r="X246" s="49">
        <f t="shared" si="297"/>
        <v>1.0135861047292611</v>
      </c>
      <c r="Y246" s="49">
        <f t="shared" si="298"/>
        <v>1.394008994987592</v>
      </c>
      <c r="Z246" s="38">
        <f t="shared" si="299"/>
        <v>2034.546764855746</v>
      </c>
      <c r="AA246" s="38">
        <f t="shared" si="300"/>
        <v>211.42766815314954</v>
      </c>
      <c r="AB246" s="32">
        <f t="shared" si="301"/>
        <v>0.90586372442810781</v>
      </c>
      <c r="AC246" s="48">
        <f t="shared" si="302"/>
        <v>2.9943780152888544</v>
      </c>
    </row>
    <row r="247" spans="19:29" x14ac:dyDescent="0.25">
      <c r="S247" s="43">
        <v>0.8</v>
      </c>
      <c r="T247" s="43">
        <f t="shared" si="293"/>
        <v>44.929824145466917</v>
      </c>
      <c r="U247" s="43">
        <f t="shared" si="294"/>
        <v>18.275851116376717</v>
      </c>
      <c r="V247" s="47">
        <f t="shared" si="295"/>
        <v>0.36353670094592599</v>
      </c>
      <c r="W247" s="47">
        <f t="shared" si="296"/>
        <v>1.2148716932396466</v>
      </c>
      <c r="X247" s="47">
        <f t="shared" si="297"/>
        <v>1.012207170146141</v>
      </c>
      <c r="Y247" s="47">
        <f t="shared" si="298"/>
        <v>1.4013876102083975</v>
      </c>
      <c r="Z247" s="46">
        <f t="shared" si="299"/>
        <v>2057.4975827500457</v>
      </c>
      <c r="AA247" s="46">
        <f t="shared" si="300"/>
        <v>202.42549890652649</v>
      </c>
      <c r="AB247" s="43">
        <f t="shared" si="301"/>
        <v>0.91042814662605931</v>
      </c>
      <c r="AC247" s="43">
        <f t="shared" si="302"/>
        <v>3.0129746325253368</v>
      </c>
    </row>
    <row r="248" spans="19:29" x14ac:dyDescent="0.25">
      <c r="S248" s="48">
        <v>0.81</v>
      </c>
      <c r="T248" s="48">
        <f t="shared" si="293"/>
        <v>44.929824145466917</v>
      </c>
      <c r="U248" s="48">
        <f t="shared" si="294"/>
        <v>18.275851116376717</v>
      </c>
      <c r="V248" s="49">
        <f t="shared" si="295"/>
        <v>0.36353670094592599</v>
      </c>
      <c r="W248" s="49">
        <f t="shared" si="296"/>
        <v>1.2148716932396466</v>
      </c>
      <c r="X248" s="49">
        <f t="shared" si="297"/>
        <v>1.0109144231522169</v>
      </c>
      <c r="Y248" s="49">
        <f t="shared" si="298"/>
        <v>1.4087999754853566</v>
      </c>
      <c r="Z248" s="38">
        <f t="shared" si="299"/>
        <v>2080.5557092367012</v>
      </c>
      <c r="AA248" s="38">
        <f t="shared" si="300"/>
        <v>193.32137948756491</v>
      </c>
      <c r="AB248" s="32">
        <f t="shared" si="301"/>
        <v>0.91498160544991203</v>
      </c>
      <c r="AC248" s="48">
        <f t="shared" si="302"/>
        <v>3.0315783937145109</v>
      </c>
    </row>
    <row r="249" spans="19:29" x14ac:dyDescent="0.25">
      <c r="S249" s="48">
        <v>0.82</v>
      </c>
      <c r="T249" s="48">
        <f t="shared" si="293"/>
        <v>44.929824145466917</v>
      </c>
      <c r="U249" s="48">
        <f t="shared" si="294"/>
        <v>18.275851116376717</v>
      </c>
      <c r="V249" s="49">
        <f t="shared" si="295"/>
        <v>0.36353670094592599</v>
      </c>
      <c r="W249" s="49">
        <f t="shared" si="296"/>
        <v>1.2148716932396466</v>
      </c>
      <c r="X249" s="49">
        <f t="shared" si="297"/>
        <v>1.009705465358764</v>
      </c>
      <c r="Y249" s="49">
        <f t="shared" si="298"/>
        <v>1.4162456747051704</v>
      </c>
      <c r="Z249" s="38">
        <f t="shared" si="299"/>
        <v>2103.7227169753755</v>
      </c>
      <c r="AA249" s="38">
        <f t="shared" si="300"/>
        <v>184.11452453928504</v>
      </c>
      <c r="AB249" s="32">
        <f t="shared" si="301"/>
        <v>0.91952464047775007</v>
      </c>
      <c r="AC249" s="48">
        <f t="shared" si="302"/>
        <v>3.0501903485040534</v>
      </c>
    </row>
    <row r="250" spans="19:29" x14ac:dyDescent="0.25">
      <c r="S250" s="48">
        <v>0.83</v>
      </c>
      <c r="T250" s="48">
        <f t="shared" si="293"/>
        <v>44.929824145466917</v>
      </c>
      <c r="U250" s="48">
        <f t="shared" si="294"/>
        <v>18.275851116376717</v>
      </c>
      <c r="V250" s="49">
        <f t="shared" si="295"/>
        <v>0.36353670094592599</v>
      </c>
      <c r="W250" s="49">
        <f t="shared" si="296"/>
        <v>1.2148716932396466</v>
      </c>
      <c r="X250" s="49">
        <f t="shared" si="297"/>
        <v>1.00857798775645</v>
      </c>
      <c r="Y250" s="49">
        <f t="shared" si="298"/>
        <v>1.423724301073851</v>
      </c>
      <c r="Z250" s="38">
        <f t="shared" si="299"/>
        <v>2127.0001233604689</v>
      </c>
      <c r="AA250" s="38">
        <f t="shared" si="300"/>
        <v>174.80416187014694</v>
      </c>
      <c r="AB250" s="32">
        <f t="shared" si="301"/>
        <v>0.9240577650359908</v>
      </c>
      <c r="AC250" s="48">
        <f t="shared" si="302"/>
        <v>3.0688114904133159</v>
      </c>
    </row>
    <row r="251" spans="19:29" x14ac:dyDescent="0.25">
      <c r="S251" s="48">
        <v>0.84</v>
      </c>
      <c r="T251" s="48">
        <f t="shared" si="293"/>
        <v>44.929824145466917</v>
      </c>
      <c r="U251" s="48">
        <f t="shared" si="294"/>
        <v>18.275851116376717</v>
      </c>
      <c r="V251" s="49">
        <f t="shared" si="295"/>
        <v>0.36353670094592599</v>
      </c>
      <c r="W251" s="49">
        <f t="shared" si="296"/>
        <v>1.2148716932396466</v>
      </c>
      <c r="X251" s="49">
        <f t="shared" si="297"/>
        <v>1.0075297666097927</v>
      </c>
      <c r="Y251" s="49">
        <f t="shared" si="298"/>
        <v>1.4312354567546752</v>
      </c>
      <c r="Z251" s="38">
        <f t="shared" si="299"/>
        <v>2150.3893931135894</v>
      </c>
      <c r="AA251" s="38">
        <f t="shared" si="300"/>
        <v>165.38953207567869</v>
      </c>
      <c r="AB251" s="32">
        <f t="shared" si="301"/>
        <v>0.92858146765362692</v>
      </c>
      <c r="AC251" s="48">
        <f t="shared" si="302"/>
        <v>3.0874427597852057</v>
      </c>
    </row>
    <row r="252" spans="19:29" x14ac:dyDescent="0.25">
      <c r="S252" s="48">
        <v>0.85</v>
      </c>
      <c r="T252" s="48">
        <f t="shared" si="293"/>
        <v>44.929824145466917</v>
      </c>
      <c r="U252" s="48">
        <f t="shared" si="294"/>
        <v>18.275851116376717</v>
      </c>
      <c r="V252" s="49">
        <f t="shared" si="295"/>
        <v>0.36353670094592599</v>
      </c>
      <c r="W252" s="49">
        <f t="shared" si="296"/>
        <v>1.2148716932396466</v>
      </c>
      <c r="X252" s="49">
        <f t="shared" si="297"/>
        <v>1.006558659572838</v>
      </c>
      <c r="Y252" s="49">
        <f t="shared" si="298"/>
        <v>1.4387787525231615</v>
      </c>
      <c r="Z252" s="38">
        <f t="shared" si="299"/>
        <v>2173.8919407279022</v>
      </c>
      <c r="AA252" s="38">
        <f t="shared" si="300"/>
        <v>155.86988817763651</v>
      </c>
      <c r="AB252" s="32">
        <f t="shared" si="301"/>
        <v>0.93309621342244242</v>
      </c>
      <c r="AC252" s="48">
        <f t="shared" si="302"/>
        <v>3.1060850465639596</v>
      </c>
    </row>
    <row r="253" spans="19:29" x14ac:dyDescent="0.25">
      <c r="S253" s="48">
        <v>0.86</v>
      </c>
      <c r="T253" s="48">
        <f t="shared" si="293"/>
        <v>44.929824145466917</v>
      </c>
      <c r="U253" s="48">
        <f t="shared" si="294"/>
        <v>18.275851116376717</v>
      </c>
      <c r="V253" s="49">
        <f t="shared" si="295"/>
        <v>0.36353670094592599</v>
      </c>
      <c r="W253" s="49">
        <f t="shared" si="296"/>
        <v>1.2148716932396466</v>
      </c>
      <c r="X253" s="49">
        <f t="shared" si="297"/>
        <v>1.0056626020124428</v>
      </c>
      <c r="Y253" s="49">
        <f t="shared" si="298"/>
        <v>1.4463538074381497</v>
      </c>
      <c r="Z253" s="38">
        <f t="shared" si="299"/>
        <v>2197.509132773956</v>
      </c>
      <c r="AA253" s="38">
        <f t="shared" si="300"/>
        <v>146.24449527974505</v>
      </c>
      <c r="AB253" s="32">
        <f t="shared" si="301"/>
        <v>0.93760244527015868</v>
      </c>
      <c r="AC253" s="48">
        <f t="shared" si="302"/>
        <v>3.1247391929103481</v>
      </c>
    </row>
    <row r="254" spans="19:29" x14ac:dyDescent="0.25">
      <c r="S254" s="48">
        <v>0.87</v>
      </c>
      <c r="T254" s="48">
        <f t="shared" si="293"/>
        <v>44.929824145466917</v>
      </c>
      <c r="U254" s="48">
        <f t="shared" si="294"/>
        <v>18.275851116376717</v>
      </c>
      <c r="V254" s="49">
        <f t="shared" si="295"/>
        <v>0.36353670094592599</v>
      </c>
      <c r="W254" s="49">
        <f t="shared" si="296"/>
        <v>1.2148716932396466</v>
      </c>
      <c r="X254" s="49">
        <f t="shared" si="297"/>
        <v>1.0048396035264748</v>
      </c>
      <c r="Y254" s="49">
        <f t="shared" si="298"/>
        <v>1.4539602485281404</v>
      </c>
      <c r="Z254" s="38">
        <f t="shared" si="299"/>
        <v>2221.2422900758593</v>
      </c>
      <c r="AA254" s="38">
        <f t="shared" si="300"/>
        <v>136.51263023912355</v>
      </c>
      <c r="AB254" s="32">
        <f t="shared" si="301"/>
        <v>0.94210058515289352</v>
      </c>
      <c r="AC254" s="48">
        <f t="shared" si="302"/>
        <v>3.1434059956649323</v>
      </c>
    </row>
    <row r="255" spans="19:29" x14ac:dyDescent="0.25">
      <c r="S255" s="48">
        <v>0.88</v>
      </c>
      <c r="T255" s="48">
        <f t="shared" si="293"/>
        <v>44.929824145466917</v>
      </c>
      <c r="U255" s="48">
        <f t="shared" si="294"/>
        <v>18.275851116376717</v>
      </c>
      <c r="V255" s="49">
        <f t="shared" si="295"/>
        <v>0.36353670094592599</v>
      </c>
      <c r="W255" s="49">
        <f t="shared" si="296"/>
        <v>1.2148716932396466</v>
      </c>
      <c r="X255" s="49">
        <f t="shared" si="297"/>
        <v>1.0040877446451251</v>
      </c>
      <c r="Y255" s="49">
        <f t="shared" si="298"/>
        <v>1.4615977104920712</v>
      </c>
      <c r="Z255" s="38">
        <f t="shared" si="299"/>
        <v>2245.092689766087</v>
      </c>
      <c r="AA255" s="38">
        <f t="shared" si="300"/>
        <v>126.67358135255542</v>
      </c>
      <c r="AB255" s="32">
        <f t="shared" si="301"/>
        <v>0.94659103517278287</v>
      </c>
      <c r="AC255" s="48">
        <f t="shared" si="302"/>
        <v>3.162086208669304</v>
      </c>
    </row>
    <row r="256" spans="19:29" x14ac:dyDescent="0.25">
      <c r="S256" s="48">
        <v>0.89</v>
      </c>
      <c r="T256" s="48">
        <f t="shared" si="293"/>
        <v>44.929824145466917</v>
      </c>
      <c r="U256" s="48">
        <f t="shared" si="294"/>
        <v>18.275851116376717</v>
      </c>
      <c r="V256" s="49">
        <f t="shared" si="295"/>
        <v>0.36353670094592599</v>
      </c>
      <c r="W256" s="49">
        <f t="shared" si="296"/>
        <v>1.2148716932396466</v>
      </c>
      <c r="X256" s="49">
        <f t="shared" si="297"/>
        <v>1.0034051737043208</v>
      </c>
      <c r="Y256" s="49">
        <f t="shared" si="298"/>
        <v>1.4692658354137802</v>
      </c>
      <c r="Z256" s="38">
        <f t="shared" si="299"/>
        <v>2269.0615672265726</v>
      </c>
      <c r="AA256" s="38">
        <f t="shared" si="300"/>
        <v>116.7266480568116</v>
      </c>
      <c r="AB256" s="32">
        <f t="shared" si="301"/>
        <v>0.95107417862614152</v>
      </c>
      <c r="AC256" s="48">
        <f t="shared" si="302"/>
        <v>3.1807805449544504</v>
      </c>
    </row>
    <row r="257" spans="19:29" x14ac:dyDescent="0.25">
      <c r="S257" s="43">
        <v>0.9</v>
      </c>
      <c r="T257" s="43">
        <f t="shared" si="293"/>
        <v>44.929824145466917</v>
      </c>
      <c r="U257" s="43">
        <f t="shared" si="294"/>
        <v>18.275851116376717</v>
      </c>
      <c r="V257" s="47">
        <f t="shared" si="295"/>
        <v>0.36353670094592599</v>
      </c>
      <c r="W257" s="47">
        <f t="shared" si="296"/>
        <v>1.2148716932396466</v>
      </c>
      <c r="X257" s="47">
        <f t="shared" si="297"/>
        <v>1.0027901038809757</v>
      </c>
      <c r="Y257" s="47">
        <f t="shared" si="298"/>
        <v>1.476964272489437</v>
      </c>
      <c r="Z257" s="46">
        <f t="shared" si="299"/>
        <v>2293.1501179232391</v>
      </c>
      <c r="AA257" s="46">
        <f t="shared" si="300"/>
        <v>106.67114064228426</v>
      </c>
      <c r="AB257" s="43">
        <f t="shared" si="301"/>
        <v>0.95555038098710476</v>
      </c>
      <c r="AC257" s="43">
        <f t="shared" si="302"/>
        <v>3.1994896788048037</v>
      </c>
    </row>
    <row r="258" spans="19:29" x14ac:dyDescent="0.25">
      <c r="S258" s="48">
        <v>0.91</v>
      </c>
      <c r="T258" s="48">
        <f t="shared" si="293"/>
        <v>44.929824145466917</v>
      </c>
      <c r="U258" s="48">
        <f t="shared" si="294"/>
        <v>18.275851116376717</v>
      </c>
      <c r="V258" s="49">
        <f t="shared" si="295"/>
        <v>0.36353670094592599</v>
      </c>
      <c r="W258" s="49">
        <f t="shared" si="296"/>
        <v>1.2148716932396466</v>
      </c>
      <c r="X258" s="49">
        <f t="shared" si="297"/>
        <v>1.0022408103804969</v>
      </c>
      <c r="Y258" s="49">
        <f t="shared" si="298"/>
        <v>1.4846926777672846</v>
      </c>
      <c r="Z258" s="38">
        <f t="shared" si="299"/>
        <v>2317.3594991405903</v>
      </c>
      <c r="AA258" s="38">
        <f t="shared" si="300"/>
        <v>96.506379979231795</v>
      </c>
      <c r="AB258" s="32">
        <f t="shared" si="301"/>
        <v>0.96001999083129608</v>
      </c>
      <c r="AC258" s="48">
        <f t="shared" si="302"/>
        <v>3.2182142477058515</v>
      </c>
    </row>
    <row r="259" spans="19:29" x14ac:dyDescent="0.25">
      <c r="S259" s="48">
        <v>0.92</v>
      </c>
      <c r="T259" s="48">
        <f t="shared" si="293"/>
        <v>44.929824145466917</v>
      </c>
      <c r="U259" s="48">
        <f t="shared" si="294"/>
        <v>18.275851116376717</v>
      </c>
      <c r="V259" s="49">
        <f t="shared" si="295"/>
        <v>0.36353670094592599</v>
      </c>
      <c r="W259" s="49">
        <f t="shared" si="296"/>
        <v>1.2148716932396466</v>
      </c>
      <c r="X259" s="49">
        <f t="shared" si="297"/>
        <v>1.0017556277676092</v>
      </c>
      <c r="Y259" s="49">
        <f t="shared" si="298"/>
        <v>1.4924507138990362</v>
      </c>
      <c r="Z259" s="38">
        <f t="shared" si="299"/>
        <v>2341.6908316225522</v>
      </c>
      <c r="AA259" s="38">
        <f t="shared" si="300"/>
        <v>86.231697255975533</v>
      </c>
      <c r="AB259" s="32">
        <f t="shared" si="301"/>
        <v>0.96448334070370578</v>
      </c>
      <c r="AC259" s="48">
        <f t="shared" si="302"/>
        <v>3.2369548541827</v>
      </c>
    </row>
    <row r="260" spans="19:29" x14ac:dyDescent="0.25">
      <c r="S260" s="48">
        <v>0.93</v>
      </c>
      <c r="T260" s="48">
        <f t="shared" si="293"/>
        <v>44.929824145466917</v>
      </c>
      <c r="U260" s="48">
        <f t="shared" si="294"/>
        <v>18.275851116376717</v>
      </c>
      <c r="V260" s="49">
        <f t="shared" si="295"/>
        <v>0.36353670094592599</v>
      </c>
      <c r="W260" s="49">
        <f t="shared" si="296"/>
        <v>1.2148716932396466</v>
      </c>
      <c r="X260" s="49">
        <f t="shared" si="297"/>
        <v>1.0013329474321397</v>
      </c>
      <c r="Y260" s="49">
        <f t="shared" si="298"/>
        <v>1.5002380499023478</v>
      </c>
      <c r="Z260" s="38">
        <f t="shared" si="299"/>
        <v>2366.1452011253054</v>
      </c>
      <c r="AA260" s="38">
        <f t="shared" si="300"/>
        <v>75.846433728429162</v>
      </c>
      <c r="AB260" s="32">
        <f t="shared" si="301"/>
        <v>0.96894074793463736</v>
      </c>
      <c r="AC260" s="48">
        <f t="shared" si="302"/>
        <v>3.2557120675364111</v>
      </c>
    </row>
    <row r="261" spans="19:29" x14ac:dyDescent="0.25">
      <c r="S261" s="48">
        <v>0.94</v>
      </c>
      <c r="T261" s="48">
        <f t="shared" si="293"/>
        <v>44.929824145466917</v>
      </c>
      <c r="U261" s="48">
        <f t="shared" si="294"/>
        <v>18.275851116376717</v>
      </c>
      <c r="V261" s="49">
        <f t="shared" si="295"/>
        <v>0.36353670094592599</v>
      </c>
      <c r="W261" s="49">
        <f t="shared" si="296"/>
        <v>1.2148716932396466</v>
      </c>
      <c r="X261" s="49">
        <f t="shared" si="297"/>
        <v>1.0009712151819632</v>
      </c>
      <c r="Y261" s="49">
        <f t="shared" si="298"/>
        <v>1.5080543609338051</v>
      </c>
      <c r="Z261" s="38">
        <f t="shared" si="299"/>
        <v>2390.7236598874847</v>
      </c>
      <c r="AA261" s="38">
        <f t="shared" si="300"/>
        <v>65.349940480377072</v>
      </c>
      <c r="AB261" s="32">
        <f t="shared" si="301"/>
        <v>0.97339251540727889</v>
      </c>
      <c r="AC261" s="48">
        <f t="shared" si="302"/>
        <v>3.274486425484497</v>
      </c>
    </row>
    <row r="262" spans="19:29" x14ac:dyDescent="0.25">
      <c r="S262" s="48">
        <v>0.95</v>
      </c>
      <c r="T262" s="48">
        <f t="shared" si="293"/>
        <v>44.929824145466917</v>
      </c>
      <c r="U262" s="48">
        <f t="shared" si="294"/>
        <v>18.275851116376717</v>
      </c>
      <c r="V262" s="49">
        <f t="shared" si="295"/>
        <v>0.36353670094592599</v>
      </c>
      <c r="W262" s="49">
        <f t="shared" si="296"/>
        <v>1.2148716932396466</v>
      </c>
      <c r="X262" s="49">
        <f t="shared" si="297"/>
        <v>1.0006689289558017</v>
      </c>
      <c r="Y262" s="49">
        <f t="shared" si="298"/>
        <v>1.5158993280718869</v>
      </c>
      <c r="Z262" s="38">
        <f t="shared" si="299"/>
        <v>2415.427228022726</v>
      </c>
      <c r="AA262" s="38">
        <f t="shared" si="300"/>
        <v>54.74157819394955</v>
      </c>
      <c r="AB262" s="32">
        <f t="shared" si="301"/>
        <v>0.97783893228018215</v>
      </c>
      <c r="AC262" s="48">
        <f t="shared" si="302"/>
        <v>3.2932784357114859</v>
      </c>
    </row>
    <row r="263" spans="19:29" x14ac:dyDescent="0.25">
      <c r="S263" s="48">
        <v>0.96</v>
      </c>
      <c r="T263" s="48">
        <f t="shared" si="293"/>
        <v>44.929824145466917</v>
      </c>
      <c r="U263" s="48">
        <f t="shared" si="294"/>
        <v>18.275851116376717</v>
      </c>
      <c r="V263" s="49">
        <f t="shared" si="295"/>
        <v>0.36353670094592599</v>
      </c>
      <c r="W263" s="49">
        <f t="shared" si="296"/>
        <v>1.2148716932396466</v>
      </c>
      <c r="X263" s="49">
        <f t="shared" si="297"/>
        <v>1.000424636649057</v>
      </c>
      <c r="Y263" s="49">
        <f t="shared" si="298"/>
        <v>1.5237726381094074</v>
      </c>
      <c r="Z263" s="38">
        <f t="shared" si="299"/>
        <v>2440.2568948392363</v>
      </c>
      <c r="AA263" s="38">
        <f t="shared" si="300"/>
        <v>44.020716929778217</v>
      </c>
      <c r="AB263" s="32">
        <f t="shared" si="301"/>
        <v>0.9822802746676802</v>
      </c>
      <c r="AC263" s="48">
        <f t="shared" si="302"/>
        <v>3.3120885773350981</v>
      </c>
    </row>
    <row r="264" spans="19:29" x14ac:dyDescent="0.25">
      <c r="S264" s="48">
        <v>0.97</v>
      </c>
      <c r="T264" s="48">
        <f t="shared" si="293"/>
        <v>44.929824145466917</v>
      </c>
      <c r="U264" s="48">
        <f t="shared" si="294"/>
        <v>18.275851116376717</v>
      </c>
      <c r="V264" s="49">
        <f t="shared" si="295"/>
        <v>0.36353670094592599</v>
      </c>
      <c r="W264" s="49">
        <f t="shared" si="296"/>
        <v>1.2148716932396466</v>
      </c>
      <c r="X264" s="49">
        <f t="shared" si="297"/>
        <v>1.0002369340462778</v>
      </c>
      <c r="Y264" s="49">
        <f t="shared" si="298"/>
        <v>1.5316739833549731</v>
      </c>
      <c r="Z264" s="38">
        <f t="shared" si="299"/>
        <v>2465.2136200907271</v>
      </c>
      <c r="AA264" s="38">
        <f t="shared" si="300"/>
        <v>33.186735916339799</v>
      </c>
      <c r="AB264" s="32">
        <f t="shared" si="301"/>
        <v>0.9867168062810483</v>
      </c>
      <c r="AC264" s="48">
        <f t="shared" si="302"/>
        <v>3.3309173022931637</v>
      </c>
    </row>
    <row r="265" spans="19:29" x14ac:dyDescent="0.25">
      <c r="S265" s="48">
        <v>0.98</v>
      </c>
      <c r="T265" s="48">
        <f t="shared" si="293"/>
        <v>44.929824145466917</v>
      </c>
      <c r="U265" s="48">
        <f t="shared" si="294"/>
        <v>18.275851116376717</v>
      </c>
      <c r="V265" s="49">
        <f t="shared" si="295"/>
        <v>0.36353670094592599</v>
      </c>
      <c r="W265" s="49">
        <f t="shared" si="296"/>
        <v>1.2148716932396466</v>
      </c>
      <c r="X265" s="49">
        <f t="shared" si="297"/>
        <v>1.0001044628542801</v>
      </c>
      <c r="Y265" s="49">
        <f t="shared" si="298"/>
        <v>1.5396030614430052</v>
      </c>
      <c r="Z265" s="38">
        <f t="shared" si="299"/>
        <v>2490.2983351627786</v>
      </c>
      <c r="AA265" s="38">
        <f t="shared" si="300"/>
        <v>22.239023348027935</v>
      </c>
      <c r="AB265" s="32">
        <f t="shared" si="301"/>
        <v>0.99114877903299758</v>
      </c>
      <c r="AC265" s="48">
        <f t="shared" si="302"/>
        <v>3.349765036656092</v>
      </c>
    </row>
    <row r="266" spans="19:29" x14ac:dyDescent="0.25">
      <c r="S266" s="48">
        <v>0.99</v>
      </c>
      <c r="T266" s="48">
        <f t="shared" si="293"/>
        <v>44.929824145466917</v>
      </c>
      <c r="U266" s="48">
        <f t="shared" si="294"/>
        <v>18.275851116376717</v>
      </c>
      <c r="V266" s="49">
        <f t="shared" si="295"/>
        <v>0.36353670094592599</v>
      </c>
      <c r="W266" s="49">
        <f t="shared" si="296"/>
        <v>1.2148716932396466</v>
      </c>
      <c r="X266" s="49">
        <f t="shared" si="297"/>
        <v>1.0000259088303114</v>
      </c>
      <c r="Y266" s="49">
        <f t="shared" si="298"/>
        <v>1.5475595751519013</v>
      </c>
      <c r="Z266" s="38">
        <f t="shared" si="299"/>
        <v>2515.5119441984261</v>
      </c>
      <c r="AA266" s="38">
        <f t="shared" si="300"/>
        <v>11.176976191516031</v>
      </c>
      <c r="AB266" s="32">
        <f t="shared" si="301"/>
        <v>0.99557643360790482</v>
      </c>
      <c r="AC266" s="48">
        <f t="shared" si="302"/>
        <v>3.3686321818693683</v>
      </c>
    </row>
    <row r="267" spans="19:29" x14ac:dyDescent="0.25">
      <c r="S267" s="43">
        <v>1</v>
      </c>
      <c r="T267" s="43">
        <f t="shared" si="293"/>
        <v>44.929824145466917</v>
      </c>
      <c r="U267" s="43">
        <f t="shared" si="294"/>
        <v>18.275851116376717</v>
      </c>
      <c r="V267" s="47">
        <f t="shared" si="295"/>
        <v>0.36353670094592599</v>
      </c>
      <c r="W267" s="47">
        <f t="shared" si="296"/>
        <v>1.2148716932396466</v>
      </c>
      <c r="X267" s="47">
        <f t="shared" si="297"/>
        <v>1</v>
      </c>
      <c r="Y267" s="47">
        <f t="shared" si="298"/>
        <v>1.5555432322299514</v>
      </c>
      <c r="Z267" s="46">
        <f t="shared" si="299"/>
        <v>2540.8553251665207</v>
      </c>
      <c r="AA267" s="46">
        <f t="shared" si="300"/>
        <v>0</v>
      </c>
      <c r="AB267" s="43">
        <f t="shared" si="301"/>
        <v>1</v>
      </c>
      <c r="AC267" s="43">
        <f t="shared" si="302"/>
        <v>3.3875191159302522</v>
      </c>
    </row>
  </sheetData>
  <mergeCells count="19">
    <mergeCell ref="B2:J2"/>
    <mergeCell ref="CN60:CU60"/>
    <mergeCell ref="CV60:DC60"/>
    <mergeCell ref="DD60:DK60"/>
    <mergeCell ref="DL60:DS60"/>
    <mergeCell ref="AR60:AY60"/>
    <mergeCell ref="AZ60:BG60"/>
    <mergeCell ref="BH60:BO60"/>
    <mergeCell ref="BP60:BW60"/>
    <mergeCell ref="BX60:CE60"/>
    <mergeCell ref="CF60:CM60"/>
    <mergeCell ref="T60:AA60"/>
    <mergeCell ref="AB60:AI60"/>
    <mergeCell ref="AJ60:AQ60"/>
    <mergeCell ref="B32:E32"/>
    <mergeCell ref="G32:J32"/>
    <mergeCell ref="EJ60:EQ60"/>
    <mergeCell ref="DT60:EA60"/>
    <mergeCell ref="EB60:EI60"/>
  </mergeCells>
  <pageMargins left="0.25" right="0.25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2:AQ481"/>
  <sheetViews>
    <sheetView topLeftCell="M7" zoomScale="85" zoomScaleNormal="85" workbookViewId="0">
      <pane ySplit="6" topLeftCell="A13" activePane="bottomLeft" state="frozen"/>
      <selection activeCell="A7" sqref="A7"/>
      <selection pane="bottomLeft" activeCell="Y454" sqref="Y454"/>
    </sheetView>
  </sheetViews>
  <sheetFormatPr defaultColWidth="16.28515625" defaultRowHeight="12.75" x14ac:dyDescent="0.2"/>
  <cols>
    <col min="1" max="1" width="11.140625" style="76" customWidth="1"/>
    <col min="2" max="2" width="52.28515625" style="76" customWidth="1"/>
    <col min="3" max="21" width="16.28515625" style="76"/>
    <col min="22" max="24" width="16.28515625" style="129"/>
    <col min="25" max="256" width="16.28515625" style="76"/>
    <col min="257" max="257" width="11.140625" style="76" customWidth="1"/>
    <col min="258" max="258" width="52.28515625" style="76" customWidth="1"/>
    <col min="259" max="512" width="16.28515625" style="76"/>
    <col min="513" max="513" width="11.140625" style="76" customWidth="1"/>
    <col min="514" max="514" width="52.28515625" style="76" customWidth="1"/>
    <col min="515" max="768" width="16.28515625" style="76"/>
    <col min="769" max="769" width="11.140625" style="76" customWidth="1"/>
    <col min="770" max="770" width="52.28515625" style="76" customWidth="1"/>
    <col min="771" max="1024" width="16.28515625" style="76"/>
    <col min="1025" max="1025" width="11.140625" style="76" customWidth="1"/>
    <col min="1026" max="1026" width="52.28515625" style="76" customWidth="1"/>
    <col min="1027" max="1280" width="16.28515625" style="76"/>
    <col min="1281" max="1281" width="11.140625" style="76" customWidth="1"/>
    <col min="1282" max="1282" width="52.28515625" style="76" customWidth="1"/>
    <col min="1283" max="1536" width="16.28515625" style="76"/>
    <col min="1537" max="1537" width="11.140625" style="76" customWidth="1"/>
    <col min="1538" max="1538" width="52.28515625" style="76" customWidth="1"/>
    <col min="1539" max="1792" width="16.28515625" style="76"/>
    <col min="1793" max="1793" width="11.140625" style="76" customWidth="1"/>
    <col min="1794" max="1794" width="52.28515625" style="76" customWidth="1"/>
    <col min="1795" max="2048" width="16.28515625" style="76"/>
    <col min="2049" max="2049" width="11.140625" style="76" customWidth="1"/>
    <col min="2050" max="2050" width="52.28515625" style="76" customWidth="1"/>
    <col min="2051" max="2304" width="16.28515625" style="76"/>
    <col min="2305" max="2305" width="11.140625" style="76" customWidth="1"/>
    <col min="2306" max="2306" width="52.28515625" style="76" customWidth="1"/>
    <col min="2307" max="2560" width="16.28515625" style="76"/>
    <col min="2561" max="2561" width="11.140625" style="76" customWidth="1"/>
    <col min="2562" max="2562" width="52.28515625" style="76" customWidth="1"/>
    <col min="2563" max="2816" width="16.28515625" style="76"/>
    <col min="2817" max="2817" width="11.140625" style="76" customWidth="1"/>
    <col min="2818" max="2818" width="52.28515625" style="76" customWidth="1"/>
    <col min="2819" max="3072" width="16.28515625" style="76"/>
    <col min="3073" max="3073" width="11.140625" style="76" customWidth="1"/>
    <col min="3074" max="3074" width="52.28515625" style="76" customWidth="1"/>
    <col min="3075" max="3328" width="16.28515625" style="76"/>
    <col min="3329" max="3329" width="11.140625" style="76" customWidth="1"/>
    <col min="3330" max="3330" width="52.28515625" style="76" customWidth="1"/>
    <col min="3331" max="3584" width="16.28515625" style="76"/>
    <col min="3585" max="3585" width="11.140625" style="76" customWidth="1"/>
    <col min="3586" max="3586" width="52.28515625" style="76" customWidth="1"/>
    <col min="3587" max="3840" width="16.28515625" style="76"/>
    <col min="3841" max="3841" width="11.140625" style="76" customWidth="1"/>
    <col min="3842" max="3842" width="52.28515625" style="76" customWidth="1"/>
    <col min="3843" max="4096" width="16.28515625" style="76"/>
    <col min="4097" max="4097" width="11.140625" style="76" customWidth="1"/>
    <col min="4098" max="4098" width="52.28515625" style="76" customWidth="1"/>
    <col min="4099" max="4352" width="16.28515625" style="76"/>
    <col min="4353" max="4353" width="11.140625" style="76" customWidth="1"/>
    <col min="4354" max="4354" width="52.28515625" style="76" customWidth="1"/>
    <col min="4355" max="4608" width="16.28515625" style="76"/>
    <col min="4609" max="4609" width="11.140625" style="76" customWidth="1"/>
    <col min="4610" max="4610" width="52.28515625" style="76" customWidth="1"/>
    <col min="4611" max="4864" width="16.28515625" style="76"/>
    <col min="4865" max="4865" width="11.140625" style="76" customWidth="1"/>
    <col min="4866" max="4866" width="52.28515625" style="76" customWidth="1"/>
    <col min="4867" max="5120" width="16.28515625" style="76"/>
    <col min="5121" max="5121" width="11.140625" style="76" customWidth="1"/>
    <col min="5122" max="5122" width="52.28515625" style="76" customWidth="1"/>
    <col min="5123" max="5376" width="16.28515625" style="76"/>
    <col min="5377" max="5377" width="11.140625" style="76" customWidth="1"/>
    <col min="5378" max="5378" width="52.28515625" style="76" customWidth="1"/>
    <col min="5379" max="5632" width="16.28515625" style="76"/>
    <col min="5633" max="5633" width="11.140625" style="76" customWidth="1"/>
    <col min="5634" max="5634" width="52.28515625" style="76" customWidth="1"/>
    <col min="5635" max="5888" width="16.28515625" style="76"/>
    <col min="5889" max="5889" width="11.140625" style="76" customWidth="1"/>
    <col min="5890" max="5890" width="52.28515625" style="76" customWidth="1"/>
    <col min="5891" max="6144" width="16.28515625" style="76"/>
    <col min="6145" max="6145" width="11.140625" style="76" customWidth="1"/>
    <col min="6146" max="6146" width="52.28515625" style="76" customWidth="1"/>
    <col min="6147" max="6400" width="16.28515625" style="76"/>
    <col min="6401" max="6401" width="11.140625" style="76" customWidth="1"/>
    <col min="6402" max="6402" width="52.28515625" style="76" customWidth="1"/>
    <col min="6403" max="6656" width="16.28515625" style="76"/>
    <col min="6657" max="6657" width="11.140625" style="76" customWidth="1"/>
    <col min="6658" max="6658" width="52.28515625" style="76" customWidth="1"/>
    <col min="6659" max="6912" width="16.28515625" style="76"/>
    <col min="6913" max="6913" width="11.140625" style="76" customWidth="1"/>
    <col min="6914" max="6914" width="52.28515625" style="76" customWidth="1"/>
    <col min="6915" max="7168" width="16.28515625" style="76"/>
    <col min="7169" max="7169" width="11.140625" style="76" customWidth="1"/>
    <col min="7170" max="7170" width="52.28515625" style="76" customWidth="1"/>
    <col min="7171" max="7424" width="16.28515625" style="76"/>
    <col min="7425" max="7425" width="11.140625" style="76" customWidth="1"/>
    <col min="7426" max="7426" width="52.28515625" style="76" customWidth="1"/>
    <col min="7427" max="7680" width="16.28515625" style="76"/>
    <col min="7681" max="7681" width="11.140625" style="76" customWidth="1"/>
    <col min="7682" max="7682" width="52.28515625" style="76" customWidth="1"/>
    <col min="7683" max="7936" width="16.28515625" style="76"/>
    <col min="7937" max="7937" width="11.140625" style="76" customWidth="1"/>
    <col min="7938" max="7938" width="52.28515625" style="76" customWidth="1"/>
    <col min="7939" max="8192" width="16.28515625" style="76"/>
    <col min="8193" max="8193" width="11.140625" style="76" customWidth="1"/>
    <col min="8194" max="8194" width="52.28515625" style="76" customWidth="1"/>
    <col min="8195" max="8448" width="16.28515625" style="76"/>
    <col min="8449" max="8449" width="11.140625" style="76" customWidth="1"/>
    <col min="8450" max="8450" width="52.28515625" style="76" customWidth="1"/>
    <col min="8451" max="8704" width="16.28515625" style="76"/>
    <col min="8705" max="8705" width="11.140625" style="76" customWidth="1"/>
    <col min="8706" max="8706" width="52.28515625" style="76" customWidth="1"/>
    <col min="8707" max="8960" width="16.28515625" style="76"/>
    <col min="8961" max="8961" width="11.140625" style="76" customWidth="1"/>
    <col min="8962" max="8962" width="52.28515625" style="76" customWidth="1"/>
    <col min="8963" max="9216" width="16.28515625" style="76"/>
    <col min="9217" max="9217" width="11.140625" style="76" customWidth="1"/>
    <col min="9218" max="9218" width="52.28515625" style="76" customWidth="1"/>
    <col min="9219" max="9472" width="16.28515625" style="76"/>
    <col min="9473" max="9473" width="11.140625" style="76" customWidth="1"/>
    <col min="9474" max="9474" width="52.28515625" style="76" customWidth="1"/>
    <col min="9475" max="9728" width="16.28515625" style="76"/>
    <col min="9729" max="9729" width="11.140625" style="76" customWidth="1"/>
    <col min="9730" max="9730" width="52.28515625" style="76" customWidth="1"/>
    <col min="9731" max="9984" width="16.28515625" style="76"/>
    <col min="9985" max="9985" width="11.140625" style="76" customWidth="1"/>
    <col min="9986" max="9986" width="52.28515625" style="76" customWidth="1"/>
    <col min="9987" max="10240" width="16.28515625" style="76"/>
    <col min="10241" max="10241" width="11.140625" style="76" customWidth="1"/>
    <col min="10242" max="10242" width="52.28515625" style="76" customWidth="1"/>
    <col min="10243" max="10496" width="16.28515625" style="76"/>
    <col min="10497" max="10497" width="11.140625" style="76" customWidth="1"/>
    <col min="10498" max="10498" width="52.28515625" style="76" customWidth="1"/>
    <col min="10499" max="10752" width="16.28515625" style="76"/>
    <col min="10753" max="10753" width="11.140625" style="76" customWidth="1"/>
    <col min="10754" max="10754" width="52.28515625" style="76" customWidth="1"/>
    <col min="10755" max="11008" width="16.28515625" style="76"/>
    <col min="11009" max="11009" width="11.140625" style="76" customWidth="1"/>
    <col min="11010" max="11010" width="52.28515625" style="76" customWidth="1"/>
    <col min="11011" max="11264" width="16.28515625" style="76"/>
    <col min="11265" max="11265" width="11.140625" style="76" customWidth="1"/>
    <col min="11266" max="11266" width="52.28515625" style="76" customWidth="1"/>
    <col min="11267" max="11520" width="16.28515625" style="76"/>
    <col min="11521" max="11521" width="11.140625" style="76" customWidth="1"/>
    <col min="11522" max="11522" width="52.28515625" style="76" customWidth="1"/>
    <col min="11523" max="11776" width="16.28515625" style="76"/>
    <col min="11777" max="11777" width="11.140625" style="76" customWidth="1"/>
    <col min="11778" max="11778" width="52.28515625" style="76" customWidth="1"/>
    <col min="11779" max="12032" width="16.28515625" style="76"/>
    <col min="12033" max="12033" width="11.140625" style="76" customWidth="1"/>
    <col min="12034" max="12034" width="52.28515625" style="76" customWidth="1"/>
    <col min="12035" max="12288" width="16.28515625" style="76"/>
    <col min="12289" max="12289" width="11.140625" style="76" customWidth="1"/>
    <col min="12290" max="12290" width="52.28515625" style="76" customWidth="1"/>
    <col min="12291" max="12544" width="16.28515625" style="76"/>
    <col min="12545" max="12545" width="11.140625" style="76" customWidth="1"/>
    <col min="12546" max="12546" width="52.28515625" style="76" customWidth="1"/>
    <col min="12547" max="12800" width="16.28515625" style="76"/>
    <col min="12801" max="12801" width="11.140625" style="76" customWidth="1"/>
    <col min="12802" max="12802" width="52.28515625" style="76" customWidth="1"/>
    <col min="12803" max="13056" width="16.28515625" style="76"/>
    <col min="13057" max="13057" width="11.140625" style="76" customWidth="1"/>
    <col min="13058" max="13058" width="52.28515625" style="76" customWidth="1"/>
    <col min="13059" max="13312" width="16.28515625" style="76"/>
    <col min="13313" max="13313" width="11.140625" style="76" customWidth="1"/>
    <col min="13314" max="13314" width="52.28515625" style="76" customWidth="1"/>
    <col min="13315" max="13568" width="16.28515625" style="76"/>
    <col min="13569" max="13569" width="11.140625" style="76" customWidth="1"/>
    <col min="13570" max="13570" width="52.28515625" style="76" customWidth="1"/>
    <col min="13571" max="13824" width="16.28515625" style="76"/>
    <col min="13825" max="13825" width="11.140625" style="76" customWidth="1"/>
    <col min="13826" max="13826" width="52.28515625" style="76" customWidth="1"/>
    <col min="13827" max="14080" width="16.28515625" style="76"/>
    <col min="14081" max="14081" width="11.140625" style="76" customWidth="1"/>
    <col min="14082" max="14082" width="52.28515625" style="76" customWidth="1"/>
    <col min="14083" max="14336" width="16.28515625" style="76"/>
    <col min="14337" max="14337" width="11.140625" style="76" customWidth="1"/>
    <col min="14338" max="14338" width="52.28515625" style="76" customWidth="1"/>
    <col min="14339" max="14592" width="16.28515625" style="76"/>
    <col min="14593" max="14593" width="11.140625" style="76" customWidth="1"/>
    <col min="14594" max="14594" width="52.28515625" style="76" customWidth="1"/>
    <col min="14595" max="14848" width="16.28515625" style="76"/>
    <col min="14849" max="14849" width="11.140625" style="76" customWidth="1"/>
    <col min="14850" max="14850" width="52.28515625" style="76" customWidth="1"/>
    <col min="14851" max="15104" width="16.28515625" style="76"/>
    <col min="15105" max="15105" width="11.140625" style="76" customWidth="1"/>
    <col min="15106" max="15106" width="52.28515625" style="76" customWidth="1"/>
    <col min="15107" max="15360" width="16.28515625" style="76"/>
    <col min="15361" max="15361" width="11.140625" style="76" customWidth="1"/>
    <col min="15362" max="15362" width="52.28515625" style="76" customWidth="1"/>
    <col min="15363" max="15616" width="16.28515625" style="76"/>
    <col min="15617" max="15617" width="11.140625" style="76" customWidth="1"/>
    <col min="15618" max="15618" width="52.28515625" style="76" customWidth="1"/>
    <col min="15619" max="15872" width="16.28515625" style="76"/>
    <col min="15873" max="15873" width="11.140625" style="76" customWidth="1"/>
    <col min="15874" max="15874" width="52.28515625" style="76" customWidth="1"/>
    <col min="15875" max="16128" width="16.28515625" style="76"/>
    <col min="16129" max="16129" width="11.140625" style="76" customWidth="1"/>
    <col min="16130" max="16130" width="52.28515625" style="76" customWidth="1"/>
    <col min="16131" max="16384" width="16.28515625" style="76"/>
  </cols>
  <sheetData>
    <row r="2" spans="1:43" ht="15" x14ac:dyDescent="0.2">
      <c r="A2" s="75"/>
    </row>
    <row r="3" spans="1:43" ht="15" x14ac:dyDescent="0.2">
      <c r="A3" s="75"/>
    </row>
    <row r="6" spans="1:43" ht="15" x14ac:dyDescent="0.2">
      <c r="AL6" s="75"/>
      <c r="AQ6" s="75"/>
    </row>
    <row r="7" spans="1:43" ht="15" x14ac:dyDescent="0.2">
      <c r="AL7" s="75"/>
      <c r="AQ7" s="75"/>
    </row>
    <row r="8" spans="1:43" ht="15" x14ac:dyDescent="0.2">
      <c r="A8" s="75" t="s">
        <v>8</v>
      </c>
      <c r="B8" s="77" t="s">
        <v>9</v>
      </c>
      <c r="C8" s="77" t="s">
        <v>10</v>
      </c>
      <c r="D8" s="77" t="s">
        <v>11</v>
      </c>
      <c r="E8" s="77" t="s">
        <v>12</v>
      </c>
      <c r="F8" s="77" t="s">
        <v>13</v>
      </c>
      <c r="G8" s="77" t="s">
        <v>13</v>
      </c>
      <c r="H8" s="77" t="s">
        <v>14</v>
      </c>
      <c r="I8" s="77" t="s">
        <v>13</v>
      </c>
      <c r="J8" s="77" t="s">
        <v>15</v>
      </c>
      <c r="K8" s="77" t="s">
        <v>16</v>
      </c>
      <c r="L8" s="77" t="s">
        <v>17</v>
      </c>
      <c r="M8" s="77" t="s">
        <v>18</v>
      </c>
      <c r="O8" s="75" t="s">
        <v>19</v>
      </c>
      <c r="R8" s="75" t="s">
        <v>20</v>
      </c>
      <c r="T8" s="77" t="s">
        <v>21</v>
      </c>
      <c r="U8" s="77" t="s">
        <v>22</v>
      </c>
      <c r="V8" s="130" t="s">
        <v>23</v>
      </c>
      <c r="Y8" s="77" t="s">
        <v>24</v>
      </c>
      <c r="Z8" s="77" t="s">
        <v>24</v>
      </c>
      <c r="AB8" s="77" t="s">
        <v>25</v>
      </c>
      <c r="AE8" s="77" t="s">
        <v>26</v>
      </c>
      <c r="AF8" s="78"/>
      <c r="AI8" s="75"/>
      <c r="AJ8" s="75"/>
      <c r="AL8" s="75"/>
      <c r="AQ8" s="75"/>
    </row>
    <row r="9" spans="1:43" ht="15" x14ac:dyDescent="0.2">
      <c r="D9" s="77" t="s">
        <v>27</v>
      </c>
      <c r="E9" s="77" t="s">
        <v>27</v>
      </c>
      <c r="F9" s="77" t="s">
        <v>28</v>
      </c>
      <c r="G9" s="77" t="s">
        <v>29</v>
      </c>
      <c r="H9" s="77" t="s">
        <v>30</v>
      </c>
      <c r="I9" s="77" t="s">
        <v>31</v>
      </c>
      <c r="J9" s="77" t="s">
        <v>32</v>
      </c>
      <c r="K9" s="77" t="s">
        <v>33</v>
      </c>
      <c r="L9" s="77" t="s">
        <v>34</v>
      </c>
      <c r="M9" s="77" t="s">
        <v>35</v>
      </c>
      <c r="N9" s="75" t="s">
        <v>36</v>
      </c>
      <c r="R9" s="75" t="s">
        <v>37</v>
      </c>
      <c r="T9" s="77" t="s">
        <v>38</v>
      </c>
      <c r="U9" s="77" t="s">
        <v>38</v>
      </c>
      <c r="W9" s="131" t="s">
        <v>39</v>
      </c>
      <c r="Y9" s="77" t="s">
        <v>40</v>
      </c>
      <c r="Z9" s="77" t="s">
        <v>41</v>
      </c>
      <c r="AA9" s="75" t="s">
        <v>42</v>
      </c>
      <c r="AE9" s="77" t="s">
        <v>43</v>
      </c>
      <c r="AI9" s="75"/>
      <c r="AJ9" s="75"/>
      <c r="AL9" s="75"/>
      <c r="AQ9" s="75"/>
    </row>
    <row r="10" spans="1:43" ht="15" x14ac:dyDescent="0.2">
      <c r="D10" s="77" t="s">
        <v>44</v>
      </c>
      <c r="E10" s="77" t="s">
        <v>44</v>
      </c>
      <c r="F10" s="77" t="s">
        <v>44</v>
      </c>
      <c r="G10" s="77" t="s">
        <v>45</v>
      </c>
      <c r="H10" s="77" t="s">
        <v>46</v>
      </c>
      <c r="K10" s="77" t="s">
        <v>47</v>
      </c>
      <c r="L10" s="77" t="s">
        <v>44</v>
      </c>
      <c r="M10" s="77" t="s">
        <v>48</v>
      </c>
      <c r="N10" s="79" t="s">
        <v>49</v>
      </c>
      <c r="R10" s="75" t="s">
        <v>50</v>
      </c>
      <c r="T10" s="75" t="s">
        <v>51</v>
      </c>
      <c r="U10" s="75" t="s">
        <v>51</v>
      </c>
      <c r="V10" s="131" t="s">
        <v>52</v>
      </c>
      <c r="Y10" s="77" t="s">
        <v>44</v>
      </c>
      <c r="Z10" s="77" t="s">
        <v>44</v>
      </c>
      <c r="AB10" s="75" t="s">
        <v>53</v>
      </c>
      <c r="AE10" s="77" t="s">
        <v>54</v>
      </c>
    </row>
    <row r="11" spans="1:43" ht="15" x14ac:dyDescent="0.2">
      <c r="D11" s="77" t="s">
        <v>55</v>
      </c>
      <c r="E11" s="77" t="s">
        <v>56</v>
      </c>
      <c r="F11" s="77" t="s">
        <v>57</v>
      </c>
      <c r="G11" s="77" t="s">
        <v>58</v>
      </c>
      <c r="H11" s="77" t="s">
        <v>59</v>
      </c>
      <c r="I11" s="77" t="s">
        <v>60</v>
      </c>
      <c r="J11" s="77" t="s">
        <v>61</v>
      </c>
      <c r="K11" s="77" t="s">
        <v>62</v>
      </c>
      <c r="L11" s="77" t="s">
        <v>63</v>
      </c>
      <c r="M11" s="77" t="s">
        <v>64</v>
      </c>
      <c r="N11" s="77" t="s">
        <v>65</v>
      </c>
      <c r="O11" s="77" t="s">
        <v>66</v>
      </c>
      <c r="P11" s="77" t="s">
        <v>67</v>
      </c>
      <c r="Q11" s="77" t="s">
        <v>68</v>
      </c>
      <c r="R11" s="77" t="s">
        <v>4</v>
      </c>
      <c r="S11" s="77" t="s">
        <v>5</v>
      </c>
      <c r="T11" s="77" t="s">
        <v>69</v>
      </c>
      <c r="U11" s="77" t="s">
        <v>70</v>
      </c>
      <c r="V11" s="132" t="s">
        <v>3</v>
      </c>
      <c r="W11" s="132" t="s">
        <v>4</v>
      </c>
      <c r="X11" s="132" t="s">
        <v>5</v>
      </c>
      <c r="Y11" s="77" t="s">
        <v>71</v>
      </c>
      <c r="Z11" s="77" t="s">
        <v>72</v>
      </c>
      <c r="AA11" s="77" t="s">
        <v>3</v>
      </c>
      <c r="AB11" s="77" t="s">
        <v>4</v>
      </c>
      <c r="AC11" s="77" t="s">
        <v>5</v>
      </c>
      <c r="AD11" s="77" t="s">
        <v>73</v>
      </c>
      <c r="AE11" s="77" t="s">
        <v>74</v>
      </c>
    </row>
    <row r="12" spans="1:43" ht="15" x14ac:dyDescent="0.2">
      <c r="A12" s="75" t="s">
        <v>75</v>
      </c>
      <c r="B12" s="75" t="s">
        <v>76</v>
      </c>
      <c r="C12" s="75" t="s">
        <v>77</v>
      </c>
      <c r="D12" s="75" t="s">
        <v>77</v>
      </c>
      <c r="E12" s="75" t="s">
        <v>77</v>
      </c>
      <c r="F12" s="75" t="s">
        <v>77</v>
      </c>
      <c r="G12" s="75" t="s">
        <v>77</v>
      </c>
      <c r="H12" s="75" t="s">
        <v>77</v>
      </c>
      <c r="I12" s="75" t="s">
        <v>77</v>
      </c>
      <c r="J12" s="75" t="s">
        <v>77</v>
      </c>
      <c r="K12" s="75" t="s">
        <v>77</v>
      </c>
      <c r="L12" s="75" t="s">
        <v>77</v>
      </c>
      <c r="M12" s="75" t="s">
        <v>77</v>
      </c>
      <c r="N12" s="75" t="s">
        <v>77</v>
      </c>
      <c r="O12" s="75" t="s">
        <v>77</v>
      </c>
      <c r="P12" s="75" t="s">
        <v>77</v>
      </c>
      <c r="Q12" s="75" t="s">
        <v>77</v>
      </c>
      <c r="R12" s="75" t="s">
        <v>77</v>
      </c>
      <c r="S12" s="75" t="s">
        <v>77</v>
      </c>
      <c r="T12" s="75" t="s">
        <v>77</v>
      </c>
      <c r="U12" s="75" t="s">
        <v>77</v>
      </c>
      <c r="V12" s="131" t="s">
        <v>77</v>
      </c>
      <c r="W12" s="131" t="s">
        <v>77</v>
      </c>
      <c r="X12" s="131" t="s">
        <v>77</v>
      </c>
      <c r="Y12" s="75" t="s">
        <v>77</v>
      </c>
      <c r="Z12" s="75" t="s">
        <v>77</v>
      </c>
      <c r="AA12" s="75" t="s">
        <v>77</v>
      </c>
      <c r="AB12" s="75" t="s">
        <v>77</v>
      </c>
      <c r="AC12" s="75" t="s">
        <v>77</v>
      </c>
      <c r="AD12" s="75" t="s">
        <v>77</v>
      </c>
      <c r="AE12" s="75" t="s">
        <v>77</v>
      </c>
    </row>
    <row r="13" spans="1:43" ht="15" x14ac:dyDescent="0.2">
      <c r="AI13" s="75"/>
      <c r="AJ13" s="75"/>
      <c r="AL13" s="75"/>
      <c r="AO13" s="75"/>
      <c r="AP13" s="75"/>
      <c r="AQ13" s="75"/>
    </row>
    <row r="14" spans="1:43" ht="15" x14ac:dyDescent="0.2">
      <c r="A14" s="76">
        <v>1</v>
      </c>
      <c r="B14" s="75" t="s">
        <v>78</v>
      </c>
      <c r="C14" s="80">
        <v>84.040999999999997</v>
      </c>
      <c r="D14" s="81">
        <v>161.9</v>
      </c>
      <c r="E14" s="81">
        <v>225.5</v>
      </c>
      <c r="F14" s="81">
        <v>346.2</v>
      </c>
      <c r="G14" s="81">
        <v>37.1</v>
      </c>
      <c r="H14" s="81">
        <v>221</v>
      </c>
      <c r="I14" s="80">
        <v>0.28899999999999998</v>
      </c>
      <c r="J14" s="80">
        <v>0.25700000000000001</v>
      </c>
      <c r="K14" s="80">
        <v>0</v>
      </c>
      <c r="L14" s="81">
        <v>0</v>
      </c>
      <c r="M14" s="81">
        <v>2.2999999999999998</v>
      </c>
      <c r="N14" s="82">
        <v>1.3720000000000001</v>
      </c>
      <c r="O14" s="83">
        <v>7.5020000000000003E-2</v>
      </c>
      <c r="P14" s="83">
        <v>-6.2030000000000001E-5</v>
      </c>
      <c r="Q14" s="83">
        <v>2.0100000000000001E-8</v>
      </c>
      <c r="R14" s="84">
        <v>0</v>
      </c>
      <c r="S14" s="84">
        <v>0</v>
      </c>
      <c r="T14" s="76">
        <v>-178.2</v>
      </c>
      <c r="U14" s="76">
        <v>-162.22999999999999</v>
      </c>
      <c r="V14" s="133">
        <v>15.8965</v>
      </c>
      <c r="W14" s="134">
        <v>1814.91</v>
      </c>
      <c r="X14" s="134">
        <v>-29.92</v>
      </c>
      <c r="Y14" s="76">
        <v>300</v>
      </c>
      <c r="Z14" s="76">
        <v>270</v>
      </c>
      <c r="AA14" s="80">
        <v>50.588999999999999</v>
      </c>
      <c r="AB14" s="84">
        <v>-3540.17</v>
      </c>
      <c r="AC14" s="80">
        <v>-5.2229999999999999</v>
      </c>
      <c r="AD14" s="80">
        <v>1.79</v>
      </c>
      <c r="AE14" s="76">
        <v>4580</v>
      </c>
      <c r="AI14" s="75"/>
      <c r="AJ14" s="75"/>
      <c r="AL14" s="75"/>
      <c r="AO14" s="75"/>
      <c r="AP14" s="75"/>
      <c r="AQ14" s="75"/>
    </row>
    <row r="15" spans="1:43" ht="15" hidden="1" x14ac:dyDescent="0.2">
      <c r="A15" s="76">
        <v>2</v>
      </c>
      <c r="B15" s="75" t="s">
        <v>79</v>
      </c>
      <c r="C15" s="80">
        <v>203.83099999999999</v>
      </c>
      <c r="D15" s="81">
        <v>298</v>
      </c>
      <c r="E15" s="81">
        <v>364.7</v>
      </c>
      <c r="F15" s="81">
        <v>551</v>
      </c>
      <c r="G15" s="81">
        <v>0</v>
      </c>
      <c r="H15" s="81">
        <v>0</v>
      </c>
      <c r="I15" s="80">
        <v>0</v>
      </c>
      <c r="J15" s="80">
        <v>0</v>
      </c>
      <c r="K15" s="80">
        <v>1.645</v>
      </c>
      <c r="L15" s="81">
        <v>298</v>
      </c>
      <c r="M15" s="81">
        <v>0</v>
      </c>
      <c r="N15" s="82">
        <v>0</v>
      </c>
      <c r="O15" s="83">
        <v>0</v>
      </c>
      <c r="P15" s="83">
        <v>0</v>
      </c>
      <c r="Q15" s="83">
        <v>0</v>
      </c>
      <c r="R15" s="84">
        <v>0</v>
      </c>
      <c r="S15" s="84">
        <v>0</v>
      </c>
      <c r="T15" s="76">
        <v>0</v>
      </c>
      <c r="U15" s="76">
        <v>0</v>
      </c>
      <c r="V15" s="133">
        <v>0</v>
      </c>
      <c r="W15" s="134">
        <v>0</v>
      </c>
      <c r="X15" s="134">
        <v>0</v>
      </c>
      <c r="Y15" s="76">
        <v>0</v>
      </c>
      <c r="Z15" s="76">
        <v>0</v>
      </c>
      <c r="AA15" s="80">
        <v>75.314999999999998</v>
      </c>
      <c r="AB15" s="84">
        <v>-7113.72</v>
      </c>
      <c r="AC15" s="80">
        <v>-8.3439999999999994</v>
      </c>
      <c r="AD15" s="80">
        <v>4.95</v>
      </c>
      <c r="AE15" s="76">
        <v>0</v>
      </c>
      <c r="AL15" s="75"/>
      <c r="AO15" s="75"/>
      <c r="AP15" s="75"/>
      <c r="AQ15" s="75"/>
    </row>
    <row r="16" spans="1:43" ht="15" hidden="1" x14ac:dyDescent="0.2">
      <c r="A16" s="76">
        <v>3</v>
      </c>
      <c r="B16" s="75" t="s">
        <v>80</v>
      </c>
      <c r="C16" s="80">
        <v>133.405</v>
      </c>
      <c r="D16" s="81">
        <v>236.5</v>
      </c>
      <c r="E16" s="81">
        <v>386.9</v>
      </c>
      <c r="F16" s="81">
        <v>602</v>
      </c>
      <c r="G16" s="81">
        <v>41</v>
      </c>
      <c r="H16" s="81">
        <v>294</v>
      </c>
      <c r="I16" s="80">
        <v>0.24</v>
      </c>
      <c r="J16" s="80">
        <v>0.22</v>
      </c>
      <c r="K16" s="80">
        <v>1.4410000000000001</v>
      </c>
      <c r="L16" s="81">
        <v>293</v>
      </c>
      <c r="M16" s="81">
        <v>1.7</v>
      </c>
      <c r="N16" s="82">
        <v>1.51</v>
      </c>
      <c r="O16" s="83">
        <v>8.1939999999999999E-2</v>
      </c>
      <c r="P16" s="83">
        <v>-7.0640000000000001E-5</v>
      </c>
      <c r="Q16" s="83">
        <v>2.339E-8</v>
      </c>
      <c r="R16" s="84">
        <v>346.72</v>
      </c>
      <c r="S16" s="84">
        <v>304.43</v>
      </c>
      <c r="T16" s="76">
        <v>-33.1</v>
      </c>
      <c r="U16" s="76">
        <v>-18.52</v>
      </c>
      <c r="V16" s="133">
        <v>16.0381</v>
      </c>
      <c r="W16" s="134">
        <v>3110.79</v>
      </c>
      <c r="X16" s="134">
        <v>-56.16</v>
      </c>
      <c r="Y16" s="76">
        <v>428</v>
      </c>
      <c r="Z16" s="76">
        <v>302</v>
      </c>
      <c r="AA16" s="80">
        <v>0</v>
      </c>
      <c r="AB16" s="84">
        <v>0</v>
      </c>
      <c r="AC16" s="80">
        <v>0</v>
      </c>
      <c r="AD16" s="80">
        <v>0</v>
      </c>
      <c r="AE16" s="76">
        <v>7960</v>
      </c>
      <c r="AO16" s="75"/>
      <c r="AP16" s="75"/>
      <c r="AQ16" s="75"/>
    </row>
    <row r="17" spans="1:43" ht="15" hidden="1" x14ac:dyDescent="0.2">
      <c r="A17" s="76">
        <v>4</v>
      </c>
      <c r="B17" s="75" t="s">
        <v>81</v>
      </c>
      <c r="C17" s="80">
        <v>112.21599999999999</v>
      </c>
      <c r="D17" s="81">
        <v>0</v>
      </c>
      <c r="E17" s="81">
        <v>386.9</v>
      </c>
      <c r="F17" s="81">
        <v>579.5</v>
      </c>
      <c r="G17" s="81">
        <v>29</v>
      </c>
      <c r="H17" s="81">
        <v>0</v>
      </c>
      <c r="I17" s="80">
        <v>0</v>
      </c>
      <c r="J17" s="80">
        <v>0.252</v>
      </c>
      <c r="K17" s="80">
        <v>0</v>
      </c>
      <c r="L17" s="81">
        <v>0</v>
      </c>
      <c r="M17" s="81">
        <v>0</v>
      </c>
      <c r="N17" s="82">
        <v>0</v>
      </c>
      <c r="O17" s="83">
        <v>0</v>
      </c>
      <c r="P17" s="83">
        <v>0</v>
      </c>
      <c r="Q17" s="83">
        <v>0</v>
      </c>
      <c r="R17" s="84">
        <v>0</v>
      </c>
      <c r="S17" s="84">
        <v>0</v>
      </c>
      <c r="T17" s="76">
        <v>0</v>
      </c>
      <c r="U17" s="76">
        <v>0</v>
      </c>
      <c r="V17" s="133">
        <v>15.708399999999999</v>
      </c>
      <c r="W17" s="134">
        <v>3015.51</v>
      </c>
      <c r="X17" s="134">
        <v>-54.59</v>
      </c>
      <c r="Y17" s="76">
        <v>414</v>
      </c>
      <c r="Z17" s="76">
        <v>279</v>
      </c>
      <c r="AA17" s="80">
        <v>0</v>
      </c>
      <c r="AB17" s="84">
        <v>0</v>
      </c>
      <c r="AC17" s="80">
        <v>0</v>
      </c>
      <c r="AD17" s="80">
        <v>0</v>
      </c>
      <c r="AE17" s="76">
        <v>7790</v>
      </c>
      <c r="AQ17" s="75"/>
    </row>
    <row r="18" spans="1:43" ht="15" hidden="1" x14ac:dyDescent="0.2">
      <c r="A18" s="76">
        <v>5</v>
      </c>
      <c r="B18" s="75" t="s">
        <v>82</v>
      </c>
      <c r="C18" s="80">
        <v>112.21599999999999</v>
      </c>
      <c r="D18" s="81">
        <v>0</v>
      </c>
      <c r="E18" s="81">
        <v>378</v>
      </c>
      <c r="F18" s="81">
        <v>569.5</v>
      </c>
      <c r="G18" s="81">
        <v>27.9</v>
      </c>
      <c r="H18" s="81">
        <v>0</v>
      </c>
      <c r="I18" s="80">
        <v>0</v>
      </c>
      <c r="J18" s="80">
        <v>0.21099999999999999</v>
      </c>
      <c r="K18" s="80">
        <v>0</v>
      </c>
      <c r="L18" s="81">
        <v>0</v>
      </c>
      <c r="M18" s="81">
        <v>0</v>
      </c>
      <c r="N18" s="82">
        <v>0</v>
      </c>
      <c r="O18" s="83">
        <v>0</v>
      </c>
      <c r="P18" s="83">
        <v>0</v>
      </c>
      <c r="Q18" s="83">
        <v>0</v>
      </c>
      <c r="R18" s="84">
        <v>0</v>
      </c>
      <c r="S18" s="84">
        <v>0</v>
      </c>
      <c r="T18" s="76">
        <v>0</v>
      </c>
      <c r="U18" s="76">
        <v>0</v>
      </c>
      <c r="V18" s="133">
        <v>15.679399999999999</v>
      </c>
      <c r="W18" s="134">
        <v>2938.09</v>
      </c>
      <c r="X18" s="134">
        <v>-53.25</v>
      </c>
      <c r="Y18" s="76">
        <v>404</v>
      </c>
      <c r="Z18" s="76">
        <v>273</v>
      </c>
      <c r="AA18" s="80">
        <v>0</v>
      </c>
      <c r="AB18" s="84">
        <v>0</v>
      </c>
      <c r="AC18" s="80">
        <v>0</v>
      </c>
      <c r="AD18" s="80">
        <v>0</v>
      </c>
      <c r="AE18" s="76">
        <v>7570</v>
      </c>
      <c r="AQ18" s="75"/>
    </row>
    <row r="19" spans="1:43" ht="15" hidden="1" x14ac:dyDescent="0.2">
      <c r="A19" s="76">
        <v>6</v>
      </c>
      <c r="B19" s="75" t="s">
        <v>83</v>
      </c>
      <c r="C19" s="80">
        <v>170.922</v>
      </c>
      <c r="D19" s="81">
        <v>179</v>
      </c>
      <c r="E19" s="81">
        <v>277</v>
      </c>
      <c r="F19" s="81">
        <v>418.6</v>
      </c>
      <c r="G19" s="81">
        <v>32.6</v>
      </c>
      <c r="H19" s="81">
        <v>294</v>
      </c>
      <c r="I19" s="80">
        <v>0.27900000000000003</v>
      </c>
      <c r="J19" s="80">
        <v>0</v>
      </c>
      <c r="K19" s="80">
        <v>1.4550000000000001</v>
      </c>
      <c r="L19" s="81">
        <v>298</v>
      </c>
      <c r="M19" s="81">
        <v>0</v>
      </c>
      <c r="N19" s="82">
        <v>9.6620000000000008</v>
      </c>
      <c r="O19" s="83">
        <v>7.8299999999999995E-2</v>
      </c>
      <c r="P19" s="83">
        <v>6.5720000000000001E-5</v>
      </c>
      <c r="Q19" s="83">
        <v>1.8679999999999999E-8</v>
      </c>
      <c r="R19" s="84">
        <v>0</v>
      </c>
      <c r="S19" s="84">
        <v>0</v>
      </c>
      <c r="T19" s="76">
        <v>0</v>
      </c>
      <c r="U19" s="76">
        <v>0</v>
      </c>
      <c r="V19" s="133">
        <v>0</v>
      </c>
      <c r="W19" s="134">
        <v>0</v>
      </c>
      <c r="X19" s="134">
        <v>0</v>
      </c>
      <c r="Y19" s="76">
        <v>0</v>
      </c>
      <c r="Z19" s="76">
        <v>0</v>
      </c>
      <c r="AA19" s="80">
        <v>0</v>
      </c>
      <c r="AB19" s="84">
        <v>0</v>
      </c>
      <c r="AC19" s="80">
        <v>0</v>
      </c>
      <c r="AD19" s="80">
        <v>0</v>
      </c>
      <c r="AE19" s="76">
        <v>0</v>
      </c>
      <c r="AQ19" s="75"/>
    </row>
    <row r="20" spans="1:43" ht="15" hidden="1" x14ac:dyDescent="0.2">
      <c r="A20" s="76">
        <v>7</v>
      </c>
      <c r="B20" s="75" t="s">
        <v>84</v>
      </c>
      <c r="C20" s="80">
        <v>98.96</v>
      </c>
      <c r="D20" s="81">
        <v>176.2</v>
      </c>
      <c r="E20" s="81">
        <v>330.4</v>
      </c>
      <c r="F20" s="81">
        <v>523</v>
      </c>
      <c r="G20" s="81">
        <v>50</v>
      </c>
      <c r="H20" s="81">
        <v>240</v>
      </c>
      <c r="I20" s="80">
        <v>0.28000000000000003</v>
      </c>
      <c r="J20" s="80">
        <v>0.248</v>
      </c>
      <c r="K20" s="80">
        <v>1.1679999999999999</v>
      </c>
      <c r="L20" s="81">
        <v>298</v>
      </c>
      <c r="M20" s="81">
        <v>2</v>
      </c>
      <c r="N20" s="82">
        <v>2.9790000000000001</v>
      </c>
      <c r="O20" s="83">
        <v>6.4390000000000003E-2</v>
      </c>
      <c r="P20" s="83">
        <v>-4.8959999999999999E-5</v>
      </c>
      <c r="Q20" s="83">
        <v>1.5049999999999999E-8</v>
      </c>
      <c r="R20" s="84">
        <v>412.27</v>
      </c>
      <c r="S20" s="84">
        <v>239.1</v>
      </c>
      <c r="T20" s="76">
        <v>-31.05</v>
      </c>
      <c r="U20" s="76">
        <v>-17.47</v>
      </c>
      <c r="V20" s="133">
        <v>16.084199999999999</v>
      </c>
      <c r="W20" s="134">
        <v>2697.29</v>
      </c>
      <c r="X20" s="134">
        <v>-45.03</v>
      </c>
      <c r="Y20" s="76">
        <v>352</v>
      </c>
      <c r="Z20" s="76">
        <v>242</v>
      </c>
      <c r="AA20" s="80">
        <v>56.232999999999997</v>
      </c>
      <c r="AB20" s="84">
        <v>-5422.68</v>
      </c>
      <c r="AC20" s="80">
        <v>-5.726</v>
      </c>
      <c r="AD20" s="80">
        <v>3.17</v>
      </c>
      <c r="AE20" s="76">
        <v>6860</v>
      </c>
      <c r="AQ20" s="75"/>
    </row>
    <row r="21" spans="1:43" ht="15" hidden="1" x14ac:dyDescent="0.2">
      <c r="A21" s="76">
        <v>8</v>
      </c>
      <c r="B21" s="75" t="s">
        <v>85</v>
      </c>
      <c r="C21" s="80">
        <v>66.051000000000002</v>
      </c>
      <c r="D21" s="81">
        <v>156.19999999999999</v>
      </c>
      <c r="E21" s="81">
        <v>248.4</v>
      </c>
      <c r="F21" s="81">
        <v>386.6</v>
      </c>
      <c r="G21" s="81">
        <v>44.4</v>
      </c>
      <c r="H21" s="81">
        <v>181</v>
      </c>
      <c r="I21" s="80">
        <v>0.253</v>
      </c>
      <c r="J21" s="80">
        <v>0.26600000000000001</v>
      </c>
      <c r="K21" s="80">
        <v>0</v>
      </c>
      <c r="L21" s="81">
        <v>0</v>
      </c>
      <c r="M21" s="81">
        <v>2.2999999999999998</v>
      </c>
      <c r="N21" s="82">
        <v>2.0720000000000001</v>
      </c>
      <c r="O21" s="83">
        <v>5.722E-2</v>
      </c>
      <c r="P21" s="83">
        <v>-3.4799999999999999E-5</v>
      </c>
      <c r="Q21" s="83">
        <v>8.1069999999999994E-9</v>
      </c>
      <c r="R21" s="84">
        <v>319.27</v>
      </c>
      <c r="S21" s="84">
        <v>186.56</v>
      </c>
      <c r="T21" s="76">
        <v>-118</v>
      </c>
      <c r="U21" s="76">
        <v>-104.26</v>
      </c>
      <c r="V21" s="133">
        <v>16.187100000000001</v>
      </c>
      <c r="W21" s="134">
        <v>2095.35</v>
      </c>
      <c r="X21" s="134">
        <v>-29.16</v>
      </c>
      <c r="Y21" s="76">
        <v>273</v>
      </c>
      <c r="Z21" s="76">
        <v>238</v>
      </c>
      <c r="AA21" s="80">
        <v>48.591000000000001</v>
      </c>
      <c r="AB21" s="84">
        <v>-3837.61</v>
      </c>
      <c r="AC21" s="80">
        <v>-4.8109999999999999</v>
      </c>
      <c r="AD21" s="80">
        <v>1.87</v>
      </c>
      <c r="AE21" s="76">
        <v>5100</v>
      </c>
      <c r="AQ21" s="75"/>
    </row>
    <row r="22" spans="1:43" ht="15" hidden="1" x14ac:dyDescent="0.2">
      <c r="A22" s="76">
        <v>9</v>
      </c>
      <c r="B22" s="75" t="s">
        <v>86</v>
      </c>
      <c r="C22" s="80">
        <v>64.034999999999997</v>
      </c>
      <c r="D22" s="81">
        <v>0</v>
      </c>
      <c r="E22" s="81">
        <v>0</v>
      </c>
      <c r="F22" s="81">
        <v>302.8</v>
      </c>
      <c r="G22" s="81">
        <v>44</v>
      </c>
      <c r="H22" s="81">
        <v>154</v>
      </c>
      <c r="I22" s="80">
        <v>0.27300000000000002</v>
      </c>
      <c r="J22" s="80">
        <v>0</v>
      </c>
      <c r="K22" s="80">
        <v>0</v>
      </c>
      <c r="L22" s="81">
        <v>0</v>
      </c>
      <c r="M22" s="81">
        <v>1.4</v>
      </c>
      <c r="N22" s="82">
        <v>0.73399999999999999</v>
      </c>
      <c r="O22" s="83">
        <v>5.8389999999999997E-2</v>
      </c>
      <c r="P22" s="83">
        <v>-5.0139999999999998E-5</v>
      </c>
      <c r="Q22" s="83">
        <v>1.6770000000000001E-8</v>
      </c>
      <c r="R22" s="84">
        <v>0</v>
      </c>
      <c r="S22" s="84">
        <v>0</v>
      </c>
      <c r="T22" s="76">
        <v>-82.5</v>
      </c>
      <c r="U22" s="76">
        <v>-76.84</v>
      </c>
      <c r="V22" s="133">
        <v>0</v>
      </c>
      <c r="W22" s="134">
        <v>0</v>
      </c>
      <c r="X22" s="134">
        <v>0</v>
      </c>
      <c r="Y22" s="76">
        <v>0</v>
      </c>
      <c r="Z22" s="76">
        <v>0</v>
      </c>
      <c r="AA22" s="80">
        <v>0</v>
      </c>
      <c r="AB22" s="84">
        <v>0</v>
      </c>
      <c r="AC22" s="80">
        <v>0</v>
      </c>
      <c r="AD22" s="80">
        <v>0</v>
      </c>
      <c r="AE22" s="76">
        <v>0</v>
      </c>
      <c r="AQ22" s="75"/>
    </row>
    <row r="23" spans="1:43" ht="15" hidden="1" x14ac:dyDescent="0.2">
      <c r="A23" s="76">
        <v>10</v>
      </c>
      <c r="B23" s="75" t="s">
        <v>87</v>
      </c>
      <c r="C23" s="80">
        <v>112.21599999999999</v>
      </c>
      <c r="D23" s="81">
        <v>239.7</v>
      </c>
      <c r="E23" s="81">
        <v>392.7</v>
      </c>
      <c r="F23" s="81">
        <v>591</v>
      </c>
      <c r="G23" s="81">
        <v>29.3</v>
      </c>
      <c r="H23" s="81">
        <v>416</v>
      </c>
      <c r="I23" s="80">
        <v>0.25</v>
      </c>
      <c r="J23" s="80">
        <v>0.23799999999999999</v>
      </c>
      <c r="K23" s="80">
        <v>0.78500000000000003</v>
      </c>
      <c r="L23" s="81">
        <v>289</v>
      </c>
      <c r="M23" s="81">
        <v>0</v>
      </c>
      <c r="N23" s="82">
        <v>-17.122</v>
      </c>
      <c r="O23" s="83">
        <v>0.21490000000000001</v>
      </c>
      <c r="P23" s="83">
        <v>-1.199E-4</v>
      </c>
      <c r="Q23" s="83">
        <v>2.461E-8</v>
      </c>
      <c r="R23" s="84">
        <v>0</v>
      </c>
      <c r="S23" s="84">
        <v>0</v>
      </c>
      <c r="T23" s="76">
        <v>-43.26</v>
      </c>
      <c r="U23" s="76">
        <v>8.42</v>
      </c>
      <c r="V23" s="133">
        <v>16.964700000000001</v>
      </c>
      <c r="W23" s="134">
        <v>4276.08</v>
      </c>
      <c r="X23" s="134">
        <v>-52.8</v>
      </c>
      <c r="Y23" s="76">
        <v>480</v>
      </c>
      <c r="Z23" s="76">
        <v>345</v>
      </c>
      <c r="AA23" s="80">
        <v>0</v>
      </c>
      <c r="AB23" s="84">
        <v>0</v>
      </c>
      <c r="AC23" s="80">
        <v>0</v>
      </c>
      <c r="AD23" s="80">
        <v>0</v>
      </c>
      <c r="AE23" s="76">
        <v>0</v>
      </c>
      <c r="AQ23" s="75"/>
    </row>
    <row r="24" spans="1:43" ht="15" hidden="1" x14ac:dyDescent="0.2">
      <c r="A24" s="76">
        <v>11</v>
      </c>
      <c r="B24" s="75" t="s">
        <v>88</v>
      </c>
      <c r="C24" s="80">
        <v>98.188999999999993</v>
      </c>
      <c r="D24" s="81">
        <v>203.4</v>
      </c>
      <c r="E24" s="81">
        <v>361</v>
      </c>
      <c r="F24" s="81">
        <v>547</v>
      </c>
      <c r="G24" s="81">
        <v>34</v>
      </c>
      <c r="H24" s="81">
        <v>360</v>
      </c>
      <c r="I24" s="80">
        <v>0.27</v>
      </c>
      <c r="J24" s="80">
        <v>0.27300000000000002</v>
      </c>
      <c r="K24" s="80">
        <v>0.75900000000000001</v>
      </c>
      <c r="L24" s="81">
        <v>289</v>
      </c>
      <c r="M24" s="81">
        <v>0</v>
      </c>
      <c r="N24" s="82">
        <v>-13.827</v>
      </c>
      <c r="O24" s="83">
        <v>0.1832</v>
      </c>
      <c r="P24" s="83">
        <v>-1.075E-4</v>
      </c>
      <c r="Q24" s="83">
        <v>2.4129999999999998E-8</v>
      </c>
      <c r="R24" s="84">
        <v>0</v>
      </c>
      <c r="S24" s="84">
        <v>0</v>
      </c>
      <c r="T24" s="76">
        <v>-33.049999999999997</v>
      </c>
      <c r="U24" s="76">
        <v>9.33</v>
      </c>
      <c r="V24" s="133">
        <v>15.6973</v>
      </c>
      <c r="W24" s="134">
        <v>2807.94</v>
      </c>
      <c r="X24" s="134">
        <v>-51.2</v>
      </c>
      <c r="Y24" s="76">
        <v>390</v>
      </c>
      <c r="Z24" s="76">
        <v>260</v>
      </c>
      <c r="AA24" s="80">
        <v>0</v>
      </c>
      <c r="AB24" s="84">
        <v>0</v>
      </c>
      <c r="AC24" s="80">
        <v>0</v>
      </c>
      <c r="AD24" s="80">
        <v>0</v>
      </c>
      <c r="AE24" s="76">
        <v>7240</v>
      </c>
      <c r="AQ24" s="75"/>
    </row>
    <row r="25" spans="1:43" ht="15" hidden="1" x14ac:dyDescent="0.2">
      <c r="A25" s="76">
        <v>12</v>
      </c>
      <c r="B25" s="75" t="s">
        <v>89</v>
      </c>
      <c r="C25" s="80">
        <v>187.38</v>
      </c>
      <c r="D25" s="81">
        <v>238.2</v>
      </c>
      <c r="E25" s="81">
        <v>320.7</v>
      </c>
      <c r="F25" s="81">
        <v>487.2</v>
      </c>
      <c r="G25" s="81">
        <v>33.700000000000003</v>
      </c>
      <c r="H25" s="81">
        <v>304</v>
      </c>
      <c r="I25" s="80">
        <v>0.25600000000000001</v>
      </c>
      <c r="J25" s="80">
        <v>0.252</v>
      </c>
      <c r="K25" s="80">
        <v>1.58</v>
      </c>
      <c r="L25" s="81">
        <v>289</v>
      </c>
      <c r="M25" s="81">
        <v>0</v>
      </c>
      <c r="N25" s="82">
        <v>14.603</v>
      </c>
      <c r="O25" s="83">
        <v>6.8650000000000003E-2</v>
      </c>
      <c r="P25" s="83">
        <v>-5.7800000000000002E-5</v>
      </c>
      <c r="Q25" s="83">
        <v>1.6490000000000001E-8</v>
      </c>
      <c r="R25" s="84">
        <v>0</v>
      </c>
      <c r="S25" s="84">
        <v>0</v>
      </c>
      <c r="T25" s="76">
        <v>-178.1</v>
      </c>
      <c r="U25" s="76">
        <v>0</v>
      </c>
      <c r="V25" s="133">
        <v>15.8424</v>
      </c>
      <c r="W25" s="134">
        <v>2523.61</v>
      </c>
      <c r="X25" s="134">
        <v>-45.67</v>
      </c>
      <c r="Y25" s="76">
        <v>360</v>
      </c>
      <c r="Z25" s="76">
        <v>250</v>
      </c>
      <c r="AA25" s="80">
        <v>57.097000000000001</v>
      </c>
      <c r="AB25" s="84">
        <v>-5249.75</v>
      </c>
      <c r="AC25" s="80">
        <v>-5.9130000000000003</v>
      </c>
      <c r="AD25" s="80">
        <v>3.91</v>
      </c>
      <c r="AE25" s="76">
        <v>6570</v>
      </c>
      <c r="AQ25" s="75"/>
    </row>
    <row r="26" spans="1:43" ht="15" hidden="1" x14ac:dyDescent="0.2">
      <c r="A26" s="76">
        <v>13</v>
      </c>
      <c r="B26" s="75" t="s">
        <v>90</v>
      </c>
      <c r="C26" s="80">
        <v>132.20599999999999</v>
      </c>
      <c r="D26" s="81">
        <v>242</v>
      </c>
      <c r="E26" s="81">
        <v>480.7</v>
      </c>
      <c r="F26" s="81">
        <v>719</v>
      </c>
      <c r="G26" s="81">
        <v>34.700000000000003</v>
      </c>
      <c r="H26" s="81">
        <v>0</v>
      </c>
      <c r="I26" s="80">
        <v>0</v>
      </c>
      <c r="J26" s="80">
        <v>0.30299999999999999</v>
      </c>
      <c r="K26" s="80">
        <v>0.97299999999999998</v>
      </c>
      <c r="L26" s="81">
        <v>293</v>
      </c>
      <c r="M26" s="81">
        <v>0</v>
      </c>
      <c r="N26" s="82">
        <v>0</v>
      </c>
      <c r="O26" s="83">
        <v>0</v>
      </c>
      <c r="P26" s="83">
        <v>0</v>
      </c>
      <c r="Q26" s="83">
        <v>0</v>
      </c>
      <c r="R26" s="84">
        <v>0</v>
      </c>
      <c r="S26" s="84">
        <v>0</v>
      </c>
      <c r="T26" s="76">
        <v>6.6</v>
      </c>
      <c r="U26" s="76">
        <v>39.9</v>
      </c>
      <c r="V26" s="133">
        <v>16.2805</v>
      </c>
      <c r="W26" s="134">
        <v>4009.49</v>
      </c>
      <c r="X26" s="134">
        <v>-64.89</v>
      </c>
      <c r="Y26" s="76">
        <v>500</v>
      </c>
      <c r="Z26" s="76">
        <v>365</v>
      </c>
      <c r="AA26" s="80">
        <v>0</v>
      </c>
      <c r="AB26" s="84">
        <v>0</v>
      </c>
      <c r="AC26" s="80">
        <v>0</v>
      </c>
      <c r="AD26" s="80">
        <v>0</v>
      </c>
      <c r="AE26" s="76">
        <v>9490</v>
      </c>
      <c r="AQ26" s="75"/>
    </row>
    <row r="27" spans="1:43" ht="15" hidden="1" x14ac:dyDescent="0.2">
      <c r="A27" s="76">
        <v>14</v>
      </c>
      <c r="B27" s="75" t="s">
        <v>91</v>
      </c>
      <c r="C27" s="80">
        <v>147.43199999999999</v>
      </c>
      <c r="D27" s="81">
        <v>258.5</v>
      </c>
      <c r="E27" s="81">
        <v>429</v>
      </c>
      <c r="F27" s="81">
        <v>651</v>
      </c>
      <c r="G27" s="81">
        <v>39</v>
      </c>
      <c r="H27" s="81">
        <v>348</v>
      </c>
      <c r="I27" s="80">
        <v>0.25</v>
      </c>
      <c r="J27" s="80">
        <v>0.31</v>
      </c>
      <c r="K27" s="80">
        <v>1.389</v>
      </c>
      <c r="L27" s="81">
        <v>293</v>
      </c>
      <c r="M27" s="81">
        <v>0</v>
      </c>
      <c r="N27" s="82">
        <v>6.4210000000000003</v>
      </c>
      <c r="O27" s="83">
        <v>8.6510000000000004E-2</v>
      </c>
      <c r="P27" s="83">
        <v>-6.656E-5</v>
      </c>
      <c r="Q27" s="83">
        <v>2.0990000000000001E-8</v>
      </c>
      <c r="R27" s="84">
        <v>818.63</v>
      </c>
      <c r="S27" s="84">
        <v>342.88</v>
      </c>
      <c r="T27" s="76">
        <v>-44.4</v>
      </c>
      <c r="U27" s="76">
        <v>-23.37</v>
      </c>
      <c r="V27" s="133">
        <v>16.124600000000001</v>
      </c>
      <c r="W27" s="134">
        <v>3417.27</v>
      </c>
      <c r="X27" s="134">
        <v>-69.150000000000006</v>
      </c>
      <c r="Y27" s="76">
        <v>470</v>
      </c>
      <c r="Z27" s="76">
        <v>315</v>
      </c>
      <c r="AA27" s="80">
        <v>0</v>
      </c>
      <c r="AB27" s="84">
        <v>0</v>
      </c>
      <c r="AC27" s="80">
        <v>0</v>
      </c>
      <c r="AD27" s="80">
        <v>0</v>
      </c>
      <c r="AE27" s="76">
        <v>9180</v>
      </c>
      <c r="AQ27" s="75"/>
    </row>
    <row r="28" spans="1:43" ht="15" hidden="1" x14ac:dyDescent="0.2">
      <c r="A28" s="76">
        <v>15</v>
      </c>
      <c r="B28" s="75" t="s">
        <v>92</v>
      </c>
      <c r="C28" s="80">
        <v>120.19499999999999</v>
      </c>
      <c r="D28" s="81">
        <v>247.7</v>
      </c>
      <c r="E28" s="81">
        <v>449.2</v>
      </c>
      <c r="F28" s="81">
        <v>664.5</v>
      </c>
      <c r="G28" s="81">
        <v>34.1</v>
      </c>
      <c r="H28" s="81">
        <v>430</v>
      </c>
      <c r="I28" s="80">
        <v>0.27</v>
      </c>
      <c r="J28" s="80">
        <v>0.39</v>
      </c>
      <c r="K28" s="80">
        <v>0.89400000000000002</v>
      </c>
      <c r="L28" s="81">
        <v>293</v>
      </c>
      <c r="M28" s="81">
        <v>0.6</v>
      </c>
      <c r="N28" s="82">
        <v>-1.6579999999999999</v>
      </c>
      <c r="O28" s="83">
        <v>0.15129999999999999</v>
      </c>
      <c r="P28" s="83">
        <v>-7.9450000000000007E-5</v>
      </c>
      <c r="Q28" s="83">
        <v>1.5790000000000001E-8</v>
      </c>
      <c r="R28" s="84">
        <v>0</v>
      </c>
      <c r="S28" s="84">
        <v>0</v>
      </c>
      <c r="T28" s="76">
        <v>-2.29</v>
      </c>
      <c r="U28" s="76">
        <v>29.77</v>
      </c>
      <c r="V28" s="133">
        <v>16.2121</v>
      </c>
      <c r="W28" s="134">
        <v>3670.22</v>
      </c>
      <c r="X28" s="134">
        <v>-66.069999999999993</v>
      </c>
      <c r="Y28" s="76">
        <v>479</v>
      </c>
      <c r="Z28" s="76">
        <v>329</v>
      </c>
      <c r="AA28" s="80">
        <v>0</v>
      </c>
      <c r="AB28" s="84">
        <v>0</v>
      </c>
      <c r="AC28" s="80">
        <v>0</v>
      </c>
      <c r="AD28" s="80">
        <v>0</v>
      </c>
      <c r="AE28" s="76">
        <v>9570</v>
      </c>
      <c r="AQ28" s="75"/>
    </row>
    <row r="29" spans="1:43" ht="15" hidden="1" x14ac:dyDescent="0.2">
      <c r="A29" s="76">
        <v>16</v>
      </c>
      <c r="B29" s="75" t="s">
        <v>93</v>
      </c>
      <c r="C29" s="80">
        <v>134.22200000000001</v>
      </c>
      <c r="D29" s="81">
        <v>352</v>
      </c>
      <c r="E29" s="81">
        <v>470</v>
      </c>
      <c r="F29" s="81">
        <v>675</v>
      </c>
      <c r="G29" s="81">
        <v>29</v>
      </c>
      <c r="H29" s="81">
        <v>480</v>
      </c>
      <c r="I29" s="80">
        <v>0.25</v>
      </c>
      <c r="J29" s="80">
        <v>0.42599999999999999</v>
      </c>
      <c r="K29" s="80">
        <v>0.83799999999999997</v>
      </c>
      <c r="L29" s="81">
        <v>354</v>
      </c>
      <c r="M29" s="81">
        <v>0</v>
      </c>
      <c r="N29" s="82">
        <v>3.9460000000000002</v>
      </c>
      <c r="O29" s="83">
        <v>0.15570000000000001</v>
      </c>
      <c r="P29" s="83">
        <v>-6.8759999999999999E-5</v>
      </c>
      <c r="Q29" s="83">
        <v>7.7789999999999997E-9</v>
      </c>
      <c r="R29" s="84">
        <v>0</v>
      </c>
      <c r="S29" s="84">
        <v>0</v>
      </c>
      <c r="T29" s="76">
        <v>-10.82</v>
      </c>
      <c r="U29" s="76">
        <v>28.55</v>
      </c>
      <c r="V29" s="133">
        <v>16.302299999999999</v>
      </c>
      <c r="W29" s="134">
        <v>3850.91</v>
      </c>
      <c r="X29" s="134">
        <v>-71.72</v>
      </c>
      <c r="Y29" s="76">
        <v>500</v>
      </c>
      <c r="Z29" s="76">
        <v>361</v>
      </c>
      <c r="AA29" s="80">
        <v>64.138999999999996</v>
      </c>
      <c r="AB29" s="84">
        <v>-8300.92</v>
      </c>
      <c r="AC29" s="80">
        <v>-6.4779999999999998</v>
      </c>
      <c r="AD29" s="80">
        <v>8.8000000000000007</v>
      </c>
      <c r="AE29" s="76">
        <v>10880</v>
      </c>
      <c r="AQ29" s="75"/>
    </row>
    <row r="30" spans="1:43" ht="15" hidden="1" x14ac:dyDescent="0.2">
      <c r="A30" s="76">
        <v>17</v>
      </c>
      <c r="B30" s="75" t="s">
        <v>94</v>
      </c>
      <c r="C30" s="80">
        <v>120.19499999999999</v>
      </c>
      <c r="D30" s="81">
        <v>227</v>
      </c>
      <c r="E30" s="81">
        <v>442.5</v>
      </c>
      <c r="F30" s="81">
        <v>649.1</v>
      </c>
      <c r="G30" s="81">
        <v>31.9</v>
      </c>
      <c r="H30" s="81">
        <v>430</v>
      </c>
      <c r="I30" s="80">
        <v>0.25800000000000001</v>
      </c>
      <c r="J30" s="80">
        <v>0.39</v>
      </c>
      <c r="K30" s="80">
        <v>0.88</v>
      </c>
      <c r="L30" s="81">
        <v>289</v>
      </c>
      <c r="M30" s="81">
        <v>0.3</v>
      </c>
      <c r="N30" s="82">
        <v>-1.115</v>
      </c>
      <c r="O30" s="83">
        <v>0.14899999999999999</v>
      </c>
      <c r="P30" s="83">
        <v>-7.7929999999999994E-5</v>
      </c>
      <c r="Q30" s="83">
        <v>1.5230000000000001E-8</v>
      </c>
      <c r="R30" s="84">
        <v>872.74</v>
      </c>
      <c r="S30" s="84">
        <v>297.75</v>
      </c>
      <c r="T30" s="76">
        <v>-3.33</v>
      </c>
      <c r="U30" s="76">
        <v>27.95</v>
      </c>
      <c r="V30" s="133">
        <v>16.219000000000001</v>
      </c>
      <c r="W30" s="134">
        <v>3622.58</v>
      </c>
      <c r="X30" s="134">
        <v>-64.59</v>
      </c>
      <c r="Y30" s="76">
        <v>471</v>
      </c>
      <c r="Z30" s="76">
        <v>324</v>
      </c>
      <c r="AA30" s="80">
        <v>56.241</v>
      </c>
      <c r="AB30" s="84">
        <v>-7256.56</v>
      </c>
      <c r="AC30" s="80">
        <v>-5.4589999999999996</v>
      </c>
      <c r="AD30" s="80">
        <v>7.27</v>
      </c>
      <c r="AE30" s="76">
        <v>9380</v>
      </c>
      <c r="AQ30" s="75"/>
    </row>
    <row r="31" spans="1:43" ht="15" hidden="1" x14ac:dyDescent="0.2">
      <c r="A31" s="76">
        <v>18</v>
      </c>
      <c r="B31" s="75" t="s">
        <v>95</v>
      </c>
      <c r="C31" s="80">
        <v>54.091999999999999</v>
      </c>
      <c r="D31" s="81">
        <v>137</v>
      </c>
      <c r="E31" s="81">
        <v>284</v>
      </c>
      <c r="F31" s="81">
        <v>443.7</v>
      </c>
      <c r="G31" s="81">
        <v>44.4</v>
      </c>
      <c r="H31" s="81">
        <v>219</v>
      </c>
      <c r="I31" s="80">
        <v>0.26700000000000002</v>
      </c>
      <c r="J31" s="80">
        <v>0.255</v>
      </c>
      <c r="K31" s="80">
        <v>0.65200000000000002</v>
      </c>
      <c r="L31" s="81">
        <v>293</v>
      </c>
      <c r="M31" s="81">
        <v>0.4</v>
      </c>
      <c r="N31" s="82">
        <v>2.6749999999999998</v>
      </c>
      <c r="O31" s="83">
        <v>6.5049999999999997E-2</v>
      </c>
      <c r="P31" s="83">
        <v>-3.5070000000000001E-5</v>
      </c>
      <c r="Q31" s="83">
        <v>7.378E-9</v>
      </c>
      <c r="R31" s="84">
        <v>0</v>
      </c>
      <c r="S31" s="84">
        <v>0</v>
      </c>
      <c r="T31" s="76">
        <v>38.770000000000003</v>
      </c>
      <c r="U31" s="76">
        <v>47.43</v>
      </c>
      <c r="V31" s="133">
        <v>16.103899999999999</v>
      </c>
      <c r="W31" s="134">
        <v>2397.2600000000002</v>
      </c>
      <c r="X31" s="134">
        <v>-30.88</v>
      </c>
      <c r="Y31" s="76">
        <v>305</v>
      </c>
      <c r="Z31" s="76">
        <v>245</v>
      </c>
      <c r="AA31" s="80">
        <v>0</v>
      </c>
      <c r="AB31" s="84">
        <v>0</v>
      </c>
      <c r="AC31" s="80">
        <v>0</v>
      </c>
      <c r="AD31" s="80">
        <v>0</v>
      </c>
      <c r="AE31" s="76">
        <v>5800</v>
      </c>
      <c r="AQ31" s="75"/>
    </row>
    <row r="32" spans="1:43" ht="15" hidden="1" x14ac:dyDescent="0.2">
      <c r="A32" s="76">
        <v>19</v>
      </c>
      <c r="B32" s="75" t="s">
        <v>96</v>
      </c>
      <c r="C32" s="80">
        <v>170.922</v>
      </c>
      <c r="D32" s="81">
        <v>179.3</v>
      </c>
      <c r="E32" s="81">
        <v>276.89999999999998</v>
      </c>
      <c r="F32" s="81">
        <v>418.9</v>
      </c>
      <c r="G32" s="81">
        <v>32.200000000000003</v>
      </c>
      <c r="H32" s="81">
        <v>293</v>
      </c>
      <c r="I32" s="80">
        <v>0.27500000000000002</v>
      </c>
      <c r="J32" s="80">
        <v>0.255</v>
      </c>
      <c r="K32" s="80">
        <v>1.48</v>
      </c>
      <c r="L32" s="81">
        <v>277</v>
      </c>
      <c r="M32" s="81">
        <v>0.5</v>
      </c>
      <c r="N32" s="82">
        <v>9.2620000000000005</v>
      </c>
      <c r="O32" s="83">
        <v>8.2159999999999997E-2</v>
      </c>
      <c r="P32" s="83">
        <v>7.0469999999999994E-5</v>
      </c>
      <c r="Q32" s="83">
        <v>2.0319999999999999E-8</v>
      </c>
      <c r="R32" s="84">
        <v>0</v>
      </c>
      <c r="S32" s="84">
        <v>0</v>
      </c>
      <c r="T32" s="76">
        <v>-214.6</v>
      </c>
      <c r="U32" s="76">
        <v>0</v>
      </c>
      <c r="V32" s="133">
        <v>0</v>
      </c>
      <c r="W32" s="134">
        <v>0</v>
      </c>
      <c r="X32" s="134">
        <v>0</v>
      </c>
      <c r="Y32" s="76">
        <v>0</v>
      </c>
      <c r="Z32" s="76">
        <v>0</v>
      </c>
      <c r="AA32" s="80">
        <v>52.316000000000003</v>
      </c>
      <c r="AB32" s="84">
        <v>-4327.01</v>
      </c>
      <c r="AC32" s="80">
        <v>-5.35</v>
      </c>
      <c r="AD32" s="80">
        <v>3.02</v>
      </c>
      <c r="AE32" s="76">
        <v>5560</v>
      </c>
      <c r="AQ32" s="75"/>
    </row>
    <row r="33" spans="1:43" ht="15" hidden="1" x14ac:dyDescent="0.2">
      <c r="A33" s="76">
        <v>20</v>
      </c>
      <c r="B33" s="75" t="s">
        <v>97</v>
      </c>
      <c r="C33" s="80">
        <v>98.96</v>
      </c>
      <c r="D33" s="81">
        <v>237.5</v>
      </c>
      <c r="E33" s="81">
        <v>356.6</v>
      </c>
      <c r="F33" s="81">
        <v>561</v>
      </c>
      <c r="G33" s="81">
        <v>53</v>
      </c>
      <c r="H33" s="81">
        <v>220</v>
      </c>
      <c r="I33" s="80">
        <v>0.25</v>
      </c>
      <c r="J33" s="80">
        <v>0.28599999999999998</v>
      </c>
      <c r="K33" s="80">
        <v>1.25</v>
      </c>
      <c r="L33" s="81">
        <v>289</v>
      </c>
      <c r="M33" s="81">
        <v>1.8</v>
      </c>
      <c r="N33" s="82">
        <v>4.8929999999999998</v>
      </c>
      <c r="O33" s="83">
        <v>5.518E-2</v>
      </c>
      <c r="P33" s="83">
        <v>-3.4350000000000001E-5</v>
      </c>
      <c r="Q33" s="83">
        <v>8.0939999999999996E-9</v>
      </c>
      <c r="R33" s="84">
        <v>473.95</v>
      </c>
      <c r="S33" s="84">
        <v>277.98</v>
      </c>
      <c r="T33" s="76">
        <v>-31</v>
      </c>
      <c r="U33" s="76">
        <v>-17.649999999999999</v>
      </c>
      <c r="V33" s="133">
        <v>16.176400000000001</v>
      </c>
      <c r="W33" s="134">
        <v>2927.17</v>
      </c>
      <c r="X33" s="134">
        <v>-50.22</v>
      </c>
      <c r="Y33" s="76">
        <v>373</v>
      </c>
      <c r="Z33" s="76">
        <v>240</v>
      </c>
      <c r="AA33" s="80">
        <v>51.956000000000003</v>
      </c>
      <c r="AB33" s="84">
        <v>-5712.66</v>
      </c>
      <c r="AC33" s="80">
        <v>-4.9909999999999997</v>
      </c>
      <c r="AD33" s="80">
        <v>3.3</v>
      </c>
      <c r="AE33" s="76">
        <v>7650</v>
      </c>
      <c r="AQ33" s="75"/>
    </row>
    <row r="34" spans="1:43" ht="15" hidden="1" x14ac:dyDescent="0.2">
      <c r="A34" s="76">
        <v>21</v>
      </c>
      <c r="B34" s="75" t="s">
        <v>98</v>
      </c>
      <c r="C34" s="80">
        <v>112.98699999999999</v>
      </c>
      <c r="D34" s="81">
        <v>172.7</v>
      </c>
      <c r="E34" s="81">
        <v>369.5</v>
      </c>
      <c r="F34" s="81">
        <v>577</v>
      </c>
      <c r="G34" s="81">
        <v>44</v>
      </c>
      <c r="H34" s="81">
        <v>226</v>
      </c>
      <c r="I34" s="80">
        <v>0.21</v>
      </c>
      <c r="J34" s="80">
        <v>0.24</v>
      </c>
      <c r="K34" s="80">
        <v>1.1499999999999999</v>
      </c>
      <c r="L34" s="81">
        <v>293</v>
      </c>
      <c r="M34" s="81">
        <v>1.9</v>
      </c>
      <c r="N34" s="82">
        <v>2.496</v>
      </c>
      <c r="O34" s="83">
        <v>8.7290000000000006E-2</v>
      </c>
      <c r="P34" s="83">
        <v>-6.2189999999999999E-5</v>
      </c>
      <c r="Q34" s="83">
        <v>1.8489999999999999E-8</v>
      </c>
      <c r="R34" s="84">
        <v>514.36</v>
      </c>
      <c r="S34" s="84">
        <v>281.02999999999997</v>
      </c>
      <c r="T34" s="76">
        <v>-39.6</v>
      </c>
      <c r="U34" s="76">
        <v>-19.86</v>
      </c>
      <c r="V34" s="133">
        <v>16.038499999999999</v>
      </c>
      <c r="W34" s="134">
        <v>2985.07</v>
      </c>
      <c r="X34" s="134">
        <v>-52.16</v>
      </c>
      <c r="Y34" s="76">
        <v>408</v>
      </c>
      <c r="Z34" s="76">
        <v>288</v>
      </c>
      <c r="AA34" s="80">
        <v>0</v>
      </c>
      <c r="AB34" s="84">
        <v>0</v>
      </c>
      <c r="AC34" s="80">
        <v>0</v>
      </c>
      <c r="AD34" s="80">
        <v>0</v>
      </c>
      <c r="AE34" s="76">
        <v>7500</v>
      </c>
      <c r="AQ34" s="75"/>
    </row>
    <row r="35" spans="1:43" ht="15" hidden="1" x14ac:dyDescent="0.2">
      <c r="A35" s="76">
        <v>22</v>
      </c>
      <c r="B35" s="75" t="s">
        <v>99</v>
      </c>
      <c r="C35" s="80">
        <v>90.123000000000005</v>
      </c>
      <c r="D35" s="81">
        <v>202</v>
      </c>
      <c r="E35" s="81">
        <v>358.6</v>
      </c>
      <c r="F35" s="81">
        <v>536</v>
      </c>
      <c r="G35" s="81">
        <v>38.200000000000003</v>
      </c>
      <c r="H35" s="81">
        <v>271</v>
      </c>
      <c r="I35" s="80">
        <v>0.23499999999999999</v>
      </c>
      <c r="J35" s="80">
        <v>0.371</v>
      </c>
      <c r="K35" s="80">
        <v>0.86699999999999999</v>
      </c>
      <c r="L35" s="81">
        <v>293</v>
      </c>
      <c r="M35" s="81">
        <v>0</v>
      </c>
      <c r="N35" s="82">
        <v>7.6989999999999998</v>
      </c>
      <c r="O35" s="83">
        <v>8.5199999999999998E-2</v>
      </c>
      <c r="P35" s="83">
        <v>-3.1900000000000003E-5</v>
      </c>
      <c r="Q35" s="83">
        <v>6.0000000000000003E-12</v>
      </c>
      <c r="R35" s="84">
        <v>0</v>
      </c>
      <c r="S35" s="84">
        <v>0</v>
      </c>
      <c r="T35" s="76">
        <v>0</v>
      </c>
      <c r="U35" s="76">
        <v>0</v>
      </c>
      <c r="V35" s="133">
        <v>16.021000000000001</v>
      </c>
      <c r="W35" s="134">
        <v>2869.79</v>
      </c>
      <c r="X35" s="134">
        <v>-53.15</v>
      </c>
      <c r="Y35" s="76">
        <v>393</v>
      </c>
      <c r="Z35" s="76">
        <v>262</v>
      </c>
      <c r="AA35" s="80">
        <v>0</v>
      </c>
      <c r="AB35" s="84">
        <v>0</v>
      </c>
      <c r="AC35" s="80">
        <v>0</v>
      </c>
      <c r="AD35" s="80">
        <v>0</v>
      </c>
      <c r="AE35" s="76">
        <v>7510</v>
      </c>
      <c r="AQ35" s="75"/>
    </row>
    <row r="36" spans="1:43" ht="15" hidden="1" x14ac:dyDescent="0.2">
      <c r="A36" s="76">
        <v>23</v>
      </c>
      <c r="B36" s="75" t="s">
        <v>100</v>
      </c>
      <c r="C36" s="80">
        <v>68.119</v>
      </c>
      <c r="D36" s="81">
        <v>135.9</v>
      </c>
      <c r="E36" s="81">
        <v>318</v>
      </c>
      <c r="F36" s="81">
        <v>503</v>
      </c>
      <c r="G36" s="81">
        <v>40.200000000000003</v>
      </c>
      <c r="H36" s="81">
        <v>276</v>
      </c>
      <c r="I36" s="80">
        <v>0.26900000000000002</v>
      </c>
      <c r="J36" s="80">
        <v>0.17299999999999999</v>
      </c>
      <c r="K36" s="80">
        <v>0.69299999999999995</v>
      </c>
      <c r="L36" s="81">
        <v>293</v>
      </c>
      <c r="M36" s="81">
        <v>0</v>
      </c>
      <c r="N36" s="82">
        <v>2.1080000000000001</v>
      </c>
      <c r="O36" s="83">
        <v>9.2670000000000002E-2</v>
      </c>
      <c r="P36" s="83">
        <v>-5.4459999999999997E-5</v>
      </c>
      <c r="Q36" s="83">
        <v>1.253E-8</v>
      </c>
      <c r="R36" s="84">
        <v>0</v>
      </c>
      <c r="S36" s="84">
        <v>0</v>
      </c>
      <c r="T36" s="76">
        <v>34.799999999999997</v>
      </c>
      <c r="U36" s="76">
        <v>50.29</v>
      </c>
      <c r="V36" s="133">
        <v>15.9297</v>
      </c>
      <c r="W36" s="134">
        <v>2544.34</v>
      </c>
      <c r="X36" s="134">
        <v>-44.3</v>
      </c>
      <c r="Y36" s="76">
        <v>340</v>
      </c>
      <c r="Z36" s="76">
        <v>250</v>
      </c>
      <c r="AA36" s="80">
        <v>0</v>
      </c>
      <c r="AB36" s="84">
        <v>0</v>
      </c>
      <c r="AC36" s="80">
        <v>0</v>
      </c>
      <c r="AD36" s="80">
        <v>0</v>
      </c>
      <c r="AE36" s="76">
        <v>6590</v>
      </c>
      <c r="AQ36" s="75"/>
    </row>
    <row r="37" spans="1:43" ht="15" hidden="1" x14ac:dyDescent="0.2">
      <c r="A37" s="76">
        <v>24</v>
      </c>
      <c r="B37" s="75" t="s">
        <v>101</v>
      </c>
      <c r="C37" s="80">
        <v>76.096000000000004</v>
      </c>
      <c r="D37" s="81">
        <v>213</v>
      </c>
      <c r="E37" s="81">
        <v>460.5</v>
      </c>
      <c r="F37" s="81">
        <v>625</v>
      </c>
      <c r="G37" s="81">
        <v>60</v>
      </c>
      <c r="H37" s="81">
        <v>237</v>
      </c>
      <c r="I37" s="80">
        <v>0.28000000000000003</v>
      </c>
      <c r="J37" s="80">
        <v>0</v>
      </c>
      <c r="K37" s="80">
        <v>1.036</v>
      </c>
      <c r="L37" s="81">
        <v>293</v>
      </c>
      <c r="M37" s="81">
        <v>3.6</v>
      </c>
      <c r="N37" s="82">
        <v>0.151</v>
      </c>
      <c r="O37" s="83">
        <v>0.10059999999999999</v>
      </c>
      <c r="P37" s="83">
        <v>-7.1210000000000004E-5</v>
      </c>
      <c r="Q37" s="83">
        <v>2.138E-8</v>
      </c>
      <c r="R37" s="84">
        <v>1404.2</v>
      </c>
      <c r="S37" s="84">
        <v>426.74</v>
      </c>
      <c r="T37" s="76">
        <v>-101.33</v>
      </c>
      <c r="U37" s="76">
        <v>0</v>
      </c>
      <c r="V37" s="133">
        <v>20.532399999999999</v>
      </c>
      <c r="W37" s="134">
        <v>6091.95</v>
      </c>
      <c r="X37" s="134">
        <v>-22.46</v>
      </c>
      <c r="Y37" s="76">
        <v>483</v>
      </c>
      <c r="Z37" s="76">
        <v>357</v>
      </c>
      <c r="AA37" s="80">
        <v>0</v>
      </c>
      <c r="AB37" s="84">
        <v>0</v>
      </c>
      <c r="AC37" s="80">
        <v>0</v>
      </c>
      <c r="AD37" s="80">
        <v>0</v>
      </c>
      <c r="AE37" s="76">
        <v>12940</v>
      </c>
      <c r="AQ37" s="75"/>
    </row>
    <row r="38" spans="1:43" ht="15" hidden="1" x14ac:dyDescent="0.2">
      <c r="A38" s="76">
        <v>25</v>
      </c>
      <c r="B38" s="75" t="s">
        <v>102</v>
      </c>
      <c r="C38" s="80">
        <v>120.19499999999999</v>
      </c>
      <c r="D38" s="81">
        <v>228.4</v>
      </c>
      <c r="E38" s="81">
        <v>437.9</v>
      </c>
      <c r="F38" s="81">
        <v>637.29999999999995</v>
      </c>
      <c r="G38" s="81">
        <v>30.9</v>
      </c>
      <c r="H38" s="81">
        <v>433</v>
      </c>
      <c r="I38" s="80">
        <v>0.26</v>
      </c>
      <c r="J38" s="80">
        <v>0.39800000000000002</v>
      </c>
      <c r="K38" s="80">
        <v>0.86499999999999999</v>
      </c>
      <c r="L38" s="81">
        <v>293</v>
      </c>
      <c r="M38" s="81">
        <v>0.1</v>
      </c>
      <c r="N38" s="82">
        <v>-4.6790000000000003</v>
      </c>
      <c r="O38" s="83">
        <v>0.16059999999999999</v>
      </c>
      <c r="P38" s="83">
        <v>-8.8189999999999994E-5</v>
      </c>
      <c r="Q38" s="83">
        <v>1.8390000000000001E-8</v>
      </c>
      <c r="R38" s="84">
        <v>437.52</v>
      </c>
      <c r="S38" s="84">
        <v>268.27</v>
      </c>
      <c r="T38" s="76">
        <v>3.84</v>
      </c>
      <c r="U38" s="76">
        <v>28.19</v>
      </c>
      <c r="V38" s="133">
        <v>16.289300000000001</v>
      </c>
      <c r="W38" s="134">
        <v>3614.19</v>
      </c>
      <c r="X38" s="134">
        <v>-63.57</v>
      </c>
      <c r="Y38" s="76">
        <v>466</v>
      </c>
      <c r="Z38" s="76">
        <v>321</v>
      </c>
      <c r="AA38" s="80">
        <v>58.040999999999997</v>
      </c>
      <c r="AB38" s="84">
        <v>-7326.78</v>
      </c>
      <c r="AC38" s="80">
        <v>-5.7060000000000004</v>
      </c>
      <c r="AD38" s="80">
        <v>7.22</v>
      </c>
      <c r="AE38" s="76">
        <v>9330</v>
      </c>
      <c r="AQ38" s="75"/>
    </row>
    <row r="39" spans="1:43" ht="15" hidden="1" x14ac:dyDescent="0.2">
      <c r="A39" s="76">
        <v>26</v>
      </c>
      <c r="B39" s="75" t="s">
        <v>103</v>
      </c>
      <c r="C39" s="80">
        <v>54.091999999999999</v>
      </c>
      <c r="D39" s="81">
        <v>164.3</v>
      </c>
      <c r="E39" s="81">
        <v>268.7</v>
      </c>
      <c r="F39" s="81">
        <v>425</v>
      </c>
      <c r="G39" s="81">
        <v>42.7</v>
      </c>
      <c r="H39" s="81">
        <v>221</v>
      </c>
      <c r="I39" s="80">
        <v>0.27</v>
      </c>
      <c r="J39" s="80">
        <v>0.19500000000000001</v>
      </c>
      <c r="K39" s="80">
        <v>0.621</v>
      </c>
      <c r="L39" s="81">
        <v>293</v>
      </c>
      <c r="M39" s="81">
        <v>0</v>
      </c>
      <c r="N39" s="82">
        <v>-0.40300000000000002</v>
      </c>
      <c r="O39" s="83">
        <v>8.165E-2</v>
      </c>
      <c r="P39" s="83">
        <v>-5.5890000000000002E-5</v>
      </c>
      <c r="Q39" s="83">
        <v>1.513E-8</v>
      </c>
      <c r="R39" s="84">
        <v>300.58999999999997</v>
      </c>
      <c r="S39" s="84">
        <v>163.12</v>
      </c>
      <c r="T39" s="76">
        <v>26.33</v>
      </c>
      <c r="U39" s="76">
        <v>36.01</v>
      </c>
      <c r="V39" s="133">
        <v>15.7727</v>
      </c>
      <c r="W39" s="134">
        <v>2142.66</v>
      </c>
      <c r="X39" s="134">
        <v>-34.299999999999997</v>
      </c>
      <c r="Y39" s="76">
        <v>290</v>
      </c>
      <c r="Z39" s="76">
        <v>215</v>
      </c>
      <c r="AA39" s="80">
        <v>0</v>
      </c>
      <c r="AB39" s="84">
        <v>0</v>
      </c>
      <c r="AC39" s="80">
        <v>0</v>
      </c>
      <c r="AD39" s="80">
        <v>0</v>
      </c>
      <c r="AE39" s="76">
        <v>5370</v>
      </c>
      <c r="AQ39" s="75"/>
    </row>
    <row r="40" spans="1:43" ht="15" hidden="1" x14ac:dyDescent="0.2">
      <c r="A40" s="76">
        <v>27</v>
      </c>
      <c r="B40" s="75" t="s">
        <v>104</v>
      </c>
      <c r="C40" s="80">
        <v>76.096000000000004</v>
      </c>
      <c r="D40" s="81">
        <v>246.4</v>
      </c>
      <c r="E40" s="81">
        <v>487.6</v>
      </c>
      <c r="F40" s="81">
        <v>658</v>
      </c>
      <c r="G40" s="81">
        <v>59</v>
      </c>
      <c r="H40" s="81">
        <v>241</v>
      </c>
      <c r="I40" s="80">
        <v>0.26</v>
      </c>
      <c r="J40" s="80">
        <v>0</v>
      </c>
      <c r="K40" s="80">
        <v>1.0529999999999999</v>
      </c>
      <c r="L40" s="81">
        <v>293</v>
      </c>
      <c r="M40" s="81">
        <v>3.7</v>
      </c>
      <c r="N40" s="82">
        <v>1.9750000000000001</v>
      </c>
      <c r="O40" s="83">
        <v>8.7790000000000007E-2</v>
      </c>
      <c r="P40" s="83">
        <v>-5.1629999999999999E-5</v>
      </c>
      <c r="Q40" s="83">
        <v>1.207E-8</v>
      </c>
      <c r="R40" s="84">
        <v>1813</v>
      </c>
      <c r="S40" s="84">
        <v>406.96</v>
      </c>
      <c r="T40" s="76">
        <v>-97.71</v>
      </c>
      <c r="U40" s="76">
        <v>0</v>
      </c>
      <c r="V40" s="133">
        <v>17.291699999999999</v>
      </c>
      <c r="W40" s="134">
        <v>3888.84</v>
      </c>
      <c r="X40" s="134">
        <v>-123.2</v>
      </c>
      <c r="Y40" s="76">
        <v>525</v>
      </c>
      <c r="Z40" s="76">
        <v>380</v>
      </c>
      <c r="AA40" s="80">
        <v>0</v>
      </c>
      <c r="AB40" s="84">
        <v>0</v>
      </c>
      <c r="AC40" s="80">
        <v>0</v>
      </c>
      <c r="AD40" s="80">
        <v>0</v>
      </c>
      <c r="AE40" s="76">
        <v>13500</v>
      </c>
      <c r="AQ40" s="75"/>
    </row>
    <row r="41" spans="1:43" ht="15" hidden="1" x14ac:dyDescent="0.2">
      <c r="A41" s="76">
        <v>28</v>
      </c>
      <c r="B41" s="75" t="s">
        <v>105</v>
      </c>
      <c r="C41" s="80">
        <v>88.106999999999999</v>
      </c>
      <c r="D41" s="81">
        <v>285</v>
      </c>
      <c r="E41" s="81">
        <v>374.5</v>
      </c>
      <c r="F41" s="81">
        <v>587</v>
      </c>
      <c r="G41" s="81">
        <v>51.4</v>
      </c>
      <c r="H41" s="81">
        <v>238</v>
      </c>
      <c r="I41" s="80">
        <v>0.254</v>
      </c>
      <c r="J41" s="80">
        <v>0.28799999999999998</v>
      </c>
      <c r="K41" s="80">
        <v>1.0329999999999999</v>
      </c>
      <c r="L41" s="81">
        <v>293</v>
      </c>
      <c r="M41" s="81">
        <v>0.4</v>
      </c>
      <c r="N41" s="82">
        <v>-12.795999999999999</v>
      </c>
      <c r="O41" s="83">
        <v>0.14299999999999999</v>
      </c>
      <c r="P41" s="83">
        <v>-9.7570000000000003E-5</v>
      </c>
      <c r="Q41" s="83">
        <v>2.5370000000000002E-8</v>
      </c>
      <c r="R41" s="84">
        <v>660.36</v>
      </c>
      <c r="S41" s="84">
        <v>308.77</v>
      </c>
      <c r="T41" s="76">
        <v>-75.3</v>
      </c>
      <c r="U41" s="76">
        <v>-43.21</v>
      </c>
      <c r="V41" s="133">
        <v>16.1327</v>
      </c>
      <c r="W41" s="134">
        <v>2966.88</v>
      </c>
      <c r="X41" s="134">
        <v>-62.15</v>
      </c>
      <c r="Y41" s="76">
        <v>410</v>
      </c>
      <c r="Z41" s="76">
        <v>275</v>
      </c>
      <c r="AA41" s="80">
        <v>0</v>
      </c>
      <c r="AB41" s="84">
        <v>0</v>
      </c>
      <c r="AC41" s="80">
        <v>0</v>
      </c>
      <c r="AD41" s="80">
        <v>0</v>
      </c>
      <c r="AE41" s="76">
        <v>8690</v>
      </c>
      <c r="AQ41" s="75"/>
    </row>
    <row r="42" spans="1:43" ht="15" hidden="1" x14ac:dyDescent="0.2">
      <c r="A42" s="76">
        <v>29</v>
      </c>
      <c r="B42" s="75" t="s">
        <v>106</v>
      </c>
      <c r="C42" s="80">
        <v>134.22200000000001</v>
      </c>
      <c r="D42" s="81">
        <v>231</v>
      </c>
      <c r="E42" s="81">
        <v>456.9</v>
      </c>
      <c r="F42" s="81">
        <v>657.9</v>
      </c>
      <c r="G42" s="81">
        <v>27.7</v>
      </c>
      <c r="H42" s="81">
        <v>480</v>
      </c>
      <c r="I42" s="80">
        <v>0.25</v>
      </c>
      <c r="J42" s="80">
        <v>0.40300000000000002</v>
      </c>
      <c r="K42" s="80">
        <v>0.86199999999999999</v>
      </c>
      <c r="L42" s="81">
        <v>293</v>
      </c>
      <c r="M42" s="81">
        <v>0.1</v>
      </c>
      <c r="N42" s="82">
        <v>-8.9369999999999994</v>
      </c>
      <c r="O42" s="83">
        <v>0.20710000000000001</v>
      </c>
      <c r="P42" s="83">
        <v>-1.328E-4</v>
      </c>
      <c r="Q42" s="83">
        <v>3.3699999999999997E-8</v>
      </c>
      <c r="R42" s="84">
        <v>0</v>
      </c>
      <c r="S42" s="84">
        <v>0</v>
      </c>
      <c r="T42" s="76">
        <v>-5.32</v>
      </c>
      <c r="U42" s="76">
        <v>32.950000000000003</v>
      </c>
      <c r="V42" s="133">
        <v>16.114000000000001</v>
      </c>
      <c r="W42" s="134">
        <v>3657.22</v>
      </c>
      <c r="X42" s="134">
        <v>-71.180000000000007</v>
      </c>
      <c r="Y42" s="76">
        <v>487</v>
      </c>
      <c r="Z42" s="76">
        <v>335</v>
      </c>
      <c r="AA42" s="80">
        <v>0</v>
      </c>
      <c r="AB42" s="84">
        <v>0</v>
      </c>
      <c r="AC42" s="80">
        <v>0</v>
      </c>
      <c r="AD42" s="80">
        <v>0</v>
      </c>
      <c r="AE42" s="76">
        <v>9410</v>
      </c>
      <c r="AQ42" s="75"/>
    </row>
    <row r="43" spans="1:43" ht="15" hidden="1" x14ac:dyDescent="0.2">
      <c r="A43" s="76">
        <v>30</v>
      </c>
      <c r="B43" s="75" t="s">
        <v>107</v>
      </c>
      <c r="C43" s="80">
        <v>68.119</v>
      </c>
      <c r="D43" s="81">
        <v>124.9</v>
      </c>
      <c r="E43" s="81">
        <v>299.10000000000002</v>
      </c>
      <c r="F43" s="81">
        <v>478</v>
      </c>
      <c r="G43" s="81">
        <v>37.4</v>
      </c>
      <c r="H43" s="81">
        <v>276</v>
      </c>
      <c r="I43" s="80">
        <v>0.26300000000000001</v>
      </c>
      <c r="J43" s="80">
        <v>0.104</v>
      </c>
      <c r="K43" s="80">
        <v>0.66100000000000003</v>
      </c>
      <c r="L43" s="81">
        <v>293</v>
      </c>
      <c r="M43" s="81">
        <v>0.4</v>
      </c>
      <c r="N43" s="82">
        <v>1.671</v>
      </c>
      <c r="O43" s="83">
        <v>9.4380000000000006E-2</v>
      </c>
      <c r="P43" s="83">
        <v>-5.6700000000000003E-5</v>
      </c>
      <c r="Q43" s="83">
        <v>1.337E-8</v>
      </c>
      <c r="R43" s="84">
        <v>0</v>
      </c>
      <c r="S43" s="84">
        <v>0</v>
      </c>
      <c r="T43" s="76">
        <v>25.2</v>
      </c>
      <c r="U43" s="76">
        <v>40.69</v>
      </c>
      <c r="V43" s="133">
        <v>15.7392</v>
      </c>
      <c r="W43" s="134">
        <v>2344.02</v>
      </c>
      <c r="X43" s="134">
        <v>-41.69</v>
      </c>
      <c r="Y43" s="76">
        <v>320</v>
      </c>
      <c r="Z43" s="76">
        <v>240</v>
      </c>
      <c r="AA43" s="80">
        <v>0</v>
      </c>
      <c r="AB43" s="84">
        <v>0</v>
      </c>
      <c r="AC43" s="80">
        <v>0</v>
      </c>
      <c r="AD43" s="80">
        <v>0</v>
      </c>
      <c r="AE43" s="76">
        <v>6010</v>
      </c>
      <c r="AQ43" s="75"/>
    </row>
    <row r="44" spans="1:43" ht="15" hidden="1" x14ac:dyDescent="0.2">
      <c r="A44" s="76">
        <v>31</v>
      </c>
      <c r="B44" s="75" t="s">
        <v>108</v>
      </c>
      <c r="C44" s="80">
        <v>82.146000000000001</v>
      </c>
      <c r="D44" s="81">
        <v>132</v>
      </c>
      <c r="E44" s="81">
        <v>332.6</v>
      </c>
      <c r="F44" s="81">
        <v>507</v>
      </c>
      <c r="G44" s="81">
        <v>34</v>
      </c>
      <c r="H44" s="81">
        <v>328</v>
      </c>
      <c r="I44" s="80">
        <v>0.26</v>
      </c>
      <c r="J44" s="80">
        <v>0.16</v>
      </c>
      <c r="K44" s="80">
        <v>0.69199999999999995</v>
      </c>
      <c r="L44" s="81">
        <v>293</v>
      </c>
      <c r="M44" s="81">
        <v>0</v>
      </c>
      <c r="N44" s="82">
        <v>0</v>
      </c>
      <c r="O44" s="83">
        <v>0</v>
      </c>
      <c r="P44" s="83">
        <v>0</v>
      </c>
      <c r="Q44" s="83">
        <v>0</v>
      </c>
      <c r="R44" s="84">
        <v>0</v>
      </c>
      <c r="S44" s="84">
        <v>0</v>
      </c>
      <c r="T44" s="76">
        <v>20</v>
      </c>
      <c r="U44" s="76">
        <v>0</v>
      </c>
      <c r="V44" s="133">
        <v>16.135100000000001</v>
      </c>
      <c r="W44" s="134">
        <v>2728.54</v>
      </c>
      <c r="X44" s="134">
        <v>45.45</v>
      </c>
      <c r="Y44" s="76">
        <v>350</v>
      </c>
      <c r="Z44" s="76">
        <v>282</v>
      </c>
      <c r="AA44" s="80">
        <v>0</v>
      </c>
      <c r="AB44" s="84">
        <v>0</v>
      </c>
      <c r="AC44" s="80">
        <v>0</v>
      </c>
      <c r="AD44" s="80">
        <v>0</v>
      </c>
      <c r="AE44" s="76">
        <v>6561</v>
      </c>
      <c r="AQ44" s="75"/>
    </row>
    <row r="45" spans="1:43" ht="15" hidden="1" x14ac:dyDescent="0.2">
      <c r="A45" s="76">
        <v>32</v>
      </c>
      <c r="B45" s="75" t="s">
        <v>109</v>
      </c>
      <c r="C45" s="80">
        <v>56.107999999999997</v>
      </c>
      <c r="D45" s="81">
        <v>87.8</v>
      </c>
      <c r="E45" s="81">
        <v>266.89999999999998</v>
      </c>
      <c r="F45" s="81">
        <v>419.6</v>
      </c>
      <c r="G45" s="81">
        <v>39.700000000000003</v>
      </c>
      <c r="H45" s="81">
        <v>240</v>
      </c>
      <c r="I45" s="80">
        <v>0.27700000000000002</v>
      </c>
      <c r="J45" s="80">
        <v>0.187</v>
      </c>
      <c r="K45" s="80">
        <v>0.59499999999999997</v>
      </c>
      <c r="L45" s="81">
        <v>293</v>
      </c>
      <c r="M45" s="81">
        <v>0.3</v>
      </c>
      <c r="N45" s="82">
        <v>-0.71499999999999997</v>
      </c>
      <c r="O45" s="83">
        <v>8.4360000000000004E-2</v>
      </c>
      <c r="P45" s="83">
        <v>-4.7540000000000002E-5</v>
      </c>
      <c r="Q45" s="83">
        <v>1.0660000000000001E-8</v>
      </c>
      <c r="R45" s="84">
        <v>256.3</v>
      </c>
      <c r="S45" s="84">
        <v>151.86000000000001</v>
      </c>
      <c r="T45" s="76">
        <v>-0.03</v>
      </c>
      <c r="U45" s="76">
        <v>17.04</v>
      </c>
      <c r="V45" s="133">
        <v>15.756399999999999</v>
      </c>
      <c r="W45" s="134">
        <v>2132.42</v>
      </c>
      <c r="X45" s="134">
        <v>-33.15</v>
      </c>
      <c r="Y45" s="76">
        <v>295</v>
      </c>
      <c r="Z45" s="76">
        <v>190</v>
      </c>
      <c r="AA45" s="80">
        <v>48.332999999999998</v>
      </c>
      <c r="AB45" s="84">
        <v>-3996.8</v>
      </c>
      <c r="AC45" s="80">
        <v>-4.7880000000000003</v>
      </c>
      <c r="AD45" s="80">
        <v>2.46</v>
      </c>
      <c r="AE45" s="76">
        <v>5238</v>
      </c>
      <c r="AQ45" s="75"/>
    </row>
    <row r="46" spans="1:43" ht="15" hidden="1" x14ac:dyDescent="0.2">
      <c r="A46" s="76">
        <v>33</v>
      </c>
      <c r="B46" s="75" t="s">
        <v>110</v>
      </c>
      <c r="C46" s="80">
        <v>54.091999999999999</v>
      </c>
      <c r="D46" s="81">
        <v>147.4</v>
      </c>
      <c r="E46" s="81">
        <v>281.2</v>
      </c>
      <c r="F46" s="81">
        <v>463.7</v>
      </c>
      <c r="G46" s="81">
        <v>46.5</v>
      </c>
      <c r="H46" s="81">
        <v>220</v>
      </c>
      <c r="I46" s="80">
        <v>0.27</v>
      </c>
      <c r="J46" s="80">
        <v>0.05</v>
      </c>
      <c r="K46" s="80">
        <v>0.65</v>
      </c>
      <c r="L46" s="81">
        <v>289</v>
      </c>
      <c r="M46" s="81">
        <v>0.8</v>
      </c>
      <c r="N46" s="82">
        <v>2.9969999999999999</v>
      </c>
      <c r="O46" s="83">
        <v>6.5530000000000005E-2</v>
      </c>
      <c r="P46" s="83">
        <v>-3.6900000000000002E-5</v>
      </c>
      <c r="Q46" s="83">
        <v>8.2399999999999997E-9</v>
      </c>
      <c r="R46" s="84">
        <v>0</v>
      </c>
      <c r="S46" s="84">
        <v>0</v>
      </c>
      <c r="T46" s="76">
        <v>39.479999999999997</v>
      </c>
      <c r="U46" s="76">
        <v>48.3</v>
      </c>
      <c r="V46" s="133">
        <v>16.060500000000001</v>
      </c>
      <c r="W46" s="134">
        <v>2271.42</v>
      </c>
      <c r="X46" s="134">
        <v>-40.299999999999997</v>
      </c>
      <c r="Y46" s="76">
        <v>300</v>
      </c>
      <c r="Z46" s="76">
        <v>200</v>
      </c>
      <c r="AA46" s="80">
        <v>0</v>
      </c>
      <c r="AB46" s="84">
        <v>0</v>
      </c>
      <c r="AC46" s="80">
        <v>0</v>
      </c>
      <c r="AD46" s="80">
        <v>0</v>
      </c>
      <c r="AE46" s="76">
        <v>5970</v>
      </c>
      <c r="AQ46" s="75"/>
    </row>
    <row r="47" spans="1:43" ht="15" hidden="1" x14ac:dyDescent="0.2">
      <c r="A47" s="76">
        <v>34</v>
      </c>
      <c r="B47" s="75" t="s">
        <v>111</v>
      </c>
      <c r="C47" s="80">
        <v>100.496</v>
      </c>
      <c r="D47" s="81">
        <v>142</v>
      </c>
      <c r="E47" s="81">
        <v>263.39999999999998</v>
      </c>
      <c r="F47" s="81">
        <v>410.2</v>
      </c>
      <c r="G47" s="81">
        <v>40.700000000000003</v>
      </c>
      <c r="H47" s="81">
        <v>231</v>
      </c>
      <c r="I47" s="80">
        <v>0.27900000000000003</v>
      </c>
      <c r="J47" s="80">
        <v>0</v>
      </c>
      <c r="K47" s="80">
        <v>1.1000000000000001</v>
      </c>
      <c r="L47" s="81">
        <v>303</v>
      </c>
      <c r="M47" s="81">
        <v>2.1</v>
      </c>
      <c r="N47" s="82">
        <v>4.0170000000000003</v>
      </c>
      <c r="O47" s="83">
        <v>6.5839999999999996E-2</v>
      </c>
      <c r="P47" s="83">
        <v>-4.7580000000000002E-5</v>
      </c>
      <c r="Q47" s="83">
        <v>1.267E-8</v>
      </c>
      <c r="R47" s="84">
        <v>0</v>
      </c>
      <c r="S47" s="84">
        <v>0</v>
      </c>
      <c r="T47" s="76">
        <v>0</v>
      </c>
      <c r="U47" s="76">
        <v>0</v>
      </c>
      <c r="V47" s="133">
        <v>0</v>
      </c>
      <c r="W47" s="134">
        <v>0</v>
      </c>
      <c r="X47" s="134">
        <v>0</v>
      </c>
      <c r="Y47" s="76">
        <v>0</v>
      </c>
      <c r="Z47" s="76">
        <v>0</v>
      </c>
      <c r="AA47" s="80">
        <v>0</v>
      </c>
      <c r="AB47" s="84">
        <v>0</v>
      </c>
      <c r="AC47" s="80">
        <v>0</v>
      </c>
      <c r="AD47" s="80">
        <v>0</v>
      </c>
      <c r="AE47" s="76">
        <v>0</v>
      </c>
      <c r="AQ47" s="75"/>
    </row>
    <row r="48" spans="1:43" ht="15" hidden="1" x14ac:dyDescent="0.2">
      <c r="A48" s="76">
        <v>35</v>
      </c>
      <c r="B48" s="75" t="s">
        <v>112</v>
      </c>
      <c r="C48" s="80">
        <v>92.569000000000003</v>
      </c>
      <c r="D48" s="81">
        <v>150.1</v>
      </c>
      <c r="E48" s="81">
        <v>351.6</v>
      </c>
      <c r="F48" s="81">
        <v>542</v>
      </c>
      <c r="G48" s="81">
        <v>36.4</v>
      </c>
      <c r="H48" s="81">
        <v>312</v>
      </c>
      <c r="I48" s="80">
        <v>0.255</v>
      </c>
      <c r="J48" s="80">
        <v>0.218</v>
      </c>
      <c r="K48" s="80">
        <v>0.88600000000000001</v>
      </c>
      <c r="L48" s="81">
        <v>293</v>
      </c>
      <c r="M48" s="81">
        <v>2</v>
      </c>
      <c r="N48" s="82">
        <v>-0.624</v>
      </c>
      <c r="O48" s="83">
        <v>0.1074</v>
      </c>
      <c r="P48" s="83">
        <v>-7.0140000000000003E-5</v>
      </c>
      <c r="Q48" s="83">
        <v>1.9300000000000001E-8</v>
      </c>
      <c r="R48" s="84">
        <v>783.72</v>
      </c>
      <c r="S48" s="84">
        <v>260.02999999999997</v>
      </c>
      <c r="T48" s="76">
        <v>-35.200000000000003</v>
      </c>
      <c r="U48" s="76">
        <v>-9.27</v>
      </c>
      <c r="V48" s="133">
        <v>15.975</v>
      </c>
      <c r="W48" s="134">
        <v>2826.26</v>
      </c>
      <c r="X48" s="134">
        <v>-49.05</v>
      </c>
      <c r="Y48" s="76">
        <v>385</v>
      </c>
      <c r="Z48" s="76">
        <v>255</v>
      </c>
      <c r="AA48" s="80">
        <v>0</v>
      </c>
      <c r="AB48" s="84">
        <v>0</v>
      </c>
      <c r="AC48" s="80">
        <v>0</v>
      </c>
      <c r="AD48" s="80">
        <v>0</v>
      </c>
      <c r="AE48" s="76">
        <v>7170</v>
      </c>
      <c r="AQ48" s="75"/>
    </row>
    <row r="49" spans="1:43" ht="15" hidden="1" x14ac:dyDescent="0.2">
      <c r="A49" s="76">
        <v>36</v>
      </c>
      <c r="B49" s="75" t="s">
        <v>113</v>
      </c>
      <c r="C49" s="80">
        <v>158.285</v>
      </c>
      <c r="D49" s="81">
        <v>280.10000000000002</v>
      </c>
      <c r="E49" s="81">
        <v>503.4</v>
      </c>
      <c r="F49" s="81">
        <v>700</v>
      </c>
      <c r="G49" s="81">
        <v>22</v>
      </c>
      <c r="H49" s="81">
        <v>600</v>
      </c>
      <c r="I49" s="80">
        <v>0.23</v>
      </c>
      <c r="J49" s="80">
        <v>0</v>
      </c>
      <c r="K49" s="80">
        <v>0.83</v>
      </c>
      <c r="L49" s="81">
        <v>293</v>
      </c>
      <c r="M49" s="81">
        <v>1.8</v>
      </c>
      <c r="N49" s="82">
        <v>3.48</v>
      </c>
      <c r="O49" s="83">
        <v>0.2137</v>
      </c>
      <c r="P49" s="83">
        <v>-9.365E-5</v>
      </c>
      <c r="Q49" s="83">
        <v>8.2420000000000003E-9</v>
      </c>
      <c r="R49" s="84">
        <v>1481.8</v>
      </c>
      <c r="S49" s="84">
        <v>380</v>
      </c>
      <c r="T49" s="76">
        <v>-96</v>
      </c>
      <c r="U49" s="76">
        <v>-24.9</v>
      </c>
      <c r="V49" s="133">
        <v>15.939500000000001</v>
      </c>
      <c r="W49" s="134">
        <v>3389.43</v>
      </c>
      <c r="X49" s="134">
        <v>-139</v>
      </c>
      <c r="Y49" s="76">
        <v>503</v>
      </c>
      <c r="Z49" s="76">
        <v>376</v>
      </c>
      <c r="AA49" s="80">
        <v>0</v>
      </c>
      <c r="AB49" s="84">
        <v>0</v>
      </c>
      <c r="AC49" s="80">
        <v>0</v>
      </c>
      <c r="AD49" s="80">
        <v>0</v>
      </c>
      <c r="AE49" s="76">
        <v>12000</v>
      </c>
      <c r="AQ49" s="75"/>
    </row>
    <row r="50" spans="1:43" ht="15" hidden="1" x14ac:dyDescent="0.2">
      <c r="A50" s="76">
        <v>37</v>
      </c>
      <c r="B50" s="75" t="s">
        <v>114</v>
      </c>
      <c r="C50" s="80">
        <v>140.27000000000001</v>
      </c>
      <c r="D50" s="81">
        <v>206.9</v>
      </c>
      <c r="E50" s="81">
        <v>443.7</v>
      </c>
      <c r="F50" s="81">
        <v>615</v>
      </c>
      <c r="G50" s="81">
        <v>21.8</v>
      </c>
      <c r="H50" s="81">
        <v>650</v>
      </c>
      <c r="I50" s="80">
        <v>0.28000000000000003</v>
      </c>
      <c r="J50" s="80">
        <v>0.49099999999999999</v>
      </c>
      <c r="K50" s="80">
        <v>0.74099999999999999</v>
      </c>
      <c r="L50" s="81">
        <v>293</v>
      </c>
      <c r="M50" s="81">
        <v>0</v>
      </c>
      <c r="N50" s="82">
        <v>-1.1140000000000001</v>
      </c>
      <c r="O50" s="83">
        <v>0.21679999999999999</v>
      </c>
      <c r="P50" s="83">
        <v>-1.208E-4</v>
      </c>
      <c r="Q50" s="83">
        <v>2.6160000000000001E-8</v>
      </c>
      <c r="R50" s="84">
        <v>518.37</v>
      </c>
      <c r="S50" s="84">
        <v>277.8</v>
      </c>
      <c r="T50" s="76">
        <v>-29.67</v>
      </c>
      <c r="U50" s="76">
        <v>28.93</v>
      </c>
      <c r="V50" s="133">
        <v>16.012899999999998</v>
      </c>
      <c r="W50" s="134">
        <v>3448.18</v>
      </c>
      <c r="X50" s="134">
        <v>-76.09</v>
      </c>
      <c r="Y50" s="76">
        <v>460</v>
      </c>
      <c r="Z50" s="76">
        <v>356</v>
      </c>
      <c r="AA50" s="80">
        <v>73.938000000000002</v>
      </c>
      <c r="AB50" s="84">
        <v>-8380.48</v>
      </c>
      <c r="AC50" s="80">
        <v>-7.95</v>
      </c>
      <c r="AD50" s="80">
        <v>9.9</v>
      </c>
      <c r="AE50" s="76">
        <v>9240</v>
      </c>
      <c r="AQ50" s="75"/>
    </row>
    <row r="51" spans="1:43" ht="15" hidden="1" x14ac:dyDescent="0.2">
      <c r="A51" s="76">
        <v>38</v>
      </c>
      <c r="B51" s="75" t="s">
        <v>115</v>
      </c>
      <c r="C51" s="80">
        <v>168.32400000000001</v>
      </c>
      <c r="D51" s="81">
        <v>238</v>
      </c>
      <c r="E51" s="81">
        <v>486.5</v>
      </c>
      <c r="F51" s="81">
        <v>657</v>
      </c>
      <c r="G51" s="81">
        <v>18.3</v>
      </c>
      <c r="H51" s="81">
        <v>0</v>
      </c>
      <c r="I51" s="80">
        <v>0</v>
      </c>
      <c r="J51" s="80">
        <v>0.55800000000000005</v>
      </c>
      <c r="K51" s="80">
        <v>0.75800000000000001</v>
      </c>
      <c r="L51" s="81">
        <v>293</v>
      </c>
      <c r="M51" s="81">
        <v>0</v>
      </c>
      <c r="N51" s="82">
        <v>-1.5629999999999999</v>
      </c>
      <c r="O51" s="83">
        <v>0.26219999999999999</v>
      </c>
      <c r="P51" s="83">
        <v>-1.47E-4</v>
      </c>
      <c r="Q51" s="83">
        <v>3.2030000000000003E-8</v>
      </c>
      <c r="R51" s="84">
        <v>615.66999999999996</v>
      </c>
      <c r="S51" s="84">
        <v>310.07</v>
      </c>
      <c r="T51" s="76">
        <v>-39.520000000000003</v>
      </c>
      <c r="U51" s="76">
        <v>32.96</v>
      </c>
      <c r="V51" s="133">
        <v>16.061</v>
      </c>
      <c r="W51" s="134">
        <v>3729.87</v>
      </c>
      <c r="X51" s="134">
        <v>-90.88</v>
      </c>
      <c r="Y51" s="76">
        <v>517</v>
      </c>
      <c r="Z51" s="76">
        <v>361</v>
      </c>
      <c r="AA51" s="80">
        <v>82.968000000000004</v>
      </c>
      <c r="AB51" s="84">
        <v>-9846.99</v>
      </c>
      <c r="AC51" s="80">
        <v>-9.0730000000000004</v>
      </c>
      <c r="AD51" s="80">
        <v>13.1</v>
      </c>
      <c r="AE51" s="76">
        <v>10270</v>
      </c>
      <c r="AQ51" s="75"/>
    </row>
    <row r="52" spans="1:43" ht="15" hidden="1" x14ac:dyDescent="0.2">
      <c r="A52" s="76">
        <v>39</v>
      </c>
      <c r="B52" s="75" t="s">
        <v>116</v>
      </c>
      <c r="C52" s="80">
        <v>298.55500000000001</v>
      </c>
      <c r="D52" s="81">
        <v>339</v>
      </c>
      <c r="E52" s="81">
        <v>629</v>
      </c>
      <c r="F52" s="81">
        <v>770</v>
      </c>
      <c r="G52" s="81">
        <v>12</v>
      </c>
      <c r="H52" s="81">
        <v>0</v>
      </c>
      <c r="I52" s="80">
        <v>0</v>
      </c>
      <c r="J52" s="80">
        <v>0</v>
      </c>
      <c r="K52" s="80">
        <v>0</v>
      </c>
      <c r="L52" s="81">
        <v>0</v>
      </c>
      <c r="M52" s="81">
        <v>0</v>
      </c>
      <c r="N52" s="82">
        <v>-3.0049999999999999</v>
      </c>
      <c r="O52" s="83">
        <v>0.4657</v>
      </c>
      <c r="P52" s="83">
        <v>-2.6709999999999999E-4</v>
      </c>
      <c r="Q52" s="83">
        <v>6.0090000000000004E-8</v>
      </c>
      <c r="R52" s="84">
        <v>0</v>
      </c>
      <c r="S52" s="84">
        <v>0</v>
      </c>
      <c r="T52" s="76">
        <v>-145.25</v>
      </c>
      <c r="U52" s="76">
        <v>-4.6399999999999997</v>
      </c>
      <c r="V52" s="133">
        <v>15.8233</v>
      </c>
      <c r="W52" s="134">
        <v>3912.1</v>
      </c>
      <c r="X52" s="134">
        <v>-203.1</v>
      </c>
      <c r="Y52" s="76">
        <v>679</v>
      </c>
      <c r="Z52" s="76">
        <v>492</v>
      </c>
      <c r="AA52" s="80">
        <v>0</v>
      </c>
      <c r="AB52" s="84">
        <v>0</v>
      </c>
      <c r="AC52" s="80">
        <v>0</v>
      </c>
      <c r="AD52" s="80">
        <v>0</v>
      </c>
      <c r="AE52" s="76">
        <v>15600</v>
      </c>
      <c r="AQ52" s="75"/>
    </row>
    <row r="53" spans="1:43" ht="15" hidden="1" x14ac:dyDescent="0.2">
      <c r="A53" s="76">
        <v>40</v>
      </c>
      <c r="B53" s="75" t="s">
        <v>117</v>
      </c>
      <c r="C53" s="80">
        <v>116.20399999999999</v>
      </c>
      <c r="D53" s="81">
        <v>239.2</v>
      </c>
      <c r="E53" s="81">
        <v>449.5</v>
      </c>
      <c r="F53" s="81">
        <v>633</v>
      </c>
      <c r="G53" s="81">
        <v>30</v>
      </c>
      <c r="H53" s="81">
        <v>435</v>
      </c>
      <c r="I53" s="80">
        <v>0.25</v>
      </c>
      <c r="J53" s="80">
        <v>0.56000000000000005</v>
      </c>
      <c r="K53" s="80">
        <v>0.82199999999999995</v>
      </c>
      <c r="L53" s="81">
        <v>293</v>
      </c>
      <c r="M53" s="81">
        <v>1.7</v>
      </c>
      <c r="N53" s="82">
        <v>1.1719999999999999</v>
      </c>
      <c r="O53" s="83">
        <v>0.16189999999999999</v>
      </c>
      <c r="P53" s="83">
        <v>-8.2319999999999998E-5</v>
      </c>
      <c r="Q53" s="83">
        <v>1.4440000000000001E-8</v>
      </c>
      <c r="R53" s="84">
        <v>1287</v>
      </c>
      <c r="S53" s="84">
        <v>361.83</v>
      </c>
      <c r="T53" s="76">
        <v>-79.3</v>
      </c>
      <c r="U53" s="76">
        <v>-28.9</v>
      </c>
      <c r="V53" s="133">
        <v>15.306800000000001</v>
      </c>
      <c r="W53" s="134">
        <v>2626.42</v>
      </c>
      <c r="X53" s="134">
        <v>-146.6</v>
      </c>
      <c r="Y53" s="76">
        <v>449</v>
      </c>
      <c r="Z53" s="76">
        <v>333</v>
      </c>
      <c r="AA53" s="80">
        <v>0</v>
      </c>
      <c r="AB53" s="84">
        <v>0</v>
      </c>
      <c r="AC53" s="80">
        <v>0</v>
      </c>
      <c r="AD53" s="80">
        <v>0</v>
      </c>
      <c r="AE53" s="76">
        <v>11500</v>
      </c>
      <c r="AQ53" s="75"/>
    </row>
    <row r="54" spans="1:43" ht="15" hidden="1" x14ac:dyDescent="0.2">
      <c r="A54" s="76">
        <v>41</v>
      </c>
      <c r="B54" s="75" t="s">
        <v>118</v>
      </c>
      <c r="C54" s="80">
        <v>98.188999999999993</v>
      </c>
      <c r="D54" s="81">
        <v>154.30000000000001</v>
      </c>
      <c r="E54" s="81">
        <v>366.8</v>
      </c>
      <c r="F54" s="81">
        <v>537.20000000000005</v>
      </c>
      <c r="G54" s="81">
        <v>28</v>
      </c>
      <c r="H54" s="81">
        <v>440</v>
      </c>
      <c r="I54" s="80">
        <v>0.28000000000000003</v>
      </c>
      <c r="J54" s="80">
        <v>0.35799999999999998</v>
      </c>
      <c r="K54" s="80">
        <v>0.69699999999999995</v>
      </c>
      <c r="L54" s="81">
        <v>293</v>
      </c>
      <c r="M54" s="81">
        <v>0.3</v>
      </c>
      <c r="N54" s="82">
        <v>-0.78900000000000003</v>
      </c>
      <c r="O54" s="83">
        <v>0.15040000000000001</v>
      </c>
      <c r="P54" s="83">
        <v>-8.3880000000000003E-5</v>
      </c>
      <c r="Q54" s="83">
        <v>1.817E-8</v>
      </c>
      <c r="R54" s="84">
        <v>368.69</v>
      </c>
      <c r="S54" s="84">
        <v>214.32</v>
      </c>
      <c r="T54" s="76">
        <v>-14.89</v>
      </c>
      <c r="U54" s="76">
        <v>22.9</v>
      </c>
      <c r="V54" s="133">
        <v>15.8894</v>
      </c>
      <c r="W54" s="134">
        <v>2895.51</v>
      </c>
      <c r="X54" s="134">
        <v>-53.97</v>
      </c>
      <c r="Y54" s="76">
        <v>400</v>
      </c>
      <c r="Z54" s="76">
        <v>265</v>
      </c>
      <c r="AA54" s="80">
        <v>60.034999999999997</v>
      </c>
      <c r="AB54" s="84">
        <v>-6147.41</v>
      </c>
      <c r="AC54" s="80">
        <v>-6.2110000000000003</v>
      </c>
      <c r="AD54" s="80">
        <v>5.7</v>
      </c>
      <c r="AE54" s="76">
        <v>7430</v>
      </c>
      <c r="AQ54" s="75"/>
    </row>
    <row r="55" spans="1:43" ht="15" hidden="1" x14ac:dyDescent="0.2">
      <c r="A55" s="76">
        <v>42</v>
      </c>
      <c r="B55" s="75" t="s">
        <v>119</v>
      </c>
      <c r="C55" s="80">
        <v>224.43199999999999</v>
      </c>
      <c r="D55" s="81">
        <v>277.3</v>
      </c>
      <c r="E55" s="81">
        <v>558</v>
      </c>
      <c r="F55" s="81">
        <v>717</v>
      </c>
      <c r="G55" s="81">
        <v>13.2</v>
      </c>
      <c r="H55" s="81">
        <v>0</v>
      </c>
      <c r="I55" s="80">
        <v>0</v>
      </c>
      <c r="J55" s="80">
        <v>0.72099999999999997</v>
      </c>
      <c r="K55" s="80">
        <v>0.78800000000000003</v>
      </c>
      <c r="L55" s="81">
        <v>283</v>
      </c>
      <c r="M55" s="81">
        <v>0</v>
      </c>
      <c r="N55" s="82">
        <v>-2.3180000000000001</v>
      </c>
      <c r="O55" s="83">
        <v>3.5230000000000001</v>
      </c>
      <c r="P55" s="83">
        <v>-1</v>
      </c>
      <c r="Q55" s="83">
        <v>-1.982</v>
      </c>
      <c r="R55" s="84">
        <v>-4</v>
      </c>
      <c r="S55" s="84">
        <v>4.3239999999999998</v>
      </c>
      <c r="T55" s="76">
        <v>-8</v>
      </c>
      <c r="U55" s="76">
        <v>767.48</v>
      </c>
      <c r="V55" s="133">
        <v>357.85</v>
      </c>
      <c r="W55" s="134">
        <v>-59.23</v>
      </c>
      <c r="X55" s="134">
        <v>40.99</v>
      </c>
      <c r="Y55" s="76">
        <v>16.220300000000002</v>
      </c>
      <c r="Z55" s="76">
        <v>4245</v>
      </c>
      <c r="AA55" s="80">
        <v>-115.2</v>
      </c>
      <c r="AB55" s="84">
        <v>592</v>
      </c>
      <c r="AC55" s="80">
        <v>420</v>
      </c>
      <c r="AD55" s="80">
        <v>105.9</v>
      </c>
      <c r="AE55" s="76">
        <v>-13117</v>
      </c>
      <c r="AG55" s="76">
        <v>21.68</v>
      </c>
      <c r="AQ55" s="75"/>
    </row>
    <row r="56" spans="1:43" ht="15" hidden="1" x14ac:dyDescent="0.2">
      <c r="A56" s="76">
        <v>43</v>
      </c>
      <c r="B56" s="75" t="s">
        <v>120</v>
      </c>
      <c r="C56" s="80">
        <v>102.17700000000001</v>
      </c>
      <c r="D56" s="81">
        <v>229.2</v>
      </c>
      <c r="E56" s="81">
        <v>430.2</v>
      </c>
      <c r="F56" s="81">
        <v>610</v>
      </c>
      <c r="G56" s="81">
        <v>40</v>
      </c>
      <c r="H56" s="81">
        <v>381</v>
      </c>
      <c r="I56" s="80">
        <v>0.3</v>
      </c>
      <c r="J56" s="80">
        <v>0.56000000000000005</v>
      </c>
      <c r="K56" s="80">
        <v>0.81899999999999995</v>
      </c>
      <c r="L56" s="81">
        <v>293</v>
      </c>
      <c r="M56" s="81">
        <v>1.8</v>
      </c>
      <c r="N56" s="82">
        <v>1.149</v>
      </c>
      <c r="O56" s="83">
        <v>0.14069999999999999</v>
      </c>
      <c r="P56" s="83">
        <v>-7.1890000000000005E-5</v>
      </c>
      <c r="Q56" s="83">
        <v>1.296E-8</v>
      </c>
      <c r="R56" s="84">
        <v>1179.4000000000001</v>
      </c>
      <c r="S56" s="84">
        <v>354.94</v>
      </c>
      <c r="T56" s="76">
        <v>-75.900000000000006</v>
      </c>
      <c r="U56" s="76">
        <v>-32.4</v>
      </c>
      <c r="V56" s="133">
        <v>18.099399999999999</v>
      </c>
      <c r="W56" s="134">
        <v>4055.45</v>
      </c>
      <c r="X56" s="134">
        <v>-76.489999999999995</v>
      </c>
      <c r="Y56" s="76">
        <v>430</v>
      </c>
      <c r="Z56" s="76">
        <v>308</v>
      </c>
      <c r="AA56" s="80">
        <v>0</v>
      </c>
      <c r="AB56" s="84">
        <v>0</v>
      </c>
      <c r="AC56" s="80">
        <v>0</v>
      </c>
      <c r="AD56" s="80">
        <v>0</v>
      </c>
      <c r="AE56" s="76">
        <v>11600</v>
      </c>
      <c r="AQ56" s="75"/>
    </row>
    <row r="57" spans="1:43" ht="15" hidden="1" x14ac:dyDescent="0.2">
      <c r="A57" s="76">
        <v>44</v>
      </c>
      <c r="B57" s="75" t="s">
        <v>121</v>
      </c>
      <c r="C57" s="80">
        <v>84.162000000000006</v>
      </c>
      <c r="D57" s="81">
        <v>133.30000000000001</v>
      </c>
      <c r="E57" s="81">
        <v>336.6</v>
      </c>
      <c r="F57" s="81">
        <v>504</v>
      </c>
      <c r="G57" s="81">
        <v>31.3</v>
      </c>
      <c r="H57" s="81">
        <v>350</v>
      </c>
      <c r="I57" s="80">
        <v>0.26</v>
      </c>
      <c r="J57" s="80">
        <v>0.28499999999999998</v>
      </c>
      <c r="K57" s="80">
        <v>0.67300000000000004</v>
      </c>
      <c r="L57" s="81">
        <v>293</v>
      </c>
      <c r="M57" s="81">
        <v>0.4</v>
      </c>
      <c r="N57" s="82">
        <v>0.41699999999999998</v>
      </c>
      <c r="O57" s="83">
        <v>0.1268</v>
      </c>
      <c r="P57" s="83">
        <v>-6.9330000000000002E-5</v>
      </c>
      <c r="Q57" s="83">
        <v>1.446E-8</v>
      </c>
      <c r="R57" s="84">
        <v>357.43</v>
      </c>
      <c r="S57" s="84">
        <v>197.74</v>
      </c>
      <c r="T57" s="76">
        <v>-9.9600000000000009</v>
      </c>
      <c r="U57" s="76">
        <v>20.9</v>
      </c>
      <c r="V57" s="133">
        <v>15.8089</v>
      </c>
      <c r="W57" s="134">
        <v>2654.81</v>
      </c>
      <c r="X57" s="134">
        <v>-47.3</v>
      </c>
      <c r="Y57" s="76">
        <v>360</v>
      </c>
      <c r="Z57" s="76">
        <v>240</v>
      </c>
      <c r="AA57" s="80">
        <v>55.908999999999999</v>
      </c>
      <c r="AB57" s="84">
        <v>-5423.07</v>
      </c>
      <c r="AC57" s="80">
        <v>-5.7050000000000001</v>
      </c>
      <c r="AD57" s="80">
        <v>4.54</v>
      </c>
      <c r="AE57" s="76">
        <v>6760</v>
      </c>
      <c r="AQ57" s="75"/>
    </row>
    <row r="58" spans="1:43" ht="15" hidden="1" x14ac:dyDescent="0.2">
      <c r="A58" s="76">
        <v>45</v>
      </c>
      <c r="B58" s="75" t="s">
        <v>122</v>
      </c>
      <c r="C58" s="80">
        <v>112.21599999999999</v>
      </c>
      <c r="D58" s="81">
        <v>0</v>
      </c>
      <c r="E58" s="81">
        <v>394.7</v>
      </c>
      <c r="F58" s="81">
        <v>592</v>
      </c>
      <c r="G58" s="81">
        <v>29.5</v>
      </c>
      <c r="H58" s="81">
        <v>0</v>
      </c>
      <c r="I58" s="80">
        <v>0</v>
      </c>
      <c r="J58" s="80">
        <v>0.25</v>
      </c>
      <c r="K58" s="80">
        <v>0</v>
      </c>
      <c r="L58" s="81">
        <v>0</v>
      </c>
      <c r="M58" s="81">
        <v>0</v>
      </c>
      <c r="N58" s="82">
        <v>0</v>
      </c>
      <c r="O58" s="83">
        <v>0</v>
      </c>
      <c r="P58" s="83">
        <v>0</v>
      </c>
      <c r="Q58" s="83">
        <v>0</v>
      </c>
      <c r="R58" s="84">
        <v>0</v>
      </c>
      <c r="S58" s="84">
        <v>0</v>
      </c>
      <c r="T58" s="76">
        <v>0</v>
      </c>
      <c r="U58" s="76">
        <v>0</v>
      </c>
      <c r="V58" s="133">
        <v>15.8222</v>
      </c>
      <c r="W58" s="134">
        <v>3120.66</v>
      </c>
      <c r="X58" s="134">
        <v>-55.06</v>
      </c>
      <c r="Y58" s="76">
        <v>422</v>
      </c>
      <c r="Z58" s="76">
        <v>286</v>
      </c>
      <c r="AA58" s="80">
        <v>0</v>
      </c>
      <c r="AB58" s="84">
        <v>0</v>
      </c>
      <c r="AC58" s="80">
        <v>0</v>
      </c>
      <c r="AD58" s="80">
        <v>0</v>
      </c>
      <c r="AE58" s="76">
        <v>8040</v>
      </c>
      <c r="AQ58" s="75"/>
    </row>
    <row r="59" spans="1:43" ht="15" hidden="1" x14ac:dyDescent="0.2">
      <c r="A59" s="76">
        <v>46</v>
      </c>
      <c r="B59" s="75" t="s">
        <v>123</v>
      </c>
      <c r="C59" s="80">
        <v>120.19499999999999</v>
      </c>
      <c r="D59" s="81">
        <v>192.3</v>
      </c>
      <c r="E59" s="81">
        <v>438.3</v>
      </c>
      <c r="F59" s="81">
        <v>651</v>
      </c>
      <c r="G59" s="81">
        <v>30</v>
      </c>
      <c r="H59" s="81">
        <v>460</v>
      </c>
      <c r="I59" s="80">
        <v>0.26</v>
      </c>
      <c r="J59" s="80">
        <v>0.29399999999999998</v>
      </c>
      <c r="K59" s="80">
        <v>0.88100000000000001</v>
      </c>
      <c r="L59" s="81">
        <v>293</v>
      </c>
      <c r="M59" s="81">
        <v>0</v>
      </c>
      <c r="N59" s="82">
        <v>-3.9279999999999999</v>
      </c>
      <c r="O59" s="83">
        <v>0.1671</v>
      </c>
      <c r="P59" s="83">
        <v>-9.8410000000000001E-5</v>
      </c>
      <c r="Q59" s="83">
        <v>2.2280000000000002E-8</v>
      </c>
      <c r="R59" s="84">
        <v>0</v>
      </c>
      <c r="S59" s="84">
        <v>0</v>
      </c>
      <c r="T59" s="76">
        <v>0.28999999999999998</v>
      </c>
      <c r="U59" s="76">
        <v>31.33</v>
      </c>
      <c r="V59" s="133">
        <v>16.125299999999999</v>
      </c>
      <c r="W59" s="134">
        <v>3535.33</v>
      </c>
      <c r="X59" s="134">
        <v>-65.849999999999994</v>
      </c>
      <c r="Y59" s="76">
        <v>467</v>
      </c>
      <c r="Z59" s="76">
        <v>321</v>
      </c>
      <c r="AA59" s="80">
        <v>64.337000000000003</v>
      </c>
      <c r="AB59" s="84">
        <v>-7662.94</v>
      </c>
      <c r="AC59" s="80">
        <v>-6.617</v>
      </c>
      <c r="AD59" s="80">
        <v>7.18</v>
      </c>
      <c r="AE59" s="76">
        <v>9290</v>
      </c>
      <c r="AQ59" s="75"/>
    </row>
    <row r="60" spans="1:43" ht="15" hidden="1" x14ac:dyDescent="0.2">
      <c r="A60" s="76">
        <v>47</v>
      </c>
      <c r="B60" s="75" t="s">
        <v>124</v>
      </c>
      <c r="C60" s="80">
        <v>134.22200000000001</v>
      </c>
      <c r="D60" s="81">
        <v>0</v>
      </c>
      <c r="E60" s="81">
        <v>451.5</v>
      </c>
      <c r="F60" s="81">
        <v>670</v>
      </c>
      <c r="G60" s="81">
        <v>28.6</v>
      </c>
      <c r="H60" s="81">
        <v>0</v>
      </c>
      <c r="I60" s="80">
        <v>0</v>
      </c>
      <c r="J60" s="80">
        <v>0.27700000000000002</v>
      </c>
      <c r="K60" s="80">
        <v>0.876</v>
      </c>
      <c r="L60" s="81">
        <v>293</v>
      </c>
      <c r="M60" s="81">
        <v>0</v>
      </c>
      <c r="N60" s="82">
        <v>0</v>
      </c>
      <c r="O60" s="83">
        <v>0</v>
      </c>
      <c r="P60" s="83">
        <v>0</v>
      </c>
      <c r="Q60" s="83">
        <v>0</v>
      </c>
      <c r="R60" s="84">
        <v>0</v>
      </c>
      <c r="S60" s="84">
        <v>0</v>
      </c>
      <c r="T60" s="76">
        <v>0</v>
      </c>
      <c r="U60" s="76">
        <v>0</v>
      </c>
      <c r="V60" s="133">
        <v>15.9809</v>
      </c>
      <c r="W60" s="134">
        <v>3564.52</v>
      </c>
      <c r="X60" s="134">
        <v>-70</v>
      </c>
      <c r="Y60" s="76">
        <v>481</v>
      </c>
      <c r="Z60" s="76">
        <v>330</v>
      </c>
      <c r="AA60" s="80">
        <v>0</v>
      </c>
      <c r="AB60" s="84">
        <v>0</v>
      </c>
      <c r="AC60" s="80">
        <v>0</v>
      </c>
      <c r="AD60" s="80">
        <v>0</v>
      </c>
      <c r="AE60" s="76">
        <v>0</v>
      </c>
      <c r="AQ60" s="75"/>
    </row>
    <row r="61" spans="1:43" ht="15" hidden="1" x14ac:dyDescent="0.2">
      <c r="A61" s="76">
        <v>48</v>
      </c>
      <c r="B61" s="75" t="s">
        <v>124</v>
      </c>
      <c r="C61" s="80">
        <v>134.22200000000001</v>
      </c>
      <c r="D61" s="81">
        <v>0</v>
      </c>
      <c r="E61" s="81">
        <v>448.3</v>
      </c>
      <c r="F61" s="81">
        <v>666</v>
      </c>
      <c r="G61" s="81">
        <v>29</v>
      </c>
      <c r="H61" s="81">
        <v>0</v>
      </c>
      <c r="I61" s="80">
        <v>0</v>
      </c>
      <c r="J61" s="80">
        <v>0.27900000000000003</v>
      </c>
      <c r="K61" s="80">
        <v>0.86099999999999999</v>
      </c>
      <c r="L61" s="81">
        <v>293</v>
      </c>
      <c r="M61" s="81">
        <v>0</v>
      </c>
      <c r="N61" s="82">
        <v>-11.646000000000001</v>
      </c>
      <c r="O61" s="83">
        <v>0.2165</v>
      </c>
      <c r="P61" s="83">
        <v>-1.4459999999999999E-4</v>
      </c>
      <c r="Q61" s="83">
        <v>3.8870000000000003E-8</v>
      </c>
      <c r="R61" s="84">
        <v>0</v>
      </c>
      <c r="S61" s="84">
        <v>0</v>
      </c>
      <c r="T61" s="76">
        <v>-7</v>
      </c>
      <c r="U61" s="76">
        <v>0</v>
      </c>
      <c r="V61" s="133">
        <v>15.9811</v>
      </c>
      <c r="W61" s="134">
        <v>3543.79</v>
      </c>
      <c r="X61" s="134">
        <v>-69.22</v>
      </c>
      <c r="Y61" s="76">
        <v>478</v>
      </c>
      <c r="Z61" s="76">
        <v>328</v>
      </c>
      <c r="AA61" s="80">
        <v>67.725999999999999</v>
      </c>
      <c r="AB61" s="84">
        <v>-8033.58</v>
      </c>
      <c r="AC61" s="80">
        <v>-7.0759999999999996</v>
      </c>
      <c r="AD61" s="80">
        <v>8.39</v>
      </c>
      <c r="AE61" s="76">
        <v>9110</v>
      </c>
      <c r="AQ61" s="75"/>
    </row>
    <row r="62" spans="1:43" ht="15" hidden="1" x14ac:dyDescent="0.2">
      <c r="A62" s="76">
        <v>49</v>
      </c>
      <c r="B62" s="75" t="s">
        <v>125</v>
      </c>
      <c r="C62" s="80">
        <v>120.19499999999999</v>
      </c>
      <c r="D62" s="81">
        <v>177.6</v>
      </c>
      <c r="E62" s="81">
        <v>434.5</v>
      </c>
      <c r="F62" s="81">
        <v>637</v>
      </c>
      <c r="G62" s="81">
        <v>28</v>
      </c>
      <c r="H62" s="81">
        <v>490</v>
      </c>
      <c r="I62" s="80">
        <v>0.26</v>
      </c>
      <c r="J62" s="80">
        <v>0.36</v>
      </c>
      <c r="K62" s="80">
        <v>0.86499999999999999</v>
      </c>
      <c r="L62" s="81">
        <v>293</v>
      </c>
      <c r="M62" s="81">
        <v>0</v>
      </c>
      <c r="N62" s="82">
        <v>-6.9260000000000002</v>
      </c>
      <c r="O62" s="83">
        <v>0.17419999999999999</v>
      </c>
      <c r="P62" s="83">
        <v>-1.042E-4</v>
      </c>
      <c r="Q62" s="83">
        <v>2.3879999999999999</v>
      </c>
      <c r="R62" s="84">
        <v>8</v>
      </c>
      <c r="S62" s="84">
        <v>0</v>
      </c>
      <c r="T62" s="76">
        <v>0</v>
      </c>
      <c r="U62" s="76">
        <v>-0.46</v>
      </c>
      <c r="V62" s="133">
        <v>30.22</v>
      </c>
      <c r="W62" s="134">
        <v>16.154499999999999</v>
      </c>
      <c r="X62" s="134">
        <v>3521.08</v>
      </c>
      <c r="Y62" s="76">
        <v>-64.64</v>
      </c>
      <c r="Z62" s="76">
        <v>463</v>
      </c>
      <c r="AA62" s="80">
        <v>318</v>
      </c>
      <c r="AB62" s="84">
        <v>65.67</v>
      </c>
      <c r="AC62" s="80">
        <v>-7678.11</v>
      </c>
      <c r="AD62" s="80">
        <v>-6.8150000000000004</v>
      </c>
      <c r="AE62" s="76">
        <v>7.2</v>
      </c>
      <c r="AQ62" s="75"/>
    </row>
    <row r="63" spans="1:43" ht="15" hidden="1" x14ac:dyDescent="0.2">
      <c r="A63" s="76">
        <v>50</v>
      </c>
      <c r="B63" s="75" t="s">
        <v>126</v>
      </c>
      <c r="C63" s="80">
        <v>120.19499999999999</v>
      </c>
      <c r="D63" s="81">
        <v>210.8</v>
      </c>
      <c r="E63" s="81">
        <v>435.2</v>
      </c>
      <c r="F63" s="81">
        <v>640</v>
      </c>
      <c r="G63" s="81">
        <v>29</v>
      </c>
      <c r="H63" s="81">
        <v>470</v>
      </c>
      <c r="I63" s="80">
        <v>0.26</v>
      </c>
      <c r="J63" s="80">
        <v>0.32200000000000001</v>
      </c>
      <c r="K63" s="80">
        <v>0.86099999999999999</v>
      </c>
      <c r="L63" s="81">
        <v>293</v>
      </c>
      <c r="M63" s="81">
        <v>0</v>
      </c>
      <c r="N63" s="82">
        <v>-6.5229999999999997</v>
      </c>
      <c r="O63" s="83">
        <v>0.1714</v>
      </c>
      <c r="P63" s="83">
        <v>-1.009E-4</v>
      </c>
      <c r="Q63" s="83">
        <v>2.2790000000000001E-8</v>
      </c>
      <c r="R63" s="84">
        <v>463.17</v>
      </c>
      <c r="S63" s="84">
        <v>266.08</v>
      </c>
      <c r="T63" s="76">
        <v>-0.49</v>
      </c>
      <c r="U63" s="76">
        <v>30.28</v>
      </c>
      <c r="V63" s="133">
        <v>16.113499999999998</v>
      </c>
      <c r="W63" s="134">
        <v>3516.31</v>
      </c>
      <c r="X63" s="134">
        <v>-64.23</v>
      </c>
      <c r="Y63" s="76">
        <v>463</v>
      </c>
      <c r="Z63" s="76">
        <v>318</v>
      </c>
      <c r="AA63" s="80">
        <v>61.404000000000003</v>
      </c>
      <c r="AB63" s="84">
        <v>-7422.59</v>
      </c>
      <c r="AC63" s="80">
        <v>-6.2119999999999997</v>
      </c>
      <c r="AD63" s="80">
        <v>7.23</v>
      </c>
      <c r="AE63" s="76">
        <v>9180</v>
      </c>
    </row>
    <row r="64" spans="1:43" ht="15" hidden="1" x14ac:dyDescent="0.2">
      <c r="A64" s="76">
        <v>51</v>
      </c>
      <c r="B64" s="75" t="s">
        <v>127</v>
      </c>
      <c r="C64" s="80">
        <v>134.22200000000001</v>
      </c>
      <c r="D64" s="81">
        <v>200</v>
      </c>
      <c r="E64" s="81">
        <v>450.3</v>
      </c>
      <c r="F64" s="81">
        <v>653</v>
      </c>
      <c r="G64" s="81">
        <v>27.9</v>
      </c>
      <c r="H64" s="81">
        <v>0</v>
      </c>
      <c r="I64" s="80">
        <v>0</v>
      </c>
      <c r="J64" s="80">
        <v>0.371</v>
      </c>
      <c r="K64" s="80">
        <v>0.85699999999999998</v>
      </c>
      <c r="L64" s="81">
        <v>293</v>
      </c>
      <c r="M64" s="81">
        <v>0</v>
      </c>
      <c r="N64" s="82">
        <v>0</v>
      </c>
      <c r="O64" s="83">
        <v>0</v>
      </c>
      <c r="P64" s="83">
        <v>0</v>
      </c>
      <c r="Q64" s="83">
        <v>0</v>
      </c>
      <c r="R64" s="84">
        <v>0</v>
      </c>
      <c r="S64" s="84">
        <v>0</v>
      </c>
      <c r="T64" s="76">
        <v>0</v>
      </c>
      <c r="U64" s="76">
        <v>0</v>
      </c>
      <c r="V64" s="133">
        <v>15.942399999999999</v>
      </c>
      <c r="W64" s="134">
        <v>3539.21</v>
      </c>
      <c r="X64" s="134">
        <v>-70.099999999999994</v>
      </c>
      <c r="Y64" s="76">
        <v>480</v>
      </c>
      <c r="Z64" s="76">
        <v>329</v>
      </c>
      <c r="AA64" s="80">
        <v>63.225000000000001</v>
      </c>
      <c r="AB64" s="84">
        <v>-7800.97</v>
      </c>
      <c r="AC64" s="80">
        <v>-6.4320000000000004</v>
      </c>
      <c r="AD64" s="80">
        <v>8.41</v>
      </c>
      <c r="AE64" s="76">
        <v>0</v>
      </c>
    </row>
    <row r="65" spans="1:33" ht="15" hidden="1" x14ac:dyDescent="0.2">
      <c r="A65" s="76">
        <v>52</v>
      </c>
      <c r="B65" s="75" t="s">
        <v>128</v>
      </c>
      <c r="C65" s="80">
        <v>142.20099999999999</v>
      </c>
      <c r="D65" s="81">
        <v>242.7</v>
      </c>
      <c r="E65" s="81">
        <v>517.79999999999995</v>
      </c>
      <c r="F65" s="81">
        <v>772</v>
      </c>
      <c r="G65" s="81">
        <v>35.200000000000003</v>
      </c>
      <c r="H65" s="81">
        <v>445</v>
      </c>
      <c r="I65" s="80">
        <v>0.25</v>
      </c>
      <c r="J65" s="80">
        <v>0.33400000000000002</v>
      </c>
      <c r="K65" s="80">
        <v>1.02</v>
      </c>
      <c r="L65" s="81">
        <v>293</v>
      </c>
      <c r="M65" s="81">
        <v>0.5</v>
      </c>
      <c r="N65" s="82">
        <v>-15.481999999999999</v>
      </c>
      <c r="O65" s="83">
        <v>0.22420000000000001</v>
      </c>
      <c r="P65" s="83">
        <v>-1.6579999999999999E-4</v>
      </c>
      <c r="Q65" s="83">
        <v>4.814E-8</v>
      </c>
      <c r="R65" s="84">
        <v>862.89</v>
      </c>
      <c r="S65" s="84">
        <v>361.76</v>
      </c>
      <c r="T65" s="76">
        <v>27.93</v>
      </c>
      <c r="U65" s="76">
        <v>52.03</v>
      </c>
      <c r="V65" s="133">
        <v>16.200800000000001</v>
      </c>
      <c r="W65" s="134">
        <v>4206.7</v>
      </c>
      <c r="X65" s="134">
        <v>-78.150000000000006</v>
      </c>
      <c r="Y65" s="76">
        <v>551</v>
      </c>
      <c r="Z65" s="76">
        <v>380</v>
      </c>
      <c r="AA65" s="80">
        <v>0</v>
      </c>
      <c r="AB65" s="84">
        <v>0</v>
      </c>
      <c r="AC65" s="80">
        <v>0</v>
      </c>
      <c r="AD65" s="80">
        <v>0</v>
      </c>
      <c r="AE65" s="76">
        <v>11000</v>
      </c>
    </row>
    <row r="66" spans="1:33" ht="15" hidden="1" x14ac:dyDescent="0.2">
      <c r="A66" s="76">
        <v>53</v>
      </c>
      <c r="B66" s="75" t="s">
        <v>129</v>
      </c>
      <c r="C66" s="80">
        <v>126.24299999999999</v>
      </c>
      <c r="D66" s="81">
        <v>191.8</v>
      </c>
      <c r="E66" s="81">
        <v>420</v>
      </c>
      <c r="F66" s="81">
        <v>592</v>
      </c>
      <c r="G66" s="81">
        <v>23.1</v>
      </c>
      <c r="H66" s="81">
        <v>580</v>
      </c>
      <c r="I66" s="80">
        <v>0.28000000000000003</v>
      </c>
      <c r="J66" s="80">
        <v>0.43</v>
      </c>
      <c r="K66" s="80">
        <v>0.745</v>
      </c>
      <c r="L66" s="81">
        <v>273</v>
      </c>
      <c r="M66" s="81">
        <v>0</v>
      </c>
      <c r="N66" s="82">
        <v>0.88800000000000001</v>
      </c>
      <c r="O66" s="83">
        <v>0.19400000000000001</v>
      </c>
      <c r="P66" s="83">
        <v>-1.077E-4</v>
      </c>
      <c r="Q66" s="83">
        <v>2.318E-8</v>
      </c>
      <c r="R66" s="84">
        <v>471</v>
      </c>
      <c r="S66" s="84">
        <v>258.92</v>
      </c>
      <c r="T66" s="76">
        <v>-24.74</v>
      </c>
      <c r="U66" s="76">
        <v>26.93</v>
      </c>
      <c r="V66" s="133">
        <v>16.011800000000001</v>
      </c>
      <c r="W66" s="134">
        <v>3305.03</v>
      </c>
      <c r="X66" s="134">
        <v>-67.61</v>
      </c>
      <c r="Y66" s="76">
        <v>448</v>
      </c>
      <c r="Z66" s="76">
        <v>308</v>
      </c>
      <c r="AA66" s="80">
        <v>69.084999999999994</v>
      </c>
      <c r="AB66" s="84">
        <v>-7626.91</v>
      </c>
      <c r="AC66" s="80">
        <v>-7.3390000000000004</v>
      </c>
      <c r="AD66" s="80">
        <v>8.3800000000000008</v>
      </c>
      <c r="AE66" s="76">
        <v>8680</v>
      </c>
    </row>
    <row r="67" spans="1:33" ht="15" hidden="1" x14ac:dyDescent="0.2">
      <c r="A67" s="76">
        <v>54</v>
      </c>
      <c r="B67" s="75" t="s">
        <v>130</v>
      </c>
      <c r="C67" s="80">
        <v>270.50099999999998</v>
      </c>
      <c r="D67" s="81">
        <v>331</v>
      </c>
      <c r="E67" s="81">
        <v>608</v>
      </c>
      <c r="F67" s="81">
        <v>747</v>
      </c>
      <c r="G67" s="81">
        <v>14</v>
      </c>
      <c r="H67" s="81">
        <v>0</v>
      </c>
      <c r="I67" s="80">
        <v>0</v>
      </c>
      <c r="J67" s="80">
        <v>0</v>
      </c>
      <c r="K67" s="80">
        <v>0.81200000000000006</v>
      </c>
      <c r="L67" s="81">
        <v>332</v>
      </c>
      <c r="M67" s="81">
        <v>1.7</v>
      </c>
      <c r="N67" s="82">
        <v>-2.0790000000000002</v>
      </c>
      <c r="O67" s="83">
        <v>0.41739999999999999</v>
      </c>
      <c r="P67" s="83">
        <v>-2.3599999999999999E-4</v>
      </c>
      <c r="Q67" s="83">
        <v>5.1529999999999999E-8</v>
      </c>
      <c r="R67" s="84">
        <v>0</v>
      </c>
      <c r="S67" s="84">
        <v>0</v>
      </c>
      <c r="T67" s="76">
        <v>-135.38999999999999</v>
      </c>
      <c r="U67" s="76">
        <v>-8.65</v>
      </c>
      <c r="V67" s="133">
        <v>15.6898</v>
      </c>
      <c r="W67" s="134">
        <v>3757.82</v>
      </c>
      <c r="X67" s="134">
        <v>-193.1</v>
      </c>
      <c r="Y67" s="76">
        <v>658</v>
      </c>
      <c r="Z67" s="76">
        <v>474</v>
      </c>
      <c r="AA67" s="80">
        <v>0</v>
      </c>
      <c r="AB67" s="84">
        <v>0</v>
      </c>
      <c r="AC67" s="80">
        <v>0</v>
      </c>
      <c r="AD67" s="80">
        <v>0</v>
      </c>
      <c r="AE67" s="76">
        <v>0</v>
      </c>
    </row>
    <row r="68" spans="1:33" ht="15" hidden="1" x14ac:dyDescent="0.2">
      <c r="A68" s="76">
        <v>55</v>
      </c>
      <c r="B68" s="75" t="s">
        <v>131</v>
      </c>
      <c r="C68" s="80">
        <v>252.48599999999999</v>
      </c>
      <c r="D68" s="81">
        <v>290.8</v>
      </c>
      <c r="E68" s="81">
        <v>588</v>
      </c>
      <c r="F68" s="81">
        <v>739</v>
      </c>
      <c r="G68" s="81">
        <v>11.2</v>
      </c>
      <c r="H68" s="81">
        <v>0</v>
      </c>
      <c r="I68" s="80">
        <v>0</v>
      </c>
      <c r="J68" s="80">
        <v>0.80700000000000005</v>
      </c>
      <c r="K68" s="80">
        <v>0.78900000000000003</v>
      </c>
      <c r="L68" s="81">
        <v>293</v>
      </c>
      <c r="M68" s="81">
        <v>0</v>
      </c>
      <c r="N68" s="82">
        <v>-2.706</v>
      </c>
      <c r="O68" s="83">
        <v>0.39750000000000002</v>
      </c>
      <c r="P68" s="83">
        <v>-2.2389999999999999E-4</v>
      </c>
      <c r="Q68" s="83">
        <v>4.8930000000000002E-8</v>
      </c>
      <c r="R68" s="84">
        <v>816.19</v>
      </c>
      <c r="S68" s="84">
        <v>376.93</v>
      </c>
      <c r="T68" s="76">
        <v>-69.08</v>
      </c>
      <c r="U68" s="76">
        <v>45.01</v>
      </c>
      <c r="V68" s="133">
        <v>16.222100000000001</v>
      </c>
      <c r="W68" s="134">
        <v>4416.13</v>
      </c>
      <c r="X68" s="134">
        <v>-127.3</v>
      </c>
      <c r="Y68" s="76">
        <v>623</v>
      </c>
      <c r="Z68" s="76">
        <v>444</v>
      </c>
      <c r="AA68" s="80">
        <v>0</v>
      </c>
      <c r="AB68" s="84">
        <v>0</v>
      </c>
      <c r="AC68" s="80">
        <v>0</v>
      </c>
      <c r="AD68" s="80">
        <v>0</v>
      </c>
      <c r="AE68" s="76">
        <v>12970</v>
      </c>
    </row>
    <row r="69" spans="1:33" ht="15" hidden="1" x14ac:dyDescent="0.2">
      <c r="A69" s="76">
        <v>56</v>
      </c>
      <c r="B69" s="75" t="s">
        <v>132</v>
      </c>
      <c r="C69" s="80">
        <v>130.23099999999999</v>
      </c>
      <c r="D69" s="81">
        <v>257.7</v>
      </c>
      <c r="E69" s="81">
        <v>468.4</v>
      </c>
      <c r="F69" s="81">
        <v>58</v>
      </c>
      <c r="G69" s="81">
        <v>34</v>
      </c>
      <c r="H69" s="81">
        <v>490</v>
      </c>
      <c r="I69" s="80">
        <v>0.31</v>
      </c>
      <c r="J69" s="80">
        <v>0.53</v>
      </c>
      <c r="K69" s="80">
        <v>0.82599999999999996</v>
      </c>
      <c r="L69" s="81">
        <v>293</v>
      </c>
      <c r="M69" s="81">
        <v>2</v>
      </c>
      <c r="N69" s="82">
        <v>1.474</v>
      </c>
      <c r="O69" s="83">
        <v>0.1817</v>
      </c>
      <c r="P69" s="83">
        <v>-9.0690000000000001E-5</v>
      </c>
      <c r="Q69" s="83">
        <v>1.496E-8</v>
      </c>
      <c r="R69" s="84">
        <v>1312.1</v>
      </c>
      <c r="S69" s="84">
        <v>369.97</v>
      </c>
      <c r="T69" s="76">
        <v>-86</v>
      </c>
      <c r="U69" s="76">
        <v>-28.7</v>
      </c>
      <c r="V69" s="133">
        <v>15.742800000000001</v>
      </c>
      <c r="W69" s="134">
        <v>3017.81</v>
      </c>
      <c r="X69" s="134">
        <v>-137.1</v>
      </c>
      <c r="Y69" s="76">
        <v>468</v>
      </c>
      <c r="Z69" s="76">
        <v>343</v>
      </c>
      <c r="AA69" s="80">
        <v>0</v>
      </c>
      <c r="AB69" s="84">
        <v>0</v>
      </c>
      <c r="AC69" s="80">
        <v>0</v>
      </c>
      <c r="AD69" s="80">
        <v>0</v>
      </c>
      <c r="AE69" s="76">
        <v>12100</v>
      </c>
    </row>
    <row r="70" spans="1:33" ht="15" hidden="1" x14ac:dyDescent="0.2">
      <c r="A70" s="76">
        <v>57</v>
      </c>
      <c r="B70" s="75" t="s">
        <v>133</v>
      </c>
      <c r="C70" s="80">
        <v>112.21599999999999</v>
      </c>
      <c r="D70" s="81">
        <v>171.4</v>
      </c>
      <c r="E70" s="81">
        <v>394.4</v>
      </c>
      <c r="F70" s="81">
        <v>566.6</v>
      </c>
      <c r="G70" s="81">
        <v>25.9</v>
      </c>
      <c r="H70" s="81">
        <v>464</v>
      </c>
      <c r="I70" s="80">
        <v>0.26</v>
      </c>
      <c r="J70" s="80">
        <v>0.38600000000000001</v>
      </c>
      <c r="K70" s="80">
        <v>0.71499999999999997</v>
      </c>
      <c r="L70" s="81">
        <v>293</v>
      </c>
      <c r="M70" s="81">
        <v>0.3</v>
      </c>
      <c r="N70" s="82">
        <v>-0.97899999999999998</v>
      </c>
      <c r="O70" s="83">
        <v>0.1729</v>
      </c>
      <c r="P70" s="83">
        <v>-9.6409999999999993E-5</v>
      </c>
      <c r="Q70" s="83">
        <v>2.072E-8</v>
      </c>
      <c r="R70" s="84">
        <v>418.82</v>
      </c>
      <c r="S70" s="84">
        <v>237.63</v>
      </c>
      <c r="T70" s="76">
        <v>-19.82</v>
      </c>
      <c r="U70" s="76">
        <v>24.91</v>
      </c>
      <c r="V70" s="133">
        <v>15.962999999999999</v>
      </c>
      <c r="W70" s="134">
        <v>3116.52</v>
      </c>
      <c r="X70" s="134">
        <v>-60.39</v>
      </c>
      <c r="Y70" s="76">
        <v>420</v>
      </c>
      <c r="Z70" s="76">
        <v>288</v>
      </c>
      <c r="AA70" s="80">
        <v>64.486999999999995</v>
      </c>
      <c r="AB70" s="84">
        <v>6883.34</v>
      </c>
      <c r="AC70" s="80">
        <v>-6.7649999999999997</v>
      </c>
      <c r="AD70" s="80">
        <v>6.98</v>
      </c>
      <c r="AE70" s="76">
        <v>8070</v>
      </c>
    </row>
    <row r="71" spans="1:33" ht="15" hidden="1" x14ac:dyDescent="0.2">
      <c r="A71" s="76">
        <v>58</v>
      </c>
      <c r="B71" s="75" t="s">
        <v>134</v>
      </c>
      <c r="C71" s="80">
        <v>210.405</v>
      </c>
      <c r="D71" s="81">
        <v>269.39999999999998</v>
      </c>
      <c r="E71" s="81">
        <v>541.5</v>
      </c>
      <c r="F71" s="81">
        <v>704</v>
      </c>
      <c r="G71" s="81">
        <v>14.4</v>
      </c>
      <c r="H71" s="81">
        <v>0</v>
      </c>
      <c r="I71" s="80">
        <v>0</v>
      </c>
      <c r="J71" s="80">
        <v>0.68200000000000005</v>
      </c>
      <c r="K71" s="80">
        <v>0.79100000000000004</v>
      </c>
      <c r="L71" s="81">
        <v>273</v>
      </c>
      <c r="M71" s="81">
        <v>0</v>
      </c>
      <c r="N71" s="82">
        <v>-2.198</v>
      </c>
      <c r="O71" s="83">
        <v>3.302</v>
      </c>
      <c r="P71" s="83">
        <v>-1</v>
      </c>
      <c r="Q71" s="83">
        <v>-1.859</v>
      </c>
      <c r="R71" s="84">
        <v>-4</v>
      </c>
      <c r="S71" s="84">
        <v>4.0670000000000002</v>
      </c>
      <c r="T71" s="76">
        <v>-8</v>
      </c>
      <c r="U71" s="76">
        <v>739.13</v>
      </c>
      <c r="V71" s="133">
        <v>347.46</v>
      </c>
      <c r="W71" s="134">
        <v>-54.31</v>
      </c>
      <c r="X71" s="134">
        <v>38.97</v>
      </c>
      <c r="Y71" s="76">
        <v>16.1539</v>
      </c>
      <c r="Z71" s="76">
        <v>4103.1499999999996</v>
      </c>
      <c r="AA71" s="80">
        <v>-110.6</v>
      </c>
      <c r="AB71" s="84">
        <v>574</v>
      </c>
      <c r="AC71" s="80">
        <v>406</v>
      </c>
      <c r="AD71" s="80">
        <v>98.92</v>
      </c>
      <c r="AE71" s="76">
        <v>-12205.3</v>
      </c>
      <c r="AG71" s="76">
        <v>19.16</v>
      </c>
    </row>
    <row r="72" spans="1:33" ht="15" hidden="1" x14ac:dyDescent="0.2">
      <c r="A72" s="76">
        <v>59</v>
      </c>
      <c r="B72" s="75" t="s">
        <v>135</v>
      </c>
      <c r="C72" s="80">
        <v>88.15</v>
      </c>
      <c r="D72" s="81">
        <v>195</v>
      </c>
      <c r="E72" s="81">
        <v>411</v>
      </c>
      <c r="F72" s="81">
        <v>586</v>
      </c>
      <c r="G72" s="81">
        <v>38</v>
      </c>
      <c r="H72" s="81">
        <v>326</v>
      </c>
      <c r="I72" s="80">
        <v>0.26</v>
      </c>
      <c r="J72" s="80">
        <v>0.57999999999999996</v>
      </c>
      <c r="K72" s="80">
        <v>0.81499999999999995</v>
      </c>
      <c r="L72" s="81">
        <v>293</v>
      </c>
      <c r="M72" s="81">
        <v>1.7</v>
      </c>
      <c r="N72" s="82">
        <v>0.92400000000000004</v>
      </c>
      <c r="O72" s="83">
        <v>0.1205</v>
      </c>
      <c r="P72" s="83">
        <v>-6.3040000000000006E-5</v>
      </c>
      <c r="Q72" s="83">
        <v>1.2229999999999999E-8</v>
      </c>
      <c r="R72" s="84">
        <v>1151.0999999999999</v>
      </c>
      <c r="S72" s="84">
        <v>349.62</v>
      </c>
      <c r="T72" s="76">
        <v>-71.400000000000006</v>
      </c>
      <c r="U72" s="76">
        <v>-34.9</v>
      </c>
      <c r="V72" s="133">
        <v>16.527000000000001</v>
      </c>
      <c r="W72" s="134">
        <v>3026.89</v>
      </c>
      <c r="X72" s="134">
        <v>-105</v>
      </c>
      <c r="Y72" s="76">
        <v>411</v>
      </c>
      <c r="Z72" s="76">
        <v>310</v>
      </c>
      <c r="AA72" s="80">
        <v>0</v>
      </c>
      <c r="AB72" s="84">
        <v>0</v>
      </c>
      <c r="AC72" s="80">
        <v>0</v>
      </c>
      <c r="AD72" s="80">
        <v>0</v>
      </c>
      <c r="AE72" s="76">
        <v>10600</v>
      </c>
    </row>
    <row r="73" spans="1:33" ht="15" hidden="1" x14ac:dyDescent="0.2">
      <c r="A73" s="76">
        <v>60</v>
      </c>
      <c r="B73" s="75" t="s">
        <v>136</v>
      </c>
      <c r="C73" s="80">
        <v>70.135000000000005</v>
      </c>
      <c r="D73" s="81">
        <v>107.9</v>
      </c>
      <c r="E73" s="81">
        <v>303.10000000000002</v>
      </c>
      <c r="F73" s="81">
        <v>464.7</v>
      </c>
      <c r="G73" s="81">
        <v>40</v>
      </c>
      <c r="H73" s="81">
        <v>300</v>
      </c>
      <c r="I73" s="80">
        <v>0.31</v>
      </c>
      <c r="J73" s="80">
        <v>0.245</v>
      </c>
      <c r="K73" s="80">
        <v>0.64</v>
      </c>
      <c r="L73" s="81">
        <v>293</v>
      </c>
      <c r="M73" s="81">
        <v>0.4</v>
      </c>
      <c r="N73" s="82">
        <v>-3.2000000000000001E-2</v>
      </c>
      <c r="O73" s="83">
        <v>0.10340000000000001</v>
      </c>
      <c r="P73" s="83">
        <v>-5.5340000000000002E-5</v>
      </c>
      <c r="Q73" s="83">
        <v>1.118E-8</v>
      </c>
      <c r="R73" s="84">
        <v>305.25</v>
      </c>
      <c r="S73" s="84">
        <v>174.7</v>
      </c>
      <c r="T73" s="76">
        <v>-5</v>
      </c>
      <c r="U73" s="76">
        <v>18.91</v>
      </c>
      <c r="V73" s="133">
        <v>15.7646</v>
      </c>
      <c r="W73" s="134">
        <v>2405.96</v>
      </c>
      <c r="X73" s="134">
        <v>-39.630000000000003</v>
      </c>
      <c r="Y73" s="76">
        <v>325</v>
      </c>
      <c r="Z73" s="76">
        <v>220</v>
      </c>
      <c r="AA73" s="80">
        <v>51.816000000000003</v>
      </c>
      <c r="AB73" s="84">
        <v>-4694.26</v>
      </c>
      <c r="AC73" s="80">
        <v>-5.202</v>
      </c>
      <c r="AD73" s="80">
        <v>3.42</v>
      </c>
      <c r="AE73" s="76">
        <v>6022</v>
      </c>
    </row>
    <row r="74" spans="1:33" ht="15" hidden="1" x14ac:dyDescent="0.2">
      <c r="A74" s="76">
        <v>61</v>
      </c>
      <c r="B74" s="75" t="s">
        <v>137</v>
      </c>
      <c r="C74" s="80">
        <v>68.119</v>
      </c>
      <c r="D74" s="81">
        <v>167.5</v>
      </c>
      <c r="E74" s="81">
        <v>313.3</v>
      </c>
      <c r="F74" s="81">
        <v>493.4</v>
      </c>
      <c r="G74" s="81">
        <v>40</v>
      </c>
      <c r="H74" s="81">
        <v>278</v>
      </c>
      <c r="I74" s="80">
        <v>0.27500000000000002</v>
      </c>
      <c r="J74" s="80">
        <v>0.16400000000000001</v>
      </c>
      <c r="K74" s="80">
        <v>0.69</v>
      </c>
      <c r="L74" s="81">
        <v>293</v>
      </c>
      <c r="M74" s="81">
        <v>0.9</v>
      </c>
      <c r="N74" s="82">
        <v>4.3150000000000004</v>
      </c>
      <c r="O74" s="83">
        <v>8.3860000000000004E-2</v>
      </c>
      <c r="P74" s="83">
        <v>-4.57E-5</v>
      </c>
      <c r="Q74" s="83">
        <v>9.7870000000000002E-9</v>
      </c>
      <c r="R74" s="84">
        <v>0</v>
      </c>
      <c r="S74" s="84">
        <v>0</v>
      </c>
      <c r="T74" s="76">
        <v>34.5</v>
      </c>
      <c r="U74" s="76">
        <v>50.25</v>
      </c>
      <c r="V74" s="133">
        <v>16.042899999999999</v>
      </c>
      <c r="W74" s="134">
        <v>2515.62</v>
      </c>
      <c r="X74" s="134">
        <v>-45.97</v>
      </c>
      <c r="Y74" s="76">
        <v>335</v>
      </c>
      <c r="Z74" s="76">
        <v>230</v>
      </c>
      <c r="AA74" s="80">
        <v>0</v>
      </c>
      <c r="AB74" s="84">
        <v>0</v>
      </c>
      <c r="AC74" s="80">
        <v>0</v>
      </c>
      <c r="AD74" s="80">
        <v>0</v>
      </c>
      <c r="AE74" s="76">
        <v>0</v>
      </c>
    </row>
    <row r="75" spans="1:33" ht="15" hidden="1" x14ac:dyDescent="0.2">
      <c r="A75" s="76">
        <v>62</v>
      </c>
      <c r="B75" s="75" t="s">
        <v>138</v>
      </c>
      <c r="C75" s="80">
        <v>60.095999999999997</v>
      </c>
      <c r="D75" s="81">
        <v>146.9</v>
      </c>
      <c r="E75" s="81">
        <v>370.4</v>
      </c>
      <c r="F75" s="81">
        <v>536.70000000000005</v>
      </c>
      <c r="G75" s="81">
        <v>51</v>
      </c>
      <c r="H75" s="81">
        <v>218.5</v>
      </c>
      <c r="I75" s="80">
        <v>0.253</v>
      </c>
      <c r="J75" s="80">
        <v>0.624</v>
      </c>
      <c r="K75" s="80">
        <v>0.80400000000000005</v>
      </c>
      <c r="L75" s="81">
        <v>293</v>
      </c>
      <c r="M75" s="81">
        <v>1.7</v>
      </c>
      <c r="N75" s="82">
        <v>0.59</v>
      </c>
      <c r="O75" s="83">
        <v>7.9420000000000004E-2</v>
      </c>
      <c r="P75" s="83">
        <v>-4.4310000000000001E-5</v>
      </c>
      <c r="Q75" s="83">
        <v>1.0260000000000001E-8</v>
      </c>
      <c r="R75" s="84">
        <v>951.04</v>
      </c>
      <c r="S75" s="84">
        <v>327.83</v>
      </c>
      <c r="T75" s="76">
        <v>-61.28</v>
      </c>
      <c r="U75" s="76">
        <v>-38.67</v>
      </c>
      <c r="V75" s="133">
        <v>17.543900000000001</v>
      </c>
      <c r="W75" s="134">
        <v>3166.38</v>
      </c>
      <c r="X75" s="134">
        <v>-80.150000000000006</v>
      </c>
      <c r="Y75" s="76">
        <v>400</v>
      </c>
      <c r="Z75" s="76">
        <v>285</v>
      </c>
      <c r="AA75" s="80">
        <v>101.82</v>
      </c>
      <c r="AB75" s="84">
        <v>-9416.25</v>
      </c>
      <c r="AC75" s="80">
        <v>-11.79</v>
      </c>
      <c r="AD75" s="80">
        <v>3.13</v>
      </c>
      <c r="AE75" s="76">
        <v>9980</v>
      </c>
    </row>
    <row r="76" spans="1:33" ht="15" hidden="1" x14ac:dyDescent="0.2">
      <c r="A76" s="76">
        <v>63</v>
      </c>
      <c r="B76" s="75" t="s">
        <v>139</v>
      </c>
      <c r="C76" s="80">
        <v>196.37799999999999</v>
      </c>
      <c r="D76" s="81">
        <v>260.3</v>
      </c>
      <c r="E76" s="81">
        <v>524.29999999999995</v>
      </c>
      <c r="F76" s="81">
        <v>689</v>
      </c>
      <c r="G76" s="81">
        <v>15.4</v>
      </c>
      <c r="H76" s="81">
        <v>0</v>
      </c>
      <c r="I76" s="80">
        <v>0</v>
      </c>
      <c r="J76" s="80">
        <v>0.64400000000000002</v>
      </c>
      <c r="K76" s="80">
        <v>0.78600000000000003</v>
      </c>
      <c r="L76" s="81">
        <v>273</v>
      </c>
      <c r="M76" s="81">
        <v>0</v>
      </c>
      <c r="N76" s="82">
        <v>-1.903</v>
      </c>
      <c r="O76" s="83">
        <v>3.0710000000000002</v>
      </c>
      <c r="P76" s="83">
        <v>-1</v>
      </c>
      <c r="Q76" s="83">
        <v>-1.722</v>
      </c>
      <c r="R76" s="84">
        <v>-4</v>
      </c>
      <c r="S76" s="84">
        <v>3.7480000000000002</v>
      </c>
      <c r="T76" s="76">
        <v>-8</v>
      </c>
      <c r="U76" s="76">
        <v>697.49</v>
      </c>
      <c r="V76" s="133">
        <v>336.13</v>
      </c>
      <c r="W76" s="134">
        <v>-49.36</v>
      </c>
      <c r="X76" s="134">
        <v>36.99</v>
      </c>
      <c r="Y76" s="76">
        <v>16.164300000000001</v>
      </c>
      <c r="Z76" s="76">
        <v>4018.01</v>
      </c>
      <c r="AA76" s="80">
        <v>-102.7</v>
      </c>
      <c r="AB76" s="84">
        <v>557</v>
      </c>
      <c r="AC76" s="80">
        <v>392</v>
      </c>
      <c r="AD76" s="80">
        <v>92.474000000000004</v>
      </c>
      <c r="AE76" s="76">
        <v>-11329.2</v>
      </c>
      <c r="AG76" s="76">
        <v>17.07</v>
      </c>
    </row>
    <row r="77" spans="1:33" ht="15" hidden="1" x14ac:dyDescent="0.2">
      <c r="A77" s="76">
        <v>64</v>
      </c>
      <c r="B77" s="75" t="s">
        <v>140</v>
      </c>
      <c r="C77" s="80">
        <v>68.119</v>
      </c>
      <c r="D77" s="81">
        <v>185.7</v>
      </c>
      <c r="E77" s="81">
        <v>315.2</v>
      </c>
      <c r="F77" s="81">
        <v>496</v>
      </c>
      <c r="G77" s="81">
        <v>39.4</v>
      </c>
      <c r="H77" s="81">
        <v>275</v>
      </c>
      <c r="I77" s="80">
        <v>0.26600000000000001</v>
      </c>
      <c r="J77" s="80">
        <v>0.17499999999999999</v>
      </c>
      <c r="K77" s="80">
        <v>0.67600000000000005</v>
      </c>
      <c r="L77" s="81">
        <v>293</v>
      </c>
      <c r="M77" s="81">
        <v>0.7</v>
      </c>
      <c r="N77" s="82">
        <v>7.33</v>
      </c>
      <c r="O77" s="83">
        <v>6.7140000000000005E-2</v>
      </c>
      <c r="P77" s="83">
        <v>-1.6030000000000001E-5</v>
      </c>
      <c r="Q77" s="83">
        <v>-5.6169999999999999E-9</v>
      </c>
      <c r="R77" s="84">
        <v>0</v>
      </c>
      <c r="S77" s="84">
        <v>0</v>
      </c>
      <c r="T77" s="76">
        <v>18.600000000000001</v>
      </c>
      <c r="U77" s="76">
        <v>35.07</v>
      </c>
      <c r="V77" s="133">
        <v>15.918200000000001</v>
      </c>
      <c r="W77" s="134">
        <v>2541.69</v>
      </c>
      <c r="X77" s="134">
        <v>-41.43</v>
      </c>
      <c r="Y77" s="76">
        <v>340</v>
      </c>
      <c r="Z77" s="76">
        <v>250</v>
      </c>
      <c r="AA77" s="80">
        <v>0</v>
      </c>
      <c r="AB77" s="84">
        <v>0</v>
      </c>
      <c r="AC77" s="80">
        <v>0</v>
      </c>
      <c r="AD77" s="80">
        <v>0</v>
      </c>
      <c r="AE77" s="76">
        <v>6460</v>
      </c>
    </row>
    <row r="78" spans="1:33" ht="15" hidden="1" x14ac:dyDescent="0.2">
      <c r="A78" s="76">
        <v>65</v>
      </c>
      <c r="B78" s="75" t="s">
        <v>141</v>
      </c>
      <c r="C78" s="80">
        <v>182.351</v>
      </c>
      <c r="D78" s="81">
        <v>250.1</v>
      </c>
      <c r="E78" s="81">
        <v>505.9</v>
      </c>
      <c r="F78" s="81">
        <v>674</v>
      </c>
      <c r="G78" s="81">
        <v>16.8</v>
      </c>
      <c r="H78" s="81">
        <v>0</v>
      </c>
      <c r="I78" s="80">
        <v>0</v>
      </c>
      <c r="J78" s="80">
        <v>0.59799999999999998</v>
      </c>
      <c r="K78" s="80">
        <v>0.76600000000000001</v>
      </c>
      <c r="L78" s="81">
        <v>293</v>
      </c>
      <c r="M78" s="81">
        <v>0</v>
      </c>
      <c r="N78" s="82">
        <v>-1.7</v>
      </c>
      <c r="O78" s="83">
        <v>2.8450000000000002</v>
      </c>
      <c r="P78" s="83">
        <v>-1</v>
      </c>
      <c r="Q78" s="83">
        <v>-1.5940000000000001</v>
      </c>
      <c r="R78" s="84">
        <v>-4</v>
      </c>
      <c r="S78" s="84">
        <v>3.4660000000000002</v>
      </c>
      <c r="T78" s="76">
        <v>-8</v>
      </c>
      <c r="U78" s="76">
        <v>658.16</v>
      </c>
      <c r="V78" s="133">
        <v>323.70999999999998</v>
      </c>
      <c r="W78" s="134">
        <v>-44.45</v>
      </c>
      <c r="X78" s="134">
        <v>34.96</v>
      </c>
      <c r="Y78" s="76">
        <v>16.085000000000001</v>
      </c>
      <c r="Z78" s="76">
        <v>3856.23</v>
      </c>
      <c r="AA78" s="80">
        <v>-97.94</v>
      </c>
      <c r="AB78" s="84">
        <v>537</v>
      </c>
      <c r="AC78" s="80">
        <v>377</v>
      </c>
      <c r="AD78" s="80">
        <v>88.01</v>
      </c>
      <c r="AE78" s="76">
        <v>-10609.4</v>
      </c>
      <c r="AG78" s="76">
        <v>15</v>
      </c>
    </row>
    <row r="79" spans="1:33" ht="15" hidden="1" x14ac:dyDescent="0.2">
      <c r="A79" s="76">
        <v>66</v>
      </c>
      <c r="B79" s="75" t="s">
        <v>142</v>
      </c>
      <c r="C79" s="80">
        <v>154.297</v>
      </c>
      <c r="D79" s="81">
        <v>224</v>
      </c>
      <c r="E79" s="81">
        <v>465.8</v>
      </c>
      <c r="F79" s="81">
        <v>637</v>
      </c>
      <c r="G79" s="81">
        <v>19.7</v>
      </c>
      <c r="H79" s="81">
        <v>0</v>
      </c>
      <c r="I79" s="80">
        <v>0</v>
      </c>
      <c r="J79" s="80">
        <v>0.51800000000000002</v>
      </c>
      <c r="K79" s="80">
        <v>0.751</v>
      </c>
      <c r="L79" s="81">
        <v>293</v>
      </c>
      <c r="M79" s="81">
        <v>0</v>
      </c>
      <c r="N79" s="82">
        <v>-1.3340000000000001</v>
      </c>
      <c r="O79" s="83">
        <v>0.23949999999999999</v>
      </c>
      <c r="P79" s="83">
        <v>-1.338E-4</v>
      </c>
      <c r="Q79" s="83">
        <v>2.9049999999999999E-8</v>
      </c>
      <c r="R79" s="84">
        <v>566.26</v>
      </c>
      <c r="S79" s="84">
        <v>294.89</v>
      </c>
      <c r="T79" s="76">
        <v>-34.6</v>
      </c>
      <c r="U79" s="76">
        <v>30.94</v>
      </c>
      <c r="V79" s="133">
        <v>16.0412</v>
      </c>
      <c r="W79" s="134">
        <v>3597.72</v>
      </c>
      <c r="X79" s="134">
        <v>-83.41</v>
      </c>
      <c r="Y79" s="76">
        <v>496</v>
      </c>
      <c r="Z79" s="76">
        <v>345</v>
      </c>
      <c r="AA79" s="80">
        <v>78.295000000000002</v>
      </c>
      <c r="AB79" s="84">
        <v>-9105.75</v>
      </c>
      <c r="AC79" s="80">
        <v>-8.4890000000000008</v>
      </c>
      <c r="AD79" s="80">
        <v>11.46</v>
      </c>
      <c r="AE79" s="76">
        <v>9770</v>
      </c>
    </row>
    <row r="80" spans="1:33" ht="15" hidden="1" x14ac:dyDescent="0.2">
      <c r="A80" s="76">
        <v>67</v>
      </c>
      <c r="B80" s="75" t="s">
        <v>143</v>
      </c>
      <c r="C80" s="80">
        <v>86.177999999999997</v>
      </c>
      <c r="D80" s="81">
        <v>173.3</v>
      </c>
      <c r="E80" s="81">
        <v>322.89999999999998</v>
      </c>
      <c r="F80" s="81">
        <v>488.7</v>
      </c>
      <c r="G80" s="81">
        <v>30.4</v>
      </c>
      <c r="H80" s="81">
        <v>359</v>
      </c>
      <c r="I80" s="80">
        <v>0.27200000000000002</v>
      </c>
      <c r="J80" s="80">
        <v>0.23100000000000001</v>
      </c>
      <c r="K80" s="80">
        <v>0.64900000000000002</v>
      </c>
      <c r="L80" s="81">
        <v>293</v>
      </c>
      <c r="M80" s="81">
        <v>0</v>
      </c>
      <c r="N80" s="82">
        <v>-3.9729999999999999</v>
      </c>
      <c r="O80" s="83">
        <v>0.15029999999999999</v>
      </c>
      <c r="P80" s="83">
        <v>-8.3139999999999993E-5</v>
      </c>
      <c r="Q80" s="83">
        <v>1.6359999999999999E-8</v>
      </c>
      <c r="R80" s="84">
        <v>438.44</v>
      </c>
      <c r="S80" s="84">
        <v>226.67</v>
      </c>
      <c r="T80" s="76">
        <v>-44.35</v>
      </c>
      <c r="U80" s="76">
        <v>-2.2999999999999998</v>
      </c>
      <c r="V80" s="133">
        <v>15.553599999999999</v>
      </c>
      <c r="W80" s="134">
        <v>2489.5</v>
      </c>
      <c r="X80" s="134">
        <v>-43.81</v>
      </c>
      <c r="Y80" s="76">
        <v>350</v>
      </c>
      <c r="Z80" s="76">
        <v>230</v>
      </c>
      <c r="AA80" s="80">
        <v>51.47</v>
      </c>
      <c r="AB80" s="84">
        <v>-4910.28</v>
      </c>
      <c r="AC80" s="80">
        <v>-5.3140000000000001</v>
      </c>
      <c r="AD80" s="80">
        <v>4.3230000000000004</v>
      </c>
      <c r="AE80" s="76">
        <v>6287</v>
      </c>
    </row>
    <row r="81" spans="1:31" ht="15" hidden="1" x14ac:dyDescent="0.2">
      <c r="A81" s="76">
        <v>68</v>
      </c>
      <c r="B81" s="75" t="s">
        <v>144</v>
      </c>
      <c r="C81" s="80">
        <v>114.232</v>
      </c>
      <c r="D81" s="81">
        <v>160.9</v>
      </c>
      <c r="E81" s="81">
        <v>383</v>
      </c>
      <c r="F81" s="81">
        <v>563.4</v>
      </c>
      <c r="G81" s="81">
        <v>26.9</v>
      </c>
      <c r="H81" s="81">
        <v>436</v>
      </c>
      <c r="I81" s="80">
        <v>0.254</v>
      </c>
      <c r="J81" s="80">
        <v>0.29699999999999999</v>
      </c>
      <c r="K81" s="80">
        <v>0.71599999999999997</v>
      </c>
      <c r="L81" s="81">
        <v>293</v>
      </c>
      <c r="M81" s="81">
        <v>0</v>
      </c>
      <c r="N81" s="82">
        <v>2.2010000000000001</v>
      </c>
      <c r="O81" s="83">
        <v>0.18770000000000001</v>
      </c>
      <c r="P81" s="83">
        <v>-1.0509999999999999E-4</v>
      </c>
      <c r="Q81" s="83">
        <v>2.316E-8</v>
      </c>
      <c r="R81" s="84">
        <v>474.57</v>
      </c>
      <c r="S81" s="84">
        <v>257.61</v>
      </c>
      <c r="T81" s="76">
        <v>-52.61</v>
      </c>
      <c r="U81" s="76">
        <v>4.09</v>
      </c>
      <c r="V81" s="133">
        <v>15.716200000000001</v>
      </c>
      <c r="W81" s="134">
        <v>2981.56</v>
      </c>
      <c r="X81" s="134">
        <v>-54.73</v>
      </c>
      <c r="Y81" s="76">
        <v>409</v>
      </c>
      <c r="Z81" s="76">
        <v>277</v>
      </c>
      <c r="AA81" s="80">
        <v>58.179000000000002</v>
      </c>
      <c r="AB81" s="84">
        <v>-6218.74</v>
      </c>
      <c r="AC81" s="80">
        <v>-5.9420000000000002</v>
      </c>
      <c r="AD81" s="80">
        <v>6.54</v>
      </c>
      <c r="AE81" s="76">
        <v>7650</v>
      </c>
    </row>
    <row r="82" spans="1:31" ht="15" hidden="1" x14ac:dyDescent="0.2">
      <c r="A82" s="76">
        <v>69</v>
      </c>
      <c r="B82" s="75" t="s">
        <v>145</v>
      </c>
      <c r="C82" s="80">
        <v>142.286</v>
      </c>
      <c r="D82" s="81">
        <v>0</v>
      </c>
      <c r="E82" s="81">
        <v>433.5</v>
      </c>
      <c r="F82" s="81">
        <v>623.1</v>
      </c>
      <c r="G82" s="81">
        <v>24.8</v>
      </c>
      <c r="H82" s="81">
        <v>0</v>
      </c>
      <c r="I82" s="80">
        <v>0</v>
      </c>
      <c r="J82" s="80">
        <v>0.36</v>
      </c>
      <c r="K82" s="80">
        <v>0</v>
      </c>
      <c r="L82" s="81">
        <v>0</v>
      </c>
      <c r="M82" s="81">
        <v>0</v>
      </c>
      <c r="N82" s="82">
        <v>-14.052</v>
      </c>
      <c r="O82" s="83">
        <v>0.29409999999999997</v>
      </c>
      <c r="P82" s="83">
        <v>-2.1100000000000001E-4</v>
      </c>
      <c r="Q82" s="83">
        <v>6.1739999999999996E-8</v>
      </c>
      <c r="R82" s="84">
        <v>0</v>
      </c>
      <c r="S82" s="84">
        <v>0</v>
      </c>
      <c r="T82" s="76">
        <v>0</v>
      </c>
      <c r="U82" s="76">
        <v>0</v>
      </c>
      <c r="V82" s="133">
        <v>15.7598</v>
      </c>
      <c r="W82" s="134">
        <v>3371.05</v>
      </c>
      <c r="X82" s="134">
        <v>-64.09</v>
      </c>
      <c r="Y82" s="76">
        <v>463</v>
      </c>
      <c r="Z82" s="76">
        <v>314</v>
      </c>
      <c r="AA82" s="80">
        <v>0</v>
      </c>
      <c r="AB82" s="84">
        <v>0</v>
      </c>
      <c r="AC82" s="80">
        <v>0</v>
      </c>
      <c r="AD82" s="80">
        <v>0</v>
      </c>
      <c r="AE82" s="76">
        <v>8690</v>
      </c>
    </row>
    <row r="83" spans="1:31" ht="15" hidden="1" x14ac:dyDescent="0.2">
      <c r="A83" s="76">
        <v>70</v>
      </c>
      <c r="B83" s="75" t="s">
        <v>146</v>
      </c>
      <c r="C83" s="80">
        <v>128.25899999999999</v>
      </c>
      <c r="D83" s="81">
        <v>0</v>
      </c>
      <c r="E83" s="81">
        <v>413.4</v>
      </c>
      <c r="F83" s="81">
        <v>607.6</v>
      </c>
      <c r="G83" s="81">
        <v>27</v>
      </c>
      <c r="H83" s="81">
        <v>0</v>
      </c>
      <c r="I83" s="80">
        <v>0</v>
      </c>
      <c r="J83" s="80">
        <v>0.27900000000000003</v>
      </c>
      <c r="K83" s="80">
        <v>0</v>
      </c>
      <c r="L83" s="81">
        <v>0</v>
      </c>
      <c r="M83" s="81">
        <v>0</v>
      </c>
      <c r="N83" s="82">
        <v>-13.037000000000001</v>
      </c>
      <c r="O83" s="83">
        <v>0.2601</v>
      </c>
      <c r="P83" s="83">
        <v>-1.808E-4</v>
      </c>
      <c r="Q83" s="83">
        <v>5.1160000000000003E-8</v>
      </c>
      <c r="R83" s="84">
        <v>0</v>
      </c>
      <c r="S83" s="84">
        <v>0</v>
      </c>
      <c r="T83" s="76">
        <v>-56.7</v>
      </c>
      <c r="U83" s="76">
        <v>8.1999999999999993</v>
      </c>
      <c r="V83" s="133">
        <v>15.728</v>
      </c>
      <c r="W83" s="134">
        <v>3220.55</v>
      </c>
      <c r="X83" s="134">
        <v>-59.31</v>
      </c>
      <c r="Y83" s="76">
        <v>440</v>
      </c>
      <c r="Z83" s="76">
        <v>328</v>
      </c>
      <c r="AA83" s="80">
        <v>64.103999999999999</v>
      </c>
      <c r="AB83" s="84">
        <v>-7011.38</v>
      </c>
      <c r="AC83" s="80">
        <v>-6.7309999999999999</v>
      </c>
      <c r="AD83" s="80">
        <v>8.4600000000000009</v>
      </c>
      <c r="AE83" s="76">
        <v>8430</v>
      </c>
    </row>
    <row r="84" spans="1:31" ht="15" hidden="1" x14ac:dyDescent="0.2">
      <c r="A84" s="76">
        <v>71</v>
      </c>
      <c r="B84" s="75" t="s">
        <v>147</v>
      </c>
      <c r="C84" s="80">
        <v>128.25899999999999</v>
      </c>
      <c r="D84" s="81">
        <v>0</v>
      </c>
      <c r="E84" s="81">
        <v>406.2</v>
      </c>
      <c r="F84" s="81">
        <v>592.70000000000005</v>
      </c>
      <c r="G84" s="81">
        <v>25.7</v>
      </c>
      <c r="H84" s="81">
        <v>0</v>
      </c>
      <c r="I84" s="80">
        <v>0</v>
      </c>
      <c r="J84" s="80">
        <v>0.311</v>
      </c>
      <c r="K84" s="80">
        <v>0</v>
      </c>
      <c r="L84" s="81">
        <v>0</v>
      </c>
      <c r="M84" s="81">
        <v>0</v>
      </c>
      <c r="N84" s="82">
        <v>-13.037000000000001</v>
      </c>
      <c r="O84" s="83">
        <v>0.2601</v>
      </c>
      <c r="P84" s="83">
        <v>-1.808E-4</v>
      </c>
      <c r="Q84" s="83">
        <v>5.1660000000000001E-8</v>
      </c>
      <c r="R84" s="84">
        <v>0</v>
      </c>
      <c r="S84" s="84">
        <v>0</v>
      </c>
      <c r="T84" s="76">
        <v>-56.64</v>
      </c>
      <c r="U84" s="76">
        <v>7.8</v>
      </c>
      <c r="V84" s="133">
        <v>15.7363</v>
      </c>
      <c r="W84" s="134">
        <v>3167.42</v>
      </c>
      <c r="X84" s="134">
        <v>-58.21</v>
      </c>
      <c r="Y84" s="76">
        <v>430</v>
      </c>
      <c r="Z84" s="76">
        <v>318</v>
      </c>
      <c r="AA84" s="80">
        <v>0</v>
      </c>
      <c r="AB84" s="84">
        <v>0</v>
      </c>
      <c r="AC84" s="80">
        <v>0</v>
      </c>
      <c r="AD84" s="80">
        <v>0</v>
      </c>
      <c r="AE84" s="76">
        <v>8190</v>
      </c>
    </row>
    <row r="85" spans="1:31" ht="15" hidden="1" x14ac:dyDescent="0.2">
      <c r="A85" s="76">
        <v>72</v>
      </c>
      <c r="B85" s="75" t="s">
        <v>148</v>
      </c>
      <c r="C85" s="80">
        <v>100.205</v>
      </c>
      <c r="D85" s="81">
        <v>248.3</v>
      </c>
      <c r="E85" s="81">
        <v>354</v>
      </c>
      <c r="F85" s="81">
        <v>531.1</v>
      </c>
      <c r="G85" s="81">
        <v>29.2</v>
      </c>
      <c r="H85" s="81">
        <v>398</v>
      </c>
      <c r="I85" s="80">
        <v>0.26700000000000002</v>
      </c>
      <c r="J85" s="80">
        <v>0.251</v>
      </c>
      <c r="K85" s="80">
        <v>0.69</v>
      </c>
      <c r="L85" s="81">
        <v>293</v>
      </c>
      <c r="M85" s="81">
        <v>0</v>
      </c>
      <c r="N85" s="82">
        <v>-5.48</v>
      </c>
      <c r="O85" s="83">
        <v>0.17960000000000001</v>
      </c>
      <c r="P85" s="83">
        <v>-1.0560000000000001E-4</v>
      </c>
      <c r="Q85" s="83">
        <v>2.4E-8</v>
      </c>
      <c r="R85" s="84">
        <v>0</v>
      </c>
      <c r="S85" s="84">
        <v>0</v>
      </c>
      <c r="T85" s="76">
        <v>-48.95</v>
      </c>
      <c r="U85" s="76">
        <v>1.02</v>
      </c>
      <c r="V85" s="133">
        <v>15.639799999999999</v>
      </c>
      <c r="W85" s="134">
        <v>2764.4</v>
      </c>
      <c r="X85" s="134">
        <v>-47.1</v>
      </c>
      <c r="Y85" s="76">
        <v>379</v>
      </c>
      <c r="Z85" s="76">
        <v>254</v>
      </c>
      <c r="AA85" s="80">
        <v>52.761000000000003</v>
      </c>
      <c r="AB85" s="84">
        <v>-5431.67</v>
      </c>
      <c r="AC85" s="80">
        <v>-5.2510000000000003</v>
      </c>
      <c r="AD85" s="80">
        <v>5.37</v>
      </c>
      <c r="AE85" s="76">
        <v>6919</v>
      </c>
    </row>
    <row r="86" spans="1:31" ht="15" hidden="1" x14ac:dyDescent="0.2">
      <c r="A86" s="76">
        <v>73</v>
      </c>
      <c r="B86" s="75" t="s">
        <v>149</v>
      </c>
      <c r="C86" s="80">
        <v>128.25899999999999</v>
      </c>
      <c r="D86" s="81">
        <v>0</v>
      </c>
      <c r="E86" s="81">
        <v>406.8</v>
      </c>
      <c r="F86" s="81">
        <v>588</v>
      </c>
      <c r="G86" s="81">
        <v>24.6</v>
      </c>
      <c r="H86" s="81">
        <v>0</v>
      </c>
      <c r="I86" s="80">
        <v>0</v>
      </c>
      <c r="J86" s="80">
        <v>0.33200000000000002</v>
      </c>
      <c r="K86" s="80">
        <v>0</v>
      </c>
      <c r="L86" s="81">
        <v>0</v>
      </c>
      <c r="M86" s="81">
        <v>0</v>
      </c>
      <c r="N86" s="82">
        <v>-10.898999999999999</v>
      </c>
      <c r="O86" s="83">
        <v>0.25209999999999999</v>
      </c>
      <c r="P86" s="83">
        <v>-1.7129999999999999E-4</v>
      </c>
      <c r="Q86" s="83">
        <v>4.7449999999999998E-8</v>
      </c>
      <c r="R86" s="84">
        <v>0</v>
      </c>
      <c r="S86" s="84">
        <v>0</v>
      </c>
      <c r="T86" s="76">
        <v>-57.65</v>
      </c>
      <c r="U86" s="76">
        <v>5.86</v>
      </c>
      <c r="V86" s="133">
        <v>15.8017</v>
      </c>
      <c r="W86" s="134">
        <v>3164.17</v>
      </c>
      <c r="X86" s="134">
        <v>-61.66</v>
      </c>
      <c r="Y86" s="76">
        <v>436</v>
      </c>
      <c r="Z86" s="76">
        <v>297</v>
      </c>
      <c r="AA86" s="80">
        <v>0</v>
      </c>
      <c r="AB86" s="84">
        <v>0</v>
      </c>
      <c r="AC86" s="80">
        <v>0</v>
      </c>
      <c r="AD86" s="80">
        <v>0</v>
      </c>
      <c r="AE86" s="76">
        <v>8310</v>
      </c>
    </row>
    <row r="87" spans="1:31" ht="15" hidden="1" x14ac:dyDescent="0.2">
      <c r="A87" s="76">
        <v>74</v>
      </c>
      <c r="B87" s="75" t="s">
        <v>150</v>
      </c>
      <c r="C87" s="80">
        <v>114.232</v>
      </c>
      <c r="D87" s="81">
        <v>165.8</v>
      </c>
      <c r="E87" s="81">
        <v>372.4</v>
      </c>
      <c r="F87" s="81">
        <v>543.9</v>
      </c>
      <c r="G87" s="81">
        <v>25.3</v>
      </c>
      <c r="H87" s="81">
        <v>468</v>
      </c>
      <c r="I87" s="80">
        <v>0.26600000000000001</v>
      </c>
      <c r="J87" s="80">
        <v>0.30299999999999999</v>
      </c>
      <c r="K87" s="80">
        <v>0.69199999999999995</v>
      </c>
      <c r="L87" s="81">
        <v>293</v>
      </c>
      <c r="M87" s="81">
        <v>0</v>
      </c>
      <c r="N87" s="82">
        <v>-1.782</v>
      </c>
      <c r="O87" s="83">
        <v>0.18579999999999999</v>
      </c>
      <c r="P87" s="83">
        <v>-1.024E-4</v>
      </c>
      <c r="Q87" s="83">
        <v>2.1909999999999999E-8</v>
      </c>
      <c r="R87" s="84">
        <v>467.04</v>
      </c>
      <c r="S87" s="84">
        <v>246.43</v>
      </c>
      <c r="T87" s="76">
        <v>-5357</v>
      </c>
      <c r="U87" s="76">
        <v>3.27</v>
      </c>
      <c r="V87" s="133">
        <v>15.685</v>
      </c>
      <c r="W87" s="134">
        <v>2896.28</v>
      </c>
      <c r="X87" s="134">
        <v>-52.41</v>
      </c>
      <c r="Y87" s="76">
        <v>398</v>
      </c>
      <c r="Z87" s="76">
        <v>269</v>
      </c>
      <c r="AA87" s="80">
        <v>58.265000000000001</v>
      </c>
      <c r="AB87" s="84">
        <v>-6039.34</v>
      </c>
      <c r="AC87" s="80">
        <v>-5.9880000000000004</v>
      </c>
      <c r="AD87" s="80">
        <v>6.48</v>
      </c>
      <c r="AE87" s="76">
        <v>7411</v>
      </c>
    </row>
    <row r="88" spans="1:31" ht="15" hidden="1" x14ac:dyDescent="0.2">
      <c r="A88" s="76">
        <v>75</v>
      </c>
      <c r="B88" s="75" t="s">
        <v>151</v>
      </c>
      <c r="C88" s="80">
        <v>128.25899999999999</v>
      </c>
      <c r="D88" s="81">
        <v>206</v>
      </c>
      <c r="E88" s="81">
        <v>395.4</v>
      </c>
      <c r="F88" s="81">
        <v>574.70000000000005</v>
      </c>
      <c r="G88" s="81">
        <v>24.5</v>
      </c>
      <c r="H88" s="81">
        <v>0</v>
      </c>
      <c r="I88" s="80">
        <v>0</v>
      </c>
      <c r="J88" s="80">
        <v>0.315</v>
      </c>
      <c r="K88" s="80">
        <v>0.71899999999999997</v>
      </c>
      <c r="L88" s="81">
        <v>293</v>
      </c>
      <c r="M88" s="81">
        <v>0</v>
      </c>
      <c r="N88" s="82">
        <v>-16.099</v>
      </c>
      <c r="O88" s="83">
        <v>0.27900000000000003</v>
      </c>
      <c r="P88" s="83">
        <v>-2.0570000000000001E-4</v>
      </c>
      <c r="Q88" s="83">
        <v>6.1469999999999994E-8</v>
      </c>
      <c r="R88" s="84">
        <v>0</v>
      </c>
      <c r="S88" s="84">
        <v>0</v>
      </c>
      <c r="T88" s="76">
        <v>-57.83</v>
      </c>
      <c r="U88" s="76">
        <v>8.1300000000000008</v>
      </c>
      <c r="V88" s="133">
        <v>15.6488</v>
      </c>
      <c r="W88" s="134">
        <v>3049.98</v>
      </c>
      <c r="X88" s="134">
        <v>-57.13</v>
      </c>
      <c r="Y88" s="76">
        <v>413</v>
      </c>
      <c r="Z88" s="76">
        <v>313</v>
      </c>
      <c r="AA88" s="80">
        <v>0</v>
      </c>
      <c r="AB88" s="84">
        <v>0</v>
      </c>
      <c r="AC88" s="80">
        <v>0</v>
      </c>
      <c r="AD88" s="80">
        <v>0</v>
      </c>
      <c r="AE88" s="76">
        <v>7850</v>
      </c>
    </row>
    <row r="89" spans="1:31" ht="15" hidden="1" x14ac:dyDescent="0.2">
      <c r="A89" s="76">
        <v>76</v>
      </c>
      <c r="B89" s="75" t="s">
        <v>152</v>
      </c>
      <c r="C89" s="80">
        <v>128.25899999999999</v>
      </c>
      <c r="D89" s="81">
        <v>153</v>
      </c>
      <c r="E89" s="81">
        <v>399.7</v>
      </c>
      <c r="F89" s="81">
        <v>573.70000000000005</v>
      </c>
      <c r="G89" s="81">
        <v>23.4</v>
      </c>
      <c r="H89" s="81">
        <v>0</v>
      </c>
      <c r="I89" s="80">
        <v>0</v>
      </c>
      <c r="J89" s="80">
        <v>0.32100000000000001</v>
      </c>
      <c r="K89" s="80">
        <v>0.72</v>
      </c>
      <c r="L89" s="81">
        <v>289</v>
      </c>
      <c r="M89" s="81">
        <v>0</v>
      </c>
      <c r="N89" s="82">
        <v>-14.404999999999999</v>
      </c>
      <c r="O89" s="83">
        <v>0.26379999999999998</v>
      </c>
      <c r="P89" s="83">
        <v>-1.8420000000000001E-4</v>
      </c>
      <c r="Q89" s="83">
        <v>5.2250000000000001E-8</v>
      </c>
      <c r="R89" s="84">
        <v>0</v>
      </c>
      <c r="S89" s="84">
        <v>0</v>
      </c>
      <c r="T89" s="76">
        <v>-58.13</v>
      </c>
      <c r="U89" s="76">
        <v>5.38</v>
      </c>
      <c r="V89" s="133">
        <v>15.7639</v>
      </c>
      <c r="W89" s="134">
        <v>3084.08</v>
      </c>
      <c r="X89" s="134">
        <v>-61.94</v>
      </c>
      <c r="Y89" s="76">
        <v>428</v>
      </c>
      <c r="Z89" s="76">
        <v>291</v>
      </c>
      <c r="AA89" s="80">
        <v>0</v>
      </c>
      <c r="AB89" s="84">
        <v>0</v>
      </c>
      <c r="AC89" s="80">
        <v>0</v>
      </c>
      <c r="AD89" s="80">
        <v>0</v>
      </c>
      <c r="AE89" s="76">
        <v>8130</v>
      </c>
    </row>
    <row r="90" spans="1:31" ht="15" hidden="1" x14ac:dyDescent="0.2">
      <c r="A90" s="76">
        <v>77</v>
      </c>
      <c r="B90" s="75" t="s">
        <v>153</v>
      </c>
      <c r="C90" s="80">
        <v>142.286</v>
      </c>
      <c r="D90" s="81">
        <v>0</v>
      </c>
      <c r="E90" s="81">
        <v>410.6</v>
      </c>
      <c r="F90" s="81">
        <v>581.5</v>
      </c>
      <c r="G90" s="81">
        <v>21.6</v>
      </c>
      <c r="H90" s="81">
        <v>0</v>
      </c>
      <c r="I90" s="80">
        <v>0</v>
      </c>
      <c r="J90" s="80">
        <v>0.374</v>
      </c>
      <c r="K90" s="80">
        <v>0</v>
      </c>
      <c r="L90" s="81">
        <v>0</v>
      </c>
      <c r="M90" s="81">
        <v>0</v>
      </c>
      <c r="N90" s="82">
        <v>-14.89</v>
      </c>
      <c r="O90" s="83">
        <v>0.29730000000000001</v>
      </c>
      <c r="P90" s="83">
        <v>-2.139E-4</v>
      </c>
      <c r="Q90" s="83">
        <v>6.2530000000000005E-8</v>
      </c>
      <c r="R90" s="84">
        <v>0</v>
      </c>
      <c r="S90" s="84">
        <v>0</v>
      </c>
      <c r="T90" s="76">
        <v>0</v>
      </c>
      <c r="U90" s="76">
        <v>0</v>
      </c>
      <c r="V90" s="133">
        <v>15.8446</v>
      </c>
      <c r="W90" s="134">
        <v>3172.92</v>
      </c>
      <c r="X90" s="134">
        <v>-66.150000000000006</v>
      </c>
      <c r="Y90" s="76">
        <v>438</v>
      </c>
      <c r="Z90" s="76">
        <v>300</v>
      </c>
      <c r="AA90" s="80">
        <v>0</v>
      </c>
      <c r="AB90" s="84">
        <v>0</v>
      </c>
      <c r="AC90" s="80">
        <v>0</v>
      </c>
      <c r="AD90" s="80">
        <v>0</v>
      </c>
      <c r="AE90" s="76">
        <v>8430</v>
      </c>
    </row>
    <row r="91" spans="1:31" ht="15" hidden="1" x14ac:dyDescent="0.2">
      <c r="A91" s="76">
        <v>78</v>
      </c>
      <c r="B91" s="75" t="s">
        <v>154</v>
      </c>
      <c r="C91" s="80">
        <v>128.25899999999999</v>
      </c>
      <c r="D91" s="81">
        <v>167.4</v>
      </c>
      <c r="E91" s="81">
        <v>397.3</v>
      </c>
      <c r="F91" s="81">
        <v>568</v>
      </c>
      <c r="G91" s="81">
        <v>23</v>
      </c>
      <c r="H91" s="81">
        <v>519</v>
      </c>
      <c r="I91" s="80">
        <v>0.26</v>
      </c>
      <c r="J91" s="80">
        <v>0.35699999999999998</v>
      </c>
      <c r="K91" s="80">
        <v>0.71699999999999997</v>
      </c>
      <c r="L91" s="81">
        <v>289</v>
      </c>
      <c r="M91" s="81">
        <v>0</v>
      </c>
      <c r="N91" s="82">
        <v>-12.923</v>
      </c>
      <c r="O91" s="83">
        <v>0.26150000000000001</v>
      </c>
      <c r="P91" s="83">
        <v>-1.85E-4</v>
      </c>
      <c r="Q91" s="83">
        <v>5.3850000000000002E-8</v>
      </c>
      <c r="R91" s="84">
        <v>0</v>
      </c>
      <c r="S91" s="84">
        <v>0</v>
      </c>
      <c r="T91" s="76">
        <v>-60.71</v>
      </c>
      <c r="U91" s="76">
        <v>3.21</v>
      </c>
      <c r="V91" s="133">
        <v>15.7445</v>
      </c>
      <c r="W91" s="134">
        <v>3052.17</v>
      </c>
      <c r="X91" s="134">
        <v>-62.24</v>
      </c>
      <c r="Y91" s="76">
        <v>420</v>
      </c>
      <c r="Z91" s="76">
        <v>315</v>
      </c>
      <c r="AA91" s="80">
        <v>0</v>
      </c>
      <c r="AB91" s="84">
        <v>0</v>
      </c>
      <c r="AC91" s="80">
        <v>0</v>
      </c>
      <c r="AD91" s="80">
        <v>0</v>
      </c>
      <c r="AE91" s="76">
        <v>8070</v>
      </c>
    </row>
    <row r="92" spans="1:31" ht="15" hidden="1" x14ac:dyDescent="0.2">
      <c r="A92" s="76">
        <v>79</v>
      </c>
      <c r="B92" s="75" t="s">
        <v>155</v>
      </c>
      <c r="C92" s="80">
        <v>72.150999999999996</v>
      </c>
      <c r="D92" s="81">
        <v>256.60000000000002</v>
      </c>
      <c r="E92" s="81">
        <v>282.60000000000002</v>
      </c>
      <c r="F92" s="81">
        <v>433.8</v>
      </c>
      <c r="G92" s="81">
        <v>31.6</v>
      </c>
      <c r="H92" s="81">
        <v>303</v>
      </c>
      <c r="I92" s="80">
        <v>0.26900000000000002</v>
      </c>
      <c r="J92" s="80">
        <v>0.19700000000000001</v>
      </c>
      <c r="K92" s="80">
        <v>0.59099999999999997</v>
      </c>
      <c r="L92" s="81">
        <v>293</v>
      </c>
      <c r="M92" s="81">
        <v>0</v>
      </c>
      <c r="N92" s="82">
        <v>-3.9630000000000001</v>
      </c>
      <c r="O92" s="83">
        <v>0.1326</v>
      </c>
      <c r="P92" s="83">
        <v>-7.8969999999999998E-5</v>
      </c>
      <c r="Q92" s="83">
        <v>1.8229999999999998E-8</v>
      </c>
      <c r="R92" s="84">
        <v>355.54</v>
      </c>
      <c r="S92" s="84">
        <v>196.35</v>
      </c>
      <c r="T92" s="76">
        <v>-39.67</v>
      </c>
      <c r="U92" s="76">
        <v>-3.64</v>
      </c>
      <c r="V92" s="133">
        <v>15.206899999999999</v>
      </c>
      <c r="W92" s="134">
        <v>2034.15</v>
      </c>
      <c r="X92" s="134">
        <v>-45.37</v>
      </c>
      <c r="Y92" s="76">
        <v>305</v>
      </c>
      <c r="Z92" s="76">
        <v>260</v>
      </c>
      <c r="AA92" s="80">
        <v>49.6</v>
      </c>
      <c r="AB92" s="84">
        <v>-4213.21</v>
      </c>
      <c r="AC92" s="80">
        <v>-4.9770000000000003</v>
      </c>
      <c r="AD92" s="80">
        <v>3.31</v>
      </c>
      <c r="AE92" s="76">
        <v>5438</v>
      </c>
    </row>
    <row r="93" spans="1:31" ht="15" hidden="1" x14ac:dyDescent="0.2">
      <c r="A93" s="76">
        <v>80</v>
      </c>
      <c r="B93" s="75" t="s">
        <v>156</v>
      </c>
      <c r="C93" s="80">
        <v>88.15</v>
      </c>
      <c r="D93" s="81">
        <v>327</v>
      </c>
      <c r="E93" s="81">
        <v>386.3</v>
      </c>
      <c r="F93" s="81">
        <v>549</v>
      </c>
      <c r="G93" s="81">
        <v>39</v>
      </c>
      <c r="H93" s="81">
        <v>319</v>
      </c>
      <c r="I93" s="80">
        <v>0.28000000000000003</v>
      </c>
      <c r="J93" s="80">
        <v>0</v>
      </c>
      <c r="K93" s="80">
        <v>0.78300000000000003</v>
      </c>
      <c r="L93" s="81">
        <v>327</v>
      </c>
      <c r="M93" s="81">
        <v>0</v>
      </c>
      <c r="N93" s="82">
        <v>2.903</v>
      </c>
      <c r="O93" s="83">
        <v>0.12889999999999999</v>
      </c>
      <c r="P93" s="83">
        <v>-7.5469999999999994E-5</v>
      </c>
      <c r="Q93" s="83">
        <v>1.7010000000000001E-8</v>
      </c>
      <c r="R93" s="84">
        <v>0</v>
      </c>
      <c r="S93" s="84">
        <v>0</v>
      </c>
      <c r="T93" s="76">
        <v>-70</v>
      </c>
      <c r="U93" s="76">
        <v>-29.98</v>
      </c>
      <c r="V93" s="133">
        <v>18.133600000000001</v>
      </c>
      <c r="W93" s="134">
        <v>3694.96</v>
      </c>
      <c r="X93" s="134">
        <v>-65</v>
      </c>
      <c r="Y93" s="76">
        <v>406</v>
      </c>
      <c r="Z93" s="76">
        <v>328</v>
      </c>
      <c r="AA93" s="80">
        <v>0</v>
      </c>
      <c r="AB93" s="84">
        <v>0</v>
      </c>
      <c r="AC93" s="80">
        <v>0</v>
      </c>
      <c r="AD93" s="80">
        <v>0</v>
      </c>
      <c r="AE93" s="76">
        <v>10300</v>
      </c>
    </row>
    <row r="94" spans="1:31" ht="15" hidden="1" x14ac:dyDescent="0.2">
      <c r="A94" s="76">
        <v>81</v>
      </c>
      <c r="B94" s="75" t="s">
        <v>157</v>
      </c>
      <c r="C94" s="80">
        <v>114.232</v>
      </c>
      <c r="D94" s="81">
        <v>152</v>
      </c>
      <c r="E94" s="81">
        <v>382</v>
      </c>
      <c r="F94" s="81">
        <v>549.79999999999995</v>
      </c>
      <c r="G94" s="81">
        <v>25</v>
      </c>
      <c r="H94" s="81">
        <v>478</v>
      </c>
      <c r="I94" s="80">
        <v>0.26400000000000001</v>
      </c>
      <c r="J94" s="80">
        <v>0.33800000000000002</v>
      </c>
      <c r="K94" s="80">
        <v>0.69499999999999995</v>
      </c>
      <c r="L94" s="81">
        <v>293</v>
      </c>
      <c r="M94" s="81">
        <v>0</v>
      </c>
      <c r="N94" s="82">
        <v>-2.2010000000000001</v>
      </c>
      <c r="O94" s="83">
        <v>0.18770000000000001</v>
      </c>
      <c r="P94" s="83">
        <v>-1.0509999999999999E-4</v>
      </c>
      <c r="Q94" s="83">
        <v>2.316E-8</v>
      </c>
      <c r="R94" s="84">
        <v>0</v>
      </c>
      <c r="S94" s="84">
        <v>0</v>
      </c>
      <c r="T94" s="76">
        <v>-53.71</v>
      </c>
      <c r="U94" s="76">
        <v>2.56</v>
      </c>
      <c r="V94" s="133">
        <v>15.7431</v>
      </c>
      <c r="W94" s="134">
        <v>2932.56</v>
      </c>
      <c r="X94" s="134">
        <v>-58.08</v>
      </c>
      <c r="Y94" s="76">
        <v>405</v>
      </c>
      <c r="Z94" s="76">
        <v>276</v>
      </c>
      <c r="AA94" s="80">
        <v>61.970999999999997</v>
      </c>
      <c r="AB94" s="84">
        <v>-6425.9</v>
      </c>
      <c r="AC94" s="80">
        <v>-6.4749999999999996</v>
      </c>
      <c r="AD94" s="80">
        <v>6.72</v>
      </c>
      <c r="AE94" s="76">
        <v>7710</v>
      </c>
    </row>
    <row r="95" spans="1:31" ht="15" hidden="1" x14ac:dyDescent="0.2">
      <c r="A95" s="76">
        <v>82</v>
      </c>
      <c r="B95" s="75" t="s">
        <v>158</v>
      </c>
      <c r="C95" s="80">
        <v>100.205</v>
      </c>
      <c r="D95" s="81">
        <v>149.4</v>
      </c>
      <c r="E95" s="81">
        <v>352.4</v>
      </c>
      <c r="F95" s="81">
        <v>520.4</v>
      </c>
      <c r="G95" s="81">
        <v>27.4</v>
      </c>
      <c r="H95" s="81">
        <v>416</v>
      </c>
      <c r="I95" s="80">
        <v>0.26700000000000002</v>
      </c>
      <c r="J95" s="80">
        <v>0.28899999999999998</v>
      </c>
      <c r="K95" s="80">
        <v>0.67400000000000004</v>
      </c>
      <c r="L95" s="81">
        <v>293</v>
      </c>
      <c r="M95" s="81">
        <v>0</v>
      </c>
      <c r="N95" s="82">
        <v>-11.965999999999999</v>
      </c>
      <c r="O95" s="83">
        <v>0.21390000000000001</v>
      </c>
      <c r="P95" s="83">
        <v>-1.5190000000000001E-4</v>
      </c>
      <c r="Q95" s="83">
        <v>4.1460000000000002E-8</v>
      </c>
      <c r="R95" s="84">
        <v>417.37</v>
      </c>
      <c r="S95" s="84">
        <v>226.19</v>
      </c>
      <c r="T95" s="76">
        <v>-49.27</v>
      </c>
      <c r="U95" s="76">
        <v>0.02</v>
      </c>
      <c r="V95" s="133">
        <v>15.691700000000001</v>
      </c>
      <c r="W95" s="134">
        <v>2740.15</v>
      </c>
      <c r="X95" s="134">
        <v>-49.85</v>
      </c>
      <c r="Y95" s="76">
        <v>378</v>
      </c>
      <c r="Z95" s="76">
        <v>254</v>
      </c>
      <c r="AA95" s="80">
        <v>55.514000000000003</v>
      </c>
      <c r="AB95" s="84">
        <v>-5590.61</v>
      </c>
      <c r="AC95" s="80">
        <v>-5.6360000000000001</v>
      </c>
      <c r="AD95" s="80">
        <v>5.49</v>
      </c>
      <c r="AE95" s="76">
        <v>6970</v>
      </c>
    </row>
    <row r="96" spans="1:31" ht="15" hidden="1" x14ac:dyDescent="0.2">
      <c r="A96" s="76">
        <v>83</v>
      </c>
      <c r="B96" s="75" t="s">
        <v>159</v>
      </c>
      <c r="C96" s="80">
        <v>86.177999999999997</v>
      </c>
      <c r="D96" s="81">
        <v>144.6</v>
      </c>
      <c r="E96" s="81">
        <v>331.2</v>
      </c>
      <c r="F96" s="81">
        <v>499.9</v>
      </c>
      <c r="G96" s="81">
        <v>30.9</v>
      </c>
      <c r="H96" s="81">
        <v>358</v>
      </c>
      <c r="I96" s="80">
        <v>0.27</v>
      </c>
      <c r="J96" s="80">
        <v>0.247</v>
      </c>
      <c r="K96" s="80">
        <v>0.66200000000000003</v>
      </c>
      <c r="L96" s="81">
        <v>293</v>
      </c>
      <c r="M96" s="81">
        <v>0</v>
      </c>
      <c r="N96" s="82">
        <v>-3.4889999999999999</v>
      </c>
      <c r="O96" s="83">
        <v>0.1469</v>
      </c>
      <c r="P96" s="83">
        <v>-8.0630000000000006E-5</v>
      </c>
      <c r="Q96" s="83">
        <v>1.6289999999999999E-8</v>
      </c>
      <c r="R96" s="84">
        <v>444.19</v>
      </c>
      <c r="S96" s="84">
        <v>228.86</v>
      </c>
      <c r="T96" s="76">
        <v>-42.49</v>
      </c>
      <c r="U96" s="76">
        <v>-0.98</v>
      </c>
      <c r="V96" s="133">
        <v>15.680199999999999</v>
      </c>
      <c r="W96" s="134">
        <v>2595.44</v>
      </c>
      <c r="X96" s="134">
        <v>-44.25</v>
      </c>
      <c r="Y96" s="76">
        <v>354</v>
      </c>
      <c r="Z96" s="76">
        <v>235</v>
      </c>
      <c r="AA96" s="80">
        <v>51.7</v>
      </c>
      <c r="AB96" s="84">
        <v>-5061.4399999999996</v>
      </c>
      <c r="AC96" s="80">
        <v>-5.1379999999999999</v>
      </c>
      <c r="AD96" s="80">
        <v>4.4720000000000004</v>
      </c>
      <c r="AE96" s="76">
        <v>6520</v>
      </c>
    </row>
    <row r="97" spans="1:31" ht="15" hidden="1" x14ac:dyDescent="0.2">
      <c r="A97" s="76">
        <v>84</v>
      </c>
      <c r="B97" s="75" t="s">
        <v>160</v>
      </c>
      <c r="C97" s="80">
        <v>114.232</v>
      </c>
      <c r="D97" s="81">
        <v>172.5</v>
      </c>
      <c r="E97" s="81">
        <v>387.9</v>
      </c>
      <c r="F97" s="81">
        <v>573.5</v>
      </c>
      <c r="G97" s="81">
        <v>27.8</v>
      </c>
      <c r="H97" s="81">
        <v>455</v>
      </c>
      <c r="I97" s="80">
        <v>0.26900000000000002</v>
      </c>
      <c r="J97" s="80">
        <v>0.28999999999999998</v>
      </c>
      <c r="K97" s="80">
        <v>0.72599999999999998</v>
      </c>
      <c r="L97" s="81">
        <v>293</v>
      </c>
      <c r="M97" s="81">
        <v>0</v>
      </c>
      <c r="N97" s="82">
        <v>-2.2010000000000001</v>
      </c>
      <c r="O97" s="83">
        <v>0.18770000000000001</v>
      </c>
      <c r="P97" s="83">
        <v>-1.0509999999999999E-4</v>
      </c>
      <c r="Q97" s="83">
        <v>2.316E-8</v>
      </c>
      <c r="R97" s="84">
        <v>0</v>
      </c>
      <c r="S97" s="84">
        <v>0</v>
      </c>
      <c r="T97" s="76">
        <v>-51.73</v>
      </c>
      <c r="U97" s="76">
        <v>4.5199999999999996</v>
      </c>
      <c r="V97" s="133">
        <v>15.7578</v>
      </c>
      <c r="W97" s="134">
        <v>3057.94</v>
      </c>
      <c r="X97" s="134">
        <v>-52.77</v>
      </c>
      <c r="Y97" s="76">
        <v>415</v>
      </c>
      <c r="Z97" s="76">
        <v>280</v>
      </c>
      <c r="AA97" s="80">
        <v>56.436</v>
      </c>
      <c r="AB97" s="84">
        <v>-6186.92</v>
      </c>
      <c r="AC97" s="80">
        <v>-5.6849999999999996</v>
      </c>
      <c r="AD97" s="80">
        <v>6.56</v>
      </c>
      <c r="AE97" s="76">
        <v>7730</v>
      </c>
    </row>
    <row r="98" spans="1:31" ht="15" hidden="1" x14ac:dyDescent="0.2">
      <c r="A98" s="76">
        <v>85</v>
      </c>
      <c r="B98" s="75" t="s">
        <v>161</v>
      </c>
      <c r="C98" s="80">
        <v>128.25899999999999</v>
      </c>
      <c r="D98" s="81">
        <v>0</v>
      </c>
      <c r="E98" s="81">
        <v>414.7</v>
      </c>
      <c r="F98" s="81">
        <v>607.6</v>
      </c>
      <c r="G98" s="81">
        <v>26.8</v>
      </c>
      <c r="H98" s="81">
        <v>0</v>
      </c>
      <c r="I98" s="80">
        <v>0</v>
      </c>
      <c r="J98" s="80">
        <v>0.29899999999999999</v>
      </c>
      <c r="K98" s="80">
        <v>0</v>
      </c>
      <c r="L98" s="81">
        <v>0</v>
      </c>
      <c r="M98" s="81">
        <v>0</v>
      </c>
      <c r="N98" s="82">
        <v>-13.117000000000001</v>
      </c>
      <c r="O98" s="83">
        <v>0.2606</v>
      </c>
      <c r="P98" s="83">
        <v>-1.816E-4</v>
      </c>
      <c r="Q98" s="83">
        <v>5.1539999999999997E-8</v>
      </c>
      <c r="R98" s="84">
        <v>0</v>
      </c>
      <c r="S98" s="84">
        <v>0</v>
      </c>
      <c r="T98" s="76">
        <v>-56.46</v>
      </c>
      <c r="U98" s="76">
        <v>8.15</v>
      </c>
      <c r="V98" s="133">
        <v>15.802899999999999</v>
      </c>
      <c r="W98" s="134">
        <v>3269.07</v>
      </c>
      <c r="X98" s="134">
        <v>-58.19</v>
      </c>
      <c r="Y98" s="76">
        <v>425</v>
      </c>
      <c r="Z98" s="76">
        <v>325</v>
      </c>
      <c r="AA98" s="80">
        <v>0</v>
      </c>
      <c r="AB98" s="84">
        <v>0</v>
      </c>
      <c r="AC98" s="80">
        <v>0</v>
      </c>
      <c r="AD98" s="80">
        <v>0</v>
      </c>
      <c r="AE98" s="76">
        <v>8350</v>
      </c>
    </row>
    <row r="99" spans="1:31" ht="15" hidden="1" x14ac:dyDescent="0.2">
      <c r="A99" s="76">
        <v>86</v>
      </c>
      <c r="B99" s="75" t="s">
        <v>162</v>
      </c>
      <c r="C99" s="80">
        <v>98.188999999999993</v>
      </c>
      <c r="D99" s="81">
        <v>163.30000000000001</v>
      </c>
      <c r="E99" s="81">
        <v>351</v>
      </c>
      <c r="F99" s="81">
        <v>533</v>
      </c>
      <c r="G99" s="81">
        <v>28.6</v>
      </c>
      <c r="H99" s="81">
        <v>400</v>
      </c>
      <c r="I99" s="80">
        <v>0.26</v>
      </c>
      <c r="J99" s="80">
        <v>0.192</v>
      </c>
      <c r="K99" s="80">
        <v>0.70499999999999996</v>
      </c>
      <c r="L99" s="81">
        <v>293</v>
      </c>
      <c r="M99" s="81">
        <v>0</v>
      </c>
      <c r="N99" s="82">
        <v>0</v>
      </c>
      <c r="O99" s="83">
        <v>0</v>
      </c>
      <c r="P99" s="83">
        <v>0</v>
      </c>
      <c r="Q99" s="83">
        <v>0</v>
      </c>
      <c r="R99" s="84">
        <v>0</v>
      </c>
      <c r="S99" s="84">
        <v>0</v>
      </c>
      <c r="T99" s="76">
        <v>-20.67</v>
      </c>
      <c r="U99" s="76">
        <v>0</v>
      </c>
      <c r="V99" s="133">
        <v>15.653600000000001</v>
      </c>
      <c r="W99" s="134">
        <v>2719.47</v>
      </c>
      <c r="X99" s="134">
        <v>-49.56</v>
      </c>
      <c r="Y99" s="76">
        <v>375</v>
      </c>
      <c r="Z99" s="76">
        <v>253</v>
      </c>
      <c r="AA99" s="80">
        <v>0</v>
      </c>
      <c r="AB99" s="84">
        <v>0</v>
      </c>
      <c r="AC99" s="80">
        <v>0</v>
      </c>
      <c r="AD99" s="80">
        <v>0</v>
      </c>
      <c r="AE99" s="76">
        <v>6900</v>
      </c>
    </row>
    <row r="100" spans="1:31" ht="15" hidden="1" x14ac:dyDescent="0.2">
      <c r="A100" s="76">
        <v>87</v>
      </c>
      <c r="B100" s="75" t="s">
        <v>163</v>
      </c>
      <c r="C100" s="80">
        <v>114.232</v>
      </c>
      <c r="D100" s="81">
        <v>163.9</v>
      </c>
      <c r="E100" s="81">
        <v>386.6</v>
      </c>
      <c r="F100" s="81">
        <v>56.3</v>
      </c>
      <c r="G100" s="81">
        <v>26.9</v>
      </c>
      <c r="H100" s="81">
        <v>461</v>
      </c>
      <c r="I100" s="80">
        <v>0.26700000000000002</v>
      </c>
      <c r="J100" s="80">
        <v>0.317</v>
      </c>
      <c r="K100" s="80">
        <v>0.71899999999999997</v>
      </c>
      <c r="L100" s="81">
        <v>293</v>
      </c>
      <c r="M100" s="81">
        <v>0</v>
      </c>
      <c r="N100" s="82">
        <v>-2.2010000000000001</v>
      </c>
      <c r="O100" s="83">
        <v>0.18770000000000001</v>
      </c>
      <c r="P100" s="83">
        <v>-1.0509999999999999E-4</v>
      </c>
      <c r="Q100" s="83">
        <v>2.316E-8</v>
      </c>
      <c r="R100" s="84">
        <v>0</v>
      </c>
      <c r="S100" s="84">
        <v>0</v>
      </c>
      <c r="T100" s="76">
        <v>-51.97</v>
      </c>
      <c r="U100" s="76">
        <v>4.5199999999999996</v>
      </c>
      <c r="V100" s="133">
        <v>15.7818</v>
      </c>
      <c r="W100" s="134">
        <v>3028.09</v>
      </c>
      <c r="X100" s="134">
        <v>55.62</v>
      </c>
      <c r="Y100" s="76">
        <v>413</v>
      </c>
      <c r="Z100" s="76">
        <v>280</v>
      </c>
      <c r="AA100" s="80">
        <v>58.957000000000001</v>
      </c>
      <c r="AB100" s="84">
        <v>-6346.9</v>
      </c>
      <c r="AC100" s="80">
        <v>-6.0330000000000004</v>
      </c>
      <c r="AD100" s="80">
        <v>6.61</v>
      </c>
      <c r="AE100" s="76">
        <v>7823</v>
      </c>
    </row>
    <row r="101" spans="1:31" ht="15" hidden="1" x14ac:dyDescent="0.2">
      <c r="A101" s="76">
        <v>88</v>
      </c>
      <c r="B101" s="75" t="s">
        <v>164</v>
      </c>
      <c r="C101" s="80">
        <v>84.162000000000006</v>
      </c>
      <c r="D101" s="81">
        <v>115.9</v>
      </c>
      <c r="E101" s="81">
        <v>328.8</v>
      </c>
      <c r="F101" s="81">
        <v>501</v>
      </c>
      <c r="G101" s="81">
        <v>32</v>
      </c>
      <c r="H101" s="81">
        <v>343</v>
      </c>
      <c r="I101" s="80">
        <v>0.27</v>
      </c>
      <c r="J101" s="80">
        <v>0.221</v>
      </c>
      <c r="K101" s="80">
        <v>0.67800000000000005</v>
      </c>
      <c r="L101" s="81">
        <v>293</v>
      </c>
      <c r="M101" s="81">
        <v>0</v>
      </c>
      <c r="N101" s="82">
        <v>1.6779999999999999</v>
      </c>
      <c r="O101" s="83">
        <v>0.13339999999999999</v>
      </c>
      <c r="P101" s="83">
        <v>-8.8280000000000002E-5</v>
      </c>
      <c r="Q101" s="83">
        <v>2.5390000000000001E-8</v>
      </c>
      <c r="R101" s="84">
        <v>0</v>
      </c>
      <c r="S101" s="84">
        <v>0</v>
      </c>
      <c r="T101" s="76">
        <v>-13.32</v>
      </c>
      <c r="U101" s="76">
        <v>18.89</v>
      </c>
      <c r="V101" s="133">
        <v>15.8012</v>
      </c>
      <c r="W101" s="134">
        <v>2612.69</v>
      </c>
      <c r="X101" s="134">
        <v>-43.78</v>
      </c>
      <c r="Y101" s="76">
        <v>360</v>
      </c>
      <c r="Z101" s="76">
        <v>235</v>
      </c>
      <c r="AA101" s="80">
        <v>0</v>
      </c>
      <c r="AB101" s="84">
        <v>0</v>
      </c>
      <c r="AC101" s="80">
        <v>0</v>
      </c>
      <c r="AD101" s="80">
        <v>0</v>
      </c>
      <c r="AE101" s="76">
        <v>6550</v>
      </c>
    </row>
    <row r="102" spans="1:31" ht="15" hidden="1" x14ac:dyDescent="0.2">
      <c r="A102" s="76">
        <v>89</v>
      </c>
      <c r="B102" s="75" t="s">
        <v>165</v>
      </c>
      <c r="C102" s="80">
        <v>84.162000000000006</v>
      </c>
      <c r="D102" s="81">
        <v>198.9</v>
      </c>
      <c r="E102" s="81">
        <v>346.4</v>
      </c>
      <c r="F102" s="81">
        <v>524</v>
      </c>
      <c r="G102" s="81">
        <v>33.200000000000003</v>
      </c>
      <c r="H102" s="81">
        <v>351</v>
      </c>
      <c r="I102" s="80">
        <v>0.27</v>
      </c>
      <c r="J102" s="80">
        <v>0.23899999999999999</v>
      </c>
      <c r="K102" s="80">
        <v>0.70799999999999996</v>
      </c>
      <c r="L102" s="81">
        <v>293</v>
      </c>
      <c r="M102" s="81">
        <v>0</v>
      </c>
      <c r="N102" s="82">
        <v>0.54800000000000004</v>
      </c>
      <c r="O102" s="83">
        <v>0.1153</v>
      </c>
      <c r="P102" s="83">
        <v>-5.2519999999999999E-5</v>
      </c>
      <c r="Q102" s="83">
        <v>7.265E-9</v>
      </c>
      <c r="R102" s="84">
        <v>0</v>
      </c>
      <c r="S102" s="84">
        <v>0</v>
      </c>
      <c r="T102" s="76">
        <v>-14.15</v>
      </c>
      <c r="U102" s="76">
        <v>18.13</v>
      </c>
      <c r="V102" s="133">
        <v>16.004300000000001</v>
      </c>
      <c r="W102" s="134">
        <v>2798.63</v>
      </c>
      <c r="X102" s="134">
        <v>-47.71</v>
      </c>
      <c r="Y102" s="76">
        <v>375</v>
      </c>
      <c r="Z102" s="76">
        <v>250</v>
      </c>
      <c r="AA102" s="80">
        <v>0</v>
      </c>
      <c r="AB102" s="84">
        <v>0</v>
      </c>
      <c r="AC102" s="80">
        <v>0</v>
      </c>
      <c r="AD102" s="80">
        <v>0</v>
      </c>
      <c r="AE102" s="76">
        <v>7083</v>
      </c>
    </row>
    <row r="103" spans="1:31" ht="15" hidden="1" x14ac:dyDescent="0.2">
      <c r="A103" s="76">
        <v>90</v>
      </c>
      <c r="B103" s="75" t="s">
        <v>166</v>
      </c>
      <c r="C103" s="80">
        <v>114.232</v>
      </c>
      <c r="D103" s="81">
        <v>0</v>
      </c>
      <c r="E103" s="81">
        <v>388.8</v>
      </c>
      <c r="F103" s="81">
        <v>563.4</v>
      </c>
      <c r="G103" s="81">
        <v>25.9</v>
      </c>
      <c r="H103" s="81">
        <v>468</v>
      </c>
      <c r="I103" s="80">
        <v>0.26200000000000001</v>
      </c>
      <c r="J103" s="80">
        <v>0.34599999999999997</v>
      </c>
      <c r="K103" s="80">
        <v>0.71199999999999997</v>
      </c>
      <c r="L103" s="81">
        <v>293</v>
      </c>
      <c r="M103" s="81">
        <v>0</v>
      </c>
      <c r="N103" s="82">
        <v>-2.2010000000000001</v>
      </c>
      <c r="O103" s="83">
        <v>0.18770000000000001</v>
      </c>
      <c r="P103" s="83">
        <v>-1.0509999999999999E-4</v>
      </c>
      <c r="Q103" s="83">
        <v>2.316E-8</v>
      </c>
      <c r="R103" s="84">
        <v>0</v>
      </c>
      <c r="S103" s="84">
        <v>0</v>
      </c>
      <c r="T103" s="76">
        <v>-51.13</v>
      </c>
      <c r="U103" s="76">
        <v>4.2300000000000004</v>
      </c>
      <c r="V103" s="133">
        <v>15.818899999999999</v>
      </c>
      <c r="W103" s="134">
        <v>3029.06</v>
      </c>
      <c r="X103" s="134">
        <v>-58.99</v>
      </c>
      <c r="Y103" s="76">
        <v>415</v>
      </c>
      <c r="Z103" s="76">
        <v>283</v>
      </c>
      <c r="AA103" s="80">
        <v>61.854999999999997</v>
      </c>
      <c r="AB103" s="84">
        <v>-6587.23</v>
      </c>
      <c r="AC103" s="80">
        <v>-6.4249999999999998</v>
      </c>
      <c r="AD103" s="80">
        <v>6.79</v>
      </c>
      <c r="AE103" s="76">
        <v>7936</v>
      </c>
    </row>
    <row r="104" spans="1:31" ht="15" hidden="1" x14ac:dyDescent="0.2">
      <c r="A104" s="76">
        <v>91</v>
      </c>
      <c r="B104" s="75" t="s">
        <v>167</v>
      </c>
      <c r="C104" s="80">
        <v>100.205</v>
      </c>
      <c r="D104" s="81">
        <v>0</v>
      </c>
      <c r="E104" s="81">
        <v>362.9</v>
      </c>
      <c r="F104" s="81">
        <v>537.29999999999995</v>
      </c>
      <c r="G104" s="81">
        <v>28.7</v>
      </c>
      <c r="H104" s="81">
        <v>393</v>
      </c>
      <c r="I104" s="80">
        <v>0.25600000000000001</v>
      </c>
      <c r="J104" s="80">
        <v>0.29899999999999999</v>
      </c>
      <c r="K104" s="80">
        <v>0.69499999999999995</v>
      </c>
      <c r="L104" s="81">
        <v>293</v>
      </c>
      <c r="M104" s="81">
        <v>0</v>
      </c>
      <c r="N104" s="82">
        <v>-1.6830000000000001</v>
      </c>
      <c r="O104" s="83">
        <v>0.1633</v>
      </c>
      <c r="P104" s="83">
        <v>-8.9190000000000005E-5</v>
      </c>
      <c r="Q104" s="83">
        <v>1.871E-8</v>
      </c>
      <c r="R104" s="84">
        <v>0</v>
      </c>
      <c r="S104" s="84">
        <v>0</v>
      </c>
      <c r="T104" s="76">
        <v>-47.62</v>
      </c>
      <c r="U104" s="76">
        <v>0.16</v>
      </c>
      <c r="V104" s="133">
        <v>15.781499999999999</v>
      </c>
      <c r="W104" s="134">
        <v>2850.64</v>
      </c>
      <c r="X104" s="134">
        <v>-51.33</v>
      </c>
      <c r="Y104" s="76">
        <v>388</v>
      </c>
      <c r="Z104" s="76">
        <v>262</v>
      </c>
      <c r="AA104" s="80">
        <v>57.249000000000002</v>
      </c>
      <c r="AB104" s="84">
        <v>-5882.73</v>
      </c>
      <c r="AC104" s="80">
        <v>-5.843</v>
      </c>
      <c r="AD104" s="80">
        <v>5.58</v>
      </c>
      <c r="AE104" s="76">
        <v>7263</v>
      </c>
    </row>
    <row r="105" spans="1:31" ht="15" hidden="1" x14ac:dyDescent="0.2">
      <c r="A105" s="76">
        <v>92</v>
      </c>
      <c r="B105" s="75" t="s">
        <v>168</v>
      </c>
      <c r="C105" s="80">
        <v>107.15600000000001</v>
      </c>
      <c r="D105" s="81">
        <v>0</v>
      </c>
      <c r="E105" s="81">
        <v>434</v>
      </c>
      <c r="F105" s="81">
        <v>655.4</v>
      </c>
      <c r="G105" s="81">
        <v>0</v>
      </c>
      <c r="H105" s="81">
        <v>0</v>
      </c>
      <c r="I105" s="80">
        <v>0</v>
      </c>
      <c r="J105" s="80">
        <v>0</v>
      </c>
      <c r="K105" s="80">
        <v>0.94199999999999995</v>
      </c>
      <c r="L105" s="81">
        <v>298</v>
      </c>
      <c r="M105" s="81">
        <v>2.2000000000000002</v>
      </c>
      <c r="N105" s="82">
        <v>0</v>
      </c>
      <c r="O105" s="83">
        <v>0</v>
      </c>
      <c r="P105" s="83">
        <v>0</v>
      </c>
      <c r="Q105" s="83">
        <v>0</v>
      </c>
      <c r="R105" s="84">
        <v>0</v>
      </c>
      <c r="S105" s="84">
        <v>0</v>
      </c>
      <c r="T105" s="76">
        <v>16.309999999999999</v>
      </c>
      <c r="U105" s="76">
        <v>0</v>
      </c>
      <c r="V105" s="133">
        <v>17.1492</v>
      </c>
      <c r="W105" s="134">
        <v>4219.74</v>
      </c>
      <c r="X105" s="134">
        <v>-33.04</v>
      </c>
      <c r="Y105" s="76">
        <v>440</v>
      </c>
      <c r="Z105" s="76">
        <v>420</v>
      </c>
      <c r="AA105" s="80">
        <v>0</v>
      </c>
      <c r="AB105" s="84">
        <v>0</v>
      </c>
      <c r="AC105" s="80">
        <v>0</v>
      </c>
      <c r="AD105" s="80">
        <v>0</v>
      </c>
      <c r="AE105" s="76">
        <v>0</v>
      </c>
    </row>
    <row r="106" spans="1:31" ht="15" hidden="1" x14ac:dyDescent="0.2">
      <c r="A106" s="76">
        <v>93</v>
      </c>
      <c r="B106" s="75" t="s">
        <v>169</v>
      </c>
      <c r="C106" s="80">
        <v>122.167</v>
      </c>
      <c r="D106" s="81">
        <v>348</v>
      </c>
      <c r="E106" s="81">
        <v>490.1</v>
      </c>
      <c r="F106" s="81">
        <v>722.8</v>
      </c>
      <c r="G106" s="81">
        <v>0</v>
      </c>
      <c r="H106" s="81">
        <v>0</v>
      </c>
      <c r="I106" s="80">
        <v>0</v>
      </c>
      <c r="J106" s="80">
        <v>0</v>
      </c>
      <c r="K106" s="80">
        <v>0</v>
      </c>
      <c r="L106" s="81">
        <v>0</v>
      </c>
      <c r="M106" s="81">
        <v>0</v>
      </c>
      <c r="N106" s="82">
        <v>0</v>
      </c>
      <c r="O106" s="83">
        <v>0</v>
      </c>
      <c r="P106" s="83">
        <v>0</v>
      </c>
      <c r="Q106" s="83">
        <v>0</v>
      </c>
      <c r="R106" s="84">
        <v>0</v>
      </c>
      <c r="S106" s="84">
        <v>0</v>
      </c>
      <c r="T106" s="76">
        <v>-37.58</v>
      </c>
      <c r="U106" s="76">
        <v>0</v>
      </c>
      <c r="V106" s="133">
        <v>16.2424</v>
      </c>
      <c r="W106" s="134">
        <v>3724.58</v>
      </c>
      <c r="X106" s="134">
        <v>-102.4</v>
      </c>
      <c r="Y106" s="76">
        <v>500</v>
      </c>
      <c r="Z106" s="76">
        <v>420</v>
      </c>
      <c r="AA106" s="80">
        <v>0</v>
      </c>
      <c r="AB106" s="84">
        <v>0</v>
      </c>
      <c r="AC106" s="80">
        <v>0</v>
      </c>
      <c r="AD106" s="80">
        <v>0</v>
      </c>
      <c r="AE106" s="76">
        <v>11300</v>
      </c>
    </row>
    <row r="107" spans="1:31" ht="15" hidden="1" x14ac:dyDescent="0.2">
      <c r="A107" s="76">
        <v>94</v>
      </c>
      <c r="B107" s="75" t="s">
        <v>170</v>
      </c>
      <c r="C107" s="80">
        <v>114.232</v>
      </c>
      <c r="D107" s="81">
        <v>0</v>
      </c>
      <c r="E107" s="81">
        <v>382.6</v>
      </c>
      <c r="F107" s="81">
        <v>553.5</v>
      </c>
      <c r="G107" s="81">
        <v>25.2</v>
      </c>
      <c r="H107" s="81">
        <v>472</v>
      </c>
      <c r="I107" s="80">
        <v>0.26200000000000001</v>
      </c>
      <c r="J107" s="80">
        <v>0.34300000000000003</v>
      </c>
      <c r="K107" s="80">
        <v>0.7</v>
      </c>
      <c r="L107" s="81">
        <v>293</v>
      </c>
      <c r="M107" s="81">
        <v>0</v>
      </c>
      <c r="N107" s="82">
        <v>-2.2010000000000001</v>
      </c>
      <c r="O107" s="83">
        <v>0.18770000000000001</v>
      </c>
      <c r="P107" s="83">
        <v>-1.0509999999999999E-4</v>
      </c>
      <c r="Q107" s="83">
        <v>2.316E-8</v>
      </c>
      <c r="R107" s="84">
        <v>0</v>
      </c>
      <c r="S107" s="84">
        <v>0</v>
      </c>
      <c r="T107" s="76">
        <v>-52.44</v>
      </c>
      <c r="U107" s="76">
        <v>2.8</v>
      </c>
      <c r="V107" s="133">
        <v>15.7797</v>
      </c>
      <c r="W107" s="134">
        <v>2965.44</v>
      </c>
      <c r="X107" s="134">
        <v>-58.36</v>
      </c>
      <c r="Y107" s="76">
        <v>408</v>
      </c>
      <c r="Z107" s="76">
        <v>278</v>
      </c>
      <c r="AA107" s="80">
        <v>62.103000000000002</v>
      </c>
      <c r="AB107" s="84">
        <v>-6487.48</v>
      </c>
      <c r="AC107" s="80">
        <v>-6.4820000000000002</v>
      </c>
      <c r="AD107" s="80">
        <v>6.74</v>
      </c>
      <c r="AE107" s="76">
        <v>7790</v>
      </c>
    </row>
    <row r="108" spans="1:31" ht="15" hidden="1" x14ac:dyDescent="0.2">
      <c r="A108" s="76">
        <v>95</v>
      </c>
      <c r="B108" s="75" t="s">
        <v>171</v>
      </c>
      <c r="C108" s="80">
        <v>100.205</v>
      </c>
      <c r="D108" s="81">
        <v>154</v>
      </c>
      <c r="E108" s="81">
        <v>353.7</v>
      </c>
      <c r="F108" s="81">
        <v>519.70000000000005</v>
      </c>
      <c r="G108" s="81">
        <v>27</v>
      </c>
      <c r="H108" s="81">
        <v>418</v>
      </c>
      <c r="I108" s="80">
        <v>0.26500000000000001</v>
      </c>
      <c r="J108" s="80">
        <v>0.30599999999999999</v>
      </c>
      <c r="K108" s="80">
        <v>0.67300000000000004</v>
      </c>
      <c r="L108" s="81">
        <v>293</v>
      </c>
      <c r="M108" s="81">
        <v>0</v>
      </c>
      <c r="N108" s="82">
        <v>-1.6830000000000001</v>
      </c>
      <c r="O108" s="83">
        <v>0.1633</v>
      </c>
      <c r="P108" s="83">
        <v>-8.9190000000000005E-5</v>
      </c>
      <c r="Q108" s="83">
        <v>1.871E-8</v>
      </c>
      <c r="R108" s="84">
        <v>0</v>
      </c>
      <c r="S108" s="84">
        <v>0</v>
      </c>
      <c r="T108" s="76">
        <v>-48.28</v>
      </c>
      <c r="U108" s="76">
        <v>0.74</v>
      </c>
      <c r="V108" s="133">
        <v>15.7179</v>
      </c>
      <c r="W108" s="134">
        <v>2744.78</v>
      </c>
      <c r="X108" s="134">
        <v>-51.52</v>
      </c>
      <c r="Y108" s="76">
        <v>378</v>
      </c>
      <c r="Z108" s="76">
        <v>256</v>
      </c>
      <c r="AA108" s="80">
        <v>0</v>
      </c>
      <c r="AB108" s="84">
        <v>0</v>
      </c>
      <c r="AC108" s="80">
        <v>0</v>
      </c>
      <c r="AD108" s="80">
        <v>0</v>
      </c>
      <c r="AE108" s="76">
        <v>7050</v>
      </c>
    </row>
    <row r="109" spans="1:31" ht="15" hidden="1" x14ac:dyDescent="0.2">
      <c r="A109" s="76">
        <v>96</v>
      </c>
      <c r="B109" s="75" t="s">
        <v>172</v>
      </c>
      <c r="C109" s="80">
        <v>122.167</v>
      </c>
      <c r="D109" s="81">
        <v>298</v>
      </c>
      <c r="E109" s="81">
        <v>484</v>
      </c>
      <c r="F109" s="81">
        <v>707.6</v>
      </c>
      <c r="G109" s="81">
        <v>0</v>
      </c>
      <c r="H109" s="81">
        <v>0</v>
      </c>
      <c r="I109" s="80">
        <v>0</v>
      </c>
      <c r="J109" s="80">
        <v>0</v>
      </c>
      <c r="K109" s="80">
        <v>0</v>
      </c>
      <c r="L109" s="81">
        <v>0</v>
      </c>
      <c r="M109" s="81">
        <v>2</v>
      </c>
      <c r="N109" s="82">
        <v>0</v>
      </c>
      <c r="O109" s="83">
        <v>0</v>
      </c>
      <c r="P109" s="83">
        <v>0</v>
      </c>
      <c r="Q109" s="83">
        <v>0</v>
      </c>
      <c r="R109" s="84">
        <v>0</v>
      </c>
      <c r="S109" s="84">
        <v>0</v>
      </c>
      <c r="T109" s="76">
        <v>-38.880000000000003</v>
      </c>
      <c r="U109" s="76">
        <v>0</v>
      </c>
      <c r="V109" s="133">
        <v>16.2456</v>
      </c>
      <c r="W109" s="134">
        <v>3655.26</v>
      </c>
      <c r="X109" s="134">
        <v>-103.8</v>
      </c>
      <c r="Y109" s="76">
        <v>500</v>
      </c>
      <c r="Z109" s="76">
        <v>410</v>
      </c>
      <c r="AA109" s="80">
        <v>0</v>
      </c>
      <c r="AB109" s="84">
        <v>0</v>
      </c>
      <c r="AC109" s="80">
        <v>0</v>
      </c>
      <c r="AD109" s="80">
        <v>0</v>
      </c>
      <c r="AE109" s="76">
        <v>11260</v>
      </c>
    </row>
    <row r="110" spans="1:31" ht="15" hidden="1" x14ac:dyDescent="0.2">
      <c r="A110" s="76">
        <v>97</v>
      </c>
      <c r="B110" s="75" t="s">
        <v>173</v>
      </c>
      <c r="C110" s="80">
        <v>114.232</v>
      </c>
      <c r="D110" s="81">
        <v>181.9</v>
      </c>
      <c r="E110" s="81">
        <v>382.3</v>
      </c>
      <c r="F110" s="81">
        <v>550</v>
      </c>
      <c r="G110" s="81">
        <v>24.5</v>
      </c>
      <c r="H110" s="81">
        <v>42</v>
      </c>
      <c r="I110" s="80">
        <v>0.26200000000000001</v>
      </c>
      <c r="J110" s="80">
        <v>0.35199999999999998</v>
      </c>
      <c r="K110" s="80">
        <v>0.69299999999999995</v>
      </c>
      <c r="L110" s="81">
        <v>293</v>
      </c>
      <c r="M110" s="81">
        <v>0</v>
      </c>
      <c r="N110" s="82">
        <v>-2.2010000000000001</v>
      </c>
      <c r="O110" s="83">
        <v>0.18770000000000001</v>
      </c>
      <c r="P110" s="83">
        <v>-1.0509999999999999E-4</v>
      </c>
      <c r="Q110" s="83">
        <v>2.316E-8</v>
      </c>
      <c r="R110" s="84">
        <v>0</v>
      </c>
      <c r="S110" s="84">
        <v>0</v>
      </c>
      <c r="T110" s="76">
        <v>-53.21</v>
      </c>
      <c r="U110" s="76">
        <v>2.5</v>
      </c>
      <c r="V110" s="133">
        <v>15.795400000000001</v>
      </c>
      <c r="W110" s="134">
        <v>2964.06</v>
      </c>
      <c r="X110" s="134">
        <v>-58.74</v>
      </c>
      <c r="Y110" s="76">
        <v>408</v>
      </c>
      <c r="Z110" s="76">
        <v>278</v>
      </c>
      <c r="AA110" s="80">
        <v>62.872</v>
      </c>
      <c r="AB110" s="84">
        <v>-6532.9</v>
      </c>
      <c r="AC110" s="80">
        <v>-6.59</v>
      </c>
      <c r="AD110" s="80">
        <v>6.84</v>
      </c>
      <c r="AE110" s="76">
        <v>7800</v>
      </c>
    </row>
    <row r="111" spans="1:31" ht="15" hidden="1" x14ac:dyDescent="0.2">
      <c r="A111" s="76">
        <v>98</v>
      </c>
      <c r="B111" s="75" t="s">
        <v>174</v>
      </c>
      <c r="C111" s="80">
        <v>107.15600000000001</v>
      </c>
      <c r="D111" s="81">
        <v>0</v>
      </c>
      <c r="E111" s="81">
        <v>430.2</v>
      </c>
      <c r="F111" s="81">
        <v>644.20000000000005</v>
      </c>
      <c r="G111" s="81">
        <v>0</v>
      </c>
      <c r="H111" s="81">
        <v>0</v>
      </c>
      <c r="I111" s="80">
        <v>0</v>
      </c>
      <c r="J111" s="80">
        <v>0</v>
      </c>
      <c r="K111" s="80">
        <v>0.93799999999999994</v>
      </c>
      <c r="L111" s="81">
        <v>273</v>
      </c>
      <c r="M111" s="81">
        <v>2.2000000000000002</v>
      </c>
      <c r="N111" s="82">
        <v>0</v>
      </c>
      <c r="O111" s="83">
        <v>0</v>
      </c>
      <c r="P111" s="83">
        <v>0</v>
      </c>
      <c r="Q111" s="83">
        <v>0</v>
      </c>
      <c r="R111" s="84">
        <v>0</v>
      </c>
      <c r="S111" s="84">
        <v>0</v>
      </c>
      <c r="T111" s="76">
        <v>15.87</v>
      </c>
      <c r="U111" s="76">
        <v>0</v>
      </c>
      <c r="V111" s="133">
        <v>16.304600000000001</v>
      </c>
      <c r="W111" s="134">
        <v>3545.14</v>
      </c>
      <c r="X111" s="134">
        <v>-63.59</v>
      </c>
      <c r="Y111" s="76">
        <v>435</v>
      </c>
      <c r="Z111" s="76">
        <v>350</v>
      </c>
      <c r="AA111" s="80">
        <v>0</v>
      </c>
      <c r="AB111" s="84">
        <v>0</v>
      </c>
      <c r="AC111" s="80">
        <v>0</v>
      </c>
      <c r="AD111" s="80">
        <v>0</v>
      </c>
      <c r="AE111" s="76">
        <v>0</v>
      </c>
    </row>
    <row r="112" spans="1:31" ht="15" hidden="1" x14ac:dyDescent="0.2">
      <c r="A112" s="76">
        <v>99</v>
      </c>
      <c r="B112" s="75" t="s">
        <v>175</v>
      </c>
      <c r="C112" s="80">
        <v>122.167</v>
      </c>
      <c r="D112" s="81">
        <v>348</v>
      </c>
      <c r="E112" s="81">
        <v>484.3</v>
      </c>
      <c r="F112" s="81">
        <v>723</v>
      </c>
      <c r="G112" s="81">
        <v>0</v>
      </c>
      <c r="H112" s="81">
        <v>0</v>
      </c>
      <c r="I112" s="80">
        <v>0</v>
      </c>
      <c r="J112" s="80">
        <v>0</v>
      </c>
      <c r="K112" s="80">
        <v>0</v>
      </c>
      <c r="L112" s="81">
        <v>0</v>
      </c>
      <c r="M112" s="81">
        <v>1.5</v>
      </c>
      <c r="N112" s="82">
        <v>0</v>
      </c>
      <c r="O112" s="83">
        <v>0</v>
      </c>
      <c r="P112" s="83">
        <v>0</v>
      </c>
      <c r="Q112" s="83">
        <v>0</v>
      </c>
      <c r="R112" s="84">
        <v>0</v>
      </c>
      <c r="S112" s="84">
        <v>0</v>
      </c>
      <c r="T112" s="76">
        <v>-38.58</v>
      </c>
      <c r="U112" s="76">
        <v>0</v>
      </c>
      <c r="V112" s="133">
        <v>16.236799999999999</v>
      </c>
      <c r="W112" s="134">
        <v>3667.32</v>
      </c>
      <c r="X112" s="134">
        <v>-102.4</v>
      </c>
      <c r="Y112" s="76">
        <v>490</v>
      </c>
      <c r="Z112" s="76">
        <v>410</v>
      </c>
      <c r="AA112" s="80">
        <v>0</v>
      </c>
      <c r="AB112" s="84">
        <v>0</v>
      </c>
      <c r="AC112" s="80">
        <v>0</v>
      </c>
      <c r="AD112" s="80">
        <v>0</v>
      </c>
      <c r="AE112" s="76">
        <v>11200</v>
      </c>
    </row>
    <row r="113" spans="1:31" ht="15" hidden="1" x14ac:dyDescent="0.2">
      <c r="A113" s="76">
        <v>100</v>
      </c>
      <c r="B113" s="75" t="s">
        <v>176</v>
      </c>
      <c r="C113" s="80">
        <v>122.167</v>
      </c>
      <c r="D113" s="81">
        <v>322</v>
      </c>
      <c r="E113" s="81">
        <v>474.1</v>
      </c>
      <c r="F113" s="81">
        <v>701</v>
      </c>
      <c r="G113" s="81">
        <v>0</v>
      </c>
      <c r="H113" s="81">
        <v>0</v>
      </c>
      <c r="I113" s="80">
        <v>0</v>
      </c>
      <c r="J113" s="80">
        <v>0</v>
      </c>
      <c r="K113" s="80">
        <v>0</v>
      </c>
      <c r="L113" s="81">
        <v>0</v>
      </c>
      <c r="M113" s="81">
        <v>0</v>
      </c>
      <c r="N113" s="82">
        <v>0</v>
      </c>
      <c r="O113" s="83">
        <v>0</v>
      </c>
      <c r="P113" s="83">
        <v>0</v>
      </c>
      <c r="Q113" s="83">
        <v>0</v>
      </c>
      <c r="R113" s="84">
        <v>0</v>
      </c>
      <c r="S113" s="84">
        <v>0</v>
      </c>
      <c r="T113" s="76">
        <v>-38.68</v>
      </c>
      <c r="U113" s="76">
        <v>0</v>
      </c>
      <c r="V113" s="133">
        <v>16.280899999999999</v>
      </c>
      <c r="W113" s="134">
        <v>3749.35</v>
      </c>
      <c r="X113" s="134">
        <v>-85.55</v>
      </c>
      <c r="Y113" s="76">
        <v>480</v>
      </c>
      <c r="Z113" s="76">
        <v>400</v>
      </c>
      <c r="AA113" s="80">
        <v>0</v>
      </c>
      <c r="AB113" s="84">
        <v>0</v>
      </c>
      <c r="AC113" s="80">
        <v>0</v>
      </c>
      <c r="AD113" s="80">
        <v>0</v>
      </c>
      <c r="AE113" s="76">
        <v>10600</v>
      </c>
    </row>
    <row r="114" spans="1:31" ht="15" hidden="1" x14ac:dyDescent="0.2">
      <c r="A114" s="76">
        <v>101</v>
      </c>
      <c r="B114" s="75" t="s">
        <v>177</v>
      </c>
      <c r="C114" s="80">
        <v>74.123000000000005</v>
      </c>
      <c r="D114" s="81">
        <v>158.5</v>
      </c>
      <c r="E114" s="81">
        <v>372.7</v>
      </c>
      <c r="F114" s="81">
        <v>536</v>
      </c>
      <c r="G114" s="81">
        <v>41.4</v>
      </c>
      <c r="H114" s="81">
        <v>268</v>
      </c>
      <c r="I114" s="80">
        <v>0.252</v>
      </c>
      <c r="J114" s="80">
        <v>0.57599999999999996</v>
      </c>
      <c r="K114" s="80">
        <v>0.80700000000000005</v>
      </c>
      <c r="L114" s="81">
        <v>293</v>
      </c>
      <c r="M114" s="81">
        <v>1.7</v>
      </c>
      <c r="N114" s="82">
        <v>1.3740000000000001</v>
      </c>
      <c r="O114" s="83">
        <v>0.1014</v>
      </c>
      <c r="P114" s="83">
        <v>-5.5609999999999998E-5</v>
      </c>
      <c r="Q114" s="83">
        <v>1.14E-8</v>
      </c>
      <c r="R114" s="84">
        <v>1441.7</v>
      </c>
      <c r="S114" s="84">
        <v>331.5</v>
      </c>
      <c r="T114" s="76">
        <v>-69.94</v>
      </c>
      <c r="U114" s="76">
        <v>-40.06</v>
      </c>
      <c r="V114" s="133">
        <v>17.2102</v>
      </c>
      <c r="W114" s="134">
        <v>3026.03</v>
      </c>
      <c r="X114" s="134">
        <v>-86.65</v>
      </c>
      <c r="Y114" s="76">
        <v>393</v>
      </c>
      <c r="Z114" s="76">
        <v>298</v>
      </c>
      <c r="AA114" s="80">
        <v>0</v>
      </c>
      <c r="AB114" s="84">
        <v>0</v>
      </c>
      <c r="AC114" s="80">
        <v>0</v>
      </c>
      <c r="AD114" s="80">
        <v>0</v>
      </c>
      <c r="AE114" s="76">
        <v>9750</v>
      </c>
    </row>
    <row r="115" spans="1:31" ht="15" hidden="1" x14ac:dyDescent="0.2">
      <c r="A115" s="76">
        <v>102</v>
      </c>
      <c r="B115" s="75" t="s">
        <v>178</v>
      </c>
      <c r="C115" s="80">
        <v>54.091999999999999</v>
      </c>
      <c r="D115" s="81">
        <v>240.9</v>
      </c>
      <c r="E115" s="81">
        <v>300.2</v>
      </c>
      <c r="F115" s="81">
        <v>488.6</v>
      </c>
      <c r="G115" s="81">
        <v>50.2</v>
      </c>
      <c r="H115" s="81">
        <v>221</v>
      </c>
      <c r="I115" s="80">
        <v>0.27700000000000002</v>
      </c>
      <c r="J115" s="80">
        <v>0.124</v>
      </c>
      <c r="K115" s="80">
        <v>0.69099999999999995</v>
      </c>
      <c r="L115" s="81">
        <v>293</v>
      </c>
      <c r="M115" s="81">
        <v>0.8</v>
      </c>
      <c r="N115" s="82">
        <v>3.8039999999999998</v>
      </c>
      <c r="O115" s="83">
        <v>5.688E-2</v>
      </c>
      <c r="P115" s="83">
        <v>-2.5550000000000001E-5</v>
      </c>
      <c r="Q115" s="83">
        <v>4.188E-9</v>
      </c>
      <c r="R115" s="84">
        <v>0</v>
      </c>
      <c r="S115" s="84">
        <v>0</v>
      </c>
      <c r="T115" s="76">
        <v>34.97</v>
      </c>
      <c r="U115" s="76">
        <v>44.32</v>
      </c>
      <c r="V115" s="133">
        <v>16.287099999999999</v>
      </c>
      <c r="W115" s="134">
        <v>2536.7800000000002</v>
      </c>
      <c r="X115" s="134">
        <v>-37.340000000000003</v>
      </c>
      <c r="Y115" s="76">
        <v>320</v>
      </c>
      <c r="Z115" s="76">
        <v>240</v>
      </c>
      <c r="AA115" s="80">
        <v>0</v>
      </c>
      <c r="AB115" s="84">
        <v>0</v>
      </c>
      <c r="AC115" s="80">
        <v>0</v>
      </c>
      <c r="AD115" s="80">
        <v>0</v>
      </c>
      <c r="AE115" s="76">
        <v>6370</v>
      </c>
    </row>
    <row r="116" spans="1:31" ht="15" hidden="1" x14ac:dyDescent="0.2">
      <c r="A116" s="76">
        <v>103</v>
      </c>
      <c r="B116" s="75" t="s">
        <v>179</v>
      </c>
      <c r="C116" s="80">
        <v>92.569000000000003</v>
      </c>
      <c r="D116" s="81">
        <v>141.80000000000001</v>
      </c>
      <c r="E116" s="81">
        <v>341.4</v>
      </c>
      <c r="F116" s="81">
        <v>520.6</v>
      </c>
      <c r="G116" s="81">
        <v>39</v>
      </c>
      <c r="H116" s="81">
        <v>305</v>
      </c>
      <c r="I116" s="80">
        <v>0.28000000000000003</v>
      </c>
      <c r="J116" s="80">
        <v>0.3</v>
      </c>
      <c r="K116" s="80">
        <v>0.873</v>
      </c>
      <c r="L116" s="81">
        <v>293</v>
      </c>
      <c r="M116" s="81">
        <v>2.1</v>
      </c>
      <c r="N116" s="82">
        <v>-0.82</v>
      </c>
      <c r="O116" s="83">
        <v>0.1089</v>
      </c>
      <c r="P116" s="83">
        <v>-7.1190000000000001E-5</v>
      </c>
      <c r="Q116" s="83">
        <v>1.9720000000000001E-8</v>
      </c>
      <c r="R116" s="84">
        <v>480.77</v>
      </c>
      <c r="S116" s="84">
        <v>237.3</v>
      </c>
      <c r="T116" s="76">
        <v>-38.6</v>
      </c>
      <c r="U116" s="76">
        <v>-12.78</v>
      </c>
      <c r="V116" s="133">
        <v>15.9907</v>
      </c>
      <c r="W116" s="134">
        <v>2753.43</v>
      </c>
      <c r="X116" s="134">
        <v>-47.15</v>
      </c>
      <c r="Y116" s="76">
        <v>375</v>
      </c>
      <c r="Z116" s="76">
        <v>250</v>
      </c>
      <c r="AA116" s="80">
        <v>0</v>
      </c>
      <c r="AB116" s="84">
        <v>0</v>
      </c>
      <c r="AC116" s="80">
        <v>0</v>
      </c>
      <c r="AD116" s="80">
        <v>0</v>
      </c>
      <c r="AE116" s="76">
        <v>6980</v>
      </c>
    </row>
    <row r="117" spans="1:31" ht="15" hidden="1" x14ac:dyDescent="0.2">
      <c r="A117" s="76">
        <v>104</v>
      </c>
      <c r="B117" s="75" t="s">
        <v>180</v>
      </c>
      <c r="C117" s="80">
        <v>130.23099999999999</v>
      </c>
      <c r="D117" s="81">
        <v>203.2</v>
      </c>
      <c r="E117" s="81">
        <v>457.8</v>
      </c>
      <c r="F117" s="81">
        <v>613</v>
      </c>
      <c r="G117" s="81">
        <v>27.2</v>
      </c>
      <c r="H117" s="81">
        <v>494</v>
      </c>
      <c r="I117" s="80">
        <v>0.26700000000000002</v>
      </c>
      <c r="J117" s="80">
        <v>0</v>
      </c>
      <c r="K117" s="80">
        <v>0.83299999999999996</v>
      </c>
      <c r="L117" s="81">
        <v>293</v>
      </c>
      <c r="M117" s="81">
        <v>1.8</v>
      </c>
      <c r="N117" s="82">
        <v>-3.581</v>
      </c>
      <c r="O117" s="83">
        <v>0.20669999999999999</v>
      </c>
      <c r="P117" s="83">
        <v>-1.261E-4</v>
      </c>
      <c r="Q117" s="83">
        <v>3.0680000000000001E-8</v>
      </c>
      <c r="R117" s="84">
        <v>1798</v>
      </c>
      <c r="S117" s="84">
        <v>351.17</v>
      </c>
      <c r="T117" s="76">
        <v>-87.31</v>
      </c>
      <c r="U117" s="76">
        <v>0</v>
      </c>
      <c r="V117" s="133">
        <v>15.3614</v>
      </c>
      <c r="W117" s="134">
        <v>2773.46</v>
      </c>
      <c r="X117" s="134">
        <v>-140</v>
      </c>
      <c r="Y117" s="76">
        <v>458</v>
      </c>
      <c r="Z117" s="76">
        <v>348</v>
      </c>
      <c r="AA117" s="80">
        <v>0</v>
      </c>
      <c r="AB117" s="84">
        <v>0</v>
      </c>
      <c r="AC117" s="80">
        <v>0</v>
      </c>
      <c r="AD117" s="80">
        <v>0</v>
      </c>
      <c r="AE117" s="76">
        <v>11300</v>
      </c>
    </row>
    <row r="118" spans="1:31" ht="15" hidden="1" x14ac:dyDescent="0.2">
      <c r="A118" s="76">
        <v>105</v>
      </c>
      <c r="B118" s="75" t="s">
        <v>181</v>
      </c>
      <c r="C118" s="80">
        <v>72.150999999999996</v>
      </c>
      <c r="D118" s="81">
        <v>113.3</v>
      </c>
      <c r="E118" s="81">
        <v>301</v>
      </c>
      <c r="F118" s="81">
        <v>460.4</v>
      </c>
      <c r="G118" s="81">
        <v>33.4</v>
      </c>
      <c r="H118" s="81">
        <v>306</v>
      </c>
      <c r="I118" s="80">
        <v>0.27100000000000002</v>
      </c>
      <c r="J118" s="80">
        <v>0.22700000000000001</v>
      </c>
      <c r="K118" s="80">
        <v>0.62</v>
      </c>
      <c r="L118" s="81">
        <v>293</v>
      </c>
      <c r="M118" s="81">
        <v>0.1</v>
      </c>
      <c r="N118" s="82">
        <v>-2.2749999999999999</v>
      </c>
      <c r="O118" s="83">
        <v>0.121</v>
      </c>
      <c r="P118" s="83">
        <v>-6.5190000000000004E-5</v>
      </c>
      <c r="Q118" s="83">
        <v>1.3669999999999999E-8</v>
      </c>
      <c r="R118" s="84">
        <v>367.32</v>
      </c>
      <c r="S118" s="84">
        <v>191.58</v>
      </c>
      <c r="T118" s="76">
        <v>-36.92</v>
      </c>
      <c r="U118" s="76">
        <v>-3.54</v>
      </c>
      <c r="V118" s="133">
        <v>15.633800000000001</v>
      </c>
      <c r="W118" s="134">
        <v>2348.67</v>
      </c>
      <c r="X118" s="134">
        <v>-40.049999999999997</v>
      </c>
      <c r="Y118" s="76">
        <v>322</v>
      </c>
      <c r="Z118" s="76">
        <v>216</v>
      </c>
      <c r="AA118" s="80">
        <v>50.427999999999997</v>
      </c>
      <c r="AB118" s="84">
        <v>-4565.6400000000003</v>
      </c>
      <c r="AC118" s="80">
        <v>-5.0209999999999999</v>
      </c>
      <c r="AD118" s="80">
        <v>3.55</v>
      </c>
      <c r="AE118" s="76">
        <v>5900</v>
      </c>
    </row>
    <row r="119" spans="1:31" ht="15" hidden="1" x14ac:dyDescent="0.2">
      <c r="A119" s="76">
        <v>106</v>
      </c>
      <c r="B119" s="75" t="s">
        <v>182</v>
      </c>
      <c r="C119" s="80">
        <v>86.177999999999997</v>
      </c>
      <c r="D119" s="81">
        <v>119.5</v>
      </c>
      <c r="E119" s="81">
        <v>333.4</v>
      </c>
      <c r="F119" s="81">
        <v>497.5</v>
      </c>
      <c r="G119" s="81">
        <v>29.7</v>
      </c>
      <c r="H119" s="81">
        <v>367</v>
      </c>
      <c r="I119" s="80">
        <v>0.26700000000000002</v>
      </c>
      <c r="J119" s="80">
        <v>0.27900000000000003</v>
      </c>
      <c r="K119" s="80">
        <v>0.65300000000000002</v>
      </c>
      <c r="L119" s="81">
        <v>293</v>
      </c>
      <c r="M119" s="81">
        <v>0</v>
      </c>
      <c r="N119" s="82">
        <v>-2.524</v>
      </c>
      <c r="O119" s="83">
        <v>0.1477</v>
      </c>
      <c r="P119" s="83">
        <v>-8.5329999999999998E-5</v>
      </c>
      <c r="Q119" s="83">
        <v>1.9309999999999999E-8</v>
      </c>
      <c r="R119" s="84">
        <v>384.13</v>
      </c>
      <c r="S119" s="84">
        <v>208.27</v>
      </c>
      <c r="T119" s="76">
        <v>-41.66</v>
      </c>
      <c r="U119" s="76">
        <v>-1.2</v>
      </c>
      <c r="V119" s="133">
        <v>15.7476</v>
      </c>
      <c r="W119" s="134">
        <v>2614.38</v>
      </c>
      <c r="X119" s="134">
        <v>-46.58</v>
      </c>
      <c r="Y119" s="76">
        <v>370</v>
      </c>
      <c r="Z119" s="76">
        <v>240</v>
      </c>
      <c r="AA119" s="80">
        <v>55.351999999999997</v>
      </c>
      <c r="AB119" s="84">
        <v>-5301.22</v>
      </c>
      <c r="AC119" s="80">
        <v>-5.65</v>
      </c>
      <c r="AD119" s="80">
        <v>4.9109999999999996</v>
      </c>
      <c r="AE119" s="76">
        <v>6640</v>
      </c>
    </row>
    <row r="120" spans="1:31" ht="15" hidden="1" x14ac:dyDescent="0.2">
      <c r="A120" s="76">
        <v>107</v>
      </c>
      <c r="B120" s="75" t="s">
        <v>183</v>
      </c>
      <c r="C120" s="80">
        <v>68.119</v>
      </c>
      <c r="D120" s="81">
        <v>127.2</v>
      </c>
      <c r="E120" s="81">
        <v>307.2</v>
      </c>
      <c r="F120" s="81">
        <v>484</v>
      </c>
      <c r="G120" s="81">
        <v>38</v>
      </c>
      <c r="H120" s="81">
        <v>276</v>
      </c>
      <c r="I120" s="80">
        <v>0.26400000000000001</v>
      </c>
      <c r="J120" s="80">
        <v>0.16400000000000001</v>
      </c>
      <c r="K120" s="80">
        <v>0.68100000000000005</v>
      </c>
      <c r="L120" s="81">
        <v>293</v>
      </c>
      <c r="M120" s="81">
        <v>0.3</v>
      </c>
      <c r="N120" s="82">
        <v>-0.81499999999999995</v>
      </c>
      <c r="O120" s="83">
        <v>0.1095</v>
      </c>
      <c r="P120" s="83">
        <v>-7.9709999999999994E-5</v>
      </c>
      <c r="Q120" s="83">
        <v>2.3890000000000001E-8</v>
      </c>
      <c r="R120" s="84">
        <v>328.49</v>
      </c>
      <c r="S120" s="84">
        <v>182.48</v>
      </c>
      <c r="T120" s="76">
        <v>18.100000000000001</v>
      </c>
      <c r="U120" s="76">
        <v>34.86</v>
      </c>
      <c r="V120" s="133">
        <v>15.854799999999999</v>
      </c>
      <c r="W120" s="134">
        <v>2467.4</v>
      </c>
      <c r="X120" s="134">
        <v>-39.64</v>
      </c>
      <c r="Y120" s="76">
        <v>330</v>
      </c>
      <c r="Z120" s="76">
        <v>250</v>
      </c>
      <c r="AA120" s="80">
        <v>0</v>
      </c>
      <c r="AB120" s="84">
        <v>0</v>
      </c>
      <c r="AC120" s="80">
        <v>0</v>
      </c>
      <c r="AD120" s="80">
        <v>0</v>
      </c>
      <c r="AE120" s="76">
        <v>6230</v>
      </c>
    </row>
    <row r="121" spans="1:31" ht="15" hidden="1" x14ac:dyDescent="0.2">
      <c r="A121" s="76">
        <v>108</v>
      </c>
      <c r="B121" s="75" t="s">
        <v>184</v>
      </c>
      <c r="C121" s="80">
        <v>88.15</v>
      </c>
      <c r="D121" s="81">
        <v>203</v>
      </c>
      <c r="E121" s="81">
        <v>409.1</v>
      </c>
      <c r="F121" s="81">
        <v>571</v>
      </c>
      <c r="G121" s="81">
        <v>38</v>
      </c>
      <c r="H121" s="81">
        <v>322</v>
      </c>
      <c r="I121" s="80">
        <v>0.26</v>
      </c>
      <c r="J121" s="80">
        <v>0.7</v>
      </c>
      <c r="K121" s="80">
        <v>0.81899999999999995</v>
      </c>
      <c r="L121" s="81">
        <v>293</v>
      </c>
      <c r="M121" s="81">
        <v>0</v>
      </c>
      <c r="N121" s="82">
        <v>-2.2665000000000002</v>
      </c>
      <c r="O121" s="83">
        <v>0.1356</v>
      </c>
      <c r="P121" s="83">
        <v>-8.3150000000000002E-5</v>
      </c>
      <c r="Q121" s="83">
        <v>2.063E-8</v>
      </c>
      <c r="R121" s="84">
        <v>1259.4000000000001</v>
      </c>
      <c r="S121" s="84">
        <v>349.85</v>
      </c>
      <c r="T121" s="76">
        <v>-72.3</v>
      </c>
      <c r="U121" s="76">
        <v>-39.58</v>
      </c>
      <c r="V121" s="133">
        <v>16.270800000000001</v>
      </c>
      <c r="W121" s="134">
        <v>2752.19</v>
      </c>
      <c r="X121" s="134">
        <v>-116.3</v>
      </c>
      <c r="Y121" s="76">
        <v>402</v>
      </c>
      <c r="Z121" s="76">
        <v>307</v>
      </c>
      <c r="AA121" s="80">
        <v>0</v>
      </c>
      <c r="AB121" s="84">
        <v>0</v>
      </c>
      <c r="AC121" s="80">
        <v>0</v>
      </c>
      <c r="AD121" s="80">
        <v>0</v>
      </c>
      <c r="AE121" s="76">
        <v>10800</v>
      </c>
    </row>
    <row r="122" spans="1:31" ht="15" hidden="1" x14ac:dyDescent="0.2">
      <c r="A122" s="76">
        <v>109</v>
      </c>
      <c r="B122" s="75" t="s">
        <v>185</v>
      </c>
      <c r="C122" s="80">
        <v>70.135000000000005</v>
      </c>
      <c r="D122" s="81">
        <v>135.6</v>
      </c>
      <c r="E122" s="81">
        <v>304.3</v>
      </c>
      <c r="F122" s="81">
        <v>465</v>
      </c>
      <c r="G122" s="81">
        <v>34</v>
      </c>
      <c r="H122" s="81">
        <v>294</v>
      </c>
      <c r="I122" s="80">
        <v>0.26200000000000001</v>
      </c>
      <c r="J122" s="80">
        <v>0.23200000000000001</v>
      </c>
      <c r="K122" s="80">
        <v>0.65</v>
      </c>
      <c r="L122" s="81">
        <v>293</v>
      </c>
      <c r="M122" s="81">
        <v>0.5</v>
      </c>
      <c r="N122" s="82">
        <v>2.5249999999999999</v>
      </c>
      <c r="O122" s="83">
        <v>9.5469999999999999E-2</v>
      </c>
      <c r="P122" s="83">
        <v>-4.6480000000000002E-5</v>
      </c>
      <c r="Q122" s="83">
        <v>7.9150000000000001E-9</v>
      </c>
      <c r="R122" s="84">
        <v>369.27</v>
      </c>
      <c r="S122" s="84">
        <v>193.39</v>
      </c>
      <c r="T122" s="76">
        <v>-8.68</v>
      </c>
      <c r="U122" s="76">
        <v>15.68</v>
      </c>
      <c r="V122" s="133">
        <v>15.826000000000001</v>
      </c>
      <c r="W122" s="134">
        <v>2426.42</v>
      </c>
      <c r="X122" s="134">
        <v>-40.36</v>
      </c>
      <c r="Y122" s="76">
        <v>325</v>
      </c>
      <c r="Z122" s="76">
        <v>220</v>
      </c>
      <c r="AA122" s="80">
        <v>60.581000000000003</v>
      </c>
      <c r="AB122" s="84">
        <v>-5160.84</v>
      </c>
      <c r="AC122" s="80">
        <v>-6.4740000000000002</v>
      </c>
      <c r="AD122" s="80">
        <v>3.47</v>
      </c>
      <c r="AE122" s="76">
        <v>6094</v>
      </c>
    </row>
    <row r="123" spans="1:31" ht="15" hidden="1" x14ac:dyDescent="0.2">
      <c r="A123" s="76">
        <v>110</v>
      </c>
      <c r="B123" s="75" t="s">
        <v>186</v>
      </c>
      <c r="C123" s="80">
        <v>70.135000000000005</v>
      </c>
      <c r="D123" s="81">
        <v>139.4</v>
      </c>
      <c r="E123" s="81">
        <v>311.7</v>
      </c>
      <c r="F123" s="81">
        <v>470</v>
      </c>
      <c r="G123" s="81">
        <v>34</v>
      </c>
      <c r="H123" s="81">
        <v>318</v>
      </c>
      <c r="I123" s="80">
        <v>0.28000000000000003</v>
      </c>
      <c r="J123" s="80">
        <v>0.28499999999999998</v>
      </c>
      <c r="K123" s="80">
        <v>0.66200000000000003</v>
      </c>
      <c r="L123" s="81">
        <v>293</v>
      </c>
      <c r="M123" s="81">
        <v>0</v>
      </c>
      <c r="N123" s="82">
        <v>2.819</v>
      </c>
      <c r="O123" s="83">
        <v>8.3809999999999996E-2</v>
      </c>
      <c r="P123" s="83">
        <v>-2.667E-5</v>
      </c>
      <c r="Q123" s="83">
        <v>-1.3870000000000001E-9</v>
      </c>
      <c r="R123" s="84">
        <v>322.47000000000003</v>
      </c>
      <c r="S123" s="84">
        <v>180.43</v>
      </c>
      <c r="T123" s="76">
        <v>-10.17</v>
      </c>
      <c r="U123" s="76">
        <v>14.26</v>
      </c>
      <c r="V123" s="133">
        <v>15.9238</v>
      </c>
      <c r="W123" s="134">
        <v>2521.5300000000002</v>
      </c>
      <c r="X123" s="134">
        <v>-40.31</v>
      </c>
      <c r="Y123" s="76">
        <v>335</v>
      </c>
      <c r="Z123" s="76">
        <v>226</v>
      </c>
      <c r="AA123" s="80">
        <v>55.255000000000003</v>
      </c>
      <c r="AB123" s="84">
        <v>-5010.9799999999996</v>
      </c>
      <c r="AC123" s="80">
        <v>-5.6710000000000003</v>
      </c>
      <c r="AD123" s="80">
        <v>3.71</v>
      </c>
      <c r="AE123" s="76">
        <v>6287</v>
      </c>
    </row>
    <row r="124" spans="1:31" ht="15" hidden="1" x14ac:dyDescent="0.2">
      <c r="A124" s="76">
        <v>111</v>
      </c>
      <c r="B124" s="75" t="s">
        <v>187</v>
      </c>
      <c r="C124" s="80">
        <v>84.162000000000006</v>
      </c>
      <c r="D124" s="81">
        <v>138.1</v>
      </c>
      <c r="E124" s="81">
        <v>340.5</v>
      </c>
      <c r="F124" s="81">
        <v>518</v>
      </c>
      <c r="G124" s="81">
        <v>32.4</v>
      </c>
      <c r="H124" s="81">
        <v>351</v>
      </c>
      <c r="I124" s="80">
        <v>0.27</v>
      </c>
      <c r="J124" s="80">
        <v>0.22900000000000001</v>
      </c>
      <c r="K124" s="80">
        <v>0.69099999999999995</v>
      </c>
      <c r="L124" s="81">
        <v>289</v>
      </c>
      <c r="M124" s="81">
        <v>0</v>
      </c>
      <c r="N124" s="82">
        <v>-3.5230000000000001</v>
      </c>
      <c r="O124" s="83">
        <v>0.13539999999999999</v>
      </c>
      <c r="P124" s="83">
        <v>-7.9789999999999993E-5</v>
      </c>
      <c r="Q124" s="83">
        <v>1.9020000000000001E-8</v>
      </c>
      <c r="R124" s="84">
        <v>0</v>
      </c>
      <c r="S124" s="84">
        <v>0</v>
      </c>
      <c r="T124" s="76">
        <v>-14.28</v>
      </c>
      <c r="U124" s="76">
        <v>17.02</v>
      </c>
      <c r="V124" s="133">
        <v>15.942299999999999</v>
      </c>
      <c r="W124" s="134">
        <v>2725.89</v>
      </c>
      <c r="X124" s="134">
        <v>-47.64</v>
      </c>
      <c r="Y124" s="76">
        <v>370</v>
      </c>
      <c r="Z124" s="76">
        <v>245</v>
      </c>
      <c r="AA124" s="80">
        <v>0</v>
      </c>
      <c r="AB124" s="84">
        <v>0</v>
      </c>
      <c r="AC124" s="80">
        <v>0</v>
      </c>
      <c r="AD124" s="80">
        <v>0</v>
      </c>
      <c r="AE124" s="76">
        <v>6930</v>
      </c>
    </row>
    <row r="125" spans="1:31" ht="15" hidden="1" x14ac:dyDescent="0.2">
      <c r="A125" s="76">
        <v>112</v>
      </c>
      <c r="B125" s="75" t="s">
        <v>188</v>
      </c>
      <c r="C125" s="80">
        <v>114.232</v>
      </c>
      <c r="D125" s="81">
        <v>158.19999999999999</v>
      </c>
      <c r="E125" s="81">
        <v>388.8</v>
      </c>
      <c r="F125" s="81">
        <v>567</v>
      </c>
      <c r="G125" s="81">
        <v>26.7</v>
      </c>
      <c r="H125" s="81">
        <v>443</v>
      </c>
      <c r="I125" s="80">
        <v>0.254</v>
      </c>
      <c r="J125" s="80">
        <v>0.33</v>
      </c>
      <c r="K125" s="80">
        <v>0.71899999999999997</v>
      </c>
      <c r="L125" s="81">
        <v>293</v>
      </c>
      <c r="M125" s="81">
        <v>0</v>
      </c>
      <c r="N125" s="82">
        <v>-2.2010000000000001</v>
      </c>
      <c r="O125" s="83">
        <v>0.18770000000000001</v>
      </c>
      <c r="P125" s="83">
        <v>-1.0509999999999999E-4</v>
      </c>
      <c r="Q125" s="83">
        <v>2.316E-8</v>
      </c>
      <c r="R125" s="84">
        <v>0</v>
      </c>
      <c r="S125" s="84">
        <v>0</v>
      </c>
      <c r="T125" s="76">
        <v>-50.48</v>
      </c>
      <c r="U125" s="76">
        <v>5.08</v>
      </c>
      <c r="V125" s="133">
        <v>15.804</v>
      </c>
      <c r="W125" s="134">
        <v>3035.08</v>
      </c>
      <c r="X125" s="134">
        <v>-57.84</v>
      </c>
      <c r="Y125" s="76">
        <v>415</v>
      </c>
      <c r="Z125" s="76">
        <v>282</v>
      </c>
      <c r="AA125" s="80">
        <v>0</v>
      </c>
      <c r="AB125" s="84">
        <v>0</v>
      </c>
      <c r="AC125" s="80">
        <v>0</v>
      </c>
      <c r="AD125" s="80">
        <v>0</v>
      </c>
      <c r="AE125" s="76">
        <v>7879</v>
      </c>
    </row>
    <row r="126" spans="1:31" ht="15" hidden="1" x14ac:dyDescent="0.2">
      <c r="A126" s="76">
        <v>113</v>
      </c>
      <c r="B126" s="75" t="s">
        <v>189</v>
      </c>
      <c r="C126" s="80">
        <v>114.232</v>
      </c>
      <c r="D126" s="81">
        <v>164</v>
      </c>
      <c r="E126" s="81">
        <v>390.8</v>
      </c>
      <c r="F126" s="81">
        <v>559.6</v>
      </c>
      <c r="G126" s="81">
        <v>24.5</v>
      </c>
      <c r="H126" s="81">
        <v>488</v>
      </c>
      <c r="I126" s="80">
        <v>0.26</v>
      </c>
      <c r="J126" s="80">
        <v>0.378</v>
      </c>
      <c r="K126" s="80">
        <v>0.70199999999999996</v>
      </c>
      <c r="L126" s="81">
        <v>289</v>
      </c>
      <c r="M126" s="81">
        <v>0</v>
      </c>
      <c r="N126" s="82">
        <v>-21.434999999999999</v>
      </c>
      <c r="O126" s="83">
        <v>0.29670000000000002</v>
      </c>
      <c r="P126" s="83">
        <v>-2.8079999999999999E-4</v>
      </c>
      <c r="Q126" s="83">
        <v>1.103E-7</v>
      </c>
      <c r="R126" s="84">
        <v>643.61</v>
      </c>
      <c r="S126" s="84">
        <v>259.51</v>
      </c>
      <c r="T126" s="76">
        <v>-51.5</v>
      </c>
      <c r="U126" s="76">
        <v>3.05</v>
      </c>
      <c r="V126" s="133">
        <v>15.9278</v>
      </c>
      <c r="W126" s="134">
        <v>3079.63</v>
      </c>
      <c r="X126" s="134">
        <v>-59.46</v>
      </c>
      <c r="Y126" s="76">
        <v>417</v>
      </c>
      <c r="Z126" s="76">
        <v>285</v>
      </c>
      <c r="AA126" s="80">
        <v>65.685000000000002</v>
      </c>
      <c r="AB126" s="84">
        <v>-6865.4</v>
      </c>
      <c r="AC126" s="80">
        <v>-6.9569999999999999</v>
      </c>
      <c r="AD126" s="80">
        <v>7.12</v>
      </c>
      <c r="AE126" s="76">
        <v>8080</v>
      </c>
    </row>
    <row r="127" spans="1:31" ht="15" hidden="1" x14ac:dyDescent="0.2">
      <c r="A127" s="76">
        <v>114</v>
      </c>
      <c r="B127" s="75" t="s">
        <v>190</v>
      </c>
      <c r="C127" s="80">
        <v>100.205</v>
      </c>
      <c r="D127" s="81">
        <v>154.9</v>
      </c>
      <c r="E127" s="81">
        <v>363.2</v>
      </c>
      <c r="F127" s="81">
        <v>530.29999999999995</v>
      </c>
      <c r="G127" s="81">
        <v>27</v>
      </c>
      <c r="H127" s="81">
        <v>421</v>
      </c>
      <c r="I127" s="80">
        <v>0.26100000000000001</v>
      </c>
      <c r="J127" s="80">
        <v>0.33</v>
      </c>
      <c r="K127" s="80">
        <v>0.67900000000000005</v>
      </c>
      <c r="L127" s="81">
        <v>293</v>
      </c>
      <c r="M127" s="81">
        <v>0</v>
      </c>
      <c r="N127" s="82">
        <v>-9.4079999999999995</v>
      </c>
      <c r="O127" s="83">
        <v>0.2064</v>
      </c>
      <c r="P127" s="83">
        <v>-1.5019999999999999E-4</v>
      </c>
      <c r="Q127" s="83">
        <v>4.3859999999999997E-8</v>
      </c>
      <c r="R127" s="84">
        <v>417.46</v>
      </c>
      <c r="S127" s="84">
        <v>225.13</v>
      </c>
      <c r="T127" s="76">
        <v>-46.59</v>
      </c>
      <c r="U127" s="76">
        <v>0.77</v>
      </c>
      <c r="V127" s="133">
        <v>15.8261</v>
      </c>
      <c r="W127" s="134">
        <v>2845.06</v>
      </c>
      <c r="X127" s="134">
        <v>-53.6</v>
      </c>
      <c r="Y127" s="76">
        <v>390</v>
      </c>
      <c r="Z127" s="76">
        <v>264</v>
      </c>
      <c r="AA127" s="80">
        <v>60.131</v>
      </c>
      <c r="AB127" s="84">
        <v>-6074.01</v>
      </c>
      <c r="AC127" s="80">
        <v>-6.2439999999999998</v>
      </c>
      <c r="AD127" s="80">
        <v>5.79</v>
      </c>
      <c r="AE127" s="76">
        <v>7330</v>
      </c>
    </row>
    <row r="128" spans="1:31" ht="15" hidden="1" x14ac:dyDescent="0.2">
      <c r="A128" s="76">
        <v>115</v>
      </c>
      <c r="B128" s="75" t="s">
        <v>191</v>
      </c>
      <c r="C128" s="80">
        <v>142.20099999999999</v>
      </c>
      <c r="D128" s="81">
        <v>307.7</v>
      </c>
      <c r="E128" s="81">
        <v>514.20000000000005</v>
      </c>
      <c r="F128" s="81">
        <v>761</v>
      </c>
      <c r="G128" s="81">
        <v>34.6</v>
      </c>
      <c r="H128" s="81">
        <v>462</v>
      </c>
      <c r="I128" s="80">
        <v>0.26</v>
      </c>
      <c r="J128" s="80">
        <v>0.38200000000000001</v>
      </c>
      <c r="K128" s="80">
        <v>0.99</v>
      </c>
      <c r="L128" s="81">
        <v>313</v>
      </c>
      <c r="M128" s="81">
        <v>0.4</v>
      </c>
      <c r="N128" s="82">
        <v>-13.499000000000001</v>
      </c>
      <c r="O128" s="83">
        <v>0.21490000000000001</v>
      </c>
      <c r="P128" s="83">
        <v>-1.5449999999999999E-4</v>
      </c>
      <c r="Q128" s="83">
        <v>4.395E-8</v>
      </c>
      <c r="R128" s="84">
        <v>695.42</v>
      </c>
      <c r="S128" s="84">
        <v>351.79</v>
      </c>
      <c r="T128" s="76">
        <v>27.75</v>
      </c>
      <c r="U128" s="76">
        <v>51.66</v>
      </c>
      <c r="V128" s="133">
        <v>16.2758</v>
      </c>
      <c r="W128" s="134">
        <v>4237.37</v>
      </c>
      <c r="X128" s="134">
        <v>-74.75</v>
      </c>
      <c r="Y128" s="76">
        <v>548</v>
      </c>
      <c r="Z128" s="76">
        <v>377</v>
      </c>
      <c r="AA128" s="80">
        <v>0</v>
      </c>
      <c r="AB128" s="84">
        <v>0</v>
      </c>
      <c r="AC128" s="80">
        <v>0</v>
      </c>
      <c r="AD128" s="80">
        <v>0</v>
      </c>
      <c r="AE128" s="76">
        <v>11000</v>
      </c>
    </row>
    <row r="129" spans="1:31" ht="15" hidden="1" x14ac:dyDescent="0.2">
      <c r="A129" s="76">
        <v>116</v>
      </c>
      <c r="B129" s="75" t="s">
        <v>192</v>
      </c>
      <c r="C129" s="80">
        <v>130.23099999999999</v>
      </c>
      <c r="D129" s="81">
        <v>241.2</v>
      </c>
      <c r="E129" s="81">
        <v>452.9</v>
      </c>
      <c r="F129" s="81">
        <v>637</v>
      </c>
      <c r="G129" s="81">
        <v>27</v>
      </c>
      <c r="H129" s="81">
        <v>494</v>
      </c>
      <c r="I129" s="80">
        <v>0.26</v>
      </c>
      <c r="J129" s="80">
        <v>0.52</v>
      </c>
      <c r="K129" s="80">
        <v>0.82099999999999995</v>
      </c>
      <c r="L129" s="81">
        <v>293</v>
      </c>
      <c r="M129" s="81">
        <v>1.6</v>
      </c>
      <c r="N129" s="82">
        <v>6.181</v>
      </c>
      <c r="O129" s="83">
        <v>0.1825</v>
      </c>
      <c r="P129" s="83">
        <v>-1.009E-4</v>
      </c>
      <c r="Q129" s="83">
        <v>2.1649999999999999E-8</v>
      </c>
      <c r="R129" s="84">
        <v>0</v>
      </c>
      <c r="S129" s="84">
        <v>0</v>
      </c>
      <c r="T129" s="76">
        <v>0</v>
      </c>
      <c r="U129" s="76">
        <v>0</v>
      </c>
      <c r="V129" s="133">
        <v>14.710800000000001</v>
      </c>
      <c r="W129" s="134">
        <v>2441.66</v>
      </c>
      <c r="X129" s="134">
        <v>-150.69999999999999</v>
      </c>
      <c r="Y129" s="76">
        <v>453</v>
      </c>
      <c r="Z129" s="76">
        <v>345</v>
      </c>
      <c r="AA129" s="80">
        <v>0</v>
      </c>
      <c r="AB129" s="84">
        <v>0</v>
      </c>
      <c r="AC129" s="80">
        <v>0</v>
      </c>
      <c r="AD129" s="80">
        <v>0</v>
      </c>
      <c r="AE129" s="76">
        <v>10600</v>
      </c>
    </row>
    <row r="130" spans="1:31" ht="15" hidden="1" x14ac:dyDescent="0.2">
      <c r="A130" s="76">
        <v>117</v>
      </c>
      <c r="B130" s="75" t="s">
        <v>193</v>
      </c>
      <c r="C130" s="80">
        <v>142.286</v>
      </c>
      <c r="D130" s="81">
        <v>0</v>
      </c>
      <c r="E130" s="81">
        <v>428.8</v>
      </c>
      <c r="F130" s="81">
        <v>609.6</v>
      </c>
      <c r="G130" s="81">
        <v>22.9</v>
      </c>
      <c r="H130" s="81">
        <v>0</v>
      </c>
      <c r="I130" s="80">
        <v>0</v>
      </c>
      <c r="J130" s="80">
        <v>0.38800000000000001</v>
      </c>
      <c r="K130" s="80">
        <v>0</v>
      </c>
      <c r="L130" s="81">
        <v>0</v>
      </c>
      <c r="M130" s="81">
        <v>0</v>
      </c>
      <c r="N130" s="82">
        <v>-16.808</v>
      </c>
      <c r="O130" s="83">
        <v>0.29430000000000001</v>
      </c>
      <c r="P130" s="83">
        <v>-2.065E-4</v>
      </c>
      <c r="Q130" s="83">
        <v>5.8640000000000001E-8</v>
      </c>
      <c r="R130" s="84">
        <v>0</v>
      </c>
      <c r="S130" s="84">
        <v>0</v>
      </c>
      <c r="T130" s="76">
        <v>-61.8</v>
      </c>
      <c r="U130" s="76">
        <v>8.02</v>
      </c>
      <c r="V130" s="133">
        <v>15.784800000000001</v>
      </c>
      <c r="W130" s="134">
        <v>3305.2</v>
      </c>
      <c r="X130" s="134">
        <v>-67.66</v>
      </c>
      <c r="Y130" s="76">
        <v>458</v>
      </c>
      <c r="Z130" s="76">
        <v>313</v>
      </c>
      <c r="AA130" s="80">
        <v>0</v>
      </c>
      <c r="AB130" s="84">
        <v>0</v>
      </c>
      <c r="AC130" s="80">
        <v>0</v>
      </c>
      <c r="AD130" s="80">
        <v>0</v>
      </c>
      <c r="AE130" s="76">
        <v>8760</v>
      </c>
    </row>
    <row r="131" spans="1:31" ht="15" hidden="1" x14ac:dyDescent="0.2">
      <c r="A131" s="76">
        <v>118</v>
      </c>
      <c r="B131" s="75" t="s">
        <v>194</v>
      </c>
      <c r="C131" s="80">
        <v>128.25899999999999</v>
      </c>
      <c r="D131" s="81">
        <v>0</v>
      </c>
      <c r="E131" s="81">
        <v>419.3</v>
      </c>
      <c r="F131" s="81">
        <v>610</v>
      </c>
      <c r="G131" s="81">
        <v>26.4</v>
      </c>
      <c r="H131" s="81">
        <v>0</v>
      </c>
      <c r="I131" s="80">
        <v>0</v>
      </c>
      <c r="J131" s="80">
        <v>0.33800000000000002</v>
      </c>
      <c r="K131" s="80">
        <v>0.752</v>
      </c>
      <c r="L131" s="81">
        <v>293</v>
      </c>
      <c r="M131" s="81">
        <v>0</v>
      </c>
      <c r="N131" s="82">
        <v>-16.067</v>
      </c>
      <c r="O131" s="83">
        <v>0.26900000000000002</v>
      </c>
      <c r="P131" s="83">
        <v>-1.908E-4</v>
      </c>
      <c r="Q131" s="83">
        <v>5.5080000000000001E-8</v>
      </c>
      <c r="R131" s="84">
        <v>0</v>
      </c>
      <c r="S131" s="84">
        <v>0</v>
      </c>
      <c r="T131" s="76">
        <v>-55.44</v>
      </c>
      <c r="U131" s="76">
        <v>8.3800000000000008</v>
      </c>
      <c r="V131" s="133">
        <v>15.870900000000001</v>
      </c>
      <c r="W131" s="134">
        <v>3341.62</v>
      </c>
      <c r="X131" s="134">
        <v>-57.57</v>
      </c>
      <c r="Y131" s="76">
        <v>440</v>
      </c>
      <c r="Z131" s="76">
        <v>350</v>
      </c>
      <c r="AA131" s="80">
        <v>0</v>
      </c>
      <c r="AB131" s="84">
        <v>0</v>
      </c>
      <c r="AC131" s="80">
        <v>0</v>
      </c>
      <c r="AD131" s="80">
        <v>0</v>
      </c>
      <c r="AE131" s="76">
        <v>8600</v>
      </c>
    </row>
    <row r="132" spans="1:31" ht="15" hidden="1" x14ac:dyDescent="0.2">
      <c r="A132" s="76">
        <v>119</v>
      </c>
      <c r="B132" s="75" t="s">
        <v>195</v>
      </c>
      <c r="C132" s="80">
        <v>84.162000000000006</v>
      </c>
      <c r="D132" s="81">
        <v>158</v>
      </c>
      <c r="E132" s="81">
        <v>314.39999999999998</v>
      </c>
      <c r="F132" s="81">
        <v>490</v>
      </c>
      <c r="G132" s="81">
        <v>32.1</v>
      </c>
      <c r="H132" s="81">
        <v>340</v>
      </c>
      <c r="I132" s="80">
        <v>0.27</v>
      </c>
      <c r="J132" s="80">
        <v>0.121</v>
      </c>
      <c r="K132" s="80">
        <v>0.65300000000000002</v>
      </c>
      <c r="L132" s="81">
        <v>293</v>
      </c>
      <c r="M132" s="81">
        <v>0</v>
      </c>
      <c r="N132" s="82">
        <v>-2.9990000000000001</v>
      </c>
      <c r="O132" s="83">
        <v>0.13100000000000001</v>
      </c>
      <c r="P132" s="83">
        <v>-6.9629999999999996E-5</v>
      </c>
      <c r="Q132" s="83">
        <v>1.2439999999999999E-8</v>
      </c>
      <c r="R132" s="84">
        <v>0</v>
      </c>
      <c r="S132" s="84">
        <v>0</v>
      </c>
      <c r="T132" s="76">
        <v>-10.31</v>
      </c>
      <c r="U132" s="76">
        <v>23.46</v>
      </c>
      <c r="V132" s="133">
        <v>15.375500000000001</v>
      </c>
      <c r="W132" s="134">
        <v>2326.8000000000002</v>
      </c>
      <c r="X132" s="134">
        <v>-48.24</v>
      </c>
      <c r="Y132" s="76">
        <v>340</v>
      </c>
      <c r="Z132" s="76">
        <v>225</v>
      </c>
      <c r="AA132" s="80">
        <v>0</v>
      </c>
      <c r="AB132" s="84">
        <v>0</v>
      </c>
      <c r="AC132" s="80">
        <v>0</v>
      </c>
      <c r="AD132" s="80">
        <v>0</v>
      </c>
      <c r="AE132" s="76">
        <v>6130</v>
      </c>
    </row>
    <row r="133" spans="1:31" ht="15" hidden="1" x14ac:dyDescent="0.2">
      <c r="A133" s="76">
        <v>120</v>
      </c>
      <c r="B133" s="75" t="s">
        <v>196</v>
      </c>
      <c r="C133" s="80">
        <v>114.232</v>
      </c>
      <c r="D133" s="81">
        <v>147</v>
      </c>
      <c r="E133" s="81">
        <v>385.1</v>
      </c>
      <c r="F133" s="81">
        <v>562</v>
      </c>
      <c r="G133" s="81">
        <v>26.2</v>
      </c>
      <c r="H133" s="81">
        <v>443</v>
      </c>
      <c r="I133" s="80">
        <v>0.252</v>
      </c>
      <c r="J133" s="80">
        <v>0.32100000000000001</v>
      </c>
      <c r="K133" s="80">
        <v>0.71</v>
      </c>
      <c r="L133" s="81">
        <v>293</v>
      </c>
      <c r="M133" s="81">
        <v>0</v>
      </c>
      <c r="N133" s="82">
        <v>-2.2010000000000001</v>
      </c>
      <c r="O133" s="83">
        <v>0.18770000000000001</v>
      </c>
      <c r="P133" s="83">
        <v>-1.0509999999999999E-4</v>
      </c>
      <c r="Q133" s="83">
        <v>2.316E-8</v>
      </c>
      <c r="R133" s="84">
        <v>446.2</v>
      </c>
      <c r="S133" s="84">
        <v>244.67</v>
      </c>
      <c r="T133" s="76">
        <v>-52.61</v>
      </c>
      <c r="U133" s="76">
        <v>3.17</v>
      </c>
      <c r="V133" s="133">
        <v>15.775499999999999</v>
      </c>
      <c r="W133" s="134">
        <v>3011.51</v>
      </c>
      <c r="X133" s="134">
        <v>-55.71</v>
      </c>
      <c r="Y133" s="76">
        <v>411</v>
      </c>
      <c r="Z133" s="76">
        <v>279</v>
      </c>
      <c r="AA133" s="80">
        <v>59.518000000000001</v>
      </c>
      <c r="AB133" s="84">
        <v>-6352.78</v>
      </c>
      <c r="AC133" s="80">
        <v>-6.1180000000000003</v>
      </c>
      <c r="AD133" s="80">
        <v>6.69</v>
      </c>
      <c r="AE133" s="76">
        <v>7760</v>
      </c>
    </row>
    <row r="134" spans="1:31" ht="15" hidden="1" x14ac:dyDescent="0.2">
      <c r="A134" s="76">
        <v>121</v>
      </c>
      <c r="B134" s="75" t="s">
        <v>197</v>
      </c>
      <c r="C134" s="80">
        <v>100.205</v>
      </c>
      <c r="D134" s="81">
        <v>138.69999999999999</v>
      </c>
      <c r="E134" s="81">
        <v>359.2</v>
      </c>
      <c r="F134" s="81">
        <v>536.29999999999995</v>
      </c>
      <c r="G134" s="81">
        <v>29.1</v>
      </c>
      <c r="H134" s="81">
        <v>414</v>
      </c>
      <c r="I134" s="80">
        <v>0.27400000000000002</v>
      </c>
      <c r="J134" s="80">
        <v>0.27</v>
      </c>
      <c r="K134" s="80">
        <v>0.69299999999999995</v>
      </c>
      <c r="L134" s="81">
        <v>293</v>
      </c>
      <c r="M134" s="81">
        <v>0</v>
      </c>
      <c r="N134" s="82">
        <v>-1.6830000000000001</v>
      </c>
      <c r="O134" s="83">
        <v>0.1633</v>
      </c>
      <c r="P134" s="83">
        <v>-8.9190000000000005E-5</v>
      </c>
      <c r="Q134" s="83">
        <v>1.871E-8</v>
      </c>
      <c r="R134" s="84">
        <v>0</v>
      </c>
      <c r="S134" s="84">
        <v>0</v>
      </c>
      <c r="T134" s="76">
        <v>-48.17</v>
      </c>
      <c r="U134" s="76">
        <v>0.63</v>
      </c>
      <c r="V134" s="133">
        <v>15.718999999999999</v>
      </c>
      <c r="W134" s="134">
        <v>2829.1</v>
      </c>
      <c r="X134" s="134">
        <v>-47.83</v>
      </c>
      <c r="Y134" s="76">
        <v>385</v>
      </c>
      <c r="Z134" s="76">
        <v>260</v>
      </c>
      <c r="AA134" s="80">
        <v>54.572000000000003</v>
      </c>
      <c r="AB134" s="84">
        <v>-5634.72</v>
      </c>
      <c r="AC134" s="80">
        <v>-5.4870000000000001</v>
      </c>
      <c r="AD134" s="80">
        <v>5.49</v>
      </c>
      <c r="AE134" s="76">
        <v>7086</v>
      </c>
    </row>
    <row r="135" spans="1:31" ht="15" hidden="1" x14ac:dyDescent="0.2">
      <c r="A135" s="76">
        <v>122</v>
      </c>
      <c r="B135" s="75" t="s">
        <v>198</v>
      </c>
      <c r="C135" s="80">
        <v>114.232</v>
      </c>
      <c r="D135" s="81">
        <v>0</v>
      </c>
      <c r="E135" s="81">
        <v>390.9</v>
      </c>
      <c r="F135" s="81">
        <v>568.79999999999995</v>
      </c>
      <c r="G135" s="81">
        <v>26.6</v>
      </c>
      <c r="H135" s="81">
        <v>466</v>
      </c>
      <c r="I135" s="80">
        <v>0.26500000000000001</v>
      </c>
      <c r="J135" s="80">
        <v>0.33800000000000002</v>
      </c>
      <c r="K135" s="80">
        <v>0.71899999999999997</v>
      </c>
      <c r="L135" s="81">
        <v>293</v>
      </c>
      <c r="M135" s="81">
        <v>0</v>
      </c>
      <c r="N135" s="82">
        <v>-2.2010000000000001</v>
      </c>
      <c r="O135" s="83">
        <v>0.18770000000000001</v>
      </c>
      <c r="P135" s="83">
        <v>-1.0509999999999999E-4</v>
      </c>
      <c r="Q135" s="83">
        <v>2.316E-8</v>
      </c>
      <c r="R135" s="84">
        <v>0</v>
      </c>
      <c r="S135" s="84">
        <v>0</v>
      </c>
      <c r="T135" s="76">
        <v>50.91</v>
      </c>
      <c r="U135" s="76">
        <v>4.1399999999999997</v>
      </c>
      <c r="V135" s="133">
        <v>15.8415</v>
      </c>
      <c r="W135" s="134">
        <v>3062.52</v>
      </c>
      <c r="X135" s="134">
        <v>-58.29</v>
      </c>
      <c r="Y135" s="76">
        <v>417</v>
      </c>
      <c r="Z135" s="76">
        <v>284</v>
      </c>
      <c r="AA135" s="80">
        <v>61.319000000000003</v>
      </c>
      <c r="AB135" s="84">
        <v>-6588.72</v>
      </c>
      <c r="AC135" s="80">
        <v>-6.3440000000000003</v>
      </c>
      <c r="AD135" s="80">
        <v>6.76</v>
      </c>
      <c r="AE135" s="76">
        <v>7953</v>
      </c>
    </row>
    <row r="136" spans="1:31" ht="15" hidden="1" x14ac:dyDescent="0.2">
      <c r="A136" s="76">
        <v>123</v>
      </c>
      <c r="B136" s="75" t="s">
        <v>199</v>
      </c>
      <c r="C136" s="80">
        <v>107.15600000000001</v>
      </c>
      <c r="D136" s="81">
        <v>0</v>
      </c>
      <c r="E136" s="81">
        <v>452.3</v>
      </c>
      <c r="F136" s="81">
        <v>683.8</v>
      </c>
      <c r="G136" s="81">
        <v>0</v>
      </c>
      <c r="H136" s="81">
        <v>0</v>
      </c>
      <c r="I136" s="80">
        <v>0</v>
      </c>
      <c r="J136" s="80">
        <v>0</v>
      </c>
      <c r="K136" s="80">
        <v>0.95399999999999996</v>
      </c>
      <c r="L136" s="81">
        <v>298</v>
      </c>
      <c r="M136" s="81">
        <v>1.9</v>
      </c>
      <c r="N136" s="82">
        <v>0</v>
      </c>
      <c r="O136" s="83">
        <v>0</v>
      </c>
      <c r="P136" s="83">
        <v>0</v>
      </c>
      <c r="Q136" s="83">
        <v>0</v>
      </c>
      <c r="R136" s="84">
        <v>0</v>
      </c>
      <c r="S136" s="84">
        <v>0</v>
      </c>
      <c r="T136" s="76">
        <v>16.73</v>
      </c>
      <c r="U136" s="76">
        <v>0</v>
      </c>
      <c r="V136" s="133">
        <v>16.951699999999999</v>
      </c>
      <c r="W136" s="134">
        <v>4237.04</v>
      </c>
      <c r="X136" s="134">
        <v>-41.65</v>
      </c>
      <c r="Y136" s="76">
        <v>460</v>
      </c>
      <c r="Z136" s="76">
        <v>400</v>
      </c>
      <c r="AA136" s="80">
        <v>0</v>
      </c>
      <c r="AB136" s="84">
        <v>0</v>
      </c>
      <c r="AC136" s="80">
        <v>0</v>
      </c>
      <c r="AD136" s="80">
        <v>0</v>
      </c>
      <c r="AE136" s="76">
        <v>0</v>
      </c>
    </row>
    <row r="137" spans="1:31" ht="15" hidden="1" x14ac:dyDescent="0.2">
      <c r="A137" s="76">
        <v>124</v>
      </c>
      <c r="B137" s="75" t="s">
        <v>200</v>
      </c>
      <c r="C137" s="80">
        <v>122.167</v>
      </c>
      <c r="D137" s="81">
        <v>328</v>
      </c>
      <c r="E137" s="81">
        <v>500</v>
      </c>
      <c r="F137" s="81">
        <v>729.8</v>
      </c>
      <c r="G137" s="81">
        <v>0</v>
      </c>
      <c r="H137" s="81">
        <v>0</v>
      </c>
      <c r="I137" s="80">
        <v>0</v>
      </c>
      <c r="J137" s="80">
        <v>0</v>
      </c>
      <c r="K137" s="80">
        <v>0</v>
      </c>
      <c r="L137" s="81">
        <v>0</v>
      </c>
      <c r="M137" s="81">
        <v>1.7</v>
      </c>
      <c r="N137" s="82">
        <v>0</v>
      </c>
      <c r="O137" s="83">
        <v>0</v>
      </c>
      <c r="P137" s="83">
        <v>0</v>
      </c>
      <c r="Q137" s="83">
        <v>0</v>
      </c>
      <c r="R137" s="84">
        <v>0</v>
      </c>
      <c r="S137" s="84">
        <v>0</v>
      </c>
      <c r="T137" s="76">
        <v>-37.380000000000003</v>
      </c>
      <c r="U137" s="76">
        <v>0</v>
      </c>
      <c r="V137" s="133">
        <v>16.3004</v>
      </c>
      <c r="W137" s="134">
        <v>3733.53</v>
      </c>
      <c r="X137" s="134">
        <v>-113.9</v>
      </c>
      <c r="Y137" s="76">
        <v>520</v>
      </c>
      <c r="Z137" s="76">
        <v>430</v>
      </c>
      <c r="AA137" s="80">
        <v>0</v>
      </c>
      <c r="AB137" s="84">
        <v>0</v>
      </c>
      <c r="AC137" s="80">
        <v>0</v>
      </c>
      <c r="AD137" s="80">
        <v>0</v>
      </c>
      <c r="AE137" s="76">
        <v>11900</v>
      </c>
    </row>
    <row r="138" spans="1:31" ht="15" hidden="1" x14ac:dyDescent="0.2">
      <c r="A138" s="76">
        <v>125</v>
      </c>
      <c r="B138" s="75" t="s">
        <v>201</v>
      </c>
      <c r="C138" s="80">
        <v>107.15600000000001</v>
      </c>
      <c r="D138" s="81">
        <v>0</v>
      </c>
      <c r="E138" s="81">
        <v>445.1</v>
      </c>
      <c r="F138" s="81">
        <v>667.2</v>
      </c>
      <c r="G138" s="81">
        <v>0</v>
      </c>
      <c r="H138" s="81">
        <v>0</v>
      </c>
      <c r="I138" s="80">
        <v>0</v>
      </c>
      <c r="J138" s="80">
        <v>0</v>
      </c>
      <c r="K138" s="80">
        <v>0.93899999999999995</v>
      </c>
      <c r="L138" s="81">
        <v>298</v>
      </c>
      <c r="M138" s="81">
        <v>2.6</v>
      </c>
      <c r="N138" s="82">
        <v>0</v>
      </c>
      <c r="O138" s="83">
        <v>0</v>
      </c>
      <c r="P138" s="83">
        <v>0</v>
      </c>
      <c r="Q138" s="83">
        <v>0</v>
      </c>
      <c r="R138" s="84">
        <v>0</v>
      </c>
      <c r="S138" s="84">
        <v>0</v>
      </c>
      <c r="T138" s="76">
        <v>17.39</v>
      </c>
      <c r="U138" s="76">
        <v>0</v>
      </c>
      <c r="V138" s="133">
        <v>16.885000000000002</v>
      </c>
      <c r="W138" s="134">
        <v>4106.95</v>
      </c>
      <c r="X138" s="134">
        <v>-44.45</v>
      </c>
      <c r="Y138" s="76">
        <v>460</v>
      </c>
      <c r="Z138" s="76">
        <v>400</v>
      </c>
      <c r="AA138" s="80">
        <v>0</v>
      </c>
      <c r="AB138" s="84">
        <v>0</v>
      </c>
      <c r="AC138" s="80">
        <v>0</v>
      </c>
      <c r="AD138" s="80">
        <v>0</v>
      </c>
      <c r="AE138" s="76">
        <v>0</v>
      </c>
    </row>
    <row r="139" spans="1:31" ht="15" hidden="1" x14ac:dyDescent="0.2">
      <c r="A139" s="76">
        <v>126</v>
      </c>
      <c r="B139" s="75" t="s">
        <v>202</v>
      </c>
      <c r="C139" s="80">
        <v>122.167</v>
      </c>
      <c r="D139" s="81">
        <v>337</v>
      </c>
      <c r="E139" s="81">
        <v>494.8</v>
      </c>
      <c r="F139" s="81">
        <v>715.6</v>
      </c>
      <c r="G139" s="81">
        <v>0</v>
      </c>
      <c r="H139" s="81">
        <v>0</v>
      </c>
      <c r="I139" s="80">
        <v>0</v>
      </c>
      <c r="J139" s="80">
        <v>0</v>
      </c>
      <c r="K139" s="80">
        <v>0</v>
      </c>
      <c r="L139" s="81">
        <v>0</v>
      </c>
      <c r="M139" s="81">
        <v>1.8</v>
      </c>
      <c r="N139" s="82">
        <v>0</v>
      </c>
      <c r="O139" s="83">
        <v>0</v>
      </c>
      <c r="P139" s="83">
        <v>0</v>
      </c>
      <c r="Q139" s="83">
        <v>0</v>
      </c>
      <c r="R139" s="84">
        <v>0</v>
      </c>
      <c r="S139" s="84">
        <v>0</v>
      </c>
      <c r="T139" s="76">
        <v>-38.57</v>
      </c>
      <c r="U139" s="76">
        <v>0</v>
      </c>
      <c r="V139" s="133">
        <v>16.4192</v>
      </c>
      <c r="W139" s="134">
        <v>3775.91</v>
      </c>
      <c r="X139" s="134">
        <v>-109</v>
      </c>
      <c r="Y139" s="76">
        <v>500</v>
      </c>
      <c r="Z139" s="76">
        <v>410</v>
      </c>
      <c r="AA139" s="80">
        <v>0</v>
      </c>
      <c r="AB139" s="84">
        <v>0</v>
      </c>
      <c r="AC139" s="80">
        <v>0</v>
      </c>
      <c r="AD139" s="80">
        <v>0</v>
      </c>
      <c r="AE139" s="76">
        <v>11800</v>
      </c>
    </row>
    <row r="140" spans="1:31" ht="15" hidden="1" x14ac:dyDescent="0.2">
      <c r="A140" s="76">
        <v>127</v>
      </c>
      <c r="B140" s="75" t="s">
        <v>203</v>
      </c>
      <c r="C140" s="80">
        <v>114.232</v>
      </c>
      <c r="D140" s="81">
        <v>0</v>
      </c>
      <c r="E140" s="81">
        <v>391.7</v>
      </c>
      <c r="F140" s="81">
        <v>565.4</v>
      </c>
      <c r="G140" s="81">
        <v>25.7</v>
      </c>
      <c r="H140" s="81">
        <v>455</v>
      </c>
      <c r="I140" s="80">
        <v>0.252</v>
      </c>
      <c r="J140" s="80">
        <v>0.36099999999999999</v>
      </c>
      <c r="K140" s="80">
        <v>0.71799999999999997</v>
      </c>
      <c r="L140" s="81">
        <v>289</v>
      </c>
      <c r="M140" s="81">
        <v>0</v>
      </c>
      <c r="N140" s="82">
        <v>-2.2010000000000001</v>
      </c>
      <c r="O140" s="83">
        <v>0.18770000000000001</v>
      </c>
      <c r="P140" s="83">
        <v>-1.0509999999999999E-4</v>
      </c>
      <c r="Q140" s="83">
        <v>2.316E-8</v>
      </c>
      <c r="R140" s="84">
        <v>437.6</v>
      </c>
      <c r="S140" s="84">
        <v>238.33</v>
      </c>
      <c r="T140" s="76">
        <v>-50.4</v>
      </c>
      <c r="U140" s="76">
        <v>3.95</v>
      </c>
      <c r="V140" s="133">
        <v>15.867100000000001</v>
      </c>
      <c r="W140" s="134">
        <v>3057.57</v>
      </c>
      <c r="X140" s="134">
        <v>-60.55</v>
      </c>
      <c r="Y140" s="76">
        <v>418</v>
      </c>
      <c r="Z140" s="76">
        <v>286</v>
      </c>
      <c r="AA140" s="80">
        <v>0</v>
      </c>
      <c r="AB140" s="84">
        <v>0</v>
      </c>
      <c r="AC140" s="80">
        <v>0</v>
      </c>
      <c r="AD140" s="80">
        <v>0</v>
      </c>
      <c r="AE140" s="76">
        <v>8033</v>
      </c>
    </row>
    <row r="141" spans="1:31" ht="15" hidden="1" x14ac:dyDescent="0.2">
      <c r="A141" s="76">
        <v>128</v>
      </c>
      <c r="B141" s="75" t="s">
        <v>204</v>
      </c>
      <c r="C141" s="80">
        <v>100.205</v>
      </c>
      <c r="D141" s="81">
        <v>154.6</v>
      </c>
      <c r="E141" s="81">
        <v>366.6</v>
      </c>
      <c r="F141" s="81">
        <v>540.6</v>
      </c>
      <c r="G141" s="81">
        <v>28.5</v>
      </c>
      <c r="H141" s="81">
        <v>416</v>
      </c>
      <c r="I141" s="80">
        <v>0.26700000000000002</v>
      </c>
      <c r="J141" s="80">
        <v>0.31</v>
      </c>
      <c r="K141" s="80">
        <v>0.69799999999999995</v>
      </c>
      <c r="L141" s="81">
        <v>0.29299999999999998</v>
      </c>
      <c r="M141" s="81">
        <v>0</v>
      </c>
      <c r="N141" s="82">
        <v>-1.6830000000000001</v>
      </c>
      <c r="O141" s="83">
        <v>0.1633</v>
      </c>
      <c r="P141" s="83">
        <v>-8.9190000000000005E-5</v>
      </c>
      <c r="Q141" s="83">
        <v>1.871E-8</v>
      </c>
      <c r="R141" s="84">
        <v>0</v>
      </c>
      <c r="S141" s="84">
        <v>0</v>
      </c>
      <c r="T141" s="76">
        <v>-45.33</v>
      </c>
      <c r="U141" s="76">
        <v>2.63</v>
      </c>
      <c r="V141" s="133">
        <v>15.8317</v>
      </c>
      <c r="W141" s="134">
        <v>2882.44</v>
      </c>
      <c r="X141" s="134">
        <v>-53.26</v>
      </c>
      <c r="Y141" s="76">
        <v>392</v>
      </c>
      <c r="Z141" s="76">
        <v>266</v>
      </c>
      <c r="AA141" s="80">
        <v>0</v>
      </c>
      <c r="AB141" s="84">
        <v>0</v>
      </c>
      <c r="AC141" s="80">
        <v>0</v>
      </c>
      <c r="AD141" s="80">
        <v>0</v>
      </c>
      <c r="AE141" s="76">
        <v>7399</v>
      </c>
    </row>
    <row r="142" spans="1:31" ht="15" hidden="1" x14ac:dyDescent="0.2">
      <c r="A142" s="76">
        <v>129</v>
      </c>
      <c r="B142" s="75" t="s">
        <v>205</v>
      </c>
      <c r="C142" s="80">
        <v>86.177999999999997</v>
      </c>
      <c r="D142" s="81">
        <v>155</v>
      </c>
      <c r="E142" s="81">
        <v>336.4</v>
      </c>
      <c r="F142" s="81">
        <v>504.4</v>
      </c>
      <c r="G142" s="81">
        <v>30.8</v>
      </c>
      <c r="H142" s="81">
        <v>367</v>
      </c>
      <c r="I142" s="80">
        <v>0.27300000000000002</v>
      </c>
      <c r="J142" s="80">
        <v>0.27500000000000002</v>
      </c>
      <c r="K142" s="80">
        <v>0.66400000000000003</v>
      </c>
      <c r="L142" s="81">
        <v>293</v>
      </c>
      <c r="M142" s="81">
        <v>0</v>
      </c>
      <c r="N142" s="82">
        <v>-0.56999999999999995</v>
      </c>
      <c r="O142" s="83">
        <v>0.13589999999999999</v>
      </c>
      <c r="P142" s="83">
        <v>-6.8540000000000004E-5</v>
      </c>
      <c r="Q142" s="83">
        <v>1.2019999999999999E-8</v>
      </c>
      <c r="R142" s="84">
        <v>372.11</v>
      </c>
      <c r="S142" s="84">
        <v>207.55</v>
      </c>
      <c r="T142" s="76">
        <v>-41.02</v>
      </c>
      <c r="U142" s="76">
        <v>-0.51</v>
      </c>
      <c r="V142" s="133">
        <v>15.770099999999999</v>
      </c>
      <c r="W142" s="134">
        <v>2653.43</v>
      </c>
      <c r="X142" s="134">
        <v>-46.02</v>
      </c>
      <c r="Y142" s="76">
        <v>365</v>
      </c>
      <c r="Z142" s="76">
        <v>240</v>
      </c>
      <c r="AA142" s="80">
        <v>54.478999999999999</v>
      </c>
      <c r="AB142" s="84">
        <v>-5323.33</v>
      </c>
      <c r="AC142" s="80">
        <v>-5.5090000000000003</v>
      </c>
      <c r="AD142" s="80">
        <v>4.5789999999999997</v>
      </c>
      <c r="AE142" s="76">
        <v>6710</v>
      </c>
    </row>
    <row r="143" spans="1:31" ht="15" hidden="1" x14ac:dyDescent="0.2">
      <c r="A143" s="76">
        <v>130</v>
      </c>
      <c r="B143" s="75" t="s">
        <v>206</v>
      </c>
      <c r="C143" s="80">
        <v>68.119</v>
      </c>
      <c r="D143" s="81">
        <v>159.5</v>
      </c>
      <c r="E143" s="81">
        <v>314</v>
      </c>
      <c r="F143" s="81">
        <v>496</v>
      </c>
      <c r="G143" s="81">
        <v>40.6</v>
      </c>
      <c r="H143" s="81">
        <v>267</v>
      </c>
      <c r="I143" s="80">
        <v>0.26600000000000001</v>
      </c>
      <c r="J143" s="80">
        <v>0.16</v>
      </c>
      <c r="K143" s="80">
        <v>0.68600000000000005</v>
      </c>
      <c r="L143" s="81">
        <v>293</v>
      </c>
      <c r="M143" s="81">
        <v>0</v>
      </c>
      <c r="N143" s="82">
        <v>3.508</v>
      </c>
      <c r="O143" s="83">
        <v>8.5930000000000006E-2</v>
      </c>
      <c r="P143" s="83">
        <v>-4.7190000000000001E-5</v>
      </c>
      <c r="Q143" s="83">
        <v>1.0179999999999999E-8</v>
      </c>
      <c r="R143" s="84">
        <v>0</v>
      </c>
      <c r="S143" s="84">
        <v>0</v>
      </c>
      <c r="T143" s="76">
        <v>31</v>
      </c>
      <c r="U143" s="76">
        <v>47.47</v>
      </c>
      <c r="V143" s="133">
        <v>15.988</v>
      </c>
      <c r="W143" s="134">
        <v>2541.83</v>
      </c>
      <c r="X143" s="134">
        <v>-42.26</v>
      </c>
      <c r="Y143" s="76">
        <v>335</v>
      </c>
      <c r="Z143" s="76">
        <v>250</v>
      </c>
      <c r="AA143" s="80">
        <v>0</v>
      </c>
      <c r="AB143" s="84">
        <v>0</v>
      </c>
      <c r="AC143" s="80">
        <v>0</v>
      </c>
      <c r="AD143" s="80">
        <v>0</v>
      </c>
      <c r="AE143" s="76">
        <v>6510</v>
      </c>
    </row>
    <row r="144" spans="1:31" ht="15" hidden="1" x14ac:dyDescent="0.2">
      <c r="A144" s="76">
        <v>131</v>
      </c>
      <c r="B144" s="75" t="s">
        <v>207</v>
      </c>
      <c r="C144" s="80">
        <v>88.15</v>
      </c>
      <c r="D144" s="81">
        <v>156</v>
      </c>
      <c r="E144" s="81">
        <v>404.4</v>
      </c>
      <c r="F144" s="81">
        <v>579.5</v>
      </c>
      <c r="G144" s="81">
        <v>38</v>
      </c>
      <c r="H144" s="81">
        <v>329</v>
      </c>
      <c r="I144" s="80">
        <v>0.26</v>
      </c>
      <c r="J144" s="80">
        <v>0.57999999999999996</v>
      </c>
      <c r="K144" s="80">
        <v>0.81</v>
      </c>
      <c r="L144" s="81">
        <v>293</v>
      </c>
      <c r="M144" s="81">
        <v>1.8</v>
      </c>
      <c r="N144" s="82">
        <v>-2.2789999999999999</v>
      </c>
      <c r="O144" s="83">
        <v>0.13569999999999999</v>
      </c>
      <c r="P144" s="83">
        <v>-8.3230000000000001E-5</v>
      </c>
      <c r="Q144" s="83">
        <v>2.0660000000000001E-8</v>
      </c>
      <c r="R144" s="84">
        <v>1148.8</v>
      </c>
      <c r="S144" s="84">
        <v>349.51</v>
      </c>
      <c r="T144" s="76">
        <v>-72.2</v>
      </c>
      <c r="U144" s="76">
        <v>0</v>
      </c>
      <c r="V144" s="133">
        <v>16.712700000000002</v>
      </c>
      <c r="W144" s="134">
        <v>3026.43</v>
      </c>
      <c r="X144" s="134">
        <v>-104.1</v>
      </c>
      <c r="Y144" s="76">
        <v>426</v>
      </c>
      <c r="Z144" s="76">
        <v>298</v>
      </c>
      <c r="AA144" s="80">
        <v>0</v>
      </c>
      <c r="AB144" s="84">
        <v>0</v>
      </c>
      <c r="AC144" s="80">
        <v>0</v>
      </c>
      <c r="AD144" s="80">
        <v>0</v>
      </c>
      <c r="AE144" s="76">
        <v>10540</v>
      </c>
    </row>
    <row r="145" spans="1:31" ht="15" hidden="1" x14ac:dyDescent="0.2">
      <c r="A145" s="76">
        <v>132</v>
      </c>
      <c r="B145" s="75" t="s">
        <v>208</v>
      </c>
      <c r="C145" s="80">
        <v>70.135000000000005</v>
      </c>
      <c r="D145" s="81">
        <v>104.7</v>
      </c>
      <c r="E145" s="81">
        <v>293.3</v>
      </c>
      <c r="F145" s="81">
        <v>450</v>
      </c>
      <c r="G145" s="81">
        <v>34.700000000000003</v>
      </c>
      <c r="H145" s="81">
        <v>300</v>
      </c>
      <c r="I145" s="80">
        <v>0.28199999999999997</v>
      </c>
      <c r="J145" s="80">
        <v>0.20899999999999999</v>
      </c>
      <c r="K145" s="80">
        <v>0.627</v>
      </c>
      <c r="L145" s="81">
        <v>293</v>
      </c>
      <c r="M145" s="81">
        <v>0</v>
      </c>
      <c r="N145" s="82">
        <v>5.1929999999999996</v>
      </c>
      <c r="O145" s="83">
        <v>9.2899999999999996E-2</v>
      </c>
      <c r="P145" s="83">
        <v>-4.7939999999999998E-5</v>
      </c>
      <c r="Q145" s="83">
        <v>9.5789999999999993E-9</v>
      </c>
      <c r="R145" s="84">
        <v>0</v>
      </c>
      <c r="S145" s="84">
        <v>0</v>
      </c>
      <c r="T145" s="76">
        <v>-6.92</v>
      </c>
      <c r="U145" s="76">
        <v>17.87</v>
      </c>
      <c r="V145" s="133">
        <v>15.7179</v>
      </c>
      <c r="W145" s="134">
        <v>2333.61</v>
      </c>
      <c r="X145" s="134">
        <v>-36.33</v>
      </c>
      <c r="Y145" s="76">
        <v>315</v>
      </c>
      <c r="Z145" s="76">
        <v>210</v>
      </c>
      <c r="AA145" s="80">
        <v>0</v>
      </c>
      <c r="AB145" s="84">
        <v>0</v>
      </c>
      <c r="AC145" s="80">
        <v>0</v>
      </c>
      <c r="AD145" s="80">
        <v>0</v>
      </c>
      <c r="AE145" s="76">
        <v>5760</v>
      </c>
    </row>
    <row r="146" spans="1:31" ht="15" hidden="1" x14ac:dyDescent="0.2">
      <c r="A146" s="76">
        <v>133</v>
      </c>
      <c r="B146" s="75" t="s">
        <v>209</v>
      </c>
      <c r="C146" s="80">
        <v>88.15</v>
      </c>
      <c r="D146" s="81">
        <v>264.39999999999998</v>
      </c>
      <c r="E146" s="81">
        <v>375.2</v>
      </c>
      <c r="F146" s="81">
        <v>545</v>
      </c>
      <c r="G146" s="81">
        <v>39</v>
      </c>
      <c r="H146" s="81">
        <v>319</v>
      </c>
      <c r="I146" s="80">
        <v>0.28000000000000003</v>
      </c>
      <c r="J146" s="80">
        <v>0.5</v>
      </c>
      <c r="K146" s="80">
        <v>0.80900000000000005</v>
      </c>
      <c r="L146" s="81">
        <v>293</v>
      </c>
      <c r="M146" s="81">
        <v>1.9</v>
      </c>
      <c r="N146" s="82">
        <v>-2.887</v>
      </c>
      <c r="O146" s="83">
        <v>0.14560000000000001</v>
      </c>
      <c r="P146" s="83">
        <v>-1.004E-4</v>
      </c>
      <c r="Q146" s="83">
        <v>2.934E-8</v>
      </c>
      <c r="R146" s="84">
        <v>1502</v>
      </c>
      <c r="S146" s="84">
        <v>336.75</v>
      </c>
      <c r="T146" s="76">
        <v>-78.8</v>
      </c>
      <c r="U146" s="76">
        <v>-39.5</v>
      </c>
      <c r="V146" s="133">
        <v>15.0113</v>
      </c>
      <c r="W146" s="134">
        <v>1988.08</v>
      </c>
      <c r="X146" s="134">
        <v>-137.80000000000001</v>
      </c>
      <c r="Y146" s="76">
        <v>375</v>
      </c>
      <c r="Z146" s="76">
        <v>298</v>
      </c>
      <c r="AA146" s="80">
        <v>0</v>
      </c>
      <c r="AB146" s="84">
        <v>0</v>
      </c>
      <c r="AC146" s="80">
        <v>0</v>
      </c>
      <c r="AD146" s="80">
        <v>0</v>
      </c>
      <c r="AE146" s="76">
        <v>9700</v>
      </c>
    </row>
    <row r="147" spans="1:31" ht="15" hidden="1" x14ac:dyDescent="0.2">
      <c r="A147" s="76">
        <v>134</v>
      </c>
      <c r="B147" s="75" t="s">
        <v>210</v>
      </c>
      <c r="C147" s="80">
        <v>114.232</v>
      </c>
      <c r="D147" s="81">
        <v>182.3</v>
      </c>
      <c r="E147" s="81">
        <v>391.4</v>
      </c>
      <c r="F147" s="81">
        <v>576.6</v>
      </c>
      <c r="G147" s="81">
        <v>27.7</v>
      </c>
      <c r="H147" s="81">
        <v>455</v>
      </c>
      <c r="I147" s="80">
        <v>0.26700000000000002</v>
      </c>
      <c r="J147" s="80">
        <v>0.30399999999999999</v>
      </c>
      <c r="K147" s="80">
        <v>0.72699999999999998</v>
      </c>
      <c r="L147" s="81">
        <v>293</v>
      </c>
      <c r="M147" s="81">
        <v>0</v>
      </c>
      <c r="N147" s="82">
        <v>-2.2010000000000001</v>
      </c>
      <c r="O147" s="83">
        <v>0.18770000000000001</v>
      </c>
      <c r="P147" s="83">
        <v>-1.5009999999999999E-4</v>
      </c>
      <c r="Q147" s="83">
        <v>2.316E-8</v>
      </c>
      <c r="R147" s="84">
        <v>0</v>
      </c>
      <c r="S147" s="84">
        <v>0</v>
      </c>
      <c r="T147" s="76">
        <v>-51.38</v>
      </c>
      <c r="U147" s="76">
        <v>4.76</v>
      </c>
      <c r="V147" s="133">
        <v>15.8126</v>
      </c>
      <c r="W147" s="134">
        <v>3102.06</v>
      </c>
      <c r="X147" s="134">
        <v>53.47</v>
      </c>
      <c r="Y147" s="76">
        <v>418</v>
      </c>
      <c r="Z147" s="76">
        <v>283</v>
      </c>
      <c r="AA147" s="80">
        <v>0</v>
      </c>
      <c r="AB147" s="84">
        <v>0</v>
      </c>
      <c r="AC147" s="80">
        <v>0</v>
      </c>
      <c r="AD147" s="80">
        <v>0</v>
      </c>
      <c r="AE147" s="76">
        <v>7838</v>
      </c>
    </row>
    <row r="148" spans="1:31" ht="15" hidden="1" x14ac:dyDescent="0.2">
      <c r="A148" s="76">
        <v>135</v>
      </c>
      <c r="B148" s="75" t="s">
        <v>211</v>
      </c>
      <c r="C148" s="80">
        <v>84.162000000000006</v>
      </c>
      <c r="D148" s="81">
        <v>138.30000000000001</v>
      </c>
      <c r="E148" s="81">
        <v>340.9</v>
      </c>
      <c r="F148" s="81">
        <v>518</v>
      </c>
      <c r="G148" s="81">
        <v>32.4</v>
      </c>
      <c r="H148" s="81">
        <v>351</v>
      </c>
      <c r="I148" s="80">
        <v>0.27</v>
      </c>
      <c r="J148" s="80">
        <v>0.26900000000000002</v>
      </c>
      <c r="K148" s="80">
        <v>0.69399999999999995</v>
      </c>
      <c r="L148" s="81">
        <v>293</v>
      </c>
      <c r="M148" s="81">
        <v>0</v>
      </c>
      <c r="N148" s="82">
        <v>-3.5230000000000001</v>
      </c>
      <c r="O148" s="83">
        <v>0.13539999999999999</v>
      </c>
      <c r="P148" s="83">
        <v>-7.9789999999999993E-5</v>
      </c>
      <c r="Q148" s="83">
        <v>1.9020000000000001E-8</v>
      </c>
      <c r="R148" s="84">
        <v>0</v>
      </c>
      <c r="S148" s="84">
        <v>0</v>
      </c>
      <c r="T148" s="76">
        <v>-13.8</v>
      </c>
      <c r="U148" s="76">
        <v>17.5</v>
      </c>
      <c r="V148" s="133">
        <v>15.9124</v>
      </c>
      <c r="W148" s="134">
        <v>2731.79</v>
      </c>
      <c r="X148" s="134">
        <v>-46.47</v>
      </c>
      <c r="Y148" s="76">
        <v>364</v>
      </c>
      <c r="Z148" s="76">
        <v>248</v>
      </c>
      <c r="AA148" s="80">
        <v>0</v>
      </c>
      <c r="AB148" s="84">
        <v>0</v>
      </c>
      <c r="AC148" s="80">
        <v>0</v>
      </c>
      <c r="AD148" s="80">
        <v>0</v>
      </c>
      <c r="AE148" s="76">
        <v>6890</v>
      </c>
    </row>
    <row r="149" spans="1:31" ht="15" hidden="1" x14ac:dyDescent="0.2">
      <c r="A149" s="76">
        <v>136</v>
      </c>
      <c r="B149" s="75" t="s">
        <v>212</v>
      </c>
      <c r="C149" s="80">
        <v>114.232</v>
      </c>
      <c r="D149" s="81">
        <v>152.69999999999999</v>
      </c>
      <c r="E149" s="81">
        <v>392.1</v>
      </c>
      <c r="F149" s="81">
        <v>563.6</v>
      </c>
      <c r="G149" s="81">
        <v>25.1</v>
      </c>
      <c r="H149" s="81">
        <v>464</v>
      </c>
      <c r="I149" s="80">
        <v>0.252</v>
      </c>
      <c r="J149" s="80">
        <v>0.36899999999999999</v>
      </c>
      <c r="K149" s="80">
        <v>0.70599999999999996</v>
      </c>
      <c r="L149" s="81">
        <v>293</v>
      </c>
      <c r="M149" s="81">
        <v>0</v>
      </c>
      <c r="N149" s="82">
        <v>-2.2010000000000001</v>
      </c>
      <c r="O149" s="83">
        <v>0.18770000000000001</v>
      </c>
      <c r="P149" s="83">
        <v>-1.0509999999999999E-4</v>
      </c>
      <c r="Q149" s="83">
        <v>2.316E-8</v>
      </c>
      <c r="R149" s="84">
        <v>0</v>
      </c>
      <c r="S149" s="84">
        <v>0</v>
      </c>
      <c r="T149" s="76">
        <v>-50.82</v>
      </c>
      <c r="U149" s="76">
        <v>3.28</v>
      </c>
      <c r="V149" s="133">
        <v>15.8865</v>
      </c>
      <c r="W149" s="134">
        <v>3065.96</v>
      </c>
      <c r="X149" s="134">
        <v>-60.74</v>
      </c>
      <c r="Y149" s="76">
        <v>418</v>
      </c>
      <c r="Z149" s="76">
        <v>286</v>
      </c>
      <c r="AA149" s="80">
        <v>64.370999999999995</v>
      </c>
      <c r="AB149" s="84">
        <v>-6817.44</v>
      </c>
      <c r="AC149" s="80">
        <v>-6.7629999999999999</v>
      </c>
      <c r="AD149" s="80">
        <v>7.02</v>
      </c>
      <c r="AE149" s="76">
        <v>8100</v>
      </c>
    </row>
    <row r="150" spans="1:31" ht="15" hidden="1" x14ac:dyDescent="0.2">
      <c r="A150" s="76">
        <v>137</v>
      </c>
      <c r="B150" s="75" t="s">
        <v>213</v>
      </c>
      <c r="C150" s="80">
        <v>100.205</v>
      </c>
      <c r="D150" s="81">
        <v>100</v>
      </c>
      <c r="E150" s="81">
        <v>365</v>
      </c>
      <c r="F150" s="81">
        <v>535.20000000000005</v>
      </c>
      <c r="G150" s="81">
        <v>27.8</v>
      </c>
      <c r="H150" s="81">
        <v>404</v>
      </c>
      <c r="I150" s="80">
        <v>0.25600000000000001</v>
      </c>
      <c r="J150" s="80">
        <v>0.32400000000000001</v>
      </c>
      <c r="K150" s="80">
        <v>0.68700000000000006</v>
      </c>
      <c r="L150" s="81">
        <v>293</v>
      </c>
      <c r="M150" s="81">
        <v>0</v>
      </c>
      <c r="N150" s="82">
        <v>-1.6830000000000001</v>
      </c>
      <c r="O150" s="83">
        <v>0.1633</v>
      </c>
      <c r="P150" s="83">
        <v>-8.9190000000000005E-5</v>
      </c>
      <c r="Q150" s="83">
        <v>1.871E-8</v>
      </c>
      <c r="R150" s="84">
        <v>0</v>
      </c>
      <c r="S150" s="84">
        <v>0</v>
      </c>
      <c r="T150" s="76">
        <v>-45.96</v>
      </c>
      <c r="U150" s="76">
        <v>1.1000000000000001</v>
      </c>
      <c r="V150" s="133">
        <v>15.8133</v>
      </c>
      <c r="W150" s="134">
        <v>2855.66</v>
      </c>
      <c r="X150" s="134">
        <v>-53.93</v>
      </c>
      <c r="Y150" s="76">
        <v>390</v>
      </c>
      <c r="Z150" s="76">
        <v>265</v>
      </c>
      <c r="AA150" s="80">
        <v>59.325000000000003</v>
      </c>
      <c r="AB150" s="84">
        <v>-6059.25</v>
      </c>
      <c r="AC150" s="80">
        <v>-6.1230000000000002</v>
      </c>
      <c r="AD150" s="80">
        <v>5.72</v>
      </c>
      <c r="AE150" s="76">
        <v>7360</v>
      </c>
    </row>
    <row r="151" spans="1:31" ht="15" hidden="1" x14ac:dyDescent="0.2">
      <c r="A151" s="76">
        <v>138</v>
      </c>
      <c r="B151" s="75" t="s">
        <v>214</v>
      </c>
      <c r="C151" s="80">
        <v>84.162000000000006</v>
      </c>
      <c r="D151" s="81">
        <v>134.69999999999999</v>
      </c>
      <c r="E151" s="81">
        <v>343.6</v>
      </c>
      <c r="F151" s="81">
        <v>521</v>
      </c>
      <c r="G151" s="81">
        <v>32.5</v>
      </c>
      <c r="H151" s="81">
        <v>350</v>
      </c>
      <c r="I151" s="80">
        <v>0.27</v>
      </c>
      <c r="J151" s="80">
        <v>0.20699999999999999</v>
      </c>
      <c r="K151" s="80">
        <v>0.69799999999999995</v>
      </c>
      <c r="L151" s="81">
        <v>293</v>
      </c>
      <c r="M151" s="81">
        <v>0</v>
      </c>
      <c r="N151" s="82">
        <v>-3.5230000000000001</v>
      </c>
      <c r="O151" s="83">
        <v>0.13539999999999999</v>
      </c>
      <c r="P151" s="83">
        <v>-7.9789999999999993E-5</v>
      </c>
      <c r="Q151" s="83">
        <v>1.9020000000000001E-8</v>
      </c>
      <c r="R151" s="84">
        <v>0</v>
      </c>
      <c r="S151" s="84">
        <v>0</v>
      </c>
      <c r="T151" s="76">
        <v>-14.02</v>
      </c>
      <c r="U151" s="76">
        <v>17.04</v>
      </c>
      <c r="V151" s="133">
        <v>15.948399999999999</v>
      </c>
      <c r="W151" s="134">
        <v>2750.5</v>
      </c>
      <c r="X151" s="134">
        <v>-48.33</v>
      </c>
      <c r="Y151" s="76">
        <v>366</v>
      </c>
      <c r="Z151" s="76">
        <v>250</v>
      </c>
      <c r="AA151" s="80">
        <v>0</v>
      </c>
      <c r="AB151" s="84">
        <v>0</v>
      </c>
      <c r="AC151" s="80">
        <v>0</v>
      </c>
      <c r="AD151" s="80">
        <v>0</v>
      </c>
      <c r="AE151" s="76">
        <v>7000</v>
      </c>
    </row>
    <row r="152" spans="1:31" ht="15" hidden="1" x14ac:dyDescent="0.2">
      <c r="A152" s="76">
        <v>139</v>
      </c>
      <c r="B152" s="75" t="s">
        <v>215</v>
      </c>
      <c r="C152" s="80">
        <v>93.129000000000005</v>
      </c>
      <c r="D152" s="81">
        <v>276.89999999999998</v>
      </c>
      <c r="E152" s="81">
        <v>418.5</v>
      </c>
      <c r="F152" s="81">
        <v>646</v>
      </c>
      <c r="G152" s="81">
        <v>44</v>
      </c>
      <c r="H152" s="81">
        <v>311</v>
      </c>
      <c r="I152" s="80">
        <v>0.26</v>
      </c>
      <c r="J152" s="80">
        <v>0.27</v>
      </c>
      <c r="K152" s="80">
        <v>0.95499999999999996</v>
      </c>
      <c r="L152" s="81">
        <v>293</v>
      </c>
      <c r="M152" s="81">
        <v>0</v>
      </c>
      <c r="N152" s="82">
        <v>-4.1630000000000003</v>
      </c>
      <c r="O152" s="83">
        <v>0.1166</v>
      </c>
      <c r="P152" s="83">
        <v>-6.6829999999999995E-5</v>
      </c>
      <c r="Q152" s="83">
        <v>1.302E-8</v>
      </c>
      <c r="R152" s="84">
        <v>500.97</v>
      </c>
      <c r="S152" s="84">
        <v>285.5</v>
      </c>
      <c r="T152" s="76">
        <v>24.43</v>
      </c>
      <c r="U152" s="76">
        <v>0</v>
      </c>
      <c r="V152" s="133">
        <v>16.214300000000001</v>
      </c>
      <c r="W152" s="134">
        <v>3409.4</v>
      </c>
      <c r="X152" s="134">
        <v>-62.65</v>
      </c>
      <c r="Y152" s="76">
        <v>460</v>
      </c>
      <c r="Z152" s="76">
        <v>300</v>
      </c>
      <c r="AA152" s="80">
        <v>0</v>
      </c>
      <c r="AB152" s="84">
        <v>0</v>
      </c>
      <c r="AC152" s="80">
        <v>0</v>
      </c>
      <c r="AD152" s="80">
        <v>0</v>
      </c>
      <c r="AE152" s="76">
        <v>8950</v>
      </c>
    </row>
    <row r="153" spans="1:31" ht="15" hidden="1" x14ac:dyDescent="0.2">
      <c r="A153" s="76">
        <v>140</v>
      </c>
      <c r="B153" s="75" t="s">
        <v>216</v>
      </c>
      <c r="C153" s="80">
        <v>84.162000000000006</v>
      </c>
      <c r="D153" s="81">
        <v>139</v>
      </c>
      <c r="E153" s="81">
        <v>329.6</v>
      </c>
      <c r="F153" s="81">
        <v>490</v>
      </c>
      <c r="G153" s="81">
        <v>30</v>
      </c>
      <c r="H153" s="81">
        <v>360</v>
      </c>
      <c r="I153" s="80">
        <v>0.27</v>
      </c>
      <c r="J153" s="80">
        <v>0.28999999999999998</v>
      </c>
      <c r="K153" s="80">
        <v>0.66900000000000004</v>
      </c>
      <c r="L153" s="81">
        <v>293</v>
      </c>
      <c r="M153" s="81">
        <v>0</v>
      </c>
      <c r="N153" s="82">
        <v>-0.4</v>
      </c>
      <c r="O153" s="83">
        <v>0.12839999999999999</v>
      </c>
      <c r="P153" s="83">
        <v>-7.271E-5</v>
      </c>
      <c r="Q153" s="83">
        <v>1.613E-8</v>
      </c>
      <c r="R153" s="84">
        <v>0</v>
      </c>
      <c r="S153" s="84">
        <v>0</v>
      </c>
      <c r="T153" s="76">
        <v>-12.03</v>
      </c>
      <c r="U153" s="76">
        <v>19.63</v>
      </c>
      <c r="V153" s="133">
        <v>15.752700000000001</v>
      </c>
      <c r="W153" s="134">
        <v>2580.52</v>
      </c>
      <c r="X153" s="134">
        <v>-46.56</v>
      </c>
      <c r="Y153" s="76">
        <v>352</v>
      </c>
      <c r="Z153" s="76">
        <v>218</v>
      </c>
      <c r="AA153" s="80">
        <v>0</v>
      </c>
      <c r="AB153" s="84">
        <v>0</v>
      </c>
      <c r="AC153" s="80">
        <v>0</v>
      </c>
      <c r="AD153" s="80">
        <v>0</v>
      </c>
      <c r="AE153" s="76">
        <v>6590</v>
      </c>
    </row>
    <row r="154" spans="1:31" ht="15" hidden="1" x14ac:dyDescent="0.2">
      <c r="A154" s="76">
        <v>141</v>
      </c>
      <c r="B154" s="75" t="s">
        <v>217</v>
      </c>
      <c r="C154" s="80">
        <v>114.232</v>
      </c>
      <c r="D154" s="81">
        <v>152.19999999999999</v>
      </c>
      <c r="E154" s="81">
        <v>390.9</v>
      </c>
      <c r="F154" s="81">
        <v>561.70000000000005</v>
      </c>
      <c r="G154" s="81">
        <v>25.1</v>
      </c>
      <c r="H154" s="81">
        <v>476</v>
      </c>
      <c r="I154" s="80">
        <v>0.25900000000000001</v>
      </c>
      <c r="J154" s="80">
        <v>0.36899999999999999</v>
      </c>
      <c r="K154" s="80">
        <v>0.70499999999999996</v>
      </c>
      <c r="L154" s="81">
        <v>293</v>
      </c>
      <c r="M154" s="81">
        <v>0</v>
      </c>
      <c r="N154" s="82">
        <v>-2.2010000000000001</v>
      </c>
      <c r="O154" s="83">
        <v>0.18770000000000001</v>
      </c>
      <c r="P154" s="83">
        <v>-1.0509999999999999E-4</v>
      </c>
      <c r="Q154" s="83">
        <v>2.316E-8</v>
      </c>
      <c r="R154" s="84">
        <v>0</v>
      </c>
      <c r="S154" s="84">
        <v>0</v>
      </c>
      <c r="T154" s="76">
        <v>-50.619</v>
      </c>
      <c r="U154" s="76">
        <v>4</v>
      </c>
      <c r="V154" s="133">
        <v>15.8893</v>
      </c>
      <c r="W154" s="134">
        <v>3057.05</v>
      </c>
      <c r="X154" s="134">
        <v>-60.59</v>
      </c>
      <c r="Y154" s="76">
        <v>417</v>
      </c>
      <c r="Z154" s="76">
        <v>285</v>
      </c>
      <c r="AA154" s="80">
        <v>64.394000000000005</v>
      </c>
      <c r="AB154" s="84">
        <v>-6799.54</v>
      </c>
      <c r="AC154" s="80">
        <v>-6.7690000000000001</v>
      </c>
      <c r="AD154" s="80">
        <v>6.98</v>
      </c>
      <c r="AE154" s="76">
        <v>8100</v>
      </c>
    </row>
    <row r="155" spans="1:31" ht="15" hidden="1" x14ac:dyDescent="0.2">
      <c r="A155" s="76">
        <v>142</v>
      </c>
      <c r="B155" s="75" t="s">
        <v>218</v>
      </c>
      <c r="C155" s="80">
        <v>84.162000000000006</v>
      </c>
      <c r="D155" s="81">
        <v>132</v>
      </c>
      <c r="E155" s="81">
        <v>331.7</v>
      </c>
      <c r="F155" s="81">
        <v>493</v>
      </c>
      <c r="G155" s="81">
        <v>30</v>
      </c>
      <c r="H155" s="81">
        <v>360</v>
      </c>
      <c r="I155" s="80">
        <v>0.27</v>
      </c>
      <c r="J155" s="80">
        <v>0.28999999999999998</v>
      </c>
      <c r="K155" s="80">
        <v>0.66900000000000004</v>
      </c>
      <c r="L155" s="81">
        <v>293</v>
      </c>
      <c r="M155" s="81">
        <v>0</v>
      </c>
      <c r="N155" s="82">
        <v>3.016</v>
      </c>
      <c r="O155" s="83">
        <v>0.1231</v>
      </c>
      <c r="P155" s="83">
        <v>-7.182E-5</v>
      </c>
      <c r="Q155" s="83">
        <v>1.7500000000000001E-8</v>
      </c>
      <c r="R155" s="84">
        <v>0</v>
      </c>
      <c r="S155" s="84">
        <v>0</v>
      </c>
      <c r="T155" s="76">
        <v>-12.99</v>
      </c>
      <c r="U155" s="76">
        <v>19.03</v>
      </c>
      <c r="V155" s="133">
        <v>15.842499999999999</v>
      </c>
      <c r="W155" s="134">
        <v>2631.57</v>
      </c>
      <c r="X155" s="134">
        <v>-46</v>
      </c>
      <c r="Y155" s="76">
        <v>354</v>
      </c>
      <c r="Z155" s="76">
        <v>240</v>
      </c>
      <c r="AA155" s="80">
        <v>0</v>
      </c>
      <c r="AB155" s="84">
        <v>0</v>
      </c>
      <c r="AC155" s="80">
        <v>0</v>
      </c>
      <c r="AD155" s="80">
        <v>0</v>
      </c>
      <c r="AE155" s="76">
        <v>6680</v>
      </c>
    </row>
    <row r="156" spans="1:31" ht="15" hidden="1" x14ac:dyDescent="0.2">
      <c r="A156" s="76">
        <v>143</v>
      </c>
      <c r="B156" s="75" t="s">
        <v>219</v>
      </c>
      <c r="C156" s="80">
        <v>44.054000000000002</v>
      </c>
      <c r="D156" s="81">
        <v>150.19999999999999</v>
      </c>
      <c r="E156" s="81">
        <v>293.60000000000002</v>
      </c>
      <c r="F156" s="81">
        <v>461</v>
      </c>
      <c r="G156" s="81">
        <v>55</v>
      </c>
      <c r="H156" s="81">
        <v>154</v>
      </c>
      <c r="I156" s="80">
        <v>0.22</v>
      </c>
      <c r="J156" s="80">
        <v>0.30299999999999999</v>
      </c>
      <c r="K156" s="80">
        <v>0.77800000000000002</v>
      </c>
      <c r="L156" s="81">
        <v>293</v>
      </c>
      <c r="M156" s="81">
        <v>2.5</v>
      </c>
      <c r="N156" s="82">
        <v>1.843</v>
      </c>
      <c r="O156" s="83">
        <v>4.3529999999999999E-2</v>
      </c>
      <c r="P156" s="83">
        <v>-2.404E-5</v>
      </c>
      <c r="Q156" s="83">
        <v>5.6850000000000001E-9</v>
      </c>
      <c r="R156" s="84">
        <v>368.7</v>
      </c>
      <c r="S156" s="84">
        <v>192.82</v>
      </c>
      <c r="T156" s="76">
        <v>-39.76</v>
      </c>
      <c r="U156" s="76">
        <v>-31.86</v>
      </c>
      <c r="V156" s="133">
        <v>16.248100000000001</v>
      </c>
      <c r="W156" s="134">
        <v>2465.15</v>
      </c>
      <c r="X156" s="134">
        <v>-37.15</v>
      </c>
      <c r="Y156" s="76">
        <v>320</v>
      </c>
      <c r="Z156" s="76">
        <v>210</v>
      </c>
      <c r="AA156" s="80">
        <v>0</v>
      </c>
      <c r="AB156" s="84">
        <v>0</v>
      </c>
      <c r="AC156" s="80">
        <v>0</v>
      </c>
      <c r="AD156" s="80">
        <v>0</v>
      </c>
      <c r="AE156" s="76">
        <v>6150</v>
      </c>
    </row>
    <row r="157" spans="1:31" ht="15" hidden="1" x14ac:dyDescent="0.2">
      <c r="A157" s="76">
        <v>144</v>
      </c>
      <c r="B157" s="75" t="s">
        <v>220</v>
      </c>
      <c r="C157" s="80">
        <v>60.052</v>
      </c>
      <c r="D157" s="81">
        <v>289.8</v>
      </c>
      <c r="E157" s="81">
        <v>391.1</v>
      </c>
      <c r="F157" s="81">
        <v>594.4</v>
      </c>
      <c r="G157" s="81">
        <v>57.1</v>
      </c>
      <c r="H157" s="81">
        <v>171</v>
      </c>
      <c r="I157" s="80">
        <v>0.2</v>
      </c>
      <c r="J157" s="80">
        <v>0.45400000000000001</v>
      </c>
      <c r="K157" s="80">
        <v>1.0489999999999999</v>
      </c>
      <c r="L157" s="81">
        <v>293</v>
      </c>
      <c r="M157" s="81">
        <v>1.3</v>
      </c>
      <c r="N157" s="82">
        <v>1.1559999999999999</v>
      </c>
      <c r="O157" s="83">
        <v>6.087E-2</v>
      </c>
      <c r="P157" s="83">
        <v>-4.1869999999999997E-5</v>
      </c>
      <c r="Q157" s="83">
        <v>1.1819999999999999E-8</v>
      </c>
      <c r="R157" s="84">
        <v>600.94000000000005</v>
      </c>
      <c r="S157" s="84">
        <v>306.20999999999998</v>
      </c>
      <c r="T157" s="76">
        <v>-103.93</v>
      </c>
      <c r="U157" s="76">
        <v>-90.03</v>
      </c>
      <c r="V157" s="133">
        <v>16.808</v>
      </c>
      <c r="W157" s="134">
        <v>3405.57</v>
      </c>
      <c r="X157" s="134">
        <v>-56.34</v>
      </c>
      <c r="Y157" s="76">
        <v>430</v>
      </c>
      <c r="Z157" s="76">
        <v>290</v>
      </c>
      <c r="AA157" s="80">
        <v>57.834000000000003</v>
      </c>
      <c r="AB157" s="84">
        <v>-6841.98</v>
      </c>
      <c r="AC157" s="80">
        <v>-5.6470000000000002</v>
      </c>
      <c r="AD157" s="80">
        <v>3.44</v>
      </c>
      <c r="AE157" s="76">
        <v>5660</v>
      </c>
    </row>
    <row r="158" spans="1:31" ht="15" hidden="1" x14ac:dyDescent="0.2">
      <c r="A158" s="76">
        <v>145</v>
      </c>
      <c r="B158" s="75" t="s">
        <v>221</v>
      </c>
      <c r="C158" s="80">
        <v>102.089</v>
      </c>
      <c r="D158" s="81">
        <v>199</v>
      </c>
      <c r="E158" s="81">
        <v>412</v>
      </c>
      <c r="F158" s="81">
        <v>569</v>
      </c>
      <c r="G158" s="81">
        <v>46.2</v>
      </c>
      <c r="H158" s="81">
        <v>290</v>
      </c>
      <c r="I158" s="80">
        <v>0.28699999999999998</v>
      </c>
      <c r="J158" s="80">
        <v>0</v>
      </c>
      <c r="K158" s="80">
        <v>1.087</v>
      </c>
      <c r="L158" s="81">
        <v>293</v>
      </c>
      <c r="M158" s="81">
        <v>3</v>
      </c>
      <c r="N158" s="82">
        <v>-5.524</v>
      </c>
      <c r="O158" s="83">
        <v>0.1215</v>
      </c>
      <c r="P158" s="83">
        <v>-8.551E-5</v>
      </c>
      <c r="Q158" s="83">
        <v>2.3490000000000001E-8</v>
      </c>
      <c r="R158" s="84">
        <v>502.33</v>
      </c>
      <c r="S158" s="84">
        <v>286.04000000000002</v>
      </c>
      <c r="T158" s="76">
        <v>-137.6</v>
      </c>
      <c r="U158" s="76">
        <v>-113.93</v>
      </c>
      <c r="V158" s="133">
        <v>16.398199999999999</v>
      </c>
      <c r="W158" s="134">
        <v>3287.56</v>
      </c>
      <c r="X158" s="134">
        <v>-75.11</v>
      </c>
      <c r="Y158" s="76">
        <v>437</v>
      </c>
      <c r="Z158" s="76">
        <v>308</v>
      </c>
      <c r="AA158" s="80">
        <v>0</v>
      </c>
      <c r="AB158" s="84">
        <v>0</v>
      </c>
      <c r="AC158" s="80">
        <v>0</v>
      </c>
      <c r="AD158" s="80">
        <v>0</v>
      </c>
      <c r="AE158" s="76">
        <v>9850</v>
      </c>
    </row>
    <row r="159" spans="1:31" ht="15" hidden="1" x14ac:dyDescent="0.2">
      <c r="A159" s="76">
        <v>146</v>
      </c>
      <c r="B159" s="75" t="s">
        <v>222</v>
      </c>
      <c r="C159" s="80">
        <v>58.08</v>
      </c>
      <c r="D159" s="81">
        <v>178.2</v>
      </c>
      <c r="E159" s="81">
        <v>329.4</v>
      </c>
      <c r="F159" s="81">
        <v>508.1</v>
      </c>
      <c r="G159" s="81">
        <v>46.4</v>
      </c>
      <c r="H159" s="81">
        <v>209</v>
      </c>
      <c r="I159" s="80">
        <v>0.23200000000000001</v>
      </c>
      <c r="J159" s="80">
        <v>0.309</v>
      </c>
      <c r="K159" s="80">
        <v>0.79</v>
      </c>
      <c r="L159" s="81">
        <v>293</v>
      </c>
      <c r="M159" s="81">
        <v>2.9</v>
      </c>
      <c r="N159" s="82">
        <v>1.5049999999999999</v>
      </c>
      <c r="O159" s="83">
        <v>6.2239999999999997E-2</v>
      </c>
      <c r="P159" s="83">
        <v>-2.9920000000000002E-5</v>
      </c>
      <c r="Q159" s="83">
        <v>4.8669999999999998E-9</v>
      </c>
      <c r="R159" s="84">
        <v>367.25</v>
      </c>
      <c r="S159" s="84">
        <v>209.68</v>
      </c>
      <c r="T159" s="76">
        <v>-52</v>
      </c>
      <c r="U159" s="76">
        <v>-36.58</v>
      </c>
      <c r="V159" s="133">
        <v>16.651299999999999</v>
      </c>
      <c r="W159" s="134">
        <v>2940.46</v>
      </c>
      <c r="X159" s="134">
        <v>-35.93</v>
      </c>
      <c r="Y159" s="76">
        <v>350</v>
      </c>
      <c r="Z159" s="76">
        <v>241</v>
      </c>
      <c r="AA159" s="80">
        <v>0</v>
      </c>
      <c r="AB159" s="84">
        <v>0</v>
      </c>
      <c r="AC159" s="80">
        <v>0</v>
      </c>
      <c r="AD159" s="80">
        <v>0</v>
      </c>
      <c r="AE159" s="76">
        <v>6960</v>
      </c>
    </row>
    <row r="160" spans="1:31" ht="15" hidden="1" x14ac:dyDescent="0.2">
      <c r="A160" s="76">
        <v>147</v>
      </c>
      <c r="B160" s="75" t="s">
        <v>223</v>
      </c>
      <c r="C160" s="80">
        <v>41.052999999999997</v>
      </c>
      <c r="D160" s="81">
        <v>229.3</v>
      </c>
      <c r="E160" s="81">
        <v>354.8</v>
      </c>
      <c r="F160" s="81">
        <v>548</v>
      </c>
      <c r="G160" s="81">
        <v>47.7</v>
      </c>
      <c r="H160" s="81">
        <v>173</v>
      </c>
      <c r="I160" s="80">
        <v>0.184</v>
      </c>
      <c r="J160" s="80">
        <v>0.32100000000000001</v>
      </c>
      <c r="K160" s="80">
        <v>0.78200000000000003</v>
      </c>
      <c r="L160" s="81">
        <v>293</v>
      </c>
      <c r="M160" s="81">
        <v>3.5</v>
      </c>
      <c r="N160" s="82">
        <v>4.8920000000000003</v>
      </c>
      <c r="O160" s="83">
        <v>2.8570000000000002E-2</v>
      </c>
      <c r="P160" s="83">
        <v>-1.0730000000000001E-5</v>
      </c>
      <c r="Q160" s="83">
        <v>7.6500000000000005E-10</v>
      </c>
      <c r="R160" s="84">
        <v>334.91</v>
      </c>
      <c r="S160" s="84">
        <v>210.05</v>
      </c>
      <c r="T160" s="76">
        <v>21</v>
      </c>
      <c r="U160" s="76">
        <v>25.24</v>
      </c>
      <c r="V160" s="133">
        <v>16.287400000000002</v>
      </c>
      <c r="W160" s="134">
        <v>2945.47</v>
      </c>
      <c r="X160" s="134">
        <v>-49.15</v>
      </c>
      <c r="Y160" s="76">
        <v>390</v>
      </c>
      <c r="Z160" s="76">
        <v>260</v>
      </c>
      <c r="AA160" s="80">
        <v>47.393999999999998</v>
      </c>
      <c r="AB160" s="84">
        <v>-5392.43</v>
      </c>
      <c r="AC160" s="80">
        <v>-4.3570000000000002</v>
      </c>
      <c r="AD160" s="80">
        <v>3.49</v>
      </c>
      <c r="AE160" s="76">
        <v>7500</v>
      </c>
    </row>
    <row r="161" spans="1:33" ht="15" hidden="1" x14ac:dyDescent="0.2">
      <c r="A161" s="76">
        <v>148</v>
      </c>
      <c r="B161" s="75" t="s">
        <v>224</v>
      </c>
      <c r="C161" s="80">
        <v>78.498000000000005</v>
      </c>
      <c r="D161" s="81">
        <v>160.19999999999999</v>
      </c>
      <c r="E161" s="81">
        <v>323.89999999999998</v>
      </c>
      <c r="F161" s="81">
        <v>508</v>
      </c>
      <c r="G161" s="81">
        <v>58</v>
      </c>
      <c r="H161" s="81">
        <v>204</v>
      </c>
      <c r="I161" s="80">
        <v>0.28000000000000003</v>
      </c>
      <c r="J161" s="80">
        <v>0.34399999999999997</v>
      </c>
      <c r="K161" s="80">
        <v>1.1040000000000001</v>
      </c>
      <c r="L161" s="81">
        <v>293</v>
      </c>
      <c r="M161" s="81">
        <v>2.4</v>
      </c>
      <c r="N161" s="82">
        <v>5.976</v>
      </c>
      <c r="O161" s="83">
        <v>4.086E-2</v>
      </c>
      <c r="P161" s="83">
        <v>-2.3540000000000002E-5</v>
      </c>
      <c r="Q161" s="83">
        <v>5.3000000000000003E-9</v>
      </c>
      <c r="R161" s="84">
        <v>0</v>
      </c>
      <c r="S161" s="84">
        <v>0</v>
      </c>
      <c r="T161" s="76">
        <v>-58.3</v>
      </c>
      <c r="U161" s="76">
        <v>-49.29</v>
      </c>
      <c r="V161" s="133">
        <v>15.7514</v>
      </c>
      <c r="W161" s="134">
        <v>2447.33</v>
      </c>
      <c r="X161" s="134">
        <v>-55.33</v>
      </c>
      <c r="Y161" s="76">
        <v>355</v>
      </c>
      <c r="Z161" s="76">
        <v>237</v>
      </c>
      <c r="AA161" s="80">
        <v>0</v>
      </c>
      <c r="AB161" s="84">
        <v>0</v>
      </c>
      <c r="AC161" s="80">
        <v>0</v>
      </c>
      <c r="AD161" s="80">
        <v>0</v>
      </c>
      <c r="AE161" s="76">
        <v>6850</v>
      </c>
    </row>
    <row r="162" spans="1:33" ht="15" hidden="1" x14ac:dyDescent="0.2">
      <c r="A162" s="76">
        <v>149</v>
      </c>
      <c r="B162" s="75" t="s">
        <v>225</v>
      </c>
      <c r="C162" s="80">
        <v>26.038</v>
      </c>
      <c r="D162" s="81">
        <v>192.4</v>
      </c>
      <c r="E162" s="81">
        <v>189.2</v>
      </c>
      <c r="F162" s="81">
        <v>308.3</v>
      </c>
      <c r="G162" s="81">
        <v>60.6</v>
      </c>
      <c r="H162" s="81">
        <v>113</v>
      </c>
      <c r="I162" s="80">
        <v>0.27100000000000002</v>
      </c>
      <c r="J162" s="80">
        <v>0.184</v>
      </c>
      <c r="K162" s="80">
        <v>0.61499999999999999</v>
      </c>
      <c r="L162" s="81">
        <v>189</v>
      </c>
      <c r="M162" s="81">
        <v>0</v>
      </c>
      <c r="N162" s="82">
        <v>6.4059999999999997</v>
      </c>
      <c r="O162" s="83">
        <v>1.8100000000000002E-2</v>
      </c>
      <c r="P162" s="83">
        <v>-1.1960000000000001E-5</v>
      </c>
      <c r="Q162" s="83">
        <v>3.3729999999999998E-9</v>
      </c>
      <c r="R162" s="84">
        <v>0</v>
      </c>
      <c r="S162" s="84">
        <v>0</v>
      </c>
      <c r="T162" s="76">
        <v>54.19</v>
      </c>
      <c r="U162" s="76">
        <v>50</v>
      </c>
      <c r="V162" s="133">
        <v>16.348099999999999</v>
      </c>
      <c r="W162" s="134">
        <v>1637.184</v>
      </c>
      <c r="X162" s="134">
        <v>-19.77</v>
      </c>
      <c r="Y162" s="76">
        <v>202</v>
      </c>
      <c r="Z162" s="76">
        <v>194</v>
      </c>
      <c r="AA162" s="80">
        <v>46.122</v>
      </c>
      <c r="AB162" s="84">
        <v>-2891.04</v>
      </c>
      <c r="AC162" s="80">
        <v>-4.1619999999999999</v>
      </c>
      <c r="AD162" s="80">
        <v>0.86299999999999999</v>
      </c>
      <c r="AE162" s="76">
        <v>4050</v>
      </c>
    </row>
    <row r="163" spans="1:33" ht="15" hidden="1" x14ac:dyDescent="0.2">
      <c r="A163" s="76">
        <v>150</v>
      </c>
      <c r="B163" s="75" t="s">
        <v>226</v>
      </c>
      <c r="C163" s="80">
        <v>56.064</v>
      </c>
      <c r="D163" s="81">
        <v>186</v>
      </c>
      <c r="E163" s="81">
        <v>326</v>
      </c>
      <c r="F163" s="81">
        <v>506</v>
      </c>
      <c r="G163" s="81">
        <v>51</v>
      </c>
      <c r="H163" s="81">
        <v>0</v>
      </c>
      <c r="I163" s="80">
        <v>0</v>
      </c>
      <c r="J163" s="80">
        <v>0.33</v>
      </c>
      <c r="K163" s="80">
        <v>0.83899999999999997</v>
      </c>
      <c r="L163" s="81">
        <v>293</v>
      </c>
      <c r="M163" s="81">
        <v>2.9</v>
      </c>
      <c r="N163" s="82">
        <v>2.859</v>
      </c>
      <c r="O163" s="83">
        <v>5.0290000000000001E-2</v>
      </c>
      <c r="P163" s="83">
        <v>-2.5570000000000001E-5</v>
      </c>
      <c r="Q163" s="83">
        <v>4.552E-9</v>
      </c>
      <c r="R163" s="84">
        <v>388.17</v>
      </c>
      <c r="S163" s="84">
        <v>217.14</v>
      </c>
      <c r="T163" s="76">
        <v>-16.940000000000001</v>
      </c>
      <c r="U163" s="76">
        <v>-15.57</v>
      </c>
      <c r="V163" s="133">
        <v>15.9057</v>
      </c>
      <c r="W163" s="134">
        <v>2606.5300000000002</v>
      </c>
      <c r="X163" s="134">
        <v>-45.15</v>
      </c>
      <c r="Y163" s="76">
        <v>360</v>
      </c>
      <c r="Z163" s="76">
        <v>235</v>
      </c>
      <c r="AA163" s="80">
        <v>0</v>
      </c>
      <c r="AB163" s="84">
        <v>0</v>
      </c>
      <c r="AC163" s="80">
        <v>0</v>
      </c>
      <c r="AD163" s="80">
        <v>0</v>
      </c>
      <c r="AE163" s="76">
        <v>6770</v>
      </c>
    </row>
    <row r="164" spans="1:33" ht="15" hidden="1" x14ac:dyDescent="0.2">
      <c r="A164" s="76">
        <v>151</v>
      </c>
      <c r="B164" s="75" t="s">
        <v>227</v>
      </c>
      <c r="C164" s="80">
        <v>72.063999999999993</v>
      </c>
      <c r="D164" s="81">
        <v>285</v>
      </c>
      <c r="E164" s="81">
        <v>414</v>
      </c>
      <c r="F164" s="81">
        <v>615</v>
      </c>
      <c r="G164" s="81">
        <v>56</v>
      </c>
      <c r="H164" s="81">
        <v>210</v>
      </c>
      <c r="I164" s="80">
        <v>0.23</v>
      </c>
      <c r="J164" s="80">
        <v>0.56000000000000005</v>
      </c>
      <c r="K164" s="80">
        <v>1.0509999999999999</v>
      </c>
      <c r="L164" s="81">
        <v>293</v>
      </c>
      <c r="M164" s="81">
        <v>0</v>
      </c>
      <c r="N164" s="82">
        <v>0.41599999999999998</v>
      </c>
      <c r="O164" s="83">
        <v>7.621E-2</v>
      </c>
      <c r="P164" s="83">
        <v>-5.6180000000000001E-5</v>
      </c>
      <c r="Q164" s="83">
        <v>1.6660000000000002E-8</v>
      </c>
      <c r="R164" s="84">
        <v>733.02</v>
      </c>
      <c r="S164" s="84">
        <v>307.14999999999998</v>
      </c>
      <c r="T164" s="76">
        <v>-80.36</v>
      </c>
      <c r="U164" s="76">
        <v>-68.37</v>
      </c>
      <c r="V164" s="133">
        <v>16.561699999999998</v>
      </c>
      <c r="W164" s="134">
        <v>3319.18</v>
      </c>
      <c r="X164" s="134">
        <v>-80.150000000000006</v>
      </c>
      <c r="Y164" s="76">
        <v>450</v>
      </c>
      <c r="Z164" s="76">
        <v>315</v>
      </c>
      <c r="AA164" s="80">
        <v>0</v>
      </c>
      <c r="AB164" s="84">
        <v>0</v>
      </c>
      <c r="AC164" s="80">
        <v>0</v>
      </c>
      <c r="AD164" s="80">
        <v>0</v>
      </c>
      <c r="AE164" s="76">
        <v>11000</v>
      </c>
    </row>
    <row r="165" spans="1:33" ht="15" hidden="1" x14ac:dyDescent="0.2">
      <c r="A165" s="76">
        <v>152</v>
      </c>
      <c r="B165" s="75" t="s">
        <v>228</v>
      </c>
      <c r="C165" s="80">
        <v>53.064</v>
      </c>
      <c r="D165" s="81">
        <v>189.5</v>
      </c>
      <c r="E165" s="81">
        <v>350.5</v>
      </c>
      <c r="F165" s="81">
        <v>536</v>
      </c>
      <c r="G165" s="81">
        <v>45</v>
      </c>
      <c r="H165" s="81">
        <v>210</v>
      </c>
      <c r="I165" s="80">
        <v>0.21</v>
      </c>
      <c r="J165" s="80">
        <v>0.35</v>
      </c>
      <c r="K165" s="80">
        <v>0.80600000000000005</v>
      </c>
      <c r="L165" s="81">
        <v>293</v>
      </c>
      <c r="M165" s="81">
        <v>3.5</v>
      </c>
      <c r="N165" s="82">
        <v>2.5539999999999998</v>
      </c>
      <c r="O165" s="83">
        <v>5.2729999999999999E-2</v>
      </c>
      <c r="P165" s="83">
        <v>-3.7389999999999999E-5</v>
      </c>
      <c r="Q165" s="83">
        <v>1.0989999999999999E-8</v>
      </c>
      <c r="R165" s="84">
        <v>343.31</v>
      </c>
      <c r="S165" s="84">
        <v>210.42</v>
      </c>
      <c r="T165" s="76">
        <v>44.2</v>
      </c>
      <c r="U165" s="76">
        <v>46.68</v>
      </c>
      <c r="V165" s="133">
        <v>15.9253</v>
      </c>
      <c r="W165" s="134">
        <v>2782.21</v>
      </c>
      <c r="X165" s="134">
        <v>-51.15</v>
      </c>
      <c r="Y165" s="76">
        <v>385</v>
      </c>
      <c r="Z165" s="76">
        <v>255</v>
      </c>
      <c r="AA165" s="80">
        <v>0</v>
      </c>
      <c r="AB165" s="84">
        <v>0</v>
      </c>
      <c r="AC165" s="80">
        <v>0</v>
      </c>
      <c r="AD165" s="80">
        <v>0</v>
      </c>
      <c r="AE165" s="76">
        <v>7800</v>
      </c>
    </row>
    <row r="166" spans="1:33" ht="15" hidden="1" x14ac:dyDescent="0.2">
      <c r="A166" s="76">
        <v>153</v>
      </c>
      <c r="B166" s="75" t="s">
        <v>229</v>
      </c>
      <c r="C166" s="80">
        <v>58.08</v>
      </c>
      <c r="D166" s="81">
        <v>144</v>
      </c>
      <c r="E166" s="81">
        <v>370</v>
      </c>
      <c r="F166" s="81">
        <v>545</v>
      </c>
      <c r="G166" s="81">
        <v>56.4</v>
      </c>
      <c r="H166" s="81">
        <v>203</v>
      </c>
      <c r="I166" s="80">
        <v>0.25600000000000001</v>
      </c>
      <c r="J166" s="80">
        <v>0.63</v>
      </c>
      <c r="K166" s="80">
        <v>0.85499999999999998</v>
      </c>
      <c r="L166" s="81">
        <v>288</v>
      </c>
      <c r="M166" s="81">
        <v>0</v>
      </c>
      <c r="N166" s="82">
        <v>-0.26400000000000001</v>
      </c>
      <c r="O166" s="83">
        <v>7.5149999999999995E-2</v>
      </c>
      <c r="P166" s="83">
        <v>-4.8529999999999998E-5</v>
      </c>
      <c r="Q166" s="83">
        <v>1.2709999999999999E-8</v>
      </c>
      <c r="R166" s="84">
        <v>793.52</v>
      </c>
      <c r="S166" s="84">
        <v>307.26</v>
      </c>
      <c r="T166" s="76">
        <v>-31.55</v>
      </c>
      <c r="U166" s="76">
        <v>-17.03</v>
      </c>
      <c r="V166" s="133">
        <v>16.906600000000001</v>
      </c>
      <c r="W166" s="134">
        <v>2928.2</v>
      </c>
      <c r="X166" s="134">
        <v>-85.15</v>
      </c>
      <c r="Y166" s="76">
        <v>400</v>
      </c>
      <c r="Z166" s="76">
        <v>286</v>
      </c>
      <c r="AA166" s="80">
        <v>0</v>
      </c>
      <c r="AB166" s="84">
        <v>0</v>
      </c>
      <c r="AC166" s="80">
        <v>0</v>
      </c>
      <c r="AD166" s="80">
        <v>0</v>
      </c>
      <c r="AE166" s="76">
        <v>9550</v>
      </c>
    </row>
    <row r="167" spans="1:33" ht="15" hidden="1" x14ac:dyDescent="0.2">
      <c r="A167" s="76">
        <v>154</v>
      </c>
      <c r="B167" s="75" t="s">
        <v>230</v>
      </c>
      <c r="C167" s="80">
        <v>76.525999999999996</v>
      </c>
      <c r="D167" s="81">
        <v>138.69999999999999</v>
      </c>
      <c r="E167" s="81">
        <v>318.3</v>
      </c>
      <c r="F167" s="81">
        <v>514</v>
      </c>
      <c r="G167" s="81">
        <v>47</v>
      </c>
      <c r="H167" s="81">
        <v>234</v>
      </c>
      <c r="I167" s="80">
        <v>0.26</v>
      </c>
      <c r="J167" s="80">
        <v>0.13</v>
      </c>
      <c r="K167" s="80">
        <v>0.93700000000000006</v>
      </c>
      <c r="L167" s="81">
        <v>293</v>
      </c>
      <c r="M167" s="81">
        <v>2</v>
      </c>
      <c r="N167" s="82">
        <v>0.60399999999999998</v>
      </c>
      <c r="O167" s="83">
        <v>7.2770000000000001E-2</v>
      </c>
      <c r="P167" s="83">
        <v>-5.4419999999999997E-5</v>
      </c>
      <c r="Q167" s="83">
        <v>1.742E-8</v>
      </c>
      <c r="R167" s="84">
        <v>368.27</v>
      </c>
      <c r="S167" s="84">
        <v>210.61</v>
      </c>
      <c r="T167" s="76">
        <v>-0.15</v>
      </c>
      <c r="U167" s="76">
        <v>10.42</v>
      </c>
      <c r="V167" s="133">
        <v>15.9772</v>
      </c>
      <c r="W167" s="134">
        <v>2531.92</v>
      </c>
      <c r="X167" s="134">
        <v>-47.15</v>
      </c>
      <c r="Y167" s="76">
        <v>350</v>
      </c>
      <c r="Z167" s="76">
        <v>230</v>
      </c>
      <c r="AA167" s="80">
        <v>0</v>
      </c>
      <c r="AB167" s="84">
        <v>0</v>
      </c>
      <c r="AC167" s="80">
        <v>0</v>
      </c>
      <c r="AD167" s="80">
        <v>0</v>
      </c>
      <c r="AE167" s="76">
        <v>6475</v>
      </c>
    </row>
    <row r="168" spans="1:33" ht="15" hidden="1" x14ac:dyDescent="0.2">
      <c r="A168" s="76">
        <v>155</v>
      </c>
      <c r="B168" s="75" t="s">
        <v>231</v>
      </c>
      <c r="C168" s="80">
        <v>67.090999999999994</v>
      </c>
      <c r="D168" s="81">
        <v>186.7</v>
      </c>
      <c r="E168" s="81">
        <v>392</v>
      </c>
      <c r="F168" s="81">
        <v>585</v>
      </c>
      <c r="G168" s="81">
        <v>39</v>
      </c>
      <c r="H168" s="81">
        <v>265</v>
      </c>
      <c r="I168" s="80">
        <v>0.22</v>
      </c>
      <c r="J168" s="80">
        <v>0.39</v>
      </c>
      <c r="K168" s="80">
        <v>0.83499999999999996</v>
      </c>
      <c r="L168" s="81">
        <v>293</v>
      </c>
      <c r="M168" s="81">
        <v>3.4</v>
      </c>
      <c r="N168" s="82">
        <v>5.1829999999999998</v>
      </c>
      <c r="O168" s="83">
        <v>6.1420000000000002E-2</v>
      </c>
      <c r="P168" s="83">
        <v>-2.847E-5</v>
      </c>
      <c r="Q168" s="83">
        <v>2.9360000000000002E-9</v>
      </c>
      <c r="R168" s="84">
        <v>521.29999999999995</v>
      </c>
      <c r="S168" s="84">
        <v>252.03</v>
      </c>
      <c r="T168" s="76">
        <v>0</v>
      </c>
      <c r="U168" s="76">
        <v>0</v>
      </c>
      <c r="V168" s="133">
        <v>16.001899999999999</v>
      </c>
      <c r="W168" s="134">
        <v>3128.75</v>
      </c>
      <c r="X168" s="134">
        <v>-58.15</v>
      </c>
      <c r="Y168" s="76">
        <v>430</v>
      </c>
      <c r="Z168" s="76">
        <v>400</v>
      </c>
      <c r="AA168" s="80">
        <v>0</v>
      </c>
      <c r="AB168" s="84">
        <v>0</v>
      </c>
      <c r="AC168" s="80">
        <v>0</v>
      </c>
      <c r="AD168" s="80">
        <v>0</v>
      </c>
      <c r="AE168" s="76">
        <v>8200</v>
      </c>
    </row>
    <row r="169" spans="1:33" ht="15" hidden="1" x14ac:dyDescent="0.2">
      <c r="A169" s="76">
        <v>156</v>
      </c>
      <c r="B169" s="75" t="s">
        <v>232</v>
      </c>
      <c r="C169" s="80">
        <v>118.179</v>
      </c>
      <c r="D169" s="81">
        <v>0</v>
      </c>
      <c r="E169" s="81">
        <v>438.5</v>
      </c>
      <c r="F169" s="81">
        <v>654</v>
      </c>
      <c r="G169" s="81">
        <v>33.6</v>
      </c>
      <c r="H169" s="81">
        <v>397</v>
      </c>
      <c r="I169" s="80">
        <v>0.25</v>
      </c>
      <c r="J169" s="80">
        <v>0</v>
      </c>
      <c r="K169" s="80">
        <v>0.91100000000000003</v>
      </c>
      <c r="L169" s="81">
        <v>293</v>
      </c>
      <c r="M169" s="81">
        <v>0</v>
      </c>
      <c r="N169" s="82">
        <v>-5.8109999999999999</v>
      </c>
      <c r="O169" s="83">
        <v>0.1656</v>
      </c>
      <c r="P169" s="83">
        <v>-1.082E-4</v>
      </c>
      <c r="Q169" s="83">
        <v>2.8019999999999999E-8</v>
      </c>
      <c r="R169" s="84">
        <v>354.34</v>
      </c>
      <c r="S169" s="84">
        <v>270.8</v>
      </c>
      <c r="T169" s="76">
        <v>0</v>
      </c>
      <c r="U169" s="76">
        <v>0</v>
      </c>
      <c r="V169" s="133">
        <v>16.3308</v>
      </c>
      <c r="W169" s="134">
        <v>3644.3</v>
      </c>
      <c r="X169" s="134">
        <v>-67.150000000000006</v>
      </c>
      <c r="Y169" s="76">
        <v>493</v>
      </c>
      <c r="Z169" s="76">
        <v>348</v>
      </c>
      <c r="AA169" s="80">
        <v>0</v>
      </c>
      <c r="AB169" s="84">
        <v>0</v>
      </c>
      <c r="AC169" s="80">
        <v>0</v>
      </c>
      <c r="AD169" s="80">
        <v>0</v>
      </c>
      <c r="AE169" s="76">
        <v>9150</v>
      </c>
    </row>
    <row r="170" spans="1:33" ht="15" hidden="1" x14ac:dyDescent="0.2">
      <c r="A170" s="76">
        <v>157</v>
      </c>
      <c r="B170" s="75" t="s">
        <v>233</v>
      </c>
      <c r="C170" s="80">
        <v>17.030999999999999</v>
      </c>
      <c r="D170" s="81">
        <v>195.4</v>
      </c>
      <c r="E170" s="81">
        <v>239.7</v>
      </c>
      <c r="F170" s="81">
        <v>405.6</v>
      </c>
      <c r="G170" s="81">
        <v>111.3</v>
      </c>
      <c r="H170" s="81">
        <v>72.5</v>
      </c>
      <c r="I170" s="80">
        <v>0.24199999999999999</v>
      </c>
      <c r="J170" s="80">
        <v>0.25</v>
      </c>
      <c r="K170" s="80">
        <v>0.63900000000000001</v>
      </c>
      <c r="L170" s="81">
        <v>273.2</v>
      </c>
      <c r="M170" s="81">
        <v>1.5</v>
      </c>
      <c r="N170" s="82">
        <v>6.524</v>
      </c>
      <c r="O170" s="83">
        <v>5.692E-3</v>
      </c>
      <c r="P170" s="83">
        <v>4.0779999999999997E-6</v>
      </c>
      <c r="Q170" s="83">
        <v>-2.8299999999999999E-9</v>
      </c>
      <c r="R170" s="84">
        <v>349.04</v>
      </c>
      <c r="S170" s="84">
        <v>169.63</v>
      </c>
      <c r="T170" s="76">
        <v>-10.92</v>
      </c>
      <c r="U170" s="76">
        <v>-3.86</v>
      </c>
      <c r="V170" s="133">
        <v>16.9481</v>
      </c>
      <c r="W170" s="134">
        <v>2132.5</v>
      </c>
      <c r="X170" s="134">
        <v>-32.979999999999997</v>
      </c>
      <c r="Y170" s="76">
        <v>261</v>
      </c>
      <c r="Z170" s="76">
        <v>179</v>
      </c>
      <c r="AA170" s="80">
        <v>51.947000000000003</v>
      </c>
      <c r="AB170" s="84">
        <v>-4104.67</v>
      </c>
      <c r="AC170" s="80">
        <v>-5.1459999999999999</v>
      </c>
      <c r="AD170" s="80">
        <v>0.82</v>
      </c>
      <c r="AE170" s="76">
        <v>5580</v>
      </c>
    </row>
    <row r="171" spans="1:33" ht="15" hidden="1" x14ac:dyDescent="0.2">
      <c r="A171" s="76">
        <v>158</v>
      </c>
      <c r="B171" s="75" t="s">
        <v>234</v>
      </c>
      <c r="C171" s="80">
        <v>93.129000000000005</v>
      </c>
      <c r="D171" s="81">
        <v>267</v>
      </c>
      <c r="E171" s="81">
        <v>457.5</v>
      </c>
      <c r="F171" s="81">
        <v>699</v>
      </c>
      <c r="G171" s="81">
        <v>52.4</v>
      </c>
      <c r="H171" s="81">
        <v>270</v>
      </c>
      <c r="I171" s="80">
        <v>0.247</v>
      </c>
      <c r="J171" s="80">
        <v>0.38200000000000001</v>
      </c>
      <c r="K171" s="80">
        <v>1.022</v>
      </c>
      <c r="L171" s="81">
        <v>293</v>
      </c>
      <c r="M171" s="81">
        <v>1.6</v>
      </c>
      <c r="N171" s="82">
        <v>9.6769999999999996</v>
      </c>
      <c r="O171" s="83">
        <v>0.1525</v>
      </c>
      <c r="P171" s="83">
        <v>-1.226E-4</v>
      </c>
      <c r="Q171" s="83">
        <v>3.9010000000000003E-8</v>
      </c>
      <c r="R171" s="84">
        <v>1074.5999999999999</v>
      </c>
      <c r="S171" s="84">
        <v>337.21</v>
      </c>
      <c r="T171" s="76">
        <v>20.76</v>
      </c>
      <c r="U171" s="76">
        <v>39.840000000000003</v>
      </c>
      <c r="V171" s="133">
        <v>16.674800000000001</v>
      </c>
      <c r="W171" s="134">
        <v>3857.52</v>
      </c>
      <c r="X171" s="134">
        <v>-73.150000000000006</v>
      </c>
      <c r="Y171" s="76">
        <v>500</v>
      </c>
      <c r="Z171" s="76">
        <v>340</v>
      </c>
      <c r="AA171" s="80">
        <v>65.881</v>
      </c>
      <c r="AB171" s="84">
        <v>-8442.3700000000008</v>
      </c>
      <c r="AC171" s="80">
        <v>-6.6619999999999999</v>
      </c>
      <c r="AD171" s="80">
        <v>5.18</v>
      </c>
      <c r="AE171" s="76">
        <v>10000</v>
      </c>
    </row>
    <row r="172" spans="1:33" ht="15" hidden="1" x14ac:dyDescent="0.2">
      <c r="A172" s="76">
        <v>159</v>
      </c>
      <c r="B172" s="75" t="s">
        <v>235</v>
      </c>
      <c r="C172" s="80">
        <v>178.23400000000001</v>
      </c>
      <c r="D172" s="81">
        <v>489.7</v>
      </c>
      <c r="E172" s="81">
        <v>614.4</v>
      </c>
      <c r="F172" s="81">
        <v>883</v>
      </c>
      <c r="G172" s="81">
        <v>0</v>
      </c>
      <c r="H172" s="81">
        <v>0</v>
      </c>
      <c r="I172" s="80">
        <v>0</v>
      </c>
      <c r="J172" s="80">
        <v>0</v>
      </c>
      <c r="K172" s="80">
        <v>0</v>
      </c>
      <c r="L172" s="81">
        <v>0</v>
      </c>
      <c r="M172" s="81">
        <v>0</v>
      </c>
      <c r="N172" s="82">
        <v>-14.087</v>
      </c>
      <c r="O172" s="83">
        <v>2.4020000000000001</v>
      </c>
      <c r="P172" s="83">
        <v>-1</v>
      </c>
      <c r="Q172" s="83">
        <v>-1.575</v>
      </c>
      <c r="R172" s="84">
        <v>-4</v>
      </c>
      <c r="S172" s="84">
        <v>3.835</v>
      </c>
      <c r="T172" s="76">
        <v>-8</v>
      </c>
      <c r="U172" s="76">
        <v>513.28</v>
      </c>
      <c r="V172" s="133">
        <v>405.81</v>
      </c>
      <c r="W172" s="134">
        <v>53.7</v>
      </c>
      <c r="X172" s="134">
        <v>0</v>
      </c>
      <c r="Y172" s="76">
        <v>17.670100000000001</v>
      </c>
      <c r="Z172" s="76">
        <v>6492.44</v>
      </c>
      <c r="AA172" s="80">
        <v>-26.13</v>
      </c>
      <c r="AB172" s="84">
        <v>655</v>
      </c>
      <c r="AC172" s="80">
        <v>490</v>
      </c>
      <c r="AD172" s="80">
        <v>0</v>
      </c>
      <c r="AE172" s="76">
        <v>0</v>
      </c>
      <c r="AG172" s="76">
        <v>0</v>
      </c>
    </row>
    <row r="173" spans="1:33" ht="15" hidden="1" x14ac:dyDescent="0.2">
      <c r="A173" s="76">
        <v>160</v>
      </c>
      <c r="B173" s="75" t="s">
        <v>236</v>
      </c>
      <c r="C173" s="80">
        <v>39.948</v>
      </c>
      <c r="D173" s="81">
        <v>83.8</v>
      </c>
      <c r="E173" s="81">
        <v>87.3</v>
      </c>
      <c r="F173" s="81">
        <v>150.80000000000001</v>
      </c>
      <c r="G173" s="81">
        <v>48.1</v>
      </c>
      <c r="H173" s="81">
        <v>74.900000000000006</v>
      </c>
      <c r="I173" s="80">
        <v>0.29099999999999998</v>
      </c>
      <c r="J173" s="80">
        <v>-4.0000000000000001E-3</v>
      </c>
      <c r="K173" s="80">
        <v>1.373</v>
      </c>
      <c r="L173" s="81">
        <v>90</v>
      </c>
      <c r="M173" s="81">
        <v>0</v>
      </c>
      <c r="N173" s="82">
        <v>4.9690000000000003</v>
      </c>
      <c r="O173" s="83">
        <v>-7.6699999999999994E-6</v>
      </c>
      <c r="P173" s="83">
        <v>1.234E-8</v>
      </c>
      <c r="Q173" s="83">
        <v>0</v>
      </c>
      <c r="R173" s="84">
        <v>107.57</v>
      </c>
      <c r="S173" s="84">
        <v>58.76</v>
      </c>
      <c r="T173" s="76">
        <v>0</v>
      </c>
      <c r="U173" s="76">
        <v>0</v>
      </c>
      <c r="V173" s="133">
        <v>15.233000000000001</v>
      </c>
      <c r="W173" s="134">
        <v>700.51</v>
      </c>
      <c r="X173" s="134">
        <v>-5.84</v>
      </c>
      <c r="Y173" s="76">
        <v>94</v>
      </c>
      <c r="Z173" s="76">
        <v>81</v>
      </c>
      <c r="AA173" s="80">
        <v>31.172999999999998</v>
      </c>
      <c r="AB173" s="84">
        <v>-1039.6400000000001</v>
      </c>
      <c r="AC173" s="80">
        <v>-2.3820000000000001</v>
      </c>
      <c r="AD173" s="80">
        <v>0.26400000000000001</v>
      </c>
      <c r="AE173" s="76">
        <v>1560</v>
      </c>
      <c r="AF173" s="85"/>
    </row>
    <row r="174" spans="1:33" ht="15" hidden="1" x14ac:dyDescent="0.2">
      <c r="A174" s="76">
        <v>161</v>
      </c>
      <c r="B174" s="75" t="s">
        <v>237</v>
      </c>
      <c r="C174" s="80">
        <v>106.124</v>
      </c>
      <c r="D174" s="81">
        <v>216</v>
      </c>
      <c r="E174" s="81">
        <v>452</v>
      </c>
      <c r="F174" s="81">
        <v>695</v>
      </c>
      <c r="G174" s="81">
        <v>46</v>
      </c>
      <c r="H174" s="81">
        <v>0</v>
      </c>
      <c r="I174" s="80">
        <v>0</v>
      </c>
      <c r="J174" s="80">
        <v>0.32</v>
      </c>
      <c r="K174" s="80">
        <v>1.0449999999999999</v>
      </c>
      <c r="L174" s="81">
        <v>293</v>
      </c>
      <c r="M174" s="81">
        <v>2.8</v>
      </c>
      <c r="N174" s="82">
        <v>-2.9</v>
      </c>
      <c r="O174" s="83">
        <v>0.11849999999999999</v>
      </c>
      <c r="P174" s="83">
        <v>-6.7940000000000003E-5</v>
      </c>
      <c r="Q174" s="83">
        <v>1.234E-8</v>
      </c>
      <c r="R174" s="84">
        <v>686.84</v>
      </c>
      <c r="S174" s="84">
        <v>314.66000000000003</v>
      </c>
      <c r="T174" s="76">
        <v>-8.7899999999999991</v>
      </c>
      <c r="U174" s="76">
        <v>5.35</v>
      </c>
      <c r="V174" s="133">
        <v>16.350100000000001</v>
      </c>
      <c r="W174" s="134">
        <v>3748.62</v>
      </c>
      <c r="X174" s="134">
        <v>-66.12</v>
      </c>
      <c r="Y174" s="76">
        <v>460</v>
      </c>
      <c r="Z174" s="76">
        <v>300</v>
      </c>
      <c r="AA174" s="80">
        <v>0</v>
      </c>
      <c r="AB174" s="84">
        <v>0</v>
      </c>
      <c r="AC174" s="80">
        <v>0</v>
      </c>
      <c r="AD174" s="80">
        <v>0</v>
      </c>
      <c r="AE174" s="76">
        <v>10200</v>
      </c>
    </row>
    <row r="175" spans="1:33" ht="15" hidden="1" x14ac:dyDescent="0.2">
      <c r="A175" s="76">
        <v>162</v>
      </c>
      <c r="B175" s="75" t="s">
        <v>238</v>
      </c>
      <c r="C175" s="80">
        <v>78.114000000000004</v>
      </c>
      <c r="D175" s="81">
        <v>278.7</v>
      </c>
      <c r="E175" s="81">
        <v>353.3</v>
      </c>
      <c r="F175" s="81">
        <v>562.1</v>
      </c>
      <c r="G175" s="81">
        <v>48.3</v>
      </c>
      <c r="H175" s="81">
        <v>259</v>
      </c>
      <c r="I175" s="80">
        <v>0.27100000000000002</v>
      </c>
      <c r="J175" s="80">
        <v>0.21199999999999999</v>
      </c>
      <c r="K175" s="80">
        <v>0.88500000000000001</v>
      </c>
      <c r="L175" s="81">
        <v>289</v>
      </c>
      <c r="M175" s="81">
        <v>0</v>
      </c>
      <c r="N175" s="82">
        <v>8.1010000000000009</v>
      </c>
      <c r="O175" s="83">
        <v>0.1133</v>
      </c>
      <c r="P175" s="83">
        <v>-7.2059999999999998E-5</v>
      </c>
      <c r="Q175" s="83">
        <v>1.7030000000000001E-8</v>
      </c>
      <c r="R175" s="84">
        <v>545.64</v>
      </c>
      <c r="S175" s="84">
        <v>265.33999999999997</v>
      </c>
      <c r="T175" s="76">
        <v>19.82</v>
      </c>
      <c r="U175" s="76">
        <v>30.99</v>
      </c>
      <c r="V175" s="133">
        <v>15.9008</v>
      </c>
      <c r="W175" s="134">
        <v>2788.51</v>
      </c>
      <c r="X175" s="134">
        <v>-52.36</v>
      </c>
      <c r="Y175" s="76">
        <v>377</v>
      </c>
      <c r="Z175" s="76">
        <v>280</v>
      </c>
      <c r="AA175" s="80">
        <v>52.1</v>
      </c>
      <c r="AB175" s="84">
        <v>-5557.61</v>
      </c>
      <c r="AC175" s="80">
        <v>-5.0720000000000001</v>
      </c>
      <c r="AD175" s="80">
        <v>3.61</v>
      </c>
      <c r="AE175" s="76">
        <v>7352</v>
      </c>
    </row>
    <row r="176" spans="1:33" ht="15" hidden="1" x14ac:dyDescent="0.2">
      <c r="A176" s="76">
        <v>163</v>
      </c>
      <c r="B176" s="75" t="s">
        <v>239</v>
      </c>
      <c r="C176" s="80">
        <v>122.124</v>
      </c>
      <c r="D176" s="81">
        <v>395.6</v>
      </c>
      <c r="E176" s="81">
        <v>523</v>
      </c>
      <c r="F176" s="81">
        <v>752</v>
      </c>
      <c r="G176" s="81">
        <v>45</v>
      </c>
      <c r="H176" s="81">
        <v>341</v>
      </c>
      <c r="I176" s="80">
        <v>0.25</v>
      </c>
      <c r="J176" s="80">
        <v>0.62</v>
      </c>
      <c r="K176" s="80">
        <v>1.075</v>
      </c>
      <c r="L176" s="81">
        <v>403</v>
      </c>
      <c r="M176" s="81">
        <v>1.7</v>
      </c>
      <c r="N176" s="82">
        <v>-12.250999999999999</v>
      </c>
      <c r="O176" s="83">
        <v>0.15029999999999999</v>
      </c>
      <c r="P176" s="83">
        <v>-1.0119999999999999E-4</v>
      </c>
      <c r="Q176" s="83">
        <v>2.5370000000000002E-8</v>
      </c>
      <c r="R176" s="84">
        <v>2617.6</v>
      </c>
      <c r="S176" s="84">
        <v>407.88</v>
      </c>
      <c r="T176" s="76">
        <v>-69.36</v>
      </c>
      <c r="U176" s="76">
        <v>-50.29</v>
      </c>
      <c r="V176" s="133">
        <v>17.163399999999999</v>
      </c>
      <c r="W176" s="134">
        <v>4190.7</v>
      </c>
      <c r="X176" s="134">
        <v>-125.2</v>
      </c>
      <c r="Y176" s="76">
        <v>560</v>
      </c>
      <c r="Z176" s="76">
        <v>405</v>
      </c>
      <c r="AA176" s="80">
        <v>0</v>
      </c>
      <c r="AB176" s="84">
        <v>0</v>
      </c>
      <c r="AC176" s="80">
        <v>0</v>
      </c>
      <c r="AD176" s="80">
        <v>0</v>
      </c>
      <c r="AE176" s="76">
        <v>12100</v>
      </c>
    </row>
    <row r="177" spans="1:31" ht="15" hidden="1" x14ac:dyDescent="0.2">
      <c r="A177" s="76">
        <v>164</v>
      </c>
      <c r="B177" s="75" t="s">
        <v>240</v>
      </c>
      <c r="C177" s="80">
        <v>103.124</v>
      </c>
      <c r="D177" s="81">
        <v>260</v>
      </c>
      <c r="E177" s="81">
        <v>464</v>
      </c>
      <c r="F177" s="81">
        <v>699.4</v>
      </c>
      <c r="G177" s="81">
        <v>41.6</v>
      </c>
      <c r="H177" s="81">
        <v>0</v>
      </c>
      <c r="I177" s="80">
        <v>0</v>
      </c>
      <c r="J177" s="80">
        <v>0.36</v>
      </c>
      <c r="K177" s="80">
        <v>1.01</v>
      </c>
      <c r="L177" s="81">
        <v>288</v>
      </c>
      <c r="M177" s="81">
        <v>3.5</v>
      </c>
      <c r="N177" s="82">
        <v>-6.2210000000000001</v>
      </c>
      <c r="O177" s="83">
        <v>0.13689999999999999</v>
      </c>
      <c r="P177" s="83">
        <v>-1.058E-4</v>
      </c>
      <c r="Q177" s="83">
        <v>3.222E-8</v>
      </c>
      <c r="R177" s="84">
        <v>0</v>
      </c>
      <c r="S177" s="84">
        <v>0</v>
      </c>
      <c r="T177" s="76">
        <v>52.3</v>
      </c>
      <c r="U177" s="76">
        <v>62.35</v>
      </c>
      <c r="V177" s="133">
        <v>0</v>
      </c>
      <c r="W177" s="134">
        <v>0</v>
      </c>
      <c r="X177" s="134">
        <v>0</v>
      </c>
      <c r="Y177" s="76">
        <v>0</v>
      </c>
      <c r="Z177" s="76">
        <v>0</v>
      </c>
      <c r="AA177" s="80">
        <v>59.774000000000001</v>
      </c>
      <c r="AB177" s="84">
        <v>-7912.31</v>
      </c>
      <c r="AC177" s="80">
        <v>-5.8810000000000002</v>
      </c>
      <c r="AD177" s="80">
        <v>6.53</v>
      </c>
      <c r="AE177" s="76">
        <v>0</v>
      </c>
    </row>
    <row r="178" spans="1:31" ht="15" hidden="1" x14ac:dyDescent="0.2">
      <c r="A178" s="76">
        <v>165</v>
      </c>
      <c r="B178" s="75" t="s">
        <v>241</v>
      </c>
      <c r="C178" s="80">
        <v>108.14</v>
      </c>
      <c r="D178" s="81">
        <v>257.8</v>
      </c>
      <c r="E178" s="81">
        <v>478.6</v>
      </c>
      <c r="F178" s="81">
        <v>677</v>
      </c>
      <c r="G178" s="81">
        <v>46</v>
      </c>
      <c r="H178" s="81">
        <v>334</v>
      </c>
      <c r="I178" s="80">
        <v>0.28000000000000003</v>
      </c>
      <c r="J178" s="80">
        <v>0.71</v>
      </c>
      <c r="K178" s="80">
        <v>1.0409999999999999</v>
      </c>
      <c r="L178" s="81">
        <v>298</v>
      </c>
      <c r="M178" s="81">
        <v>1.7</v>
      </c>
      <c r="N178" s="82">
        <v>-1.7669999999999999</v>
      </c>
      <c r="O178" s="83">
        <v>0.13089999999999999</v>
      </c>
      <c r="P178" s="83">
        <v>-8.0190000000000003E-5</v>
      </c>
      <c r="Q178" s="83">
        <v>1.8559999999999999E-8</v>
      </c>
      <c r="R178" s="84">
        <v>1088</v>
      </c>
      <c r="S178" s="84">
        <v>367.21</v>
      </c>
      <c r="T178" s="76">
        <v>-22.47</v>
      </c>
      <c r="U178" s="76">
        <v>0</v>
      </c>
      <c r="V178" s="133">
        <v>17.458200000000001</v>
      </c>
      <c r="W178" s="134">
        <v>4384.8100000000004</v>
      </c>
      <c r="X178" s="134">
        <v>-73.150000000000006</v>
      </c>
      <c r="Y178" s="76">
        <v>603</v>
      </c>
      <c r="Z178" s="76">
        <v>385</v>
      </c>
      <c r="AA178" s="80">
        <v>0</v>
      </c>
      <c r="AB178" s="84">
        <v>0</v>
      </c>
      <c r="AC178" s="80">
        <v>0</v>
      </c>
      <c r="AD178" s="80">
        <v>0</v>
      </c>
      <c r="AE178" s="76">
        <v>12070</v>
      </c>
    </row>
    <row r="179" spans="1:31" ht="15" hidden="1" x14ac:dyDescent="0.2">
      <c r="A179" s="76">
        <v>166</v>
      </c>
      <c r="B179" s="75" t="s">
        <v>242</v>
      </c>
      <c r="C179" s="80">
        <v>117.169</v>
      </c>
      <c r="D179" s="81">
        <v>165.9</v>
      </c>
      <c r="E179" s="81">
        <v>285.7</v>
      </c>
      <c r="F179" s="81">
        <v>452</v>
      </c>
      <c r="G179" s="81">
        <v>38.200000000000003</v>
      </c>
      <c r="H179" s="81">
        <v>0</v>
      </c>
      <c r="I179" s="80">
        <v>0</v>
      </c>
      <c r="J179" s="80">
        <v>0.15</v>
      </c>
      <c r="K179" s="80">
        <v>1.35</v>
      </c>
      <c r="L179" s="81">
        <v>284</v>
      </c>
      <c r="M179" s="81">
        <v>0</v>
      </c>
      <c r="N179" s="82">
        <v>0</v>
      </c>
      <c r="O179" s="83">
        <v>0</v>
      </c>
      <c r="P179" s="83">
        <v>0</v>
      </c>
      <c r="Q179" s="83">
        <v>0</v>
      </c>
      <c r="R179" s="84">
        <v>0</v>
      </c>
      <c r="S179" s="84">
        <v>0</v>
      </c>
      <c r="T179" s="76">
        <v>0</v>
      </c>
      <c r="U179" s="76">
        <v>0</v>
      </c>
      <c r="V179" s="133">
        <v>0</v>
      </c>
      <c r="W179" s="134">
        <v>0</v>
      </c>
      <c r="X179" s="134">
        <v>0</v>
      </c>
      <c r="Y179" s="76">
        <v>0</v>
      </c>
      <c r="Z179" s="76">
        <v>0</v>
      </c>
      <c r="AA179" s="80">
        <v>52.722999999999999</v>
      </c>
      <c r="AB179" s="84">
        <v>-4443.16</v>
      </c>
      <c r="AC179" s="80">
        <v>-5.4039999999999999</v>
      </c>
      <c r="AD179" s="80">
        <v>2.97</v>
      </c>
      <c r="AE179" s="76">
        <v>0</v>
      </c>
    </row>
    <row r="180" spans="1:31" ht="15" hidden="1" x14ac:dyDescent="0.2">
      <c r="A180" s="76">
        <v>167</v>
      </c>
      <c r="B180" s="75" t="s">
        <v>243</v>
      </c>
      <c r="C180" s="80">
        <v>67.805000000000007</v>
      </c>
      <c r="D180" s="81">
        <v>146.5</v>
      </c>
      <c r="E180" s="81">
        <v>173.3</v>
      </c>
      <c r="F180" s="81">
        <v>260.8</v>
      </c>
      <c r="G180" s="81">
        <v>49.2</v>
      </c>
      <c r="H180" s="81">
        <v>0</v>
      </c>
      <c r="I180" s="80">
        <v>0</v>
      </c>
      <c r="J180" s="80">
        <v>0.42</v>
      </c>
      <c r="K180" s="80">
        <v>0</v>
      </c>
      <c r="L180" s="81">
        <v>0</v>
      </c>
      <c r="M180" s="81">
        <v>0</v>
      </c>
      <c r="N180" s="82">
        <v>0</v>
      </c>
      <c r="O180" s="83">
        <v>0</v>
      </c>
      <c r="P180" s="83">
        <v>0</v>
      </c>
      <c r="Q180" s="83">
        <v>0</v>
      </c>
      <c r="R180" s="84">
        <v>0</v>
      </c>
      <c r="S180" s="84">
        <v>0</v>
      </c>
      <c r="T180" s="76">
        <v>0</v>
      </c>
      <c r="U180" s="76">
        <v>0</v>
      </c>
      <c r="V180" s="133">
        <v>0</v>
      </c>
      <c r="W180" s="134">
        <v>0</v>
      </c>
      <c r="X180" s="134">
        <v>0</v>
      </c>
      <c r="Y180" s="76">
        <v>0</v>
      </c>
      <c r="Z180" s="76">
        <v>0</v>
      </c>
      <c r="AA180" s="80">
        <v>67.757999999999996</v>
      </c>
      <c r="AB180" s="84">
        <v>-3748.59</v>
      </c>
      <c r="AC180" s="80">
        <v>-2.819</v>
      </c>
      <c r="AD180" s="80">
        <v>1.2</v>
      </c>
      <c r="AE180" s="76">
        <v>6140</v>
      </c>
    </row>
    <row r="181" spans="1:31" ht="15" hidden="1" x14ac:dyDescent="0.2">
      <c r="A181" s="76">
        <v>168</v>
      </c>
      <c r="B181" s="75" t="s">
        <v>244</v>
      </c>
      <c r="C181" s="80">
        <v>159.80799999999999</v>
      </c>
      <c r="D181" s="81">
        <v>266</v>
      </c>
      <c r="E181" s="81">
        <v>331.9</v>
      </c>
      <c r="F181" s="81">
        <v>584</v>
      </c>
      <c r="G181" s="81">
        <v>102</v>
      </c>
      <c r="H181" s="81">
        <v>127</v>
      </c>
      <c r="I181" s="80">
        <v>0.27</v>
      </c>
      <c r="J181" s="80">
        <v>0.13200000000000001</v>
      </c>
      <c r="K181" s="80">
        <v>3.1190000000000002</v>
      </c>
      <c r="L181" s="81">
        <v>293</v>
      </c>
      <c r="M181" s="81">
        <v>0.2</v>
      </c>
      <c r="N181" s="82">
        <v>8.0869999999999997</v>
      </c>
      <c r="O181" s="83">
        <v>2.6879999999999999E-3</v>
      </c>
      <c r="P181" s="83">
        <v>-2.8459999999999999E-6</v>
      </c>
      <c r="Q181" s="83">
        <v>1.0830000000000001E-9</v>
      </c>
      <c r="R181" s="84">
        <v>387.82</v>
      </c>
      <c r="S181" s="84">
        <v>292.79000000000002</v>
      </c>
      <c r="T181" s="76">
        <v>0</v>
      </c>
      <c r="U181" s="76">
        <v>0</v>
      </c>
      <c r="V181" s="133">
        <v>15.844099999999999</v>
      </c>
      <c r="W181" s="134">
        <v>2582.3200000000002</v>
      </c>
      <c r="X181" s="134">
        <v>-51.56</v>
      </c>
      <c r="Y181" s="76">
        <v>354</v>
      </c>
      <c r="Z181" s="76">
        <v>259</v>
      </c>
      <c r="AA181" s="80">
        <v>0</v>
      </c>
      <c r="AB181" s="84">
        <v>0</v>
      </c>
      <c r="AC181" s="80">
        <v>0</v>
      </c>
      <c r="AD181" s="80">
        <v>0</v>
      </c>
      <c r="AE181" s="76">
        <v>7210</v>
      </c>
    </row>
    <row r="182" spans="1:31" ht="15" hidden="1" x14ac:dyDescent="0.2">
      <c r="A182" s="76">
        <v>169</v>
      </c>
      <c r="B182" s="75" t="s">
        <v>245</v>
      </c>
      <c r="C182" s="80">
        <v>157.01</v>
      </c>
      <c r="D182" s="81">
        <v>242.3</v>
      </c>
      <c r="E182" s="81">
        <v>429.3</v>
      </c>
      <c r="F182" s="81">
        <v>670</v>
      </c>
      <c r="G182" s="81">
        <v>44.6</v>
      </c>
      <c r="H182" s="81">
        <v>324</v>
      </c>
      <c r="I182" s="80">
        <v>0.26300000000000001</v>
      </c>
      <c r="J182" s="80">
        <v>0.249</v>
      </c>
      <c r="K182" s="80">
        <v>1.4950000000000001</v>
      </c>
      <c r="L182" s="81">
        <v>293</v>
      </c>
      <c r="M182" s="81">
        <v>1.5</v>
      </c>
      <c r="N182" s="82">
        <v>-6.88</v>
      </c>
      <c r="O182" s="83">
        <v>0.1278</v>
      </c>
      <c r="P182" s="83">
        <v>-9.7460000000000005E-5</v>
      </c>
      <c r="Q182" s="83">
        <v>2.894E-8</v>
      </c>
      <c r="R182" s="84">
        <v>508.18</v>
      </c>
      <c r="S182" s="84">
        <v>302.42</v>
      </c>
      <c r="T182" s="76">
        <v>25.1</v>
      </c>
      <c r="U182" s="76">
        <v>33.11</v>
      </c>
      <c r="V182" s="133">
        <v>15.7972</v>
      </c>
      <c r="W182" s="134">
        <v>3313</v>
      </c>
      <c r="X182" s="134">
        <v>-67.709999999999994</v>
      </c>
      <c r="Y182" s="76">
        <v>450</v>
      </c>
      <c r="Z182" s="76">
        <v>320</v>
      </c>
      <c r="AA182" s="80">
        <v>56.566000000000003</v>
      </c>
      <c r="AB182" s="84">
        <v>-7005.23</v>
      </c>
      <c r="AC182" s="80">
        <v>-5.548</v>
      </c>
      <c r="AD182" s="80">
        <v>5.59</v>
      </c>
      <c r="AE182" s="76">
        <v>0</v>
      </c>
    </row>
    <row r="183" spans="1:31" ht="15" hidden="1" x14ac:dyDescent="0.2">
      <c r="A183" s="76">
        <v>170</v>
      </c>
      <c r="B183" s="75" t="s">
        <v>246</v>
      </c>
      <c r="C183" s="80">
        <v>178.232</v>
      </c>
      <c r="D183" s="81">
        <v>251</v>
      </c>
      <c r="E183" s="81">
        <v>523</v>
      </c>
      <c r="F183" s="81">
        <v>723</v>
      </c>
      <c r="G183" s="81">
        <v>26</v>
      </c>
      <c r="H183" s="81">
        <v>561</v>
      </c>
      <c r="I183" s="80">
        <v>0.25</v>
      </c>
      <c r="J183" s="80">
        <v>0.57999999999999996</v>
      </c>
      <c r="K183" s="80">
        <v>1.006</v>
      </c>
      <c r="L183" s="81">
        <v>293</v>
      </c>
      <c r="M183" s="81">
        <v>0</v>
      </c>
      <c r="N183" s="82">
        <v>-4.1479999999999997</v>
      </c>
      <c r="O183" s="83">
        <v>0.2072</v>
      </c>
      <c r="P183" s="83">
        <v>-1.1010000000000001E-4</v>
      </c>
      <c r="Q183" s="83">
        <v>1.728E-8</v>
      </c>
      <c r="R183" s="84">
        <v>882.36</v>
      </c>
      <c r="S183" s="84">
        <v>350.34</v>
      </c>
      <c r="T183" s="76">
        <v>0</v>
      </c>
      <c r="U183" s="76">
        <v>0</v>
      </c>
      <c r="V183" s="133">
        <v>16.336300000000001</v>
      </c>
      <c r="W183" s="134">
        <v>4158.47</v>
      </c>
      <c r="X183" s="134">
        <v>-94.15</v>
      </c>
      <c r="Y183" s="76">
        <v>570</v>
      </c>
      <c r="Z183" s="76">
        <v>390</v>
      </c>
      <c r="AA183" s="80">
        <v>0</v>
      </c>
      <c r="AB183" s="84">
        <v>0</v>
      </c>
      <c r="AC183" s="80">
        <v>0</v>
      </c>
      <c r="AD183" s="80">
        <v>0</v>
      </c>
      <c r="AE183" s="76">
        <v>11700</v>
      </c>
    </row>
    <row r="184" spans="1:31" ht="15" hidden="1" x14ac:dyDescent="0.2">
      <c r="A184" s="76">
        <v>171</v>
      </c>
      <c r="B184" s="75" t="s">
        <v>247</v>
      </c>
      <c r="C184" s="80">
        <v>130.23099999999999</v>
      </c>
      <c r="D184" s="81">
        <v>175.3</v>
      </c>
      <c r="E184" s="81">
        <v>415.6</v>
      </c>
      <c r="F184" s="81">
        <v>580</v>
      </c>
      <c r="G184" s="81">
        <v>25</v>
      </c>
      <c r="H184" s="81">
        <v>500</v>
      </c>
      <c r="I184" s="80">
        <v>0.26</v>
      </c>
      <c r="J184" s="80">
        <v>0.5</v>
      </c>
      <c r="K184" s="80">
        <v>0.76800000000000002</v>
      </c>
      <c r="L184" s="81">
        <v>293</v>
      </c>
      <c r="M184" s="81">
        <v>1.2</v>
      </c>
      <c r="N184" s="82">
        <v>1.446</v>
      </c>
      <c r="O184" s="83">
        <v>0.18459999999999999</v>
      </c>
      <c r="P184" s="83">
        <v>-9.7579999999999997E-5</v>
      </c>
      <c r="Q184" s="83">
        <v>1.9309999999999999E-8</v>
      </c>
      <c r="R184" s="84">
        <v>473.5</v>
      </c>
      <c r="S184" s="84">
        <v>266.56</v>
      </c>
      <c r="T184" s="76">
        <v>-79.8</v>
      </c>
      <c r="U184" s="76">
        <v>-21.16</v>
      </c>
      <c r="V184" s="133">
        <v>16.0778</v>
      </c>
      <c r="W184" s="134">
        <v>3296.15</v>
      </c>
      <c r="X184" s="134">
        <v>-66.150000000000006</v>
      </c>
      <c r="Y184" s="76">
        <v>455</v>
      </c>
      <c r="Z184" s="76">
        <v>305</v>
      </c>
      <c r="AA184" s="80">
        <v>0</v>
      </c>
      <c r="AB184" s="84">
        <v>0</v>
      </c>
      <c r="AC184" s="80">
        <v>0</v>
      </c>
      <c r="AD184" s="80">
        <v>0</v>
      </c>
      <c r="AE184" s="76">
        <v>8900</v>
      </c>
    </row>
    <row r="185" spans="1:31" ht="15" hidden="1" x14ac:dyDescent="0.2">
      <c r="A185" s="76">
        <v>172</v>
      </c>
      <c r="B185" s="75" t="s">
        <v>248</v>
      </c>
      <c r="C185" s="80">
        <v>69.106999999999999</v>
      </c>
      <c r="D185" s="81">
        <v>161</v>
      </c>
      <c r="E185" s="81">
        <v>391</v>
      </c>
      <c r="F185" s="81">
        <v>582.20000000000005</v>
      </c>
      <c r="G185" s="81">
        <v>37.4</v>
      </c>
      <c r="H185" s="81">
        <v>285</v>
      </c>
      <c r="I185" s="80">
        <v>0.223</v>
      </c>
      <c r="J185" s="80">
        <v>0.371</v>
      </c>
      <c r="K185" s="80">
        <v>0.79200000000000004</v>
      </c>
      <c r="L185" s="81">
        <v>293</v>
      </c>
      <c r="M185" s="81">
        <v>3.8</v>
      </c>
      <c r="N185" s="82">
        <v>3.633</v>
      </c>
      <c r="O185" s="83">
        <v>7.6569999999999999E-2</v>
      </c>
      <c r="P185" s="83">
        <v>-3.9119999999999998E-5</v>
      </c>
      <c r="Q185" s="83">
        <v>7.1230000000000003E-9</v>
      </c>
      <c r="R185" s="84">
        <v>438.04</v>
      </c>
      <c r="S185" s="84">
        <v>256.83999999999997</v>
      </c>
      <c r="T185" s="76">
        <v>8.14</v>
      </c>
      <c r="U185" s="76">
        <v>25.97</v>
      </c>
      <c r="V185" s="133">
        <v>16.209199999999999</v>
      </c>
      <c r="W185" s="134">
        <v>3202.21</v>
      </c>
      <c r="X185" s="134">
        <v>-56.16</v>
      </c>
      <c r="Y185" s="76">
        <v>433</v>
      </c>
      <c r="Z185" s="76">
        <v>307</v>
      </c>
      <c r="AA185" s="80">
        <v>56.604999999999997</v>
      </c>
      <c r="AB185" s="84">
        <v>-6476.68</v>
      </c>
      <c r="AC185" s="80">
        <v>-5.5990000000000002</v>
      </c>
      <c r="AD185" s="80">
        <v>5.03</v>
      </c>
      <c r="AE185" s="76">
        <v>8220</v>
      </c>
    </row>
    <row r="186" spans="1:31" ht="15" hidden="1" x14ac:dyDescent="0.2">
      <c r="A186" s="76">
        <v>173</v>
      </c>
      <c r="B186" s="75" t="s">
        <v>249</v>
      </c>
      <c r="C186" s="80">
        <v>112.21599999999999</v>
      </c>
      <c r="D186" s="81">
        <v>0</v>
      </c>
      <c r="E186" s="81">
        <v>391</v>
      </c>
      <c r="F186" s="81">
        <v>579</v>
      </c>
      <c r="G186" s="81">
        <v>284</v>
      </c>
      <c r="H186" s="81">
        <v>0</v>
      </c>
      <c r="I186" s="80">
        <v>0</v>
      </c>
      <c r="J186" s="80">
        <v>0.27700000000000002</v>
      </c>
      <c r="K186" s="80">
        <v>0</v>
      </c>
      <c r="L186" s="81">
        <v>0</v>
      </c>
      <c r="M186" s="81">
        <v>0</v>
      </c>
      <c r="N186" s="82">
        <v>0</v>
      </c>
      <c r="O186" s="83">
        <v>0</v>
      </c>
      <c r="P186" s="83">
        <v>0</v>
      </c>
      <c r="Q186" s="83">
        <v>0</v>
      </c>
      <c r="R186" s="84">
        <v>0</v>
      </c>
      <c r="S186" s="84">
        <v>0</v>
      </c>
      <c r="T186" s="76">
        <v>0</v>
      </c>
      <c r="U186" s="76">
        <v>0</v>
      </c>
      <c r="V186" s="133">
        <v>15.754300000000001</v>
      </c>
      <c r="W186" s="134">
        <v>3073.95</v>
      </c>
      <c r="X186" s="134">
        <v>54.2</v>
      </c>
      <c r="Y186" s="76">
        <v>418</v>
      </c>
      <c r="Z186" s="76">
        <v>283</v>
      </c>
      <c r="AA186" s="80">
        <v>0</v>
      </c>
      <c r="AB186" s="84">
        <v>0</v>
      </c>
      <c r="AC186" s="80">
        <v>0</v>
      </c>
      <c r="AD186" s="80">
        <v>0</v>
      </c>
      <c r="AE186" s="76">
        <v>7900</v>
      </c>
    </row>
    <row r="187" spans="1:31" ht="15" hidden="1" x14ac:dyDescent="0.2">
      <c r="A187" s="76">
        <v>174</v>
      </c>
      <c r="B187" s="75" t="s">
        <v>250</v>
      </c>
      <c r="C187" s="80">
        <v>112.21599999999999</v>
      </c>
      <c r="D187" s="81">
        <v>0</v>
      </c>
      <c r="E187" s="81">
        <v>382.4</v>
      </c>
      <c r="F187" s="81">
        <v>571</v>
      </c>
      <c r="G187" s="81">
        <v>27.7</v>
      </c>
      <c r="H187" s="81">
        <v>0</v>
      </c>
      <c r="I187" s="80">
        <v>0</v>
      </c>
      <c r="J187" s="80">
        <v>0.246</v>
      </c>
      <c r="K187" s="80">
        <v>0</v>
      </c>
      <c r="L187" s="81">
        <v>0</v>
      </c>
      <c r="M187" s="81">
        <v>0</v>
      </c>
      <c r="N187" s="82">
        <v>0</v>
      </c>
      <c r="O187" s="83">
        <v>0</v>
      </c>
      <c r="P187" s="83">
        <v>0</v>
      </c>
      <c r="Q187" s="83">
        <v>0</v>
      </c>
      <c r="R187" s="84">
        <v>0</v>
      </c>
      <c r="S187" s="84">
        <v>0</v>
      </c>
      <c r="T187" s="76">
        <v>0</v>
      </c>
      <c r="U187" s="76">
        <v>0</v>
      </c>
      <c r="V187" s="133">
        <v>15.775600000000001</v>
      </c>
      <c r="W187" s="134">
        <v>3009.7</v>
      </c>
      <c r="X187" s="134">
        <v>53.23</v>
      </c>
      <c r="Y187" s="76">
        <v>417</v>
      </c>
      <c r="Z187" s="76">
        <v>282</v>
      </c>
      <c r="AA187" s="80">
        <v>0</v>
      </c>
      <c r="AB187" s="84">
        <v>0</v>
      </c>
      <c r="AC187" s="80">
        <v>0</v>
      </c>
      <c r="AD187" s="80">
        <v>0</v>
      </c>
      <c r="AE187" s="76">
        <v>7900</v>
      </c>
    </row>
    <row r="188" spans="1:31" ht="15" hidden="1" x14ac:dyDescent="0.2">
      <c r="A188" s="76">
        <v>175</v>
      </c>
      <c r="B188" s="75" t="s">
        <v>251</v>
      </c>
      <c r="C188" s="80">
        <v>153.26900000000001</v>
      </c>
      <c r="D188" s="81">
        <v>255.3</v>
      </c>
      <c r="E188" s="81">
        <v>516</v>
      </c>
      <c r="F188" s="81">
        <v>622</v>
      </c>
      <c r="G188" s="81">
        <v>32.1</v>
      </c>
      <c r="H188" s="81">
        <v>0</v>
      </c>
      <c r="I188" s="80">
        <v>0</v>
      </c>
      <c r="J188" s="80">
        <v>0</v>
      </c>
      <c r="K188" s="80">
        <v>0.82</v>
      </c>
      <c r="L188" s="81">
        <v>293</v>
      </c>
      <c r="M188" s="81">
        <v>0</v>
      </c>
      <c r="N188" s="82">
        <v>0</v>
      </c>
      <c r="O188" s="83">
        <v>0</v>
      </c>
      <c r="P188" s="83">
        <v>0</v>
      </c>
      <c r="Q188" s="83">
        <v>0</v>
      </c>
      <c r="R188" s="84">
        <v>0</v>
      </c>
      <c r="S188" s="84">
        <v>0</v>
      </c>
      <c r="T188" s="76">
        <v>0</v>
      </c>
      <c r="U188" s="76">
        <v>0</v>
      </c>
      <c r="V188" s="133">
        <v>0</v>
      </c>
      <c r="W188" s="134">
        <v>0</v>
      </c>
      <c r="X188" s="134">
        <v>0</v>
      </c>
      <c r="Y188" s="76">
        <v>0</v>
      </c>
      <c r="Z188" s="76">
        <v>0</v>
      </c>
      <c r="AA188" s="80">
        <v>0</v>
      </c>
      <c r="AB188" s="84">
        <v>0</v>
      </c>
      <c r="AC188" s="80">
        <v>0</v>
      </c>
      <c r="AD188" s="80">
        <v>0</v>
      </c>
      <c r="AE188" s="76">
        <v>0</v>
      </c>
    </row>
    <row r="189" spans="1:31" ht="15" hidden="1" x14ac:dyDescent="0.2">
      <c r="A189" s="76">
        <v>176</v>
      </c>
      <c r="B189" s="75" t="s">
        <v>252</v>
      </c>
      <c r="C189" s="80">
        <v>44.01</v>
      </c>
      <c r="D189" s="81">
        <v>216.6</v>
      </c>
      <c r="E189" s="81">
        <v>194.7</v>
      </c>
      <c r="F189" s="81">
        <v>304.2</v>
      </c>
      <c r="G189" s="81">
        <v>72.8</v>
      </c>
      <c r="H189" s="81">
        <v>94</v>
      </c>
      <c r="I189" s="80">
        <v>0.27400000000000002</v>
      </c>
      <c r="J189" s="80">
        <v>0.22500000000000001</v>
      </c>
      <c r="K189" s="80">
        <v>0.77700000000000002</v>
      </c>
      <c r="L189" s="81">
        <v>293</v>
      </c>
      <c r="M189" s="81">
        <v>0</v>
      </c>
      <c r="N189" s="82">
        <v>4.7279999999999998</v>
      </c>
      <c r="O189" s="83">
        <v>1.754E-2</v>
      </c>
      <c r="P189" s="83">
        <v>-1.3380000000000001E-5</v>
      </c>
      <c r="Q189" s="83">
        <v>4.0970000000000002E-9</v>
      </c>
      <c r="R189" s="84">
        <v>578.08000000000004</v>
      </c>
      <c r="S189" s="84">
        <v>185.24</v>
      </c>
      <c r="T189" s="76">
        <v>94.03</v>
      </c>
      <c r="U189" s="76">
        <v>-94.26</v>
      </c>
      <c r="V189" s="133">
        <v>22.5898</v>
      </c>
      <c r="W189" s="134">
        <v>3103.39</v>
      </c>
      <c r="X189" s="134">
        <v>-0.16</v>
      </c>
      <c r="Y189" s="76">
        <v>204</v>
      </c>
      <c r="Z189" s="76">
        <v>154</v>
      </c>
      <c r="AA189" s="80">
        <v>52.73</v>
      </c>
      <c r="AB189" s="84">
        <v>-3146.64</v>
      </c>
      <c r="AC189" s="80">
        <v>-3.5720000000000001</v>
      </c>
      <c r="AD189" s="80">
        <v>0.70299999999999996</v>
      </c>
      <c r="AE189" s="76">
        <v>4100</v>
      </c>
    </row>
    <row r="190" spans="1:31" ht="15" hidden="1" x14ac:dyDescent="0.2">
      <c r="A190" s="76">
        <v>177</v>
      </c>
      <c r="B190" s="75" t="s">
        <v>253</v>
      </c>
      <c r="C190" s="80">
        <v>76.131</v>
      </c>
      <c r="D190" s="81">
        <v>161.30000000000001</v>
      </c>
      <c r="E190" s="81">
        <v>319.39999999999998</v>
      </c>
      <c r="F190" s="81">
        <v>552</v>
      </c>
      <c r="G190" s="81">
        <v>78</v>
      </c>
      <c r="H190" s="81">
        <v>170</v>
      </c>
      <c r="I190" s="80">
        <v>0.29299999999999998</v>
      </c>
      <c r="J190" s="80">
        <v>0.115</v>
      </c>
      <c r="K190" s="80">
        <v>1.2929999999999999</v>
      </c>
      <c r="L190" s="81">
        <v>273</v>
      </c>
      <c r="M190" s="81">
        <v>0</v>
      </c>
      <c r="N190" s="82">
        <v>6.5549999999999997</v>
      </c>
      <c r="O190" s="83">
        <v>1.941E-2</v>
      </c>
      <c r="P190" s="83">
        <v>-1.8309999999999999E-5</v>
      </c>
      <c r="Q190" s="83">
        <v>6.3840000000000003E-9</v>
      </c>
      <c r="R190" s="84">
        <v>274.08</v>
      </c>
      <c r="S190" s="84">
        <v>200.22</v>
      </c>
      <c r="T190" s="76">
        <v>27.98</v>
      </c>
      <c r="U190" s="76">
        <v>15.99</v>
      </c>
      <c r="V190" s="133">
        <v>15.984400000000001</v>
      </c>
      <c r="W190" s="134">
        <v>2690.83</v>
      </c>
      <c r="X190" s="134">
        <v>-31.62</v>
      </c>
      <c r="Y190" s="76">
        <v>342</v>
      </c>
      <c r="Z190" s="76">
        <v>223</v>
      </c>
      <c r="AA190" s="80">
        <v>37.409999999999997</v>
      </c>
      <c r="AB190" s="84">
        <v>-4233.99</v>
      </c>
      <c r="AC190" s="80">
        <v>-3.0720000000000001</v>
      </c>
      <c r="AD190" s="80">
        <v>2.21</v>
      </c>
      <c r="AE190" s="76">
        <v>6390</v>
      </c>
    </row>
    <row r="191" spans="1:31" ht="15" hidden="1" x14ac:dyDescent="0.2">
      <c r="A191" s="76">
        <v>178</v>
      </c>
      <c r="B191" s="75" t="s">
        <v>254</v>
      </c>
      <c r="C191" s="80">
        <v>28.018000000000001</v>
      </c>
      <c r="D191" s="81">
        <v>68.099999999999994</v>
      </c>
      <c r="E191" s="81">
        <v>81.7</v>
      </c>
      <c r="F191" s="81">
        <v>32.9</v>
      </c>
      <c r="G191" s="81">
        <v>34.5</v>
      </c>
      <c r="H191" s="81">
        <v>93.1</v>
      </c>
      <c r="I191" s="80">
        <v>0.29499999999999998</v>
      </c>
      <c r="J191" s="80">
        <v>4.9000000000000002E-2</v>
      </c>
      <c r="K191" s="80">
        <v>0.80300000000000005</v>
      </c>
      <c r="L191" s="81">
        <v>81</v>
      </c>
      <c r="M191" s="81">
        <v>0.1</v>
      </c>
      <c r="N191" s="82">
        <v>7.3730000000000002</v>
      </c>
      <c r="O191" s="83">
        <v>-3.0699999999999998E-3</v>
      </c>
      <c r="P191" s="83">
        <v>6.6619999999999999E-6</v>
      </c>
      <c r="Q191" s="83">
        <v>-3.0370000000000002E-9</v>
      </c>
      <c r="R191" s="84">
        <v>94.06</v>
      </c>
      <c r="S191" s="84">
        <v>48.9</v>
      </c>
      <c r="T191" s="76">
        <v>-26.42</v>
      </c>
      <c r="U191" s="76">
        <v>-32.81</v>
      </c>
      <c r="V191" s="133">
        <v>14.368600000000001</v>
      </c>
      <c r="W191" s="134">
        <v>530.22</v>
      </c>
      <c r="X191" s="134">
        <v>-13.15</v>
      </c>
      <c r="Y191" s="76">
        <v>108</v>
      </c>
      <c r="Z191" s="76">
        <v>63</v>
      </c>
      <c r="AA191" s="80">
        <v>32.981000000000002</v>
      </c>
      <c r="AB191" s="84">
        <v>-997.18</v>
      </c>
      <c r="AC191" s="80">
        <v>-3.2160000000000002</v>
      </c>
      <c r="AD191" s="80">
        <v>0.28399999999999997</v>
      </c>
      <c r="AE191" s="76">
        <v>1444</v>
      </c>
    </row>
    <row r="192" spans="1:31" ht="15" hidden="1" x14ac:dyDescent="0.2">
      <c r="A192" s="76">
        <v>179</v>
      </c>
      <c r="B192" s="75" t="s">
        <v>255</v>
      </c>
      <c r="C192" s="80">
        <v>153.82300000000001</v>
      </c>
      <c r="D192" s="81">
        <v>250</v>
      </c>
      <c r="E192" s="81">
        <v>349.7</v>
      </c>
      <c r="F192" s="81">
        <v>556.4</v>
      </c>
      <c r="G192" s="81">
        <v>45</v>
      </c>
      <c r="H192" s="81">
        <v>276</v>
      </c>
      <c r="I192" s="80">
        <v>0.27200000000000002</v>
      </c>
      <c r="J192" s="80">
        <v>0.19400000000000001</v>
      </c>
      <c r="K192" s="80">
        <v>1.5840000000000001</v>
      </c>
      <c r="L192" s="81">
        <v>298</v>
      </c>
      <c r="M192" s="81">
        <v>0</v>
      </c>
      <c r="N192" s="82">
        <v>9.7249999999999996</v>
      </c>
      <c r="O192" s="83">
        <v>4.8930000000000001E-2</v>
      </c>
      <c r="P192" s="83">
        <v>-5.4209999999999998E-5</v>
      </c>
      <c r="Q192" s="83">
        <v>2.112E-8</v>
      </c>
      <c r="R192" s="84">
        <v>2540.15</v>
      </c>
      <c r="S192" s="84">
        <v>290.83999999999997</v>
      </c>
      <c r="T192" s="76">
        <v>-4</v>
      </c>
      <c r="U192" s="76">
        <v>-13.92</v>
      </c>
      <c r="V192" s="133">
        <v>15.8742</v>
      </c>
      <c r="W192" s="134">
        <v>2808.19</v>
      </c>
      <c r="X192" s="134">
        <v>-45.99</v>
      </c>
      <c r="Y192" s="76">
        <v>374</v>
      </c>
      <c r="Z192" s="76">
        <v>253</v>
      </c>
      <c r="AA192" s="80">
        <v>351.00900000000001</v>
      </c>
      <c r="AB192" s="84">
        <v>-5386.51</v>
      </c>
      <c r="AC192" s="80">
        <v>-0.95299999999999996</v>
      </c>
      <c r="AD192" s="80">
        <v>3.82</v>
      </c>
      <c r="AE192" s="76">
        <v>7170</v>
      </c>
    </row>
    <row r="193" spans="1:31" ht="15" hidden="1" x14ac:dyDescent="0.2">
      <c r="A193" s="76">
        <v>180</v>
      </c>
      <c r="B193" s="75" t="s">
        <v>256</v>
      </c>
      <c r="C193" s="80">
        <v>88.004999999999995</v>
      </c>
      <c r="D193" s="81">
        <v>86.4</v>
      </c>
      <c r="E193" s="81">
        <v>145.19999999999999</v>
      </c>
      <c r="F193" s="81">
        <v>227.6</v>
      </c>
      <c r="G193" s="81">
        <v>36.9</v>
      </c>
      <c r="H193" s="81">
        <v>140</v>
      </c>
      <c r="I193" s="80">
        <v>0.27700000000000002</v>
      </c>
      <c r="J193" s="80">
        <v>0.191</v>
      </c>
      <c r="K193" s="80">
        <v>0</v>
      </c>
      <c r="L193" s="81">
        <v>0</v>
      </c>
      <c r="M193" s="81">
        <v>0</v>
      </c>
      <c r="N193" s="82">
        <v>3.339</v>
      </c>
      <c r="O193" s="83">
        <v>4.8379999999999999E-2</v>
      </c>
      <c r="P193" s="83">
        <v>-3.8819999999999998E-5</v>
      </c>
      <c r="Q193" s="83">
        <v>1.078E-8</v>
      </c>
      <c r="R193" s="84">
        <v>0</v>
      </c>
      <c r="S193" s="84">
        <v>0</v>
      </c>
      <c r="T193" s="76">
        <v>-223</v>
      </c>
      <c r="U193" s="76">
        <v>-212.34</v>
      </c>
      <c r="V193" s="133">
        <v>16.054300000000001</v>
      </c>
      <c r="W193" s="134">
        <v>1244.55</v>
      </c>
      <c r="X193" s="134">
        <v>-13.06</v>
      </c>
      <c r="Y193" s="76">
        <v>148</v>
      </c>
      <c r="Z193" s="76">
        <v>93</v>
      </c>
      <c r="AA193" s="80">
        <v>0</v>
      </c>
      <c r="AB193" s="84">
        <v>0</v>
      </c>
      <c r="AC193" s="80">
        <v>0</v>
      </c>
      <c r="AD193" s="80">
        <v>0</v>
      </c>
      <c r="AE193" s="76">
        <v>2860</v>
      </c>
    </row>
    <row r="194" spans="1:31" ht="15" hidden="1" x14ac:dyDescent="0.2">
      <c r="A194" s="76">
        <v>181</v>
      </c>
      <c r="B194" s="75" t="s">
        <v>257</v>
      </c>
      <c r="C194" s="80">
        <v>60.07</v>
      </c>
      <c r="D194" s="81">
        <v>134.30000000000001</v>
      </c>
      <c r="E194" s="81">
        <v>222.9</v>
      </c>
      <c r="F194" s="81">
        <v>375</v>
      </c>
      <c r="G194" s="81">
        <v>58</v>
      </c>
      <c r="H194" s="81">
        <v>140</v>
      </c>
      <c r="I194" s="80">
        <v>0.26</v>
      </c>
      <c r="J194" s="80">
        <v>9.9000000000000005E-2</v>
      </c>
      <c r="K194" s="80">
        <v>1.274</v>
      </c>
      <c r="L194" s="81">
        <v>173.7</v>
      </c>
      <c r="M194" s="81">
        <v>0.7</v>
      </c>
      <c r="N194" s="82">
        <v>5.6289999999999996</v>
      </c>
      <c r="O194" s="83">
        <v>1.907E-2</v>
      </c>
      <c r="P194" s="83">
        <v>-1.6759999999999999E-5</v>
      </c>
      <c r="Q194" s="83">
        <v>5.86E-9</v>
      </c>
      <c r="R194" s="84">
        <v>0</v>
      </c>
      <c r="S194" s="84">
        <v>0</v>
      </c>
      <c r="T194" s="76">
        <v>-33.08</v>
      </c>
      <c r="U194" s="76">
        <v>-39.590000000000003</v>
      </c>
      <c r="V194" s="133">
        <v>0</v>
      </c>
      <c r="W194" s="134">
        <v>0</v>
      </c>
      <c r="X194" s="134">
        <v>0</v>
      </c>
      <c r="Y194" s="76">
        <v>0</v>
      </c>
      <c r="Z194" s="76">
        <v>0</v>
      </c>
      <c r="AA194" s="80">
        <v>41.853000000000002</v>
      </c>
      <c r="AB194" s="84">
        <v>-3137.78</v>
      </c>
      <c r="AC194" s="80">
        <v>-3.9140000000000001</v>
      </c>
      <c r="AD194" s="80">
        <v>1.3</v>
      </c>
      <c r="AE194" s="76">
        <v>0</v>
      </c>
    </row>
    <row r="195" spans="1:31" ht="15" hidden="1" x14ac:dyDescent="0.2">
      <c r="A195" s="76">
        <v>182</v>
      </c>
      <c r="B195" s="75" t="s">
        <v>258</v>
      </c>
      <c r="C195" s="80">
        <v>70.906000000000006</v>
      </c>
      <c r="D195" s="81">
        <v>172.2</v>
      </c>
      <c r="E195" s="81">
        <v>238.7</v>
      </c>
      <c r="F195" s="81">
        <v>417</v>
      </c>
      <c r="G195" s="81">
        <v>76</v>
      </c>
      <c r="H195" s="81">
        <v>124</v>
      </c>
      <c r="I195" s="80">
        <v>0.27500000000000002</v>
      </c>
      <c r="J195" s="80">
        <v>7.2999999999999995E-2</v>
      </c>
      <c r="K195" s="80">
        <v>1.5629999999999999</v>
      </c>
      <c r="L195" s="81">
        <v>239.1</v>
      </c>
      <c r="M195" s="81">
        <v>0.2</v>
      </c>
      <c r="N195" s="82">
        <v>6.4320000000000004</v>
      </c>
      <c r="O195" s="83">
        <v>8.0820000000000006E-3</v>
      </c>
      <c r="P195" s="83">
        <v>-9.2410000000000001E-6</v>
      </c>
      <c r="Q195" s="83">
        <v>3.6950000000000002E-9</v>
      </c>
      <c r="R195" s="84">
        <v>191.96</v>
      </c>
      <c r="S195" s="84">
        <v>172.55</v>
      </c>
      <c r="T195" s="76">
        <v>0</v>
      </c>
      <c r="U195" s="76">
        <v>0</v>
      </c>
      <c r="V195" s="133">
        <v>15.961</v>
      </c>
      <c r="W195" s="134">
        <v>1978.32</v>
      </c>
      <c r="X195" s="134">
        <v>-27.01</v>
      </c>
      <c r="Y195" s="76">
        <v>264</v>
      </c>
      <c r="Z195" s="76">
        <v>172</v>
      </c>
      <c r="AA195" s="80">
        <v>42.216999999999999</v>
      </c>
      <c r="AB195" s="84">
        <v>-3412.28</v>
      </c>
      <c r="AC195" s="80">
        <v>-3.8940000000000001</v>
      </c>
      <c r="AD195" s="80">
        <v>1.27</v>
      </c>
      <c r="AE195" s="76">
        <v>4880</v>
      </c>
    </row>
    <row r="196" spans="1:31" ht="15" hidden="1" x14ac:dyDescent="0.2">
      <c r="A196" s="76">
        <v>183</v>
      </c>
      <c r="B196" s="75" t="s">
        <v>259</v>
      </c>
      <c r="C196" s="80">
        <v>112.559</v>
      </c>
      <c r="D196" s="81">
        <v>227.6</v>
      </c>
      <c r="E196" s="81">
        <v>404.9</v>
      </c>
      <c r="F196" s="81">
        <v>632.4</v>
      </c>
      <c r="G196" s="81">
        <v>44.6</v>
      </c>
      <c r="H196" s="81">
        <v>308</v>
      </c>
      <c r="I196" s="80">
        <v>0.26500000000000001</v>
      </c>
      <c r="J196" s="80">
        <v>0.249</v>
      </c>
      <c r="K196" s="80">
        <v>1.1060000000000001</v>
      </c>
      <c r="L196" s="81">
        <v>293</v>
      </c>
      <c r="M196" s="81">
        <v>1.6</v>
      </c>
      <c r="N196" s="82">
        <v>-8.0939999999999994</v>
      </c>
      <c r="O196" s="83">
        <v>0.13450000000000001</v>
      </c>
      <c r="P196" s="83">
        <v>-1.08E-4</v>
      </c>
      <c r="Q196" s="83">
        <v>3.407E-8</v>
      </c>
      <c r="R196" s="84">
        <v>477.76</v>
      </c>
      <c r="S196" s="84">
        <v>276.22000000000003</v>
      </c>
      <c r="T196" s="76">
        <v>12.39</v>
      </c>
      <c r="U196" s="76">
        <v>23.7</v>
      </c>
      <c r="V196" s="133">
        <v>16.067599999999999</v>
      </c>
      <c r="W196" s="134">
        <v>3295.12</v>
      </c>
      <c r="X196" s="134">
        <v>-55.6</v>
      </c>
      <c r="Y196" s="76">
        <v>420</v>
      </c>
      <c r="Z196" s="76">
        <v>320</v>
      </c>
      <c r="AA196" s="80">
        <v>57.250999999999998</v>
      </c>
      <c r="AB196" s="84">
        <v>-6684.47</v>
      </c>
      <c r="AC196" s="80">
        <v>-5.6859999999999999</v>
      </c>
      <c r="AD196" s="80">
        <v>4.9800000000000004</v>
      </c>
      <c r="AE196" s="76">
        <v>8735</v>
      </c>
    </row>
    <row r="197" spans="1:31" ht="15" hidden="1" x14ac:dyDescent="0.2">
      <c r="A197" s="76">
        <v>184</v>
      </c>
      <c r="B197" s="75" t="s">
        <v>260</v>
      </c>
      <c r="C197" s="80">
        <v>86.468999999999994</v>
      </c>
      <c r="D197" s="81">
        <v>113</v>
      </c>
      <c r="E197" s="81">
        <v>232.4</v>
      </c>
      <c r="F197" s="81">
        <v>369.2</v>
      </c>
      <c r="G197" s="81">
        <v>49.1</v>
      </c>
      <c r="H197" s="81">
        <v>165</v>
      </c>
      <c r="I197" s="80">
        <v>0.26700000000000002</v>
      </c>
      <c r="J197" s="80">
        <v>0.215</v>
      </c>
      <c r="K197" s="80">
        <v>1.23</v>
      </c>
      <c r="L197" s="81">
        <v>289</v>
      </c>
      <c r="M197" s="81">
        <v>0</v>
      </c>
      <c r="N197" s="82">
        <v>4.1319999999999997</v>
      </c>
      <c r="O197" s="83">
        <v>3.8649999999999997E-2</v>
      </c>
      <c r="P197" s="83">
        <v>-2.794E-5</v>
      </c>
      <c r="Q197" s="83">
        <v>7.3049999999999999E-9</v>
      </c>
      <c r="R197" s="84">
        <v>0</v>
      </c>
      <c r="S197" s="84">
        <v>0</v>
      </c>
      <c r="T197" s="76">
        <v>-119.9</v>
      </c>
      <c r="U197" s="76">
        <v>112.47</v>
      </c>
      <c r="V197" s="133">
        <v>15.5602</v>
      </c>
      <c r="W197" s="134">
        <v>1704.8</v>
      </c>
      <c r="X197" s="134">
        <v>-41.3</v>
      </c>
      <c r="Y197" s="76">
        <v>240</v>
      </c>
      <c r="Z197" s="76">
        <v>223</v>
      </c>
      <c r="AA197" s="80">
        <v>52.662999999999997</v>
      </c>
      <c r="AB197" s="84">
        <v>-3763.03</v>
      </c>
      <c r="AC197" s="80">
        <v>-3.4740000000000002</v>
      </c>
      <c r="AD197" s="80">
        <v>1.53</v>
      </c>
      <c r="AE197" s="76">
        <v>4826</v>
      </c>
    </row>
    <row r="198" spans="1:31" ht="15" hidden="1" x14ac:dyDescent="0.2">
      <c r="A198" s="76">
        <v>185</v>
      </c>
      <c r="B198" s="75" t="s">
        <v>261</v>
      </c>
      <c r="C198" s="80">
        <v>119.378</v>
      </c>
      <c r="D198" s="81">
        <v>209.6</v>
      </c>
      <c r="E198" s="81">
        <v>334.3</v>
      </c>
      <c r="F198" s="81">
        <v>536.4</v>
      </c>
      <c r="G198" s="81">
        <v>54</v>
      </c>
      <c r="H198" s="81">
        <v>239</v>
      </c>
      <c r="I198" s="80">
        <v>0.29299999999999998</v>
      </c>
      <c r="J198" s="80">
        <v>0.216</v>
      </c>
      <c r="K198" s="80">
        <v>1.4890000000000001</v>
      </c>
      <c r="L198" s="81">
        <v>293</v>
      </c>
      <c r="M198" s="81">
        <v>1.1000000000000001</v>
      </c>
      <c r="N198" s="82">
        <v>5.7329999999999997</v>
      </c>
      <c r="O198" s="83">
        <v>4.5220000000000003E-2</v>
      </c>
      <c r="P198" s="83">
        <v>-4.3970000000000001E-5</v>
      </c>
      <c r="Q198" s="83">
        <v>1.5900000000000001E-9</v>
      </c>
      <c r="R198" s="84">
        <v>394.81</v>
      </c>
      <c r="S198" s="84">
        <v>246.5</v>
      </c>
      <c r="T198" s="76">
        <v>24.2</v>
      </c>
      <c r="U198" s="76">
        <v>-16.38</v>
      </c>
      <c r="V198" s="133">
        <v>15.9732</v>
      </c>
      <c r="W198" s="134">
        <v>2696.79</v>
      </c>
      <c r="X198" s="134">
        <v>-46.16</v>
      </c>
      <c r="Y198" s="76">
        <v>370</v>
      </c>
      <c r="Z198" s="76">
        <v>260</v>
      </c>
      <c r="AA198" s="80">
        <v>52.872</v>
      </c>
      <c r="AB198" s="84">
        <v>-5359.56</v>
      </c>
      <c r="AC198" s="80">
        <v>-5.2</v>
      </c>
      <c r="AD198" s="80">
        <v>2.96</v>
      </c>
      <c r="AE198" s="76">
        <v>7100</v>
      </c>
    </row>
    <row r="199" spans="1:31" ht="15" hidden="1" x14ac:dyDescent="0.2">
      <c r="A199" s="76">
        <v>186</v>
      </c>
      <c r="B199" s="75" t="s">
        <v>262</v>
      </c>
      <c r="C199" s="80">
        <v>154.46700000000001</v>
      </c>
      <c r="D199" s="81">
        <v>167</v>
      </c>
      <c r="E199" s="81">
        <v>234</v>
      </c>
      <c r="F199" s="81">
        <v>353.2</v>
      </c>
      <c r="G199" s="81">
        <v>31.2</v>
      </c>
      <c r="H199" s="81">
        <v>252</v>
      </c>
      <c r="I199" s="80">
        <v>0.27100000000000002</v>
      </c>
      <c r="J199" s="80">
        <v>0.253</v>
      </c>
      <c r="K199" s="80">
        <v>0</v>
      </c>
      <c r="L199" s="81">
        <v>0</v>
      </c>
      <c r="M199" s="81">
        <v>0.3</v>
      </c>
      <c r="N199" s="82">
        <v>6.6479999999999997</v>
      </c>
      <c r="O199" s="83">
        <v>8.3400000000000002E-2</v>
      </c>
      <c r="P199" s="83">
        <v>-6.9040000000000003E-5</v>
      </c>
      <c r="Q199" s="83">
        <v>1.9440000000000001E-8</v>
      </c>
      <c r="R199" s="84">
        <v>0</v>
      </c>
      <c r="S199" s="84">
        <v>0</v>
      </c>
      <c r="T199" s="76">
        <v>0</v>
      </c>
      <c r="U199" s="76">
        <v>0</v>
      </c>
      <c r="V199" s="133">
        <v>15.734299999999999</v>
      </c>
      <c r="W199" s="134">
        <v>1848.9</v>
      </c>
      <c r="X199" s="134">
        <v>-30.88</v>
      </c>
      <c r="Y199" s="76">
        <v>230</v>
      </c>
      <c r="Z199" s="76">
        <v>175</v>
      </c>
      <c r="AA199" s="80">
        <v>15.878</v>
      </c>
      <c r="AB199" s="84">
        <v>-3659.53</v>
      </c>
      <c r="AC199" s="80">
        <v>-5.4329999999999998</v>
      </c>
      <c r="AD199" s="80">
        <v>2.25</v>
      </c>
      <c r="AE199" s="76">
        <v>4650</v>
      </c>
    </row>
    <row r="200" spans="1:31" ht="15" hidden="1" x14ac:dyDescent="0.2">
      <c r="A200" s="76">
        <v>187</v>
      </c>
      <c r="B200" s="75" t="s">
        <v>263</v>
      </c>
      <c r="C200" s="80">
        <v>104.459</v>
      </c>
      <c r="D200" s="81">
        <v>92</v>
      </c>
      <c r="E200" s="81">
        <v>191.7</v>
      </c>
      <c r="F200" s="81">
        <v>302</v>
      </c>
      <c r="G200" s="81">
        <v>38.700000000000003</v>
      </c>
      <c r="H200" s="81">
        <v>180</v>
      </c>
      <c r="I200" s="80">
        <v>0.28199999999999997</v>
      </c>
      <c r="J200" s="80">
        <v>0.18</v>
      </c>
      <c r="K200" s="80">
        <v>0</v>
      </c>
      <c r="L200" s="81">
        <v>0</v>
      </c>
      <c r="M200" s="81">
        <v>0.5</v>
      </c>
      <c r="N200" s="82">
        <v>5.4489999999999998</v>
      </c>
      <c r="O200" s="83">
        <v>4.5650000000000003E-2</v>
      </c>
      <c r="P200" s="83">
        <v>-3.765E-5</v>
      </c>
      <c r="Q200" s="83">
        <v>1.0649999999999999E-8</v>
      </c>
      <c r="R200" s="84">
        <v>0</v>
      </c>
      <c r="S200" s="84">
        <v>0</v>
      </c>
      <c r="T200" s="76">
        <v>-166</v>
      </c>
      <c r="U200" s="76">
        <v>-156.30000000000001</v>
      </c>
      <c r="V200" s="133">
        <v>0</v>
      </c>
      <c r="W200" s="134">
        <v>0</v>
      </c>
      <c r="X200" s="134">
        <v>0</v>
      </c>
      <c r="Y200" s="76">
        <v>0</v>
      </c>
      <c r="Z200" s="76">
        <v>0</v>
      </c>
      <c r="AA200" s="80">
        <v>44.255000000000003</v>
      </c>
      <c r="AB200" s="84">
        <v>-2769.96</v>
      </c>
      <c r="AC200" s="80">
        <v>-4.415</v>
      </c>
      <c r="AD200" s="80">
        <v>1.3</v>
      </c>
      <c r="AE200" s="76">
        <v>3706</v>
      </c>
    </row>
    <row r="201" spans="1:31" ht="15" hidden="1" x14ac:dyDescent="0.2">
      <c r="A201" s="76">
        <v>188</v>
      </c>
      <c r="B201" s="75" t="s">
        <v>264</v>
      </c>
      <c r="C201" s="80">
        <v>112.21599999999999</v>
      </c>
      <c r="D201" s="81">
        <v>223.1</v>
      </c>
      <c r="E201" s="81">
        <v>402.9</v>
      </c>
      <c r="F201" s="81">
        <v>606</v>
      </c>
      <c r="G201" s="81">
        <v>29.3</v>
      </c>
      <c r="H201" s="81">
        <v>0</v>
      </c>
      <c r="I201" s="80">
        <v>0</v>
      </c>
      <c r="J201" s="80">
        <v>0.23599999999999999</v>
      </c>
      <c r="K201" s="80">
        <v>0.79600000000000004</v>
      </c>
      <c r="L201" s="81">
        <v>293</v>
      </c>
      <c r="M201" s="81">
        <v>0</v>
      </c>
      <c r="N201" s="82">
        <v>-17.222000000000001</v>
      </c>
      <c r="O201" s="83">
        <v>0.21490000000000001</v>
      </c>
      <c r="P201" s="83">
        <v>-1.199E-4</v>
      </c>
      <c r="Q201" s="83">
        <v>2.461E-8</v>
      </c>
      <c r="R201" s="84">
        <v>0</v>
      </c>
      <c r="S201" s="84">
        <v>0</v>
      </c>
      <c r="T201" s="76">
        <v>-43.26</v>
      </c>
      <c r="U201" s="76">
        <v>8.42</v>
      </c>
      <c r="V201" s="133">
        <v>15.653499999999999</v>
      </c>
      <c r="W201" s="134">
        <v>3043.34</v>
      </c>
      <c r="X201" s="134">
        <v>-55.3</v>
      </c>
      <c r="Y201" s="76">
        <v>420</v>
      </c>
      <c r="Z201" s="76">
        <v>283</v>
      </c>
      <c r="AA201" s="80">
        <v>52.143000000000001</v>
      </c>
      <c r="AB201" s="84">
        <v>-6026.09</v>
      </c>
      <c r="AC201" s="80">
        <v>-5.0549999999999997</v>
      </c>
      <c r="AD201" s="80">
        <v>6.2</v>
      </c>
      <c r="AE201" s="76">
        <v>7790</v>
      </c>
    </row>
    <row r="202" spans="1:31" ht="15" hidden="1" x14ac:dyDescent="0.2">
      <c r="A202" s="76">
        <v>189</v>
      </c>
      <c r="B202" s="75" t="s">
        <v>265</v>
      </c>
      <c r="C202" s="80">
        <v>98.188999999999993</v>
      </c>
      <c r="D202" s="81">
        <v>219.3</v>
      </c>
      <c r="E202" s="81">
        <v>372.7</v>
      </c>
      <c r="F202" s="81">
        <v>564.79999999999995</v>
      </c>
      <c r="G202" s="81">
        <v>34</v>
      </c>
      <c r="H202" s="81">
        <v>368</v>
      </c>
      <c r="I202" s="80">
        <v>0.27</v>
      </c>
      <c r="J202" s="80">
        <v>0.26900000000000002</v>
      </c>
      <c r="K202" s="80">
        <v>0.77700000000000002</v>
      </c>
      <c r="L202" s="81">
        <v>289</v>
      </c>
      <c r="M202" s="81">
        <v>0</v>
      </c>
      <c r="N202" s="82">
        <v>-13.29</v>
      </c>
      <c r="O202" s="83">
        <v>0.18190000000000001</v>
      </c>
      <c r="P202" s="83">
        <v>-1.071E-4</v>
      </c>
      <c r="Q202" s="83">
        <v>2.4220000000000001E-8</v>
      </c>
      <c r="R202" s="84">
        <v>0</v>
      </c>
      <c r="S202" s="84">
        <v>0</v>
      </c>
      <c r="T202" s="76">
        <v>-30.96</v>
      </c>
      <c r="U202" s="76">
        <v>10.93</v>
      </c>
      <c r="V202" s="133">
        <v>15.7729</v>
      </c>
      <c r="W202" s="134">
        <v>2922.3</v>
      </c>
      <c r="X202" s="134">
        <v>-52.94</v>
      </c>
      <c r="Y202" s="76">
        <v>400</v>
      </c>
      <c r="Z202" s="76">
        <v>270</v>
      </c>
      <c r="AA202" s="80">
        <v>0</v>
      </c>
      <c r="AB202" s="84">
        <v>0</v>
      </c>
      <c r="AC202" s="80">
        <v>0</v>
      </c>
      <c r="AD202" s="80">
        <v>0</v>
      </c>
      <c r="AE202" s="76">
        <v>7576</v>
      </c>
    </row>
    <row r="203" spans="1:31" ht="15" hidden="1" x14ac:dyDescent="0.2">
      <c r="A203" s="76">
        <v>190</v>
      </c>
      <c r="B203" s="75" t="s">
        <v>266</v>
      </c>
      <c r="C203" s="80">
        <v>112.21599999999999</v>
      </c>
      <c r="D203" s="81">
        <v>197.6</v>
      </c>
      <c r="E203" s="81">
        <v>393.3</v>
      </c>
      <c r="F203" s="81">
        <v>591</v>
      </c>
      <c r="G203" s="81">
        <v>29.3</v>
      </c>
      <c r="H203" s="81">
        <v>0</v>
      </c>
      <c r="I203" s="80">
        <v>0</v>
      </c>
      <c r="J203" s="80">
        <v>0.224</v>
      </c>
      <c r="K203" s="80">
        <v>0.76600000000000001</v>
      </c>
      <c r="L203" s="81">
        <v>293</v>
      </c>
      <c r="M203" s="81">
        <v>0</v>
      </c>
      <c r="N203" s="82">
        <v>-15.564</v>
      </c>
      <c r="O203" s="83">
        <v>0.21110000000000001</v>
      </c>
      <c r="P203" s="83">
        <v>-1.178E-4</v>
      </c>
      <c r="Q203" s="83">
        <v>2.4360000000000001E-8</v>
      </c>
      <c r="R203" s="84">
        <v>0</v>
      </c>
      <c r="S203" s="84">
        <v>0</v>
      </c>
      <c r="T203" s="76">
        <v>-44.16</v>
      </c>
      <c r="U203" s="76">
        <v>7.13</v>
      </c>
      <c r="V203" s="133">
        <v>15.747</v>
      </c>
      <c r="W203" s="134">
        <v>3081.95</v>
      </c>
      <c r="X203" s="134">
        <v>-55.08</v>
      </c>
      <c r="Y203" s="76">
        <v>420</v>
      </c>
      <c r="Z203" s="76">
        <v>284</v>
      </c>
      <c r="AA203" s="80">
        <v>0</v>
      </c>
      <c r="AB203" s="84">
        <v>0</v>
      </c>
      <c r="AC203" s="80">
        <v>0</v>
      </c>
      <c r="AD203" s="80">
        <v>0</v>
      </c>
      <c r="AE203" s="76">
        <v>7840</v>
      </c>
    </row>
    <row r="204" spans="1:31" ht="15" hidden="1" x14ac:dyDescent="0.2">
      <c r="A204" s="76">
        <v>191</v>
      </c>
      <c r="B204" s="75" t="s">
        <v>267</v>
      </c>
      <c r="C204" s="80">
        <v>112.21599999999999</v>
      </c>
      <c r="D204" s="81">
        <v>185.7</v>
      </c>
      <c r="E204" s="81">
        <v>397.5</v>
      </c>
      <c r="F204" s="81">
        <v>598</v>
      </c>
      <c r="G204" s="81">
        <v>29.3</v>
      </c>
      <c r="H204" s="81">
        <v>0</v>
      </c>
      <c r="I204" s="80">
        <v>0</v>
      </c>
      <c r="J204" s="80">
        <v>0.23400000000000001</v>
      </c>
      <c r="K204" s="80">
        <v>0.78300000000000003</v>
      </c>
      <c r="L204" s="81">
        <v>293</v>
      </c>
      <c r="M204" s="81">
        <v>0</v>
      </c>
      <c r="N204" s="82">
        <v>-15.323</v>
      </c>
      <c r="O204" s="83">
        <v>0.21079999999999999</v>
      </c>
      <c r="P204" s="83">
        <v>-1.198E-4</v>
      </c>
      <c r="Q204" s="83">
        <v>2.552E-8</v>
      </c>
      <c r="R204" s="84">
        <v>0</v>
      </c>
      <c r="S204" s="84">
        <v>0</v>
      </c>
      <c r="T204" s="76">
        <v>-42.22</v>
      </c>
      <c r="U204" s="76">
        <v>9.07</v>
      </c>
      <c r="V204" s="133">
        <v>15.7333</v>
      </c>
      <c r="W204" s="134">
        <v>3098.39</v>
      </c>
      <c r="X204" s="134">
        <v>-57</v>
      </c>
      <c r="Y204" s="76">
        <v>425</v>
      </c>
      <c r="Z204" s="76">
        <v>287</v>
      </c>
      <c r="AA204" s="80">
        <v>53.570999999999998</v>
      </c>
      <c r="AB204" s="84">
        <v>-6219.26</v>
      </c>
      <c r="AC204" s="80">
        <v>-5.2329999999999997</v>
      </c>
      <c r="AD204" s="80">
        <v>6.29</v>
      </c>
      <c r="AE204" s="76">
        <v>8070</v>
      </c>
    </row>
    <row r="205" spans="1:31" ht="15" hidden="1" x14ac:dyDescent="0.2">
      <c r="A205" s="76">
        <v>192</v>
      </c>
      <c r="B205" s="75" t="s">
        <v>268</v>
      </c>
      <c r="C205" s="80">
        <v>56.107999999999997</v>
      </c>
      <c r="D205" s="81">
        <v>134.30000000000001</v>
      </c>
      <c r="E205" s="81">
        <v>276.89999999999998</v>
      </c>
      <c r="F205" s="81">
        <v>435.6</v>
      </c>
      <c r="G205" s="81">
        <v>41.5</v>
      </c>
      <c r="H205" s="81">
        <v>234</v>
      </c>
      <c r="I205" s="80">
        <v>0.27200000000000002</v>
      </c>
      <c r="J205" s="80">
        <v>0.20200000000000001</v>
      </c>
      <c r="K205" s="80">
        <v>0.621</v>
      </c>
      <c r="L205" s="81">
        <v>293</v>
      </c>
      <c r="M205" s="81">
        <v>0.3</v>
      </c>
      <c r="N205" s="82">
        <v>0.105</v>
      </c>
      <c r="O205" s="83">
        <v>7.0540000000000005E-2</v>
      </c>
      <c r="P205" s="83">
        <v>-2.4309999999999999E-5</v>
      </c>
      <c r="Q205" s="83">
        <v>-1.4700000000000001E-10</v>
      </c>
      <c r="R205" s="84">
        <v>268.94</v>
      </c>
      <c r="S205" s="84">
        <v>155.34</v>
      </c>
      <c r="T205" s="76">
        <v>-1.67</v>
      </c>
      <c r="U205" s="76">
        <v>15.74</v>
      </c>
      <c r="V205" s="133">
        <v>15.8171</v>
      </c>
      <c r="W205" s="134">
        <v>2210.71</v>
      </c>
      <c r="X205" s="134">
        <v>-36.15</v>
      </c>
      <c r="Y205" s="76">
        <v>305</v>
      </c>
      <c r="Z205" s="76">
        <v>200</v>
      </c>
      <c r="AA205" s="80">
        <v>49.609000000000002</v>
      </c>
      <c r="AB205" s="84">
        <v>-4217.05</v>
      </c>
      <c r="AC205" s="80">
        <v>-4.9379999999999997</v>
      </c>
      <c r="AD205" s="80">
        <v>2.58</v>
      </c>
      <c r="AE205" s="76">
        <v>5580</v>
      </c>
    </row>
    <row r="206" spans="1:31" ht="15" hidden="1" x14ac:dyDescent="0.2">
      <c r="A206" s="76">
        <v>193</v>
      </c>
      <c r="B206" s="75" t="s">
        <v>269</v>
      </c>
      <c r="C206" s="80">
        <v>84.162000000000006</v>
      </c>
      <c r="D206" s="81">
        <v>132</v>
      </c>
      <c r="E206" s="81">
        <v>342</v>
      </c>
      <c r="F206" s="81">
        <v>518</v>
      </c>
      <c r="G206" s="81">
        <v>32.4</v>
      </c>
      <c r="H206" s="81">
        <v>351</v>
      </c>
      <c r="I206" s="80">
        <v>0.27</v>
      </c>
      <c r="J206" s="80">
        <v>0.25600000000000001</v>
      </c>
      <c r="K206" s="80">
        <v>0.68700000000000006</v>
      </c>
      <c r="L206" s="81">
        <v>293</v>
      </c>
      <c r="M206" s="81">
        <v>0</v>
      </c>
      <c r="N206" s="82">
        <v>2.343</v>
      </c>
      <c r="O206" s="83">
        <v>0.1268</v>
      </c>
      <c r="P206" s="83">
        <v>-6.4900000000000005E-5</v>
      </c>
      <c r="Q206" s="83">
        <v>1.153E-8</v>
      </c>
      <c r="R206" s="84">
        <v>344.33</v>
      </c>
      <c r="S206" s="84">
        <v>197.95</v>
      </c>
      <c r="T206" s="76">
        <v>-12.51</v>
      </c>
      <c r="U206" s="76">
        <v>18.22</v>
      </c>
      <c r="V206" s="133">
        <v>16.2057</v>
      </c>
      <c r="W206" s="134">
        <v>2897.97</v>
      </c>
      <c r="X206" s="134">
        <v>-39.299999999999997</v>
      </c>
      <c r="Y206" s="76">
        <v>370</v>
      </c>
      <c r="Z206" s="76">
        <v>245</v>
      </c>
      <c r="AA206" s="80">
        <v>0</v>
      </c>
      <c r="AB206" s="84">
        <v>0</v>
      </c>
      <c r="AC206" s="80">
        <v>0</v>
      </c>
      <c r="AD206" s="80">
        <v>0</v>
      </c>
      <c r="AE206" s="76">
        <v>6960</v>
      </c>
    </row>
    <row r="207" spans="1:31" ht="15" hidden="1" x14ac:dyDescent="0.2">
      <c r="A207" s="76">
        <v>194</v>
      </c>
      <c r="B207" s="75" t="s">
        <v>270</v>
      </c>
      <c r="C207" s="80">
        <v>70.135000000000005</v>
      </c>
      <c r="D207" s="81">
        <v>121.8</v>
      </c>
      <c r="E207" s="81">
        <v>310.10000000000002</v>
      </c>
      <c r="F207" s="81">
        <v>476</v>
      </c>
      <c r="G207" s="81">
        <v>36</v>
      </c>
      <c r="H207" s="81">
        <v>300</v>
      </c>
      <c r="I207" s="80">
        <v>0.28000000000000003</v>
      </c>
      <c r="J207" s="80">
        <v>0.24</v>
      </c>
      <c r="K207" s="80">
        <v>0.65600000000000003</v>
      </c>
      <c r="L207" s="81">
        <v>293</v>
      </c>
      <c r="M207" s="81">
        <v>0</v>
      </c>
      <c r="N207" s="82">
        <v>-3.4140000000000001</v>
      </c>
      <c r="O207" s="83">
        <v>0.1099</v>
      </c>
      <c r="P207" s="83">
        <v>-6.0680000000000002E-5</v>
      </c>
      <c r="Q207" s="83">
        <v>1.303E-8</v>
      </c>
      <c r="R207" s="84">
        <v>305.31</v>
      </c>
      <c r="S207" s="84">
        <v>175.72</v>
      </c>
      <c r="T207" s="76">
        <v>-6.71</v>
      </c>
      <c r="U207" s="76">
        <v>17.170000000000002</v>
      </c>
      <c r="V207" s="133">
        <v>15.825100000000001</v>
      </c>
      <c r="W207" s="134">
        <v>2459.0500000000002</v>
      </c>
      <c r="X207" s="134">
        <v>-42.56</v>
      </c>
      <c r="Y207" s="76">
        <v>330</v>
      </c>
      <c r="Z207" s="76">
        <v>220</v>
      </c>
      <c r="AA207" s="80">
        <v>55.198999999999998</v>
      </c>
      <c r="AB207" s="84">
        <v>-4985.3</v>
      </c>
      <c r="AC207" s="80">
        <v>-5.6680000000000001</v>
      </c>
      <c r="AD207" s="80">
        <v>3.51</v>
      </c>
      <c r="AE207" s="76">
        <v>6240</v>
      </c>
    </row>
    <row r="208" spans="1:31" ht="15" hidden="1" x14ac:dyDescent="0.2">
      <c r="A208" s="76">
        <v>195</v>
      </c>
      <c r="B208" s="75" t="s">
        <v>271</v>
      </c>
      <c r="C208" s="80">
        <v>84.162000000000006</v>
      </c>
      <c r="D208" s="81">
        <v>135.30000000000001</v>
      </c>
      <c r="E208" s="81">
        <v>339.6</v>
      </c>
      <c r="F208" s="81">
        <v>517</v>
      </c>
      <c r="G208" s="81">
        <v>32.4</v>
      </c>
      <c r="H208" s="81">
        <v>350</v>
      </c>
      <c r="I208" s="80">
        <v>0.27</v>
      </c>
      <c r="J208" s="80">
        <v>0.22500000000000001</v>
      </c>
      <c r="K208" s="80">
        <v>0.68</v>
      </c>
      <c r="L208" s="81">
        <v>293</v>
      </c>
      <c r="M208" s="81">
        <v>0.3</v>
      </c>
      <c r="N208" s="82">
        <v>5.19</v>
      </c>
      <c r="O208" s="83">
        <v>0.13880000000000001</v>
      </c>
      <c r="P208" s="83">
        <v>-8.0279999999999997E-5</v>
      </c>
      <c r="Q208" s="83">
        <v>1.7809999999999999E-8</v>
      </c>
      <c r="R208" s="84">
        <v>344.33</v>
      </c>
      <c r="S208" s="84">
        <v>197.95</v>
      </c>
      <c r="T208" s="76">
        <v>-11.38</v>
      </c>
      <c r="U208" s="76">
        <v>19.84</v>
      </c>
      <c r="V208" s="133">
        <v>15.8384</v>
      </c>
      <c r="W208" s="134">
        <v>2680.52</v>
      </c>
      <c r="X208" s="134">
        <v>-48.4</v>
      </c>
      <c r="Y208" s="76">
        <v>365</v>
      </c>
      <c r="Z208" s="76">
        <v>245</v>
      </c>
      <c r="AA208" s="80">
        <v>0</v>
      </c>
      <c r="AB208" s="84">
        <v>0</v>
      </c>
      <c r="AC208" s="80">
        <v>0</v>
      </c>
      <c r="AD208" s="80">
        <v>0</v>
      </c>
      <c r="AE208" s="76">
        <v>6860</v>
      </c>
    </row>
    <row r="209" spans="1:31" ht="15" hidden="1" x14ac:dyDescent="0.2">
      <c r="A209" s="76">
        <v>196</v>
      </c>
      <c r="B209" s="75" t="s">
        <v>272</v>
      </c>
      <c r="C209" s="80">
        <v>138.25399999999999</v>
      </c>
      <c r="D209" s="81">
        <v>230</v>
      </c>
      <c r="E209" s="81">
        <v>468.9</v>
      </c>
      <c r="F209" s="81">
        <v>702.2</v>
      </c>
      <c r="G209" s="81">
        <v>31</v>
      </c>
      <c r="H209" s="81">
        <v>0</v>
      </c>
      <c r="I209" s="80">
        <v>0</v>
      </c>
      <c r="J209" s="80">
        <v>0.23</v>
      </c>
      <c r="K209" s="80">
        <v>0.89700000000000002</v>
      </c>
      <c r="L209" s="81">
        <v>293</v>
      </c>
      <c r="M209" s="81">
        <v>0</v>
      </c>
      <c r="N209" s="82">
        <v>-26.86</v>
      </c>
      <c r="O209" s="83">
        <v>0.2671</v>
      </c>
      <c r="P209" s="83">
        <v>-1.5779999999999999E-4</v>
      </c>
      <c r="Q209" s="83">
        <v>3.4319999999999999E-8</v>
      </c>
      <c r="R209" s="84">
        <v>0</v>
      </c>
      <c r="S209" s="84">
        <v>0</v>
      </c>
      <c r="T209" s="76">
        <v>-40.380000000000003</v>
      </c>
      <c r="U209" s="76">
        <v>20.51</v>
      </c>
      <c r="V209" s="133">
        <v>15.831200000000001</v>
      </c>
      <c r="W209" s="134">
        <v>3671.61</v>
      </c>
      <c r="X209" s="134">
        <v>-69.739999999999995</v>
      </c>
      <c r="Y209" s="76">
        <v>495</v>
      </c>
      <c r="Z209" s="76">
        <v>368</v>
      </c>
      <c r="AA209" s="80">
        <v>0</v>
      </c>
      <c r="AB209" s="84">
        <v>0</v>
      </c>
      <c r="AC209" s="80">
        <v>0</v>
      </c>
      <c r="AD209" s="80">
        <v>0</v>
      </c>
      <c r="AE209" s="76">
        <v>9400</v>
      </c>
    </row>
    <row r="210" spans="1:31" ht="15" hidden="1" x14ac:dyDescent="0.2">
      <c r="A210" s="76">
        <v>197</v>
      </c>
      <c r="B210" s="75" t="s">
        <v>273</v>
      </c>
      <c r="C210" s="80">
        <v>52.034999999999997</v>
      </c>
      <c r="D210" s="81">
        <v>245.3</v>
      </c>
      <c r="E210" s="81">
        <v>252.5</v>
      </c>
      <c r="F210" s="81">
        <v>400</v>
      </c>
      <c r="G210" s="81">
        <v>59</v>
      </c>
      <c r="H210" s="81">
        <v>0</v>
      </c>
      <c r="I210" s="80">
        <v>0</v>
      </c>
      <c r="J210" s="80">
        <v>0.24</v>
      </c>
      <c r="K210" s="80">
        <v>0</v>
      </c>
      <c r="L210" s="81">
        <v>0</v>
      </c>
      <c r="M210" s="81">
        <v>0.2</v>
      </c>
      <c r="N210" s="82">
        <v>8.5830000000000002</v>
      </c>
      <c r="O210" s="83">
        <v>2.2100000000000002E-2</v>
      </c>
      <c r="P210" s="83">
        <v>-1.946E-5</v>
      </c>
      <c r="Q210" s="83">
        <v>7.0450000000000004E-9</v>
      </c>
      <c r="R210" s="84">
        <v>0</v>
      </c>
      <c r="S210" s="84">
        <v>0</v>
      </c>
      <c r="T210" s="76">
        <v>73.84</v>
      </c>
      <c r="U210" s="76">
        <v>71.03</v>
      </c>
      <c r="V210" s="133">
        <v>0</v>
      </c>
      <c r="W210" s="134">
        <v>0</v>
      </c>
      <c r="X210" s="134">
        <v>0</v>
      </c>
      <c r="Y210" s="76">
        <v>0</v>
      </c>
      <c r="Z210" s="76">
        <v>0</v>
      </c>
      <c r="AA210" s="80">
        <v>58.323</v>
      </c>
      <c r="AB210" s="84">
        <v>-4390.8</v>
      </c>
      <c r="AC210" s="80">
        <v>-6.1849999999999996</v>
      </c>
      <c r="AD210" s="80">
        <v>1.51</v>
      </c>
      <c r="AE210" s="76">
        <v>0</v>
      </c>
    </row>
    <row r="211" spans="1:31" ht="15" hidden="1" x14ac:dyDescent="0.2">
      <c r="A211" s="76">
        <v>198</v>
      </c>
      <c r="B211" s="75" t="s">
        <v>274</v>
      </c>
      <c r="C211" s="80">
        <v>56.107999999999997</v>
      </c>
      <c r="D211" s="81">
        <v>182.4</v>
      </c>
      <c r="E211" s="81">
        <v>285.7</v>
      </c>
      <c r="F211" s="81">
        <v>459.9</v>
      </c>
      <c r="G211" s="81">
        <v>49.2</v>
      </c>
      <c r="H211" s="81">
        <v>210</v>
      </c>
      <c r="I211" s="80">
        <v>0.27400000000000002</v>
      </c>
      <c r="J211" s="80">
        <v>0.20899999999999999</v>
      </c>
      <c r="K211" s="80">
        <v>0.69399999999999995</v>
      </c>
      <c r="L211" s="81">
        <v>293</v>
      </c>
      <c r="M211" s="81">
        <v>0</v>
      </c>
      <c r="N211" s="82">
        <v>-12.003</v>
      </c>
      <c r="O211" s="83">
        <v>0.12</v>
      </c>
      <c r="P211" s="83">
        <v>-8.4980000000000003E-5</v>
      </c>
      <c r="Q211" s="83">
        <v>2.501E-8</v>
      </c>
      <c r="R211" s="84">
        <v>0</v>
      </c>
      <c r="S211" s="84">
        <v>0</v>
      </c>
      <c r="T211" s="76">
        <v>6.37</v>
      </c>
      <c r="U211" s="76">
        <v>26.3</v>
      </c>
      <c r="V211" s="133">
        <v>15.9254</v>
      </c>
      <c r="W211" s="134">
        <v>2359.09</v>
      </c>
      <c r="X211" s="134">
        <v>-31.78</v>
      </c>
      <c r="Y211" s="76">
        <v>290</v>
      </c>
      <c r="Z211" s="76">
        <v>200</v>
      </c>
      <c r="AA211" s="80">
        <v>0</v>
      </c>
      <c r="AB211" s="84">
        <v>0</v>
      </c>
      <c r="AC211" s="80">
        <v>0</v>
      </c>
      <c r="AD211" s="80">
        <v>0</v>
      </c>
      <c r="AE211" s="76">
        <v>5780</v>
      </c>
    </row>
    <row r="212" spans="1:31" ht="15" hidden="1" x14ac:dyDescent="0.2">
      <c r="A212" s="76">
        <v>199</v>
      </c>
      <c r="B212" s="75" t="s">
        <v>275</v>
      </c>
      <c r="C212" s="80">
        <v>98.188999999999993</v>
      </c>
      <c r="D212" s="81">
        <v>265</v>
      </c>
      <c r="E212" s="81">
        <v>391.9</v>
      </c>
      <c r="F212" s="81">
        <v>589</v>
      </c>
      <c r="G212" s="81">
        <v>36.700000000000003</v>
      </c>
      <c r="H212" s="81">
        <v>390</v>
      </c>
      <c r="I212" s="80">
        <v>0.3</v>
      </c>
      <c r="J212" s="80">
        <v>0.33600000000000002</v>
      </c>
      <c r="K212" s="80">
        <v>0.81</v>
      </c>
      <c r="L212" s="81">
        <v>293</v>
      </c>
      <c r="M212" s="81">
        <v>0</v>
      </c>
      <c r="N212" s="82">
        <v>-18.196999999999999</v>
      </c>
      <c r="O212" s="83">
        <v>0.18790000000000001</v>
      </c>
      <c r="P212" s="83">
        <v>-1.004E-4</v>
      </c>
      <c r="Q212" s="83">
        <v>1.8060000000000001E-8</v>
      </c>
      <c r="R212" s="84">
        <v>0</v>
      </c>
      <c r="S212" s="84">
        <v>0</v>
      </c>
      <c r="T212" s="76">
        <v>-28.52</v>
      </c>
      <c r="U212" s="76">
        <v>15.06</v>
      </c>
      <c r="V212" s="133">
        <v>15.7818</v>
      </c>
      <c r="W212" s="134">
        <v>3066.05</v>
      </c>
      <c r="X212" s="134">
        <v>-56.8</v>
      </c>
      <c r="Y212" s="76">
        <v>435</v>
      </c>
      <c r="Z212" s="76">
        <v>330</v>
      </c>
      <c r="AA212" s="80">
        <v>0</v>
      </c>
      <c r="AB212" s="84">
        <v>0</v>
      </c>
      <c r="AC212" s="80">
        <v>0</v>
      </c>
      <c r="AD212" s="80">
        <v>0</v>
      </c>
      <c r="AE212" s="76">
        <v>7900</v>
      </c>
    </row>
    <row r="213" spans="1:31" ht="15" hidden="1" x14ac:dyDescent="0.2">
      <c r="A213" s="76">
        <v>200</v>
      </c>
      <c r="B213" s="75" t="s">
        <v>276</v>
      </c>
      <c r="C213" s="80">
        <v>84.162000000000006</v>
      </c>
      <c r="D213" s="81">
        <v>279.7</v>
      </c>
      <c r="E213" s="81">
        <v>353.9</v>
      </c>
      <c r="F213" s="81">
        <v>553.4</v>
      </c>
      <c r="G213" s="81">
        <v>40.200000000000003</v>
      </c>
      <c r="H213" s="81">
        <v>308</v>
      </c>
      <c r="I213" s="80">
        <v>0.27300000000000002</v>
      </c>
      <c r="J213" s="80">
        <v>0.21299999999999999</v>
      </c>
      <c r="K213" s="80">
        <v>0.77900000000000003</v>
      </c>
      <c r="L213" s="81">
        <v>293</v>
      </c>
      <c r="M213" s="81">
        <v>0.3</v>
      </c>
      <c r="N213" s="82">
        <v>-13.026999999999999</v>
      </c>
      <c r="O213" s="83">
        <v>0.14599999999999999</v>
      </c>
      <c r="P213" s="83">
        <v>-6.0269999999999997E-5</v>
      </c>
      <c r="Q213" s="83">
        <v>3.1559999999999999E-9</v>
      </c>
      <c r="R213" s="84">
        <v>653.62</v>
      </c>
      <c r="S213" s="84">
        <v>290.83999999999997</v>
      </c>
      <c r="T213" s="76">
        <v>-29.43</v>
      </c>
      <c r="U213" s="76">
        <v>7.59</v>
      </c>
      <c r="V213" s="133">
        <v>15.752700000000001</v>
      </c>
      <c r="W213" s="134">
        <v>2766.63</v>
      </c>
      <c r="X213" s="134">
        <v>-50.5</v>
      </c>
      <c r="Y213" s="76">
        <v>380</v>
      </c>
      <c r="Z213" s="76">
        <v>280</v>
      </c>
      <c r="AA213" s="80">
        <v>53.451000000000001</v>
      </c>
      <c r="AB213" s="84">
        <v>-5562.12</v>
      </c>
      <c r="AC213" s="80">
        <v>-5.3029999999999999</v>
      </c>
      <c r="AD213" s="80">
        <v>4.22</v>
      </c>
      <c r="AE213" s="76">
        <v>7160</v>
      </c>
    </row>
    <row r="214" spans="1:31" ht="15" hidden="1" x14ac:dyDescent="0.2">
      <c r="A214" s="76">
        <v>201</v>
      </c>
      <c r="B214" s="75" t="s">
        <v>277</v>
      </c>
      <c r="C214" s="80">
        <v>100.161</v>
      </c>
      <c r="D214" s="81">
        <v>298</v>
      </c>
      <c r="E214" s="81">
        <v>434.3</v>
      </c>
      <c r="F214" s="81">
        <v>625</v>
      </c>
      <c r="G214" s="81">
        <v>37</v>
      </c>
      <c r="H214" s="81">
        <v>327</v>
      </c>
      <c r="I214" s="80">
        <v>0.24</v>
      </c>
      <c r="J214" s="80">
        <v>0.55000000000000004</v>
      </c>
      <c r="K214" s="80">
        <v>0.94199999999999995</v>
      </c>
      <c r="L214" s="81">
        <v>303</v>
      </c>
      <c r="M214" s="81">
        <v>1.7</v>
      </c>
      <c r="N214" s="82">
        <v>-13.263999999999999</v>
      </c>
      <c r="O214" s="83">
        <v>0.17230000000000001</v>
      </c>
      <c r="P214" s="83">
        <v>-9.7600000000000001E-5</v>
      </c>
      <c r="Q214" s="83">
        <v>1.967E-8</v>
      </c>
      <c r="R214" s="84">
        <v>0</v>
      </c>
      <c r="S214" s="84">
        <v>0</v>
      </c>
      <c r="T214" s="76">
        <v>-70.400000000000006</v>
      </c>
      <c r="U214" s="76">
        <v>-28.18</v>
      </c>
      <c r="V214" s="133">
        <v>0</v>
      </c>
      <c r="W214" s="134">
        <v>0</v>
      </c>
      <c r="X214" s="134">
        <v>0</v>
      </c>
      <c r="Y214" s="76">
        <v>0</v>
      </c>
      <c r="Z214" s="76">
        <v>0</v>
      </c>
      <c r="AA214" s="80">
        <v>86.548000000000002</v>
      </c>
      <c r="AB214" s="84">
        <v>-9573.09</v>
      </c>
      <c r="AC214" s="80">
        <v>-9.5389999999999997</v>
      </c>
      <c r="AD214" s="80">
        <v>5.86</v>
      </c>
      <c r="AE214" s="76">
        <v>10870</v>
      </c>
    </row>
    <row r="215" spans="1:31" ht="15" hidden="1" x14ac:dyDescent="0.2">
      <c r="A215" s="76">
        <v>202</v>
      </c>
      <c r="B215" s="75" t="s">
        <v>278</v>
      </c>
      <c r="C215" s="80">
        <v>95.144999999999996</v>
      </c>
      <c r="D215" s="81">
        <v>242</v>
      </c>
      <c r="E215" s="81">
        <v>428.8</v>
      </c>
      <c r="F215" s="81">
        <v>629</v>
      </c>
      <c r="G215" s="81">
        <v>38</v>
      </c>
      <c r="H215" s="81">
        <v>312</v>
      </c>
      <c r="I215" s="80">
        <v>0.23</v>
      </c>
      <c r="J215" s="80">
        <v>0.443</v>
      </c>
      <c r="K215" s="80">
        <v>0.95099999999999996</v>
      </c>
      <c r="L215" s="81">
        <v>288</v>
      </c>
      <c r="M215" s="81">
        <v>3.1</v>
      </c>
      <c r="N215" s="82">
        <v>-9.0299999999999994</v>
      </c>
      <c r="O215" s="83">
        <v>0.1323</v>
      </c>
      <c r="P215" s="83">
        <v>-4.6650000000000002E-5</v>
      </c>
      <c r="Q215" s="83">
        <v>-3.6640000000000002E-9</v>
      </c>
      <c r="R215" s="84">
        <v>787.38</v>
      </c>
      <c r="S215" s="84">
        <v>336.47</v>
      </c>
      <c r="T215" s="76">
        <v>-55</v>
      </c>
      <c r="U215" s="76">
        <v>-21.69</v>
      </c>
      <c r="V215" s="133">
        <v>0</v>
      </c>
      <c r="W215" s="134">
        <v>0</v>
      </c>
      <c r="X215" s="134">
        <v>0</v>
      </c>
      <c r="Y215" s="76">
        <v>0</v>
      </c>
      <c r="Z215" s="76">
        <v>0</v>
      </c>
      <c r="AA215" s="80">
        <v>0</v>
      </c>
      <c r="AB215" s="84">
        <v>0</v>
      </c>
      <c r="AC215" s="80">
        <v>0</v>
      </c>
      <c r="AD215" s="80">
        <v>0</v>
      </c>
      <c r="AE215" s="76">
        <v>9500</v>
      </c>
    </row>
    <row r="216" spans="1:31" ht="15" hidden="1" x14ac:dyDescent="0.2">
      <c r="A216" s="76">
        <v>203</v>
      </c>
      <c r="B216" s="75" t="s">
        <v>279</v>
      </c>
      <c r="C216" s="80">
        <v>82.146000000000001</v>
      </c>
      <c r="D216" s="81">
        <v>169.7</v>
      </c>
      <c r="E216" s="81">
        <v>356.1</v>
      </c>
      <c r="F216" s="81">
        <v>560.4</v>
      </c>
      <c r="G216" s="81">
        <v>42.9</v>
      </c>
      <c r="H216" s="81">
        <v>292</v>
      </c>
      <c r="I216" s="80">
        <v>0.27</v>
      </c>
      <c r="J216" s="80">
        <v>0.21</v>
      </c>
      <c r="K216" s="80">
        <v>0.81599999999999995</v>
      </c>
      <c r="L216" s="81">
        <v>289</v>
      </c>
      <c r="M216" s="81">
        <v>0.6</v>
      </c>
      <c r="N216" s="82">
        <v>-16.396999999999998</v>
      </c>
      <c r="O216" s="83">
        <v>0.17319999999999999</v>
      </c>
      <c r="P216" s="83">
        <v>-1.293E-4</v>
      </c>
      <c r="Q216" s="83">
        <v>3.927E-8</v>
      </c>
      <c r="R216" s="84">
        <v>506.92</v>
      </c>
      <c r="S216" s="84">
        <v>264.54000000000002</v>
      </c>
      <c r="T216" s="76">
        <v>-1.28</v>
      </c>
      <c r="U216" s="76">
        <v>25.54</v>
      </c>
      <c r="V216" s="133">
        <v>15.824299999999999</v>
      </c>
      <c r="W216" s="134">
        <v>2813.53</v>
      </c>
      <c r="X216" s="134">
        <v>-49.98</v>
      </c>
      <c r="Y216" s="76">
        <v>360</v>
      </c>
      <c r="Z216" s="76">
        <v>300</v>
      </c>
      <c r="AA216" s="80">
        <v>0</v>
      </c>
      <c r="AB216" s="84">
        <v>0</v>
      </c>
      <c r="AC216" s="80">
        <v>0</v>
      </c>
      <c r="AD216" s="80">
        <v>0</v>
      </c>
      <c r="AE216" s="76">
        <v>7280</v>
      </c>
    </row>
    <row r="217" spans="1:31" ht="15" hidden="1" x14ac:dyDescent="0.2">
      <c r="A217" s="76">
        <v>204</v>
      </c>
      <c r="B217" s="75" t="s">
        <v>280</v>
      </c>
      <c r="C217" s="80">
        <v>70.135000000000005</v>
      </c>
      <c r="D217" s="81">
        <v>179.3</v>
      </c>
      <c r="E217" s="81">
        <v>322.39999999999998</v>
      </c>
      <c r="F217" s="81">
        <v>511.6</v>
      </c>
      <c r="G217" s="81">
        <v>44.5</v>
      </c>
      <c r="H217" s="81">
        <v>260</v>
      </c>
      <c r="I217" s="80">
        <v>0.27600000000000002</v>
      </c>
      <c r="J217" s="80">
        <v>0.192</v>
      </c>
      <c r="K217" s="80">
        <v>0.745</v>
      </c>
      <c r="L217" s="81">
        <v>293</v>
      </c>
      <c r="M217" s="81">
        <v>0</v>
      </c>
      <c r="N217" s="82">
        <v>-12.808</v>
      </c>
      <c r="O217" s="83">
        <v>0.12959999999999999</v>
      </c>
      <c r="P217" s="83">
        <v>-7.2390000000000003E-5</v>
      </c>
      <c r="Q217" s="83">
        <v>1.5489999999999998E-8</v>
      </c>
      <c r="R217" s="84">
        <v>406.69</v>
      </c>
      <c r="S217" s="84">
        <v>231.67</v>
      </c>
      <c r="T217" s="76">
        <v>-18.46</v>
      </c>
      <c r="U217" s="76">
        <v>9.23</v>
      </c>
      <c r="V217" s="133">
        <v>15.8574</v>
      </c>
      <c r="W217" s="134">
        <v>2588.48</v>
      </c>
      <c r="X217" s="134">
        <v>-41.79</v>
      </c>
      <c r="Y217" s="76">
        <v>345</v>
      </c>
      <c r="Z217" s="76">
        <v>230</v>
      </c>
      <c r="AA217" s="80">
        <v>0</v>
      </c>
      <c r="AB217" s="84">
        <v>0</v>
      </c>
      <c r="AC217" s="80">
        <v>0</v>
      </c>
      <c r="AD217" s="80">
        <v>0</v>
      </c>
      <c r="AE217" s="76">
        <v>6524</v>
      </c>
    </row>
    <row r="218" spans="1:31" ht="15" hidden="1" x14ac:dyDescent="0.2">
      <c r="A218" s="76">
        <v>205</v>
      </c>
      <c r="B218" s="75" t="s">
        <v>281</v>
      </c>
      <c r="C218" s="80">
        <v>84.117999999999995</v>
      </c>
      <c r="D218" s="81">
        <v>222.5</v>
      </c>
      <c r="E218" s="81">
        <v>403.9</v>
      </c>
      <c r="F218" s="81">
        <v>626</v>
      </c>
      <c r="G218" s="81">
        <v>53</v>
      </c>
      <c r="H218" s="81">
        <v>268</v>
      </c>
      <c r="I218" s="80">
        <v>0.28000000000000003</v>
      </c>
      <c r="J218" s="80">
        <v>0.35</v>
      </c>
      <c r="K218" s="80">
        <v>0.95</v>
      </c>
      <c r="L218" s="81">
        <v>293</v>
      </c>
      <c r="M218" s="81">
        <v>3</v>
      </c>
      <c r="N218" s="82">
        <v>-9.7070000000000007</v>
      </c>
      <c r="O218" s="83">
        <v>0.12479999999999999</v>
      </c>
      <c r="P218" s="83">
        <v>-7.462E-5</v>
      </c>
      <c r="Q218" s="83">
        <v>1.7030000000000001E-8</v>
      </c>
      <c r="R218" s="84">
        <v>574.71</v>
      </c>
      <c r="S218" s="84">
        <v>303.44</v>
      </c>
      <c r="T218" s="76">
        <v>-46.04</v>
      </c>
      <c r="U218" s="76">
        <v>0</v>
      </c>
      <c r="V218" s="133">
        <v>16.089700000000001</v>
      </c>
      <c r="W218" s="134">
        <v>3193.92</v>
      </c>
      <c r="X218" s="134">
        <v>-66.150000000000006</v>
      </c>
      <c r="Y218" s="76">
        <v>440</v>
      </c>
      <c r="Z218" s="76">
        <v>300</v>
      </c>
      <c r="AA218" s="80">
        <v>0</v>
      </c>
      <c r="AB218" s="84">
        <v>0</v>
      </c>
      <c r="AC218" s="80">
        <v>0</v>
      </c>
      <c r="AD218" s="80">
        <v>0</v>
      </c>
      <c r="AE218" s="76">
        <v>8740</v>
      </c>
    </row>
    <row r="219" spans="1:31" ht="15" hidden="1" x14ac:dyDescent="0.2">
      <c r="A219" s="76">
        <v>206</v>
      </c>
      <c r="B219" s="75" t="s">
        <v>282</v>
      </c>
      <c r="C219" s="80">
        <v>68.119</v>
      </c>
      <c r="D219" s="81">
        <v>138.1</v>
      </c>
      <c r="E219" s="81">
        <v>317.39999999999998</v>
      </c>
      <c r="F219" s="81">
        <v>506</v>
      </c>
      <c r="G219" s="81">
        <v>0</v>
      </c>
      <c r="H219" s="81">
        <v>0</v>
      </c>
      <c r="I219" s="80">
        <v>0</v>
      </c>
      <c r="J219" s="80">
        <v>0</v>
      </c>
      <c r="K219" s="80">
        <v>0.77200000000000002</v>
      </c>
      <c r="L219" s="81">
        <v>293</v>
      </c>
      <c r="M219" s="81">
        <v>0.9</v>
      </c>
      <c r="N219" s="82">
        <v>-9.9149999999999991</v>
      </c>
      <c r="O219" s="83">
        <v>0.1106</v>
      </c>
      <c r="P219" s="83">
        <v>-6.1600000000000007E-5</v>
      </c>
      <c r="Q219" s="83">
        <v>1.2979999999999999E-8</v>
      </c>
      <c r="R219" s="84">
        <v>396.83</v>
      </c>
      <c r="S219" s="84">
        <v>218.66</v>
      </c>
      <c r="T219" s="76">
        <v>7.87</v>
      </c>
      <c r="U219" s="76">
        <v>26.48</v>
      </c>
      <c r="V219" s="133">
        <v>15.935600000000001</v>
      </c>
      <c r="W219" s="134">
        <v>2583.0700000000002</v>
      </c>
      <c r="X219" s="134">
        <v>-39.869999999999997</v>
      </c>
      <c r="Y219" s="76">
        <v>378</v>
      </c>
      <c r="Z219" s="76">
        <v>244</v>
      </c>
      <c r="AA219" s="80">
        <v>0</v>
      </c>
      <c r="AB219" s="84">
        <v>0</v>
      </c>
      <c r="AC219" s="80">
        <v>0</v>
      </c>
      <c r="AD219" s="80">
        <v>0</v>
      </c>
      <c r="AE219" s="76">
        <v>6450</v>
      </c>
    </row>
    <row r="220" spans="1:31" ht="15" hidden="1" x14ac:dyDescent="0.2">
      <c r="A220" s="76">
        <v>207</v>
      </c>
      <c r="B220" s="75" t="s">
        <v>283</v>
      </c>
      <c r="C220" s="80">
        <v>42.081000000000003</v>
      </c>
      <c r="D220" s="81">
        <v>145.69999999999999</v>
      </c>
      <c r="E220" s="81">
        <v>240.4</v>
      </c>
      <c r="F220" s="81">
        <v>397.8</v>
      </c>
      <c r="G220" s="81">
        <v>54.2</v>
      </c>
      <c r="H220" s="81">
        <v>170</v>
      </c>
      <c r="I220" s="80">
        <v>0.28199999999999997</v>
      </c>
      <c r="J220" s="80">
        <v>0.26400000000000001</v>
      </c>
      <c r="K220" s="80">
        <v>0.56299999999999994</v>
      </c>
      <c r="L220" s="81">
        <v>288</v>
      </c>
      <c r="M220" s="81">
        <v>0</v>
      </c>
      <c r="N220" s="82">
        <v>-8.4169999999999998</v>
      </c>
      <c r="O220" s="83">
        <v>9.1079999999999994E-2</v>
      </c>
      <c r="P220" s="83">
        <v>-6.8819999999999995E-5</v>
      </c>
      <c r="Q220" s="83">
        <v>2.1579999999999999E-8</v>
      </c>
      <c r="R220" s="84">
        <v>0</v>
      </c>
      <c r="S220" s="84">
        <v>0</v>
      </c>
      <c r="T220" s="76">
        <v>12.74</v>
      </c>
      <c r="U220" s="76">
        <v>24.95</v>
      </c>
      <c r="V220" s="133">
        <v>15.8599</v>
      </c>
      <c r="W220" s="134">
        <v>1971.04</v>
      </c>
      <c r="X220" s="134">
        <v>-26.65</v>
      </c>
      <c r="Y220" s="76">
        <v>245</v>
      </c>
      <c r="Z220" s="76">
        <v>180</v>
      </c>
      <c r="AA220" s="80">
        <v>0</v>
      </c>
      <c r="AB220" s="84">
        <v>0</v>
      </c>
      <c r="AC220" s="80">
        <v>0</v>
      </c>
      <c r="AD220" s="80">
        <v>0</v>
      </c>
      <c r="AE220" s="76">
        <v>4790</v>
      </c>
    </row>
    <row r="221" spans="1:31" ht="15" hidden="1" x14ac:dyDescent="0.2">
      <c r="A221" s="76">
        <v>208</v>
      </c>
      <c r="B221" s="75" t="s">
        <v>284</v>
      </c>
      <c r="C221" s="80">
        <v>4.032</v>
      </c>
      <c r="D221" s="81">
        <v>18.7</v>
      </c>
      <c r="E221" s="81">
        <v>23.7</v>
      </c>
      <c r="F221" s="81">
        <v>38.4</v>
      </c>
      <c r="G221" s="81">
        <v>16.399999999999999</v>
      </c>
      <c r="H221" s="81">
        <v>60.3</v>
      </c>
      <c r="I221" s="80">
        <v>0.314</v>
      </c>
      <c r="J221" s="80">
        <v>-0.13</v>
      </c>
      <c r="K221" s="80">
        <v>0.16500000000000001</v>
      </c>
      <c r="L221" s="81">
        <v>22.7</v>
      </c>
      <c r="M221" s="81">
        <v>0</v>
      </c>
      <c r="N221" s="82">
        <v>7.2249999999999996</v>
      </c>
      <c r="O221" s="83">
        <v>-1.58E-3</v>
      </c>
      <c r="P221" s="83">
        <v>2.7939999999999998E-6</v>
      </c>
      <c r="Q221" s="83">
        <v>-8.7999999999999996E-10</v>
      </c>
      <c r="R221" s="84">
        <v>19.670000000000002</v>
      </c>
      <c r="S221" s="84">
        <v>8.3800000000000008</v>
      </c>
      <c r="T221" s="76">
        <v>0</v>
      </c>
      <c r="U221" s="76">
        <v>0</v>
      </c>
      <c r="V221" s="133">
        <v>13.295400000000001</v>
      </c>
      <c r="W221" s="134">
        <v>157.88999999999999</v>
      </c>
      <c r="X221" s="134">
        <v>0</v>
      </c>
      <c r="Y221" s="76">
        <v>25</v>
      </c>
      <c r="Z221" s="76">
        <v>19</v>
      </c>
      <c r="AA221" s="80">
        <v>0</v>
      </c>
      <c r="AB221" s="84">
        <v>0</v>
      </c>
      <c r="AC221" s="80">
        <v>0</v>
      </c>
      <c r="AD221" s="80">
        <v>0</v>
      </c>
      <c r="AE221" s="76">
        <v>292</v>
      </c>
    </row>
    <row r="222" spans="1:31" ht="15" hidden="1" x14ac:dyDescent="0.2">
      <c r="A222" s="76">
        <v>209</v>
      </c>
      <c r="B222" s="75" t="s">
        <v>285</v>
      </c>
      <c r="C222" s="80">
        <v>20.030999999999999</v>
      </c>
      <c r="D222" s="81">
        <v>277</v>
      </c>
      <c r="E222" s="81">
        <v>374.6</v>
      </c>
      <c r="F222" s="81">
        <v>644</v>
      </c>
      <c r="G222" s="81">
        <v>213.8</v>
      </c>
      <c r="H222" s="81">
        <v>55.6</v>
      </c>
      <c r="I222" s="80">
        <v>0.22500000000000001</v>
      </c>
      <c r="J222" s="80">
        <v>0</v>
      </c>
      <c r="K222" s="80">
        <v>1.105</v>
      </c>
      <c r="L222" s="81">
        <v>293</v>
      </c>
      <c r="M222" s="81">
        <v>1.9</v>
      </c>
      <c r="N222" s="82">
        <v>0</v>
      </c>
      <c r="O222" s="83">
        <v>0</v>
      </c>
      <c r="P222" s="83">
        <v>0</v>
      </c>
      <c r="Q222" s="83">
        <v>0</v>
      </c>
      <c r="R222" s="84">
        <v>757.92</v>
      </c>
      <c r="S222" s="84">
        <v>304.58</v>
      </c>
      <c r="T222" s="76">
        <v>-59.57</v>
      </c>
      <c r="U222" s="76">
        <v>-56.08</v>
      </c>
      <c r="V222" s="133">
        <v>0</v>
      </c>
      <c r="W222" s="134">
        <v>0</v>
      </c>
      <c r="X222" s="134">
        <v>0</v>
      </c>
      <c r="Y222" s="76">
        <v>0</v>
      </c>
      <c r="Z222" s="76">
        <v>0</v>
      </c>
      <c r="AA222" s="80">
        <v>0</v>
      </c>
      <c r="AB222" s="84">
        <v>0</v>
      </c>
      <c r="AC222" s="80">
        <v>0</v>
      </c>
      <c r="AD222" s="80">
        <v>0</v>
      </c>
      <c r="AE222" s="76">
        <v>9880</v>
      </c>
    </row>
    <row r="223" spans="1:31" ht="15" hidden="1" x14ac:dyDescent="0.2">
      <c r="A223" s="76">
        <v>210</v>
      </c>
      <c r="B223" s="75" t="s">
        <v>286</v>
      </c>
      <c r="C223" s="80">
        <v>173.83500000000001</v>
      </c>
      <c r="D223" s="81">
        <v>220.6</v>
      </c>
      <c r="E223" s="81">
        <v>370</v>
      </c>
      <c r="F223" s="81">
        <v>583</v>
      </c>
      <c r="G223" s="81">
        <v>71</v>
      </c>
      <c r="H223" s="81">
        <v>0</v>
      </c>
      <c r="I223" s="80">
        <v>0</v>
      </c>
      <c r="J223" s="80">
        <v>0</v>
      </c>
      <c r="K223" s="80">
        <v>2.5</v>
      </c>
      <c r="L223" s="81">
        <v>293</v>
      </c>
      <c r="M223" s="81">
        <v>1.9</v>
      </c>
      <c r="N223" s="82">
        <v>0</v>
      </c>
      <c r="O223" s="83">
        <v>0</v>
      </c>
      <c r="P223" s="83">
        <v>0</v>
      </c>
      <c r="Q223" s="83">
        <v>0</v>
      </c>
      <c r="R223" s="84">
        <v>428.91</v>
      </c>
      <c r="S223" s="84">
        <v>294.57</v>
      </c>
      <c r="T223" s="76">
        <v>-1</v>
      </c>
      <c r="U223" s="76">
        <v>-1.34</v>
      </c>
      <c r="V223" s="133">
        <v>0</v>
      </c>
      <c r="W223" s="134">
        <v>0</v>
      </c>
      <c r="X223" s="134">
        <v>0</v>
      </c>
      <c r="Y223" s="76">
        <v>0</v>
      </c>
      <c r="Z223" s="76">
        <v>0</v>
      </c>
      <c r="AA223" s="80">
        <v>0</v>
      </c>
      <c r="AB223" s="84">
        <v>0</v>
      </c>
      <c r="AC223" s="80">
        <v>0</v>
      </c>
      <c r="AD223" s="80">
        <v>0</v>
      </c>
      <c r="AE223" s="76">
        <v>0</v>
      </c>
    </row>
    <row r="224" spans="1:31" ht="15" hidden="1" x14ac:dyDescent="0.2">
      <c r="A224" s="76">
        <v>211</v>
      </c>
      <c r="B224" s="75" t="s">
        <v>287</v>
      </c>
      <c r="C224" s="80">
        <v>129.24700000000001</v>
      </c>
      <c r="D224" s="81">
        <v>211</v>
      </c>
      <c r="E224" s="81">
        <v>432.8</v>
      </c>
      <c r="F224" s="81">
        <v>596</v>
      </c>
      <c r="G224" s="81">
        <v>25</v>
      </c>
      <c r="H224" s="81">
        <v>517</v>
      </c>
      <c r="I224" s="80">
        <v>0.26</v>
      </c>
      <c r="J224" s="80">
        <v>0.59</v>
      </c>
      <c r="K224" s="80">
        <v>0.76700000000000002</v>
      </c>
      <c r="L224" s="81">
        <v>293</v>
      </c>
      <c r="M224" s="81">
        <v>1.1000000000000001</v>
      </c>
      <c r="N224" s="82">
        <v>2.3319999999999999</v>
      </c>
      <c r="O224" s="83">
        <v>0.193</v>
      </c>
      <c r="P224" s="83">
        <v>-1.049E-4</v>
      </c>
      <c r="Q224" s="83">
        <v>2.2090000000000001E-8</v>
      </c>
      <c r="R224" s="84">
        <v>581.41999999999996</v>
      </c>
      <c r="S224" s="84">
        <v>286.54000000000002</v>
      </c>
      <c r="T224" s="76">
        <v>0</v>
      </c>
      <c r="U224" s="76">
        <v>0</v>
      </c>
      <c r="V224" s="133">
        <v>16.730699999999999</v>
      </c>
      <c r="W224" s="134">
        <v>3721.9</v>
      </c>
      <c r="X224" s="134">
        <v>-64.150000000000006</v>
      </c>
      <c r="Y224" s="76">
        <v>459</v>
      </c>
      <c r="Z224" s="76">
        <v>322</v>
      </c>
      <c r="AA224" s="80">
        <v>0</v>
      </c>
      <c r="AB224" s="84">
        <v>0</v>
      </c>
      <c r="AC224" s="80">
        <v>0</v>
      </c>
      <c r="AD224" s="80">
        <v>0</v>
      </c>
      <c r="AE224" s="76">
        <v>9500</v>
      </c>
    </row>
    <row r="225" spans="1:33" ht="15" hidden="1" x14ac:dyDescent="0.2">
      <c r="A225" s="76">
        <v>212</v>
      </c>
      <c r="B225" s="75" t="s">
        <v>288</v>
      </c>
      <c r="C225" s="80">
        <v>278.35000000000002</v>
      </c>
      <c r="D225" s="81">
        <v>238</v>
      </c>
      <c r="E225" s="81">
        <v>608</v>
      </c>
      <c r="F225" s="81">
        <v>0</v>
      </c>
      <c r="G225" s="81">
        <v>0</v>
      </c>
      <c r="H225" s="81">
        <v>0</v>
      </c>
      <c r="I225" s="80">
        <v>0</v>
      </c>
      <c r="J225" s="80">
        <v>0</v>
      </c>
      <c r="K225" s="80">
        <v>1.0469999999999999</v>
      </c>
      <c r="L225" s="81">
        <v>293</v>
      </c>
      <c r="M225" s="81">
        <v>0</v>
      </c>
      <c r="N225" s="82">
        <v>0.44900000000000001</v>
      </c>
      <c r="O225" s="83">
        <v>2.9950000000000001</v>
      </c>
      <c r="P225" s="83">
        <v>-1</v>
      </c>
      <c r="Q225" s="83">
        <v>-1.462</v>
      </c>
      <c r="R225" s="84">
        <v>-4</v>
      </c>
      <c r="S225" s="84">
        <v>1.665</v>
      </c>
      <c r="T225" s="76">
        <v>-8</v>
      </c>
      <c r="U225" s="76">
        <v>2588.1</v>
      </c>
      <c r="V225" s="133">
        <v>336.24</v>
      </c>
      <c r="W225" s="134">
        <v>0</v>
      </c>
      <c r="X225" s="134">
        <v>0</v>
      </c>
      <c r="Y225" s="76">
        <v>16.953900000000001</v>
      </c>
      <c r="Z225" s="76">
        <v>4852.47</v>
      </c>
      <c r="AA225" s="80">
        <v>-138.1</v>
      </c>
      <c r="AB225" s="84">
        <v>657</v>
      </c>
      <c r="AC225" s="80">
        <v>469</v>
      </c>
      <c r="AD225" s="80">
        <v>0</v>
      </c>
      <c r="AE225" s="76">
        <v>0</v>
      </c>
      <c r="AG225" s="76">
        <v>0</v>
      </c>
    </row>
    <row r="226" spans="1:33" ht="15" hidden="1" x14ac:dyDescent="0.2">
      <c r="A226" s="76">
        <v>213</v>
      </c>
      <c r="B226" s="75" t="s">
        <v>289</v>
      </c>
      <c r="C226" s="80">
        <v>120.914</v>
      </c>
      <c r="D226" s="81">
        <v>115.4</v>
      </c>
      <c r="E226" s="81">
        <v>243.4</v>
      </c>
      <c r="F226" s="81">
        <v>385</v>
      </c>
      <c r="G226" s="81">
        <v>40.700000000000003</v>
      </c>
      <c r="H226" s="81">
        <v>217</v>
      </c>
      <c r="I226" s="80">
        <v>0.28000000000000003</v>
      </c>
      <c r="J226" s="80">
        <v>0.17599999999999999</v>
      </c>
      <c r="K226" s="80">
        <v>1.75</v>
      </c>
      <c r="L226" s="81">
        <v>158</v>
      </c>
      <c r="M226" s="81">
        <v>0.5</v>
      </c>
      <c r="N226" s="82">
        <v>7.5469999999999997</v>
      </c>
      <c r="O226" s="83">
        <v>4.2569999999999997E-2</v>
      </c>
      <c r="P226" s="83">
        <v>-3.6029999999999999E-5</v>
      </c>
      <c r="Q226" s="83">
        <v>1.037E-8</v>
      </c>
      <c r="R226" s="84">
        <v>215.09</v>
      </c>
      <c r="S226" s="84">
        <v>2165.5500000000002</v>
      </c>
      <c r="T226" s="76">
        <v>-15</v>
      </c>
      <c r="U226" s="76">
        <v>-105.7</v>
      </c>
      <c r="V226" s="133">
        <v>0</v>
      </c>
      <c r="W226" s="134">
        <v>0</v>
      </c>
      <c r="X226" s="134">
        <v>0</v>
      </c>
      <c r="Y226" s="76">
        <v>0</v>
      </c>
      <c r="Z226" s="76">
        <v>0</v>
      </c>
      <c r="AA226" s="80">
        <v>0</v>
      </c>
      <c r="AB226" s="84">
        <v>0</v>
      </c>
      <c r="AC226" s="80">
        <v>0</v>
      </c>
      <c r="AD226" s="80">
        <v>0</v>
      </c>
      <c r="AE226" s="76">
        <v>4772</v>
      </c>
    </row>
    <row r="227" spans="1:33" ht="15" hidden="1" x14ac:dyDescent="0.2">
      <c r="A227" s="76">
        <v>214</v>
      </c>
      <c r="B227" s="75" t="s">
        <v>290</v>
      </c>
      <c r="C227" s="80">
        <v>84.933000000000007</v>
      </c>
      <c r="D227" s="81">
        <v>178.1</v>
      </c>
      <c r="E227" s="81">
        <v>313</v>
      </c>
      <c r="F227" s="81">
        <v>510</v>
      </c>
      <c r="G227" s="81">
        <v>60</v>
      </c>
      <c r="H227" s="81">
        <v>193</v>
      </c>
      <c r="I227" s="80">
        <v>0.27700000000000002</v>
      </c>
      <c r="J227" s="80">
        <v>0.193</v>
      </c>
      <c r="K227" s="80">
        <v>1.3169999999999999</v>
      </c>
      <c r="L227" s="81">
        <v>298</v>
      </c>
      <c r="M227" s="81">
        <v>1.8</v>
      </c>
      <c r="N227" s="82">
        <v>3.0939999999999999</v>
      </c>
      <c r="O227" s="83">
        <v>3.8769999999999999E-2</v>
      </c>
      <c r="P227" s="83">
        <v>-3.1099999999999997E-5</v>
      </c>
      <c r="Q227" s="83">
        <v>1.0049999999999999E-9</v>
      </c>
      <c r="R227" s="84">
        <v>359.55</v>
      </c>
      <c r="S227" s="84">
        <v>225.13</v>
      </c>
      <c r="T227" s="76">
        <v>22.8</v>
      </c>
      <c r="U227" s="76">
        <v>-16.46</v>
      </c>
      <c r="V227" s="133">
        <v>16.302900000000001</v>
      </c>
      <c r="W227" s="134">
        <v>2622.44</v>
      </c>
      <c r="X227" s="134">
        <v>-41.7</v>
      </c>
      <c r="Y227" s="76">
        <v>332</v>
      </c>
      <c r="Z227" s="76">
        <v>229</v>
      </c>
      <c r="AA227" s="80">
        <v>53.767000000000003</v>
      </c>
      <c r="AB227" s="84">
        <v>-5110.2</v>
      </c>
      <c r="AC227" s="80">
        <v>5.3639999999999999</v>
      </c>
      <c r="AD227" s="80">
        <v>2.41</v>
      </c>
      <c r="AE227" s="76">
        <v>6690</v>
      </c>
    </row>
    <row r="228" spans="1:33" ht="15" hidden="1" x14ac:dyDescent="0.2">
      <c r="A228" s="76">
        <v>215</v>
      </c>
      <c r="B228" s="75" t="s">
        <v>291</v>
      </c>
      <c r="C228" s="80">
        <v>102.923</v>
      </c>
      <c r="D228" s="81">
        <v>138</v>
      </c>
      <c r="E228" s="81">
        <v>282</v>
      </c>
      <c r="F228" s="81">
        <v>451.6</v>
      </c>
      <c r="G228" s="81">
        <v>51</v>
      </c>
      <c r="H228" s="81">
        <v>197</v>
      </c>
      <c r="I228" s="80">
        <v>0.27200000000000002</v>
      </c>
      <c r="J228" s="80">
        <v>0.20200000000000001</v>
      </c>
      <c r="K228" s="80">
        <v>1.38</v>
      </c>
      <c r="L228" s="81">
        <v>282</v>
      </c>
      <c r="M228" s="81">
        <v>1.3</v>
      </c>
      <c r="N228" s="82">
        <v>5.6520000000000001</v>
      </c>
      <c r="O228" s="83">
        <v>3.7699999999999997E-2</v>
      </c>
      <c r="P228" s="83">
        <v>-2.866E-5</v>
      </c>
      <c r="Q228" s="83">
        <v>7.7949999999999997E-9</v>
      </c>
      <c r="R228" s="84">
        <v>0</v>
      </c>
      <c r="S228" s="84">
        <v>0</v>
      </c>
      <c r="T228" s="76">
        <v>-71.400000000000006</v>
      </c>
      <c r="U228" s="76">
        <v>64.099999999999994</v>
      </c>
      <c r="V228" s="133">
        <v>0</v>
      </c>
      <c r="W228" s="134">
        <v>0</v>
      </c>
      <c r="X228" s="134">
        <v>0</v>
      </c>
      <c r="Y228" s="76">
        <v>0</v>
      </c>
      <c r="Z228" s="76">
        <v>0</v>
      </c>
      <c r="AA228" s="80">
        <v>54.563000000000002</v>
      </c>
      <c r="AB228" s="84">
        <v>-4629.0200000000004</v>
      </c>
      <c r="AC228" s="80">
        <v>-5.59</v>
      </c>
      <c r="AD228" s="80">
        <v>2.2200000000000002</v>
      </c>
      <c r="AE228" s="76">
        <v>5960</v>
      </c>
    </row>
    <row r="229" spans="1:33" ht="15" hidden="1" x14ac:dyDescent="0.2">
      <c r="A229" s="76">
        <v>216</v>
      </c>
      <c r="B229" s="75" t="s">
        <v>292</v>
      </c>
      <c r="C229" s="80">
        <v>45.085000000000001</v>
      </c>
      <c r="D229" s="81">
        <v>181</v>
      </c>
      <c r="E229" s="81">
        <v>280</v>
      </c>
      <c r="F229" s="81">
        <v>437.6</v>
      </c>
      <c r="G229" s="81">
        <v>52.4</v>
      </c>
      <c r="H229" s="81">
        <v>187</v>
      </c>
      <c r="I229" s="80">
        <v>0.27200000000000002</v>
      </c>
      <c r="J229" s="80">
        <v>0.28799999999999998</v>
      </c>
      <c r="K229" s="80">
        <v>0.65600000000000003</v>
      </c>
      <c r="L229" s="81">
        <v>293</v>
      </c>
      <c r="M229" s="81">
        <v>0</v>
      </c>
      <c r="N229" s="82">
        <v>-4.1000000000000002E-2</v>
      </c>
      <c r="O229" s="83">
        <v>6.4380000000000007E-2</v>
      </c>
      <c r="P229" s="83">
        <v>-3.1749999999999999E-5</v>
      </c>
      <c r="Q229" s="83">
        <v>5.5869999999999998E-9</v>
      </c>
      <c r="R229" s="84">
        <v>0</v>
      </c>
      <c r="S229" s="84">
        <v>0</v>
      </c>
      <c r="T229" s="76">
        <v>-4.5</v>
      </c>
      <c r="U229" s="76">
        <v>16.25</v>
      </c>
      <c r="V229" s="133">
        <v>16.2653</v>
      </c>
      <c r="W229" s="134">
        <v>2358.77</v>
      </c>
      <c r="X229" s="134">
        <v>-35.15</v>
      </c>
      <c r="Y229" s="76">
        <v>310</v>
      </c>
      <c r="Z229" s="76">
        <v>218</v>
      </c>
      <c r="AA229" s="80">
        <v>67.611000000000004</v>
      </c>
      <c r="AB229" s="84">
        <v>-5350.44</v>
      </c>
      <c r="AC229" s="80">
        <v>-7.4349999999999996</v>
      </c>
      <c r="AD229" s="80">
        <v>2.0299999999999998</v>
      </c>
      <c r="AE229" s="76">
        <v>6330</v>
      </c>
    </row>
    <row r="230" spans="1:33" ht="15" hidden="1" x14ac:dyDescent="0.2">
      <c r="A230" s="76">
        <v>217</v>
      </c>
      <c r="B230" s="75" t="s">
        <v>292</v>
      </c>
      <c r="C230" s="80">
        <v>73.138999999999996</v>
      </c>
      <c r="D230" s="81">
        <v>223.4</v>
      </c>
      <c r="E230" s="81">
        <v>328.6</v>
      </c>
      <c r="F230" s="81">
        <v>496.6</v>
      </c>
      <c r="G230" s="81">
        <v>36.6</v>
      </c>
      <c r="H230" s="81">
        <v>301</v>
      </c>
      <c r="I230" s="80">
        <v>0.27</v>
      </c>
      <c r="J230" s="80">
        <v>0.29899999999999999</v>
      </c>
      <c r="K230" s="80">
        <v>0.70699999999999996</v>
      </c>
      <c r="L230" s="81">
        <v>293</v>
      </c>
      <c r="M230" s="81">
        <v>1.1000000000000001</v>
      </c>
      <c r="N230" s="82">
        <v>0.48699999999999999</v>
      </c>
      <c r="O230" s="83">
        <v>0.10580000000000001</v>
      </c>
      <c r="P230" s="83">
        <v>-5.2139999999999999E-5</v>
      </c>
      <c r="Q230" s="83">
        <v>8.7250000000000004E-9</v>
      </c>
      <c r="R230" s="84">
        <v>473.89</v>
      </c>
      <c r="S230" s="84">
        <v>229.29</v>
      </c>
      <c r="T230" s="76">
        <v>-17.3</v>
      </c>
      <c r="U230" s="76">
        <v>17.23</v>
      </c>
      <c r="V230" s="133">
        <v>16.054500000000001</v>
      </c>
      <c r="W230" s="134">
        <v>2595.0100000000002</v>
      </c>
      <c r="X230" s="134">
        <v>-53.15</v>
      </c>
      <c r="Y230" s="76">
        <v>350</v>
      </c>
      <c r="Z230" s="76">
        <v>242</v>
      </c>
      <c r="AA230" s="80">
        <v>64.89</v>
      </c>
      <c r="AB230" s="84">
        <v>-5912.65</v>
      </c>
      <c r="AC230" s="80">
        <v>-6.9550000000000001</v>
      </c>
      <c r="AD230" s="80">
        <v>3.73</v>
      </c>
      <c r="AE230" s="76">
        <v>6650</v>
      </c>
    </row>
    <row r="231" spans="1:33" ht="15" hidden="1" x14ac:dyDescent="0.2">
      <c r="A231" s="76">
        <v>218</v>
      </c>
      <c r="B231" s="75" t="s">
        <v>293</v>
      </c>
      <c r="C231" s="80">
        <v>122.244</v>
      </c>
      <c r="D231" s="81">
        <v>171.7</v>
      </c>
      <c r="E231" s="81">
        <v>427.2</v>
      </c>
      <c r="F231" s="81">
        <v>642</v>
      </c>
      <c r="G231" s="81">
        <v>0</v>
      </c>
      <c r="H231" s="81">
        <v>0</v>
      </c>
      <c r="I231" s="80">
        <v>0</v>
      </c>
      <c r="J231" s="80">
        <v>0</v>
      </c>
      <c r="K231" s="80">
        <v>0.998</v>
      </c>
      <c r="L231" s="81">
        <v>293</v>
      </c>
      <c r="M231" s="81">
        <v>2</v>
      </c>
      <c r="N231" s="82">
        <v>6.4240000000000004</v>
      </c>
      <c r="O231" s="83">
        <v>0.1099</v>
      </c>
      <c r="P231" s="83">
        <v>-6.4720000000000004E-5</v>
      </c>
      <c r="Q231" s="83">
        <v>1.426E-8</v>
      </c>
      <c r="R231" s="84">
        <v>0</v>
      </c>
      <c r="S231" s="84">
        <v>0</v>
      </c>
      <c r="T231" s="76">
        <v>-17.84</v>
      </c>
      <c r="U231" s="76">
        <v>5.32</v>
      </c>
      <c r="V231" s="133">
        <v>16.060700000000001</v>
      </c>
      <c r="W231" s="134">
        <v>3421.57</v>
      </c>
      <c r="X231" s="134">
        <v>-64.19</v>
      </c>
      <c r="Y231" s="76">
        <v>455</v>
      </c>
      <c r="Z231" s="76">
        <v>312</v>
      </c>
      <c r="AA231" s="80">
        <v>0</v>
      </c>
      <c r="AB231" s="84">
        <v>0</v>
      </c>
      <c r="AC231" s="80">
        <v>0</v>
      </c>
      <c r="AD231" s="80">
        <v>0</v>
      </c>
      <c r="AE231" s="76">
        <v>9010</v>
      </c>
    </row>
    <row r="232" spans="1:33" ht="15" hidden="1" x14ac:dyDescent="0.2">
      <c r="A232" s="76">
        <v>219</v>
      </c>
      <c r="B232" s="75" t="s">
        <v>294</v>
      </c>
      <c r="C232" s="80">
        <v>86.134</v>
      </c>
      <c r="D232" s="81">
        <v>234.2</v>
      </c>
      <c r="E232" s="81">
        <v>375.1</v>
      </c>
      <c r="F232" s="81">
        <v>561</v>
      </c>
      <c r="G232" s="81">
        <v>36.9</v>
      </c>
      <c r="H232" s="81">
        <v>336</v>
      </c>
      <c r="I232" s="80">
        <v>0.26900000000000002</v>
      </c>
      <c r="J232" s="80">
        <v>0.34699999999999998</v>
      </c>
      <c r="K232" s="80">
        <v>0.81399999999999995</v>
      </c>
      <c r="L232" s="81">
        <v>293</v>
      </c>
      <c r="M232" s="81">
        <v>2.7</v>
      </c>
      <c r="N232" s="82">
        <v>7.1680000000000001</v>
      </c>
      <c r="O232" s="83">
        <v>9.4089999999999993E-2</v>
      </c>
      <c r="P232" s="83">
        <v>-4.5540000000000001E-5</v>
      </c>
      <c r="Q232" s="83">
        <v>8.1150000000000002E-9</v>
      </c>
      <c r="R232" s="84">
        <v>409.17</v>
      </c>
      <c r="S232" s="84">
        <v>236.65</v>
      </c>
      <c r="T232" s="76">
        <v>-61.82</v>
      </c>
      <c r="U232" s="76">
        <v>-32.33</v>
      </c>
      <c r="V232" s="133">
        <v>16.813800000000001</v>
      </c>
      <c r="W232" s="134">
        <v>3410.51</v>
      </c>
      <c r="X232" s="134">
        <v>-40.15</v>
      </c>
      <c r="Y232" s="76">
        <v>400</v>
      </c>
      <c r="Z232" s="76">
        <v>275</v>
      </c>
      <c r="AA232" s="80">
        <v>111.2</v>
      </c>
      <c r="AB232" s="84">
        <v>-9773.6299999999992</v>
      </c>
      <c r="AC232" s="80">
        <v>-13.26</v>
      </c>
      <c r="AD232" s="80">
        <v>4.7300000000000004</v>
      </c>
      <c r="AE232" s="76">
        <v>8060</v>
      </c>
    </row>
    <row r="233" spans="1:33" ht="15" hidden="1" x14ac:dyDescent="0.2">
      <c r="A233" s="76">
        <v>220</v>
      </c>
      <c r="B233" s="75" t="s">
        <v>295</v>
      </c>
      <c r="C233" s="80">
        <v>90.18</v>
      </c>
      <c r="D233" s="81">
        <v>169.2</v>
      </c>
      <c r="E233" s="81">
        <v>365.3</v>
      </c>
      <c r="F233" s="81">
        <v>557</v>
      </c>
      <c r="G233" s="81">
        <v>39.1</v>
      </c>
      <c r="H233" s="81">
        <v>318</v>
      </c>
      <c r="I233" s="80">
        <v>0.27200000000000002</v>
      </c>
      <c r="J233" s="80">
        <v>0.3</v>
      </c>
      <c r="K233" s="80">
        <v>0.83699999999999997</v>
      </c>
      <c r="L233" s="81">
        <v>293</v>
      </c>
      <c r="M233" s="81">
        <v>1.6</v>
      </c>
      <c r="N233" s="82">
        <v>3.2469999999999999</v>
      </c>
      <c r="O233" s="83">
        <v>9.4570000000000001E-2</v>
      </c>
      <c r="P233" s="83">
        <v>-4.2509999999999998E-5</v>
      </c>
      <c r="Q233" s="83">
        <v>6.3270000000000002E-9</v>
      </c>
      <c r="R233" s="84">
        <v>407.59</v>
      </c>
      <c r="S233" s="84">
        <v>233.32</v>
      </c>
      <c r="T233" s="76">
        <v>-19.95</v>
      </c>
      <c r="U233" s="76">
        <v>4.25</v>
      </c>
      <c r="V233" s="133">
        <v>15.953099999999999</v>
      </c>
      <c r="W233" s="134">
        <v>2896.27</v>
      </c>
      <c r="X233" s="134">
        <v>-54.49</v>
      </c>
      <c r="Y233" s="76">
        <v>390</v>
      </c>
      <c r="Z233" s="76">
        <v>260</v>
      </c>
      <c r="AA233" s="80">
        <v>0</v>
      </c>
      <c r="AB233" s="84">
        <v>0</v>
      </c>
      <c r="AC233" s="80">
        <v>0</v>
      </c>
      <c r="AD233" s="80">
        <v>0</v>
      </c>
      <c r="AE233" s="76">
        <v>7590</v>
      </c>
    </row>
    <row r="234" spans="1:33" ht="15" hidden="1" x14ac:dyDescent="0.2">
      <c r="A234" s="76">
        <v>221</v>
      </c>
      <c r="B234" s="75" t="s">
        <v>296</v>
      </c>
      <c r="C234" s="80">
        <v>106.122</v>
      </c>
      <c r="D234" s="81">
        <v>265</v>
      </c>
      <c r="E234" s="81">
        <v>519</v>
      </c>
      <c r="F234" s="81">
        <v>681</v>
      </c>
      <c r="G234" s="81">
        <v>6</v>
      </c>
      <c r="H234" s="81">
        <v>316</v>
      </c>
      <c r="I234" s="80">
        <v>0.26</v>
      </c>
      <c r="J234" s="80">
        <v>0</v>
      </c>
      <c r="K234" s="80">
        <v>1.1160000000000001</v>
      </c>
      <c r="L234" s="81">
        <v>293</v>
      </c>
      <c r="M234" s="81">
        <v>0</v>
      </c>
      <c r="N234" s="82">
        <v>17.45</v>
      </c>
      <c r="O234" s="83">
        <v>8.2659999999999997E-2</v>
      </c>
      <c r="P234" s="83">
        <v>-3.506E-5</v>
      </c>
      <c r="Q234" s="83">
        <v>4.4100000000000003E-9</v>
      </c>
      <c r="R234" s="84">
        <v>1943</v>
      </c>
      <c r="S234" s="84">
        <v>385.24</v>
      </c>
      <c r="T234" s="76">
        <v>-136.5</v>
      </c>
      <c r="U234" s="76">
        <v>0</v>
      </c>
      <c r="V234" s="133">
        <v>17.032599999999999</v>
      </c>
      <c r="W234" s="134">
        <v>4122.5200000000004</v>
      </c>
      <c r="X234" s="134">
        <v>-122.5</v>
      </c>
      <c r="Y234" s="76">
        <v>560</v>
      </c>
      <c r="Z234" s="76">
        <v>402</v>
      </c>
      <c r="AA234" s="80">
        <v>0</v>
      </c>
      <c r="AB234" s="84">
        <v>0</v>
      </c>
      <c r="AC234" s="80">
        <v>0</v>
      </c>
      <c r="AD234" s="80">
        <v>0</v>
      </c>
      <c r="AE234" s="76">
        <v>13670</v>
      </c>
    </row>
    <row r="235" spans="1:33" ht="15" hidden="1" x14ac:dyDescent="0.2">
      <c r="A235" s="76">
        <v>222</v>
      </c>
      <c r="B235" s="75" t="s">
        <v>297</v>
      </c>
      <c r="C235" s="80">
        <v>186.339</v>
      </c>
      <c r="D235" s="81">
        <v>230</v>
      </c>
      <c r="E235" s="81">
        <v>499.6</v>
      </c>
      <c r="F235" s="81">
        <v>657</v>
      </c>
      <c r="G235" s="81">
        <v>18</v>
      </c>
      <c r="H235" s="81">
        <v>720</v>
      </c>
      <c r="I235" s="80">
        <v>0.24</v>
      </c>
      <c r="J235" s="80">
        <v>0.7</v>
      </c>
      <c r="K235" s="80">
        <v>0.79400000000000004</v>
      </c>
      <c r="L235" s="81">
        <v>293</v>
      </c>
      <c r="M235" s="81">
        <v>0</v>
      </c>
      <c r="N235" s="82">
        <v>8.01</v>
      </c>
      <c r="O235" s="83">
        <v>0.25640000000000002</v>
      </c>
      <c r="P235" s="83">
        <v>-1.3219999999999999E-4</v>
      </c>
      <c r="Q235" s="83">
        <v>4.0070000000000001E-8</v>
      </c>
      <c r="R235" s="84">
        <v>723.43</v>
      </c>
      <c r="S235" s="84">
        <v>323.35000000000002</v>
      </c>
      <c r="T235" s="76">
        <v>0</v>
      </c>
      <c r="U235" s="76">
        <v>0</v>
      </c>
      <c r="V235" s="133">
        <v>16.337199999999999</v>
      </c>
      <c r="W235" s="134">
        <v>3982.78</v>
      </c>
      <c r="X235" s="134">
        <v>-89.15</v>
      </c>
      <c r="Y235" s="76">
        <v>545</v>
      </c>
      <c r="Z235" s="76">
        <v>373</v>
      </c>
      <c r="AA235" s="80">
        <v>0</v>
      </c>
      <c r="AB235" s="84">
        <v>0</v>
      </c>
      <c r="AC235" s="80">
        <v>0</v>
      </c>
      <c r="AD235" s="80">
        <v>0</v>
      </c>
      <c r="AE235" s="76">
        <v>10900</v>
      </c>
    </row>
    <row r="236" spans="1:33" ht="15" hidden="1" x14ac:dyDescent="0.2">
      <c r="A236" s="76">
        <v>223</v>
      </c>
      <c r="B236" s="75" t="s">
        <v>298</v>
      </c>
      <c r="C236" s="80">
        <v>102.17700000000001</v>
      </c>
      <c r="D236" s="81">
        <v>187.7</v>
      </c>
      <c r="E236" s="81">
        <v>341.5</v>
      </c>
      <c r="F236" s="81">
        <v>500</v>
      </c>
      <c r="G236" s="81">
        <v>28.4</v>
      </c>
      <c r="H236" s="81">
        <v>386</v>
      </c>
      <c r="I236" s="80">
        <v>0.26700000000000002</v>
      </c>
      <c r="J236" s="80">
        <v>0.34</v>
      </c>
      <c r="K236" s="80">
        <v>0.72399999999999998</v>
      </c>
      <c r="L236" s="81">
        <v>293</v>
      </c>
      <c r="M236" s="81">
        <v>1.2</v>
      </c>
      <c r="N236" s="82">
        <v>1.792</v>
      </c>
      <c r="O236" s="83">
        <v>0.13969999999999999</v>
      </c>
      <c r="P236" s="83">
        <v>-7.2290000000000001E-5</v>
      </c>
      <c r="Q236" s="83">
        <v>1.3960000000000001E-8</v>
      </c>
      <c r="R236" s="84">
        <v>410.58</v>
      </c>
      <c r="S236" s="84">
        <v>219.67</v>
      </c>
      <c r="T236" s="76">
        <v>-76.2</v>
      </c>
      <c r="U236" s="76">
        <v>-29.13</v>
      </c>
      <c r="V236" s="133">
        <v>16.341699999999999</v>
      </c>
      <c r="W236" s="134">
        <v>2895.73</v>
      </c>
      <c r="X236" s="134">
        <v>-43.15</v>
      </c>
      <c r="Y236" s="76">
        <v>364</v>
      </c>
      <c r="Z236" s="76">
        <v>249</v>
      </c>
      <c r="AA236" s="80">
        <v>0</v>
      </c>
      <c r="AB236" s="84">
        <v>0</v>
      </c>
      <c r="AC236" s="80">
        <v>0</v>
      </c>
      <c r="AD236" s="80">
        <v>0</v>
      </c>
      <c r="AE236" s="76">
        <v>7010</v>
      </c>
    </row>
    <row r="237" spans="1:33" ht="15" hidden="1" x14ac:dyDescent="0.2">
      <c r="A237" s="76">
        <v>224</v>
      </c>
      <c r="B237" s="75" t="s">
        <v>299</v>
      </c>
      <c r="C237" s="80">
        <v>46.069000000000003</v>
      </c>
      <c r="D237" s="81">
        <v>131.69999999999999</v>
      </c>
      <c r="E237" s="81">
        <v>248.3</v>
      </c>
      <c r="F237" s="81">
        <v>400</v>
      </c>
      <c r="G237" s="81">
        <v>53</v>
      </c>
      <c r="H237" s="81">
        <v>178</v>
      </c>
      <c r="I237" s="80">
        <v>0.28699999999999998</v>
      </c>
      <c r="J237" s="80">
        <v>0.192</v>
      </c>
      <c r="K237" s="80">
        <v>0.66700000000000004</v>
      </c>
      <c r="L237" s="81">
        <v>293</v>
      </c>
      <c r="M237" s="81">
        <v>1.3</v>
      </c>
      <c r="N237" s="82">
        <v>4.0640000000000001</v>
      </c>
      <c r="O237" s="83">
        <v>4.2770000000000002E-2</v>
      </c>
      <c r="P237" s="83">
        <v>-1.2500000000000001E-5</v>
      </c>
      <c r="Q237" s="83">
        <v>-4.5800000000000002E-10</v>
      </c>
      <c r="R237" s="84">
        <v>0</v>
      </c>
      <c r="S237" s="84">
        <v>0</v>
      </c>
      <c r="T237" s="76">
        <v>-43.99</v>
      </c>
      <c r="U237" s="76">
        <v>-26.99</v>
      </c>
      <c r="V237" s="133">
        <v>16.846699999999998</v>
      </c>
      <c r="W237" s="134">
        <v>2361.44</v>
      </c>
      <c r="X237" s="134">
        <v>-17.100000000000001</v>
      </c>
      <c r="Y237" s="76">
        <v>265</v>
      </c>
      <c r="Z237" s="76">
        <v>179</v>
      </c>
      <c r="AA237" s="80">
        <v>48.856999999999999</v>
      </c>
      <c r="AB237" s="84">
        <v>-3840.19</v>
      </c>
      <c r="AC237" s="80">
        <v>-4.8559999999999999</v>
      </c>
      <c r="AD237" s="80">
        <v>1.71</v>
      </c>
      <c r="AE237" s="76">
        <v>5140</v>
      </c>
    </row>
    <row r="238" spans="1:33" ht="15" hidden="1" x14ac:dyDescent="0.2">
      <c r="A238" s="76">
        <v>225</v>
      </c>
      <c r="B238" s="75" t="s">
        <v>300</v>
      </c>
      <c r="C238" s="80">
        <v>118.09</v>
      </c>
      <c r="D238" s="81">
        <v>327</v>
      </c>
      <c r="E238" s="81">
        <v>436.6</v>
      </c>
      <c r="F238" s="81">
        <v>628</v>
      </c>
      <c r="G238" s="81">
        <v>39.299999999999997</v>
      </c>
      <c r="H238" s="81">
        <v>0</v>
      </c>
      <c r="I238" s="80">
        <v>0</v>
      </c>
      <c r="J238" s="80">
        <v>0</v>
      </c>
      <c r="K238" s="80">
        <v>1.1499999999999999</v>
      </c>
      <c r="L238" s="81">
        <v>288</v>
      </c>
      <c r="M238" s="81">
        <v>0</v>
      </c>
      <c r="N238" s="82">
        <v>0</v>
      </c>
      <c r="O238" s="83">
        <v>0</v>
      </c>
      <c r="P238" s="83">
        <v>0</v>
      </c>
      <c r="Q238" s="83">
        <v>0</v>
      </c>
      <c r="R238" s="84">
        <v>0</v>
      </c>
      <c r="S238" s="84">
        <v>0</v>
      </c>
      <c r="T238" s="76">
        <v>0</v>
      </c>
      <c r="U238" s="76">
        <v>0</v>
      </c>
      <c r="V238" s="133">
        <v>0</v>
      </c>
      <c r="W238" s="134">
        <v>0</v>
      </c>
      <c r="X238" s="134">
        <v>0</v>
      </c>
      <c r="Y238" s="76">
        <v>0</v>
      </c>
      <c r="Z238" s="76">
        <v>0</v>
      </c>
      <c r="AA238" s="80">
        <v>0</v>
      </c>
      <c r="AB238" s="84">
        <v>0</v>
      </c>
      <c r="AC238" s="80">
        <v>0</v>
      </c>
      <c r="AD238" s="80">
        <v>0</v>
      </c>
      <c r="AE238" s="76">
        <v>0</v>
      </c>
    </row>
    <row r="239" spans="1:33" ht="15" hidden="1" x14ac:dyDescent="0.2">
      <c r="A239" s="76">
        <v>226</v>
      </c>
      <c r="B239" s="75" t="s">
        <v>301</v>
      </c>
      <c r="C239" s="80">
        <v>62.13</v>
      </c>
      <c r="D239" s="81">
        <v>174.9</v>
      </c>
      <c r="E239" s="81">
        <v>310.5</v>
      </c>
      <c r="F239" s="81">
        <v>503</v>
      </c>
      <c r="G239" s="81">
        <v>54.6</v>
      </c>
      <c r="H239" s="81">
        <v>201</v>
      </c>
      <c r="I239" s="80">
        <v>0.26600000000000001</v>
      </c>
      <c r="J239" s="80">
        <v>0.19</v>
      </c>
      <c r="K239" s="80">
        <v>0.84799999999999998</v>
      </c>
      <c r="L239" s="81">
        <v>293</v>
      </c>
      <c r="M239" s="81">
        <v>1.5</v>
      </c>
      <c r="N239" s="82">
        <v>5.8049999999999997</v>
      </c>
      <c r="O239" s="83">
        <v>4.478E-2</v>
      </c>
      <c r="P239" s="83">
        <v>-1.6419999999999999E-5</v>
      </c>
      <c r="Q239" s="83">
        <v>9.7900000000000003E-10</v>
      </c>
      <c r="R239" s="84">
        <v>267.33999999999997</v>
      </c>
      <c r="S239" s="84">
        <v>184.24</v>
      </c>
      <c r="T239" s="76">
        <v>-8.9700000000000006</v>
      </c>
      <c r="U239" s="76">
        <v>1.66</v>
      </c>
      <c r="V239" s="133">
        <v>16.0001</v>
      </c>
      <c r="W239" s="134">
        <v>2511.56</v>
      </c>
      <c r="X239" s="134">
        <v>-42.35</v>
      </c>
      <c r="Y239" s="76">
        <v>331</v>
      </c>
      <c r="Z239" s="76">
        <v>226</v>
      </c>
      <c r="AA239" s="80">
        <v>0</v>
      </c>
      <c r="AB239" s="84">
        <v>0</v>
      </c>
      <c r="AC239" s="80">
        <v>0</v>
      </c>
      <c r="AD239" s="80">
        <v>0</v>
      </c>
      <c r="AE239" s="76">
        <v>6440</v>
      </c>
    </row>
    <row r="240" spans="1:33" ht="15" hidden="1" x14ac:dyDescent="0.2">
      <c r="A240" s="76">
        <v>227</v>
      </c>
      <c r="B240" s="75" t="s">
        <v>302</v>
      </c>
      <c r="C240" s="80">
        <v>154.21199999999999</v>
      </c>
      <c r="D240" s="81">
        <v>342.4</v>
      </c>
      <c r="E240" s="81">
        <v>528.4</v>
      </c>
      <c r="F240" s="81">
        <v>789</v>
      </c>
      <c r="G240" s="81">
        <v>38</v>
      </c>
      <c r="H240" s="81">
        <v>502</v>
      </c>
      <c r="I240" s="80">
        <v>0.29499999999999998</v>
      </c>
      <c r="J240" s="80">
        <v>0.36399999999999999</v>
      </c>
      <c r="K240" s="80">
        <v>0.99</v>
      </c>
      <c r="L240" s="81">
        <v>347</v>
      </c>
      <c r="M240" s="81">
        <v>0</v>
      </c>
      <c r="N240" s="82">
        <v>-23.184000000000001</v>
      </c>
      <c r="O240" s="83">
        <v>0.2641</v>
      </c>
      <c r="P240" s="83">
        <v>-2.1149999999999999E-4</v>
      </c>
      <c r="Q240" s="83">
        <v>6.6640000000000006E-8</v>
      </c>
      <c r="R240" s="84">
        <v>733.87</v>
      </c>
      <c r="S240" s="84">
        <v>369.58</v>
      </c>
      <c r="T240" s="76">
        <v>43.52</v>
      </c>
      <c r="U240" s="76">
        <v>66.94</v>
      </c>
      <c r="V240" s="133">
        <v>16.683199999999999</v>
      </c>
      <c r="W240" s="134">
        <v>4602.2299999999996</v>
      </c>
      <c r="X240" s="134">
        <v>-70.42</v>
      </c>
      <c r="Y240" s="76">
        <v>545</v>
      </c>
      <c r="Z240" s="76">
        <v>343</v>
      </c>
      <c r="AA240" s="80">
        <v>0</v>
      </c>
      <c r="AB240" s="84">
        <v>0</v>
      </c>
      <c r="AC240" s="80">
        <v>0</v>
      </c>
      <c r="AD240" s="80">
        <v>0</v>
      </c>
      <c r="AE240" s="76">
        <v>10900</v>
      </c>
    </row>
    <row r="241" spans="1:33" ht="15" hidden="1" x14ac:dyDescent="0.2">
      <c r="A241" s="76">
        <v>228</v>
      </c>
      <c r="B241" s="75" t="s">
        <v>303</v>
      </c>
      <c r="C241" s="80">
        <v>170.21100000000001</v>
      </c>
      <c r="D241" s="81">
        <v>300</v>
      </c>
      <c r="E241" s="81">
        <v>531.20000000000005</v>
      </c>
      <c r="F241" s="81">
        <v>766</v>
      </c>
      <c r="G241" s="81">
        <v>31</v>
      </c>
      <c r="H241" s="81">
        <v>0</v>
      </c>
      <c r="I241" s="80">
        <v>0</v>
      </c>
      <c r="J241" s="80">
        <v>0.44</v>
      </c>
      <c r="K241" s="80">
        <v>1.0660000000000001</v>
      </c>
      <c r="L241" s="81">
        <v>303</v>
      </c>
      <c r="M241" s="81">
        <v>1.1000000000000001</v>
      </c>
      <c r="N241" s="82">
        <v>-14.505000000000001</v>
      </c>
      <c r="O241" s="83">
        <v>0.22170000000000001</v>
      </c>
      <c r="P241" s="83">
        <v>-1.4019999999999999E-4</v>
      </c>
      <c r="Q241" s="83">
        <v>3.2450000000000003E-8</v>
      </c>
      <c r="R241" s="84">
        <v>1146</v>
      </c>
      <c r="S241" s="84">
        <v>379.29</v>
      </c>
      <c r="T241" s="76">
        <v>11.94</v>
      </c>
      <c r="U241" s="76">
        <v>0</v>
      </c>
      <c r="V241" s="133">
        <v>16.3459</v>
      </c>
      <c r="W241" s="134">
        <v>4310.25</v>
      </c>
      <c r="X241" s="134">
        <v>-87.31</v>
      </c>
      <c r="Y241" s="76">
        <v>598</v>
      </c>
      <c r="Z241" s="76">
        <v>418</v>
      </c>
      <c r="AA241" s="80">
        <v>0</v>
      </c>
      <c r="AB241" s="84">
        <v>0</v>
      </c>
      <c r="AC241" s="80">
        <v>0</v>
      </c>
      <c r="AD241" s="80">
        <v>0</v>
      </c>
      <c r="AE241" s="76">
        <v>11260</v>
      </c>
    </row>
    <row r="242" spans="1:33" ht="15" hidden="1" x14ac:dyDescent="0.2">
      <c r="A242" s="76">
        <v>229</v>
      </c>
      <c r="B242" s="75" t="s">
        <v>304</v>
      </c>
      <c r="C242" s="80">
        <v>168.239</v>
      </c>
      <c r="D242" s="81">
        <v>30537.5</v>
      </c>
      <c r="E242" s="81">
        <v>767</v>
      </c>
      <c r="F242" s="81">
        <v>29.4</v>
      </c>
      <c r="G242" s="81">
        <v>0</v>
      </c>
      <c r="H242" s="81">
        <v>0</v>
      </c>
      <c r="I242" s="80">
        <v>0</v>
      </c>
      <c r="J242" s="80">
        <v>0.47099999999999997</v>
      </c>
      <c r="K242" s="80">
        <v>1.006</v>
      </c>
      <c r="L242" s="81">
        <v>293</v>
      </c>
      <c r="M242" s="81">
        <v>0.4</v>
      </c>
      <c r="N242" s="82">
        <v>0</v>
      </c>
      <c r="O242" s="83">
        <v>0</v>
      </c>
      <c r="P242" s="83">
        <v>0</v>
      </c>
      <c r="Q242" s="83">
        <v>0</v>
      </c>
      <c r="R242" s="84">
        <v>0</v>
      </c>
      <c r="S242" s="84">
        <v>0</v>
      </c>
      <c r="T242" s="76">
        <v>0</v>
      </c>
      <c r="U242" s="76">
        <v>0</v>
      </c>
      <c r="V242" s="133">
        <v>14.4856</v>
      </c>
      <c r="W242" s="134">
        <v>2902.44</v>
      </c>
      <c r="X242" s="134">
        <v>-167.9</v>
      </c>
      <c r="Y242" s="76">
        <v>563</v>
      </c>
      <c r="Z242" s="76">
        <v>473</v>
      </c>
      <c r="AA242" s="80">
        <v>0</v>
      </c>
      <c r="AB242" s="84">
        <v>0</v>
      </c>
      <c r="AC242" s="80">
        <v>0</v>
      </c>
      <c r="AD242" s="80">
        <v>0</v>
      </c>
      <c r="AE242" s="76">
        <v>0</v>
      </c>
    </row>
    <row r="243" spans="1:33" ht="15" hidden="1" x14ac:dyDescent="0.2">
      <c r="A243" s="76">
        <v>230</v>
      </c>
      <c r="B243" s="75" t="s">
        <v>305</v>
      </c>
      <c r="C243" s="80">
        <v>101.193</v>
      </c>
      <c r="D243" s="81">
        <v>210</v>
      </c>
      <c r="E243" s="81">
        <v>382.4</v>
      </c>
      <c r="F243" s="81">
        <v>550</v>
      </c>
      <c r="G243" s="81">
        <v>31</v>
      </c>
      <c r="H243" s="81">
        <v>407</v>
      </c>
      <c r="I243" s="80">
        <v>0.28000000000000003</v>
      </c>
      <c r="J243" s="80">
        <v>0.45500000000000002</v>
      </c>
      <c r="K243" s="80">
        <v>0.73799999999999999</v>
      </c>
      <c r="L243" s="81">
        <v>293</v>
      </c>
      <c r="M243" s="81">
        <v>1</v>
      </c>
      <c r="N243" s="82">
        <v>1.5429999999999999</v>
      </c>
      <c r="O243" s="83">
        <v>0.15029999999999999</v>
      </c>
      <c r="P243" s="83">
        <v>-8.0980000000000001E-5</v>
      </c>
      <c r="Q243" s="83">
        <v>1.6890000000000001E-8</v>
      </c>
      <c r="R243" s="84">
        <v>561.11</v>
      </c>
      <c r="S243" s="84">
        <v>257.39</v>
      </c>
      <c r="T243" s="76">
        <v>0</v>
      </c>
      <c r="U243" s="76">
        <v>0</v>
      </c>
      <c r="V243" s="133">
        <v>16.593900000000001</v>
      </c>
      <c r="W243" s="134">
        <v>3259.08</v>
      </c>
      <c r="X243" s="134">
        <v>-55.15</v>
      </c>
      <c r="Y243" s="76">
        <v>422</v>
      </c>
      <c r="Z243" s="76">
        <v>302</v>
      </c>
      <c r="AA243" s="80">
        <v>0</v>
      </c>
      <c r="AB243" s="84">
        <v>0</v>
      </c>
      <c r="AC243" s="80">
        <v>0</v>
      </c>
      <c r="AD243" s="80">
        <v>0</v>
      </c>
      <c r="AE243" s="76">
        <v>8840</v>
      </c>
    </row>
    <row r="244" spans="1:33" ht="15" hidden="1" x14ac:dyDescent="0.2">
      <c r="A244" s="76">
        <v>231</v>
      </c>
      <c r="B244" s="75" t="s">
        <v>306</v>
      </c>
      <c r="C244" s="80">
        <v>186.339</v>
      </c>
      <c r="D244" s="81">
        <v>297.10000000000002</v>
      </c>
      <c r="E244" s="81">
        <v>533.1</v>
      </c>
      <c r="F244" s="81">
        <v>679</v>
      </c>
      <c r="G244" s="81">
        <v>19</v>
      </c>
      <c r="H244" s="81">
        <v>718</v>
      </c>
      <c r="I244" s="80">
        <v>0.24</v>
      </c>
      <c r="J244" s="80">
        <v>0</v>
      </c>
      <c r="K244" s="80">
        <v>0.83499999999999996</v>
      </c>
      <c r="L244" s="81">
        <v>293</v>
      </c>
      <c r="M244" s="81">
        <v>1.6</v>
      </c>
      <c r="N244" s="82">
        <v>2.2029999999999998</v>
      </c>
      <c r="O244" s="83">
        <v>2.6349999999999998</v>
      </c>
      <c r="P244" s="83">
        <v>-1</v>
      </c>
      <c r="Q244" s="83">
        <v>-1.2749999999999999</v>
      </c>
      <c r="R244" s="84">
        <v>-4</v>
      </c>
      <c r="S244" s="84">
        <v>1.8580000000000001</v>
      </c>
      <c r="T244" s="76">
        <v>-8</v>
      </c>
      <c r="U244" s="76">
        <v>1417.8</v>
      </c>
      <c r="V244" s="133">
        <v>398.89</v>
      </c>
      <c r="W244" s="134">
        <v>-105.84</v>
      </c>
      <c r="X244" s="134">
        <v>-20.81</v>
      </c>
      <c r="Y244" s="76">
        <v>15.2638</v>
      </c>
      <c r="Z244" s="76">
        <v>3242.04</v>
      </c>
      <c r="AA244" s="80">
        <v>-157.1</v>
      </c>
      <c r="AB244" s="84">
        <v>580</v>
      </c>
      <c r="AC244" s="80">
        <v>407</v>
      </c>
      <c r="AD244" s="80">
        <v>0</v>
      </c>
      <c r="AE244" s="76">
        <v>0</v>
      </c>
      <c r="AG244" s="76">
        <v>0</v>
      </c>
    </row>
    <row r="245" spans="1:33" ht="15" hidden="1" x14ac:dyDescent="0.2">
      <c r="A245" s="76">
        <v>232</v>
      </c>
      <c r="B245" s="75" t="s">
        <v>307</v>
      </c>
      <c r="C245" s="80">
        <v>30.07</v>
      </c>
      <c r="D245" s="81">
        <v>89.9</v>
      </c>
      <c r="E245" s="81">
        <v>184.5</v>
      </c>
      <c r="F245" s="81">
        <v>305.39999999999998</v>
      </c>
      <c r="G245" s="81">
        <v>48.2</v>
      </c>
      <c r="H245" s="81">
        <v>148</v>
      </c>
      <c r="I245" s="80">
        <v>0.28499999999999998</v>
      </c>
      <c r="J245" s="80">
        <v>9.8000000000000004E-2</v>
      </c>
      <c r="K245" s="80">
        <v>0.54800000000000004</v>
      </c>
      <c r="L245" s="81">
        <v>183</v>
      </c>
      <c r="M245" s="81">
        <v>0</v>
      </c>
      <c r="N245" s="82">
        <v>1.292</v>
      </c>
      <c r="O245" s="83">
        <v>4.2540000000000001E-2</v>
      </c>
      <c r="P245" s="83">
        <v>-1.6569999999999999E-5</v>
      </c>
      <c r="Q245" s="83">
        <v>2.0810000000000002E-9</v>
      </c>
      <c r="R245" s="84">
        <v>156.6</v>
      </c>
      <c r="S245" s="84">
        <v>95.57</v>
      </c>
      <c r="T245" s="76">
        <v>-20.239999999999998</v>
      </c>
      <c r="U245" s="76">
        <v>-7.87</v>
      </c>
      <c r="V245" s="133">
        <v>15.6637</v>
      </c>
      <c r="W245" s="134">
        <v>1511.42</v>
      </c>
      <c r="X245" s="134">
        <v>-17.16</v>
      </c>
      <c r="Y245" s="76">
        <v>199</v>
      </c>
      <c r="Z245" s="76">
        <v>130</v>
      </c>
      <c r="AA245" s="80">
        <v>38.759</v>
      </c>
      <c r="AB245" s="84">
        <v>-2464.42</v>
      </c>
      <c r="AC245" s="80">
        <v>-3.601</v>
      </c>
      <c r="AD245" s="80">
        <v>1.073</v>
      </c>
      <c r="AE245" s="76">
        <v>3515</v>
      </c>
      <c r="AF245" s="85"/>
    </row>
    <row r="246" spans="1:33" ht="15" hidden="1" x14ac:dyDescent="0.2">
      <c r="A246" s="76">
        <v>233</v>
      </c>
      <c r="B246" s="75" t="s">
        <v>308</v>
      </c>
      <c r="C246" s="80">
        <v>46.069000000000003</v>
      </c>
      <c r="D246" s="81">
        <v>159.1</v>
      </c>
      <c r="E246" s="81">
        <v>351.5</v>
      </c>
      <c r="F246" s="81">
        <v>516.20000000000005</v>
      </c>
      <c r="G246" s="81">
        <v>63</v>
      </c>
      <c r="H246" s="81">
        <v>167</v>
      </c>
      <c r="I246" s="80">
        <v>0.248</v>
      </c>
      <c r="J246" s="80">
        <v>0.63500000000000001</v>
      </c>
      <c r="K246" s="80">
        <v>0.78900000000000003</v>
      </c>
      <c r="L246" s="81">
        <v>293</v>
      </c>
      <c r="M246" s="81">
        <v>1.7</v>
      </c>
      <c r="N246" s="82">
        <v>2.153</v>
      </c>
      <c r="O246" s="83">
        <v>5.1130000000000002E-2</v>
      </c>
      <c r="P246" s="83">
        <v>-2.0040000000000001E-5</v>
      </c>
      <c r="Q246" s="83">
        <v>3.28E-10</v>
      </c>
      <c r="R246" s="84">
        <v>686.64</v>
      </c>
      <c r="S246" s="84">
        <v>300.88</v>
      </c>
      <c r="T246" s="76">
        <v>-56.12</v>
      </c>
      <c r="U246" s="76">
        <v>-40.22</v>
      </c>
      <c r="V246" s="133">
        <v>18.911899999999999</v>
      </c>
      <c r="W246" s="134">
        <v>3803.98</v>
      </c>
      <c r="X246" s="134">
        <v>-41.68</v>
      </c>
      <c r="Y246" s="76">
        <v>369</v>
      </c>
      <c r="Z246" s="76">
        <v>270</v>
      </c>
      <c r="AA246" s="80">
        <v>83.319000000000003</v>
      </c>
      <c r="AB246" s="84">
        <v>-7994.9</v>
      </c>
      <c r="AC246" s="80">
        <v>-9.2010000000000005</v>
      </c>
      <c r="AD246" s="80">
        <v>2.35</v>
      </c>
      <c r="AE246" s="76">
        <v>9260</v>
      </c>
    </row>
    <row r="247" spans="1:33" ht="15" hidden="1" x14ac:dyDescent="0.2">
      <c r="A247" s="76">
        <v>234</v>
      </c>
      <c r="B247" s="75" t="s">
        <v>309</v>
      </c>
      <c r="C247" s="80">
        <v>88.106999999999999</v>
      </c>
      <c r="D247" s="81">
        <v>189.6</v>
      </c>
      <c r="E247" s="81">
        <v>350.3</v>
      </c>
      <c r="F247" s="81">
        <v>523.20000000000005</v>
      </c>
      <c r="G247" s="81">
        <v>37.799999999999997</v>
      </c>
      <c r="H247" s="81">
        <v>286</v>
      </c>
      <c r="I247" s="80">
        <v>0.252</v>
      </c>
      <c r="J247" s="80">
        <v>0.36299999999999999</v>
      </c>
      <c r="K247" s="80">
        <v>0.90100000000000002</v>
      </c>
      <c r="L247" s="81">
        <v>293</v>
      </c>
      <c r="M247" s="81">
        <v>1.9</v>
      </c>
      <c r="N247" s="82">
        <v>1.728</v>
      </c>
      <c r="O247" s="83">
        <v>9.7250000000000003E-2</v>
      </c>
      <c r="P247" s="83">
        <v>-4.9960000000000003E-5</v>
      </c>
      <c r="Q247" s="83">
        <v>6.8180000000000002E-9</v>
      </c>
      <c r="R247" s="84">
        <v>427.38</v>
      </c>
      <c r="S247" s="84">
        <v>235.94</v>
      </c>
      <c r="T247" s="76">
        <v>-105.86</v>
      </c>
      <c r="U247" s="76">
        <v>-78.25</v>
      </c>
      <c r="V247" s="133">
        <v>16.151599999999998</v>
      </c>
      <c r="W247" s="134">
        <v>2790.5</v>
      </c>
      <c r="X247" s="134">
        <v>-57.15</v>
      </c>
      <c r="Y247" s="76">
        <v>385</v>
      </c>
      <c r="Z247" s="76">
        <v>260</v>
      </c>
      <c r="AA247" s="80">
        <v>65.668999999999997</v>
      </c>
      <c r="AB247" s="84">
        <v>-6394.77</v>
      </c>
      <c r="AC247" s="80">
        <v>-6.9649999999999999</v>
      </c>
      <c r="AD247" s="80">
        <v>4.01</v>
      </c>
      <c r="AE247" s="76">
        <v>7700</v>
      </c>
    </row>
    <row r="248" spans="1:33" ht="15" hidden="1" x14ac:dyDescent="0.2">
      <c r="A248" s="76">
        <v>235</v>
      </c>
      <c r="B248" s="75" t="s">
        <v>310</v>
      </c>
      <c r="C248" s="80">
        <v>100.11799999999999</v>
      </c>
      <c r="D248" s="81">
        <v>201</v>
      </c>
      <c r="E248" s="81">
        <v>373</v>
      </c>
      <c r="F248" s="81">
        <v>552</v>
      </c>
      <c r="G248" s="81">
        <v>37</v>
      </c>
      <c r="H248" s="81">
        <v>320</v>
      </c>
      <c r="I248" s="80">
        <v>0.26100000000000001</v>
      </c>
      <c r="J248" s="80">
        <v>0.4</v>
      </c>
      <c r="K248" s="80">
        <v>0.92100000000000004</v>
      </c>
      <c r="L248" s="81">
        <v>293</v>
      </c>
      <c r="M248" s="81">
        <v>0</v>
      </c>
      <c r="N248" s="82">
        <v>4.0149999999999997</v>
      </c>
      <c r="O248" s="83">
        <v>0.88129999999999997</v>
      </c>
      <c r="P248" s="83">
        <v>-3.3000000000000003E-5</v>
      </c>
      <c r="Q248" s="83">
        <v>-1.3689999999999999E-9</v>
      </c>
      <c r="R248" s="84">
        <v>438.04</v>
      </c>
      <c r="S248" s="84">
        <v>256.83999999999997</v>
      </c>
      <c r="T248" s="76">
        <v>0</v>
      </c>
      <c r="U248" s="76">
        <v>0</v>
      </c>
      <c r="V248" s="133">
        <v>16.088999999999999</v>
      </c>
      <c r="W248" s="134">
        <v>2974.94</v>
      </c>
      <c r="X248" s="134">
        <v>-58.15</v>
      </c>
      <c r="Y248" s="76">
        <v>409</v>
      </c>
      <c r="Z248" s="76">
        <v>274</v>
      </c>
      <c r="AA248" s="80">
        <v>0</v>
      </c>
      <c r="AB248" s="84">
        <v>0</v>
      </c>
      <c r="AC248" s="80">
        <v>0</v>
      </c>
      <c r="AD248" s="80">
        <v>0</v>
      </c>
      <c r="AE248" s="76">
        <v>7950</v>
      </c>
    </row>
    <row r="249" spans="1:33" ht="15" hidden="1" x14ac:dyDescent="0.2">
      <c r="A249" s="76">
        <v>236</v>
      </c>
      <c r="B249" s="75" t="s">
        <v>311</v>
      </c>
      <c r="C249" s="80">
        <v>45.085000000000001</v>
      </c>
      <c r="D249" s="81">
        <v>192</v>
      </c>
      <c r="E249" s="81">
        <v>289.7</v>
      </c>
      <c r="F249" s="81">
        <v>456</v>
      </c>
      <c r="G249" s="81">
        <v>55.5</v>
      </c>
      <c r="H249" s="81">
        <v>178</v>
      </c>
      <c r="I249" s="80">
        <v>0.26400000000000001</v>
      </c>
      <c r="J249" s="80">
        <v>0.28399999999999997</v>
      </c>
      <c r="K249" s="80">
        <v>0.68300000000000005</v>
      </c>
      <c r="L249" s="81">
        <v>293</v>
      </c>
      <c r="M249" s="81">
        <v>1.3</v>
      </c>
      <c r="N249" s="82">
        <v>0.88200000000000001</v>
      </c>
      <c r="O249" s="83">
        <v>6.5720000000000001E-2</v>
      </c>
      <c r="P249" s="83">
        <v>-3.7809999999999999E-5</v>
      </c>
      <c r="Q249" s="83">
        <v>9.0959999999999992E-9</v>
      </c>
      <c r="R249" s="84">
        <v>340.54</v>
      </c>
      <c r="S249" s="84">
        <v>192.44</v>
      </c>
      <c r="T249" s="76">
        <v>-11</v>
      </c>
      <c r="U249" s="76">
        <v>8.91</v>
      </c>
      <c r="V249" s="133">
        <v>17.007300000000001</v>
      </c>
      <c r="W249" s="134">
        <v>2618.73</v>
      </c>
      <c r="X249" s="134">
        <v>-37.299999999999997</v>
      </c>
      <c r="Y249" s="76">
        <v>316</v>
      </c>
      <c r="Z249" s="76">
        <v>215</v>
      </c>
      <c r="AA249" s="80">
        <v>64.055999999999997</v>
      </c>
      <c r="AB249" s="84">
        <v>-5352.01</v>
      </c>
      <c r="AC249" s="80">
        <v>-6.875</v>
      </c>
      <c r="AD249" s="80">
        <v>2.08</v>
      </c>
      <c r="AE249" s="76">
        <v>6700</v>
      </c>
    </row>
    <row r="250" spans="1:33" ht="15" hidden="1" x14ac:dyDescent="0.2">
      <c r="A250" s="76">
        <v>237</v>
      </c>
      <c r="B250" s="75" t="s">
        <v>312</v>
      </c>
      <c r="C250" s="80">
        <v>150.178</v>
      </c>
      <c r="D250" s="81">
        <v>238.3</v>
      </c>
      <c r="E250" s="81">
        <v>485.9</v>
      </c>
      <c r="F250" s="81">
        <v>697</v>
      </c>
      <c r="G250" s="81">
        <v>32</v>
      </c>
      <c r="H250" s="81">
        <v>451</v>
      </c>
      <c r="I250" s="80">
        <v>0.25</v>
      </c>
      <c r="J250" s="80">
        <v>0.48</v>
      </c>
      <c r="K250" s="80">
        <v>1.046</v>
      </c>
      <c r="L250" s="81">
        <v>293</v>
      </c>
      <c r="M250" s="81">
        <v>1.9</v>
      </c>
      <c r="N250" s="82">
        <v>4.9370000000000003</v>
      </c>
      <c r="O250" s="83">
        <v>0.16450000000000001</v>
      </c>
      <c r="P250" s="83">
        <v>-8.6180000000000005E-5</v>
      </c>
      <c r="Q250" s="83">
        <v>1.2089999999999999E-8</v>
      </c>
      <c r="R250" s="84">
        <v>746.5</v>
      </c>
      <c r="S250" s="84">
        <v>338.47</v>
      </c>
      <c r="T250" s="76">
        <v>0</v>
      </c>
      <c r="U250" s="76">
        <v>0</v>
      </c>
      <c r="V250" s="133">
        <v>16.206499999999998</v>
      </c>
      <c r="W250" s="134">
        <v>3845.09</v>
      </c>
      <c r="X250" s="134">
        <v>-84.15</v>
      </c>
      <c r="Y250" s="76">
        <v>531</v>
      </c>
      <c r="Z250" s="76">
        <v>361</v>
      </c>
      <c r="AA250" s="80">
        <v>0</v>
      </c>
      <c r="AB250" s="84">
        <v>0</v>
      </c>
      <c r="AC250" s="80">
        <v>0</v>
      </c>
      <c r="AD250" s="80">
        <v>0</v>
      </c>
      <c r="AE250" s="76">
        <v>10700</v>
      </c>
    </row>
    <row r="251" spans="1:33" ht="15" hidden="1" x14ac:dyDescent="0.2">
      <c r="A251" s="76">
        <v>238</v>
      </c>
      <c r="B251" s="75" t="s">
        <v>313</v>
      </c>
      <c r="C251" s="80">
        <v>108.96599999999999</v>
      </c>
      <c r="D251" s="81">
        <v>154.6</v>
      </c>
      <c r="E251" s="81">
        <v>311.5</v>
      </c>
      <c r="F251" s="81">
        <v>503.8</v>
      </c>
      <c r="G251" s="81">
        <v>61.5</v>
      </c>
      <c r="H251" s="81">
        <v>215</v>
      </c>
      <c r="I251" s="80">
        <v>0.32</v>
      </c>
      <c r="J251" s="80">
        <v>0.254</v>
      </c>
      <c r="K251" s="80">
        <v>1.4510000000000001</v>
      </c>
      <c r="L251" s="81">
        <v>298</v>
      </c>
      <c r="M251" s="81">
        <v>2</v>
      </c>
      <c r="N251" s="82">
        <v>1.59</v>
      </c>
      <c r="O251" s="83">
        <v>5.6079999999999998E-2</v>
      </c>
      <c r="P251" s="83">
        <v>-3.5169999999999997E-5</v>
      </c>
      <c r="Q251" s="83">
        <v>9.0859999999999994E-9</v>
      </c>
      <c r="R251" s="84">
        <v>369.8</v>
      </c>
      <c r="S251" s="84">
        <v>220.68</v>
      </c>
      <c r="T251" s="76">
        <v>-15.3</v>
      </c>
      <c r="U251" s="76">
        <v>-6.29</v>
      </c>
      <c r="V251" s="133">
        <v>15.9338</v>
      </c>
      <c r="W251" s="134">
        <v>2511.6799999999998</v>
      </c>
      <c r="X251" s="134">
        <v>-41.44</v>
      </c>
      <c r="Y251" s="76">
        <v>333</v>
      </c>
      <c r="Z251" s="76">
        <v>226</v>
      </c>
      <c r="AA251" s="80">
        <v>37.984999999999999</v>
      </c>
      <c r="AB251" s="84">
        <v>-4246.2700000000004</v>
      </c>
      <c r="AC251" s="80">
        <v>-3.09</v>
      </c>
      <c r="AD251" s="80">
        <v>2.29</v>
      </c>
      <c r="AE251" s="76">
        <v>6330</v>
      </c>
    </row>
    <row r="252" spans="1:33" ht="15" hidden="1" x14ac:dyDescent="0.2">
      <c r="A252" s="76">
        <v>239</v>
      </c>
      <c r="B252" s="75" t="s">
        <v>314</v>
      </c>
      <c r="C252" s="80">
        <v>102.17700000000001</v>
      </c>
      <c r="D252" s="81">
        <v>170</v>
      </c>
      <c r="E252" s="81">
        <v>365.4</v>
      </c>
      <c r="F252" s="81">
        <v>531</v>
      </c>
      <c r="G252" s="81">
        <v>30</v>
      </c>
      <c r="H252" s="81">
        <v>390</v>
      </c>
      <c r="I252" s="80">
        <v>0.27</v>
      </c>
      <c r="J252" s="80">
        <v>0.4</v>
      </c>
      <c r="K252" s="80">
        <v>0.749</v>
      </c>
      <c r="L252" s="81">
        <v>293</v>
      </c>
      <c r="M252" s="81">
        <v>1.2</v>
      </c>
      <c r="N252" s="82">
        <v>5.6429999999999998</v>
      </c>
      <c r="O252" s="83">
        <v>0.12820000000000001</v>
      </c>
      <c r="P252" s="83">
        <v>-6.0390000000000003E-5</v>
      </c>
      <c r="Q252" s="83">
        <v>9.9279999999999996E-9</v>
      </c>
      <c r="R252" s="84">
        <v>443.32</v>
      </c>
      <c r="S252" s="84">
        <v>234.68</v>
      </c>
      <c r="T252" s="76">
        <v>0</v>
      </c>
      <c r="U252" s="76">
        <v>0</v>
      </c>
      <c r="V252" s="133">
        <v>16.047699999999999</v>
      </c>
      <c r="W252" s="134">
        <v>2921.52</v>
      </c>
      <c r="X252" s="134">
        <v>-55.15</v>
      </c>
      <c r="Y252" s="76">
        <v>400</v>
      </c>
      <c r="Z252" s="76">
        <v>265</v>
      </c>
      <c r="AA252" s="80">
        <v>0</v>
      </c>
      <c r="AB252" s="84">
        <v>0</v>
      </c>
      <c r="AC252" s="80">
        <v>0</v>
      </c>
      <c r="AD252" s="80">
        <v>0</v>
      </c>
      <c r="AE252" s="76">
        <v>7600</v>
      </c>
    </row>
    <row r="253" spans="1:33" ht="15" hidden="1" x14ac:dyDescent="0.2">
      <c r="A253" s="76">
        <v>240</v>
      </c>
      <c r="B253" s="75" t="s">
        <v>315</v>
      </c>
      <c r="C253" s="80">
        <v>116.16</v>
      </c>
      <c r="D253" s="81">
        <v>180</v>
      </c>
      <c r="E253" s="81">
        <v>394</v>
      </c>
      <c r="F253" s="81">
        <v>566</v>
      </c>
      <c r="G253" s="81">
        <v>31</v>
      </c>
      <c r="H253" s="81">
        <v>395</v>
      </c>
      <c r="I253" s="80">
        <v>0.26</v>
      </c>
      <c r="J253" s="80">
        <v>0.47</v>
      </c>
      <c r="K253" s="80">
        <v>0.879</v>
      </c>
      <c r="L253" s="81">
        <v>293</v>
      </c>
      <c r="M253" s="81">
        <v>1.8</v>
      </c>
      <c r="N253" s="82">
        <v>5.1369999999999996</v>
      </c>
      <c r="O253" s="83">
        <v>0.1177</v>
      </c>
      <c r="P253" s="83">
        <v>-4.6289999999999999E-5</v>
      </c>
      <c r="Q253" s="83">
        <v>8.4999999999999996E-10</v>
      </c>
      <c r="R253" s="84">
        <v>489.95</v>
      </c>
      <c r="S253" s="84">
        <v>264.22000000000003</v>
      </c>
      <c r="T253" s="76">
        <v>0</v>
      </c>
      <c r="U253" s="76">
        <v>0</v>
      </c>
      <c r="V253" s="133">
        <v>15.998699999999999</v>
      </c>
      <c r="W253" s="134">
        <v>3127.6</v>
      </c>
      <c r="X253" s="134">
        <v>-60.15</v>
      </c>
      <c r="Y253" s="76">
        <v>432</v>
      </c>
      <c r="Z253" s="76">
        <v>288</v>
      </c>
      <c r="AA253" s="80">
        <v>0</v>
      </c>
      <c r="AB253" s="84">
        <v>0</v>
      </c>
      <c r="AC253" s="80">
        <v>0</v>
      </c>
      <c r="AD253" s="80">
        <v>0</v>
      </c>
      <c r="AE253" s="76">
        <v>8200</v>
      </c>
    </row>
    <row r="254" spans="1:33" ht="15" hidden="1" x14ac:dyDescent="0.2">
      <c r="A254" s="76">
        <v>241</v>
      </c>
      <c r="B254" s="75" t="s">
        <v>316</v>
      </c>
      <c r="C254" s="80">
        <v>64.515000000000001</v>
      </c>
      <c r="D254" s="81">
        <v>136.80000000000001</v>
      </c>
      <c r="E254" s="81">
        <v>285.39999999999998</v>
      </c>
      <c r="F254" s="81">
        <v>460.4</v>
      </c>
      <c r="G254" s="81">
        <v>52</v>
      </c>
      <c r="H254" s="81">
        <v>199</v>
      </c>
      <c r="I254" s="80">
        <v>0.27400000000000002</v>
      </c>
      <c r="J254" s="80">
        <v>0.19</v>
      </c>
      <c r="K254" s="80">
        <v>0.89600000000000002</v>
      </c>
      <c r="L254" s="81">
        <v>293</v>
      </c>
      <c r="M254" s="81">
        <v>2</v>
      </c>
      <c r="N254" s="82">
        <v>-0.13200000000000001</v>
      </c>
      <c r="O254" s="83">
        <v>6.225E-2</v>
      </c>
      <c r="P254" s="83">
        <v>-4.3940000000000003E-5</v>
      </c>
      <c r="Q254" s="83">
        <v>1.325E-8</v>
      </c>
      <c r="R254" s="84">
        <v>320.94</v>
      </c>
      <c r="S254" s="84">
        <v>190.83</v>
      </c>
      <c r="T254" s="76">
        <v>-26.7</v>
      </c>
      <c r="U254" s="76">
        <v>-14.34</v>
      </c>
      <c r="V254" s="133">
        <v>15.98</v>
      </c>
      <c r="W254" s="134">
        <v>2332.0100000000002</v>
      </c>
      <c r="X254" s="134">
        <v>-36.479999999999997</v>
      </c>
      <c r="Y254" s="76">
        <v>310</v>
      </c>
      <c r="Z254" s="76">
        <v>200</v>
      </c>
      <c r="AA254" s="80">
        <v>48.664999999999999</v>
      </c>
      <c r="AB254" s="84">
        <v>-4364.03</v>
      </c>
      <c r="AC254" s="80">
        <v>-4.7329999999999997</v>
      </c>
      <c r="AD254" s="80">
        <v>2.2599999999999998</v>
      </c>
      <c r="AE254" s="76">
        <v>5900</v>
      </c>
    </row>
    <row r="255" spans="1:33" ht="15" hidden="1" x14ac:dyDescent="0.2">
      <c r="A255" s="76">
        <v>242</v>
      </c>
      <c r="B255" s="75" t="s">
        <v>317</v>
      </c>
      <c r="C255" s="80">
        <v>74.123000000000005</v>
      </c>
      <c r="D255" s="81">
        <v>156.9</v>
      </c>
      <c r="E255" s="81">
        <v>307.7</v>
      </c>
      <c r="F255" s="81">
        <v>466.7</v>
      </c>
      <c r="G255" s="81">
        <v>35.9</v>
      </c>
      <c r="H255" s="81">
        <v>280</v>
      </c>
      <c r="I255" s="80">
        <v>0.26200000000000001</v>
      </c>
      <c r="J255" s="80">
        <v>0.28100000000000003</v>
      </c>
      <c r="K255" s="80">
        <v>0.71299999999999997</v>
      </c>
      <c r="L255" s="81">
        <v>293</v>
      </c>
      <c r="M255" s="81">
        <v>1.3</v>
      </c>
      <c r="N255" s="82">
        <v>5.117</v>
      </c>
      <c r="O255" s="83">
        <v>8.022E-2</v>
      </c>
      <c r="P255" s="83">
        <v>-2.4729999999999999E-5</v>
      </c>
      <c r="Q255" s="83">
        <v>-2.2349999999999998E-9</v>
      </c>
      <c r="R255" s="84">
        <v>353.14</v>
      </c>
      <c r="S255" s="84">
        <v>190.58</v>
      </c>
      <c r="T255" s="76">
        <v>-60.28</v>
      </c>
      <c r="U255" s="76">
        <v>-29.24</v>
      </c>
      <c r="V255" s="133">
        <v>16.082799999999999</v>
      </c>
      <c r="W255" s="134">
        <v>2511.29</v>
      </c>
      <c r="X255" s="134">
        <v>-41.95</v>
      </c>
      <c r="Y255" s="76">
        <v>30</v>
      </c>
      <c r="Z255" s="76">
        <v>225</v>
      </c>
      <c r="AA255" s="80">
        <v>57.26</v>
      </c>
      <c r="AB255" s="84">
        <v>-5105.8999999999996</v>
      </c>
      <c r="AC255" s="80">
        <v>-3.9449999999999998</v>
      </c>
      <c r="AD255" s="80">
        <v>3.4</v>
      </c>
      <c r="AE255" s="76">
        <v>6380</v>
      </c>
    </row>
    <row r="256" spans="1:33" ht="15" hidden="1" x14ac:dyDescent="0.2">
      <c r="A256" s="76">
        <v>243</v>
      </c>
      <c r="B256" s="75" t="s">
        <v>318</v>
      </c>
      <c r="C256" s="80">
        <v>48.06</v>
      </c>
      <c r="D256" s="81">
        <v>129.9</v>
      </c>
      <c r="E256" s="81">
        <v>235.4</v>
      </c>
      <c r="F256" s="81">
        <v>375.3</v>
      </c>
      <c r="G256" s="81">
        <v>49.6</v>
      </c>
      <c r="H256" s="81">
        <v>169</v>
      </c>
      <c r="I256" s="80">
        <v>0.27200000000000002</v>
      </c>
      <c r="J256" s="80">
        <v>0.23799999999999999</v>
      </c>
      <c r="K256" s="80">
        <v>0</v>
      </c>
      <c r="L256" s="81">
        <v>0</v>
      </c>
      <c r="M256" s="81">
        <v>2</v>
      </c>
      <c r="N256" s="82">
        <v>1.038</v>
      </c>
      <c r="O256" s="83">
        <v>5.2069999999999998E-2</v>
      </c>
      <c r="P256" s="83">
        <v>-2.7840000000000001E-5</v>
      </c>
      <c r="Q256" s="83">
        <v>5.7569999999999999E-9</v>
      </c>
      <c r="R256" s="84">
        <v>0</v>
      </c>
      <c r="S256" s="84">
        <v>0</v>
      </c>
      <c r="T256" s="76">
        <v>-62.5</v>
      </c>
      <c r="U256" s="76">
        <v>-50.08</v>
      </c>
      <c r="V256" s="133">
        <v>16.0686</v>
      </c>
      <c r="W256" s="134">
        <v>1966.89</v>
      </c>
      <c r="X256" s="134">
        <v>-27</v>
      </c>
      <c r="Y256" s="76">
        <v>252</v>
      </c>
      <c r="Z256" s="76">
        <v>170</v>
      </c>
      <c r="AA256" s="80">
        <v>0</v>
      </c>
      <c r="AB256" s="84">
        <v>0</v>
      </c>
      <c r="AC256" s="80">
        <v>0</v>
      </c>
      <c r="AD256" s="80">
        <v>0</v>
      </c>
      <c r="AE256" s="76">
        <v>0</v>
      </c>
    </row>
    <row r="257" spans="1:31" ht="15" hidden="1" x14ac:dyDescent="0.2">
      <c r="A257" s="76">
        <v>244</v>
      </c>
      <c r="B257" s="75" t="s">
        <v>319</v>
      </c>
      <c r="C257" s="80">
        <v>74.08</v>
      </c>
      <c r="D257" s="81">
        <v>193.8</v>
      </c>
      <c r="E257" s="81">
        <v>327.39999999999998</v>
      </c>
      <c r="F257" s="81">
        <v>508.4</v>
      </c>
      <c r="G257" s="81">
        <v>46.8</v>
      </c>
      <c r="H257" s="81">
        <v>229</v>
      </c>
      <c r="I257" s="80">
        <v>0.25700000000000001</v>
      </c>
      <c r="J257" s="80">
        <v>0.28299999999999997</v>
      </c>
      <c r="K257" s="80">
        <v>0.92700000000000005</v>
      </c>
      <c r="L257" s="81">
        <v>289</v>
      </c>
      <c r="M257" s="81">
        <v>2</v>
      </c>
      <c r="N257" s="82">
        <v>5.8929999999999998</v>
      </c>
      <c r="O257" s="83">
        <v>5.5320000000000001E-2</v>
      </c>
      <c r="P257" s="83">
        <v>-5.0629999999999996E-6</v>
      </c>
      <c r="Q257" s="83">
        <v>-1.28E-8</v>
      </c>
      <c r="R257" s="84">
        <v>400.91</v>
      </c>
      <c r="S257" s="84">
        <v>226.23</v>
      </c>
      <c r="T257" s="76">
        <v>-88.74</v>
      </c>
      <c r="U257" s="76">
        <v>0</v>
      </c>
      <c r="V257" s="133">
        <v>16.161100000000001</v>
      </c>
      <c r="W257" s="134">
        <v>2603.3000000000002</v>
      </c>
      <c r="X257" s="134">
        <v>-54.15</v>
      </c>
      <c r="Y257" s="76">
        <v>360</v>
      </c>
      <c r="Z257" s="76">
        <v>240</v>
      </c>
      <c r="AA257" s="80">
        <v>60.603999999999999</v>
      </c>
      <c r="AB257" s="84">
        <v>-5724.26</v>
      </c>
      <c r="AC257" s="80">
        <v>-6.3049999999999997</v>
      </c>
      <c r="AD257" s="80">
        <v>3.07</v>
      </c>
      <c r="AE257" s="76">
        <v>7200</v>
      </c>
    </row>
    <row r="258" spans="1:31" ht="15" hidden="1" x14ac:dyDescent="0.2">
      <c r="A258" s="76">
        <v>245</v>
      </c>
      <c r="B258" s="75" t="s">
        <v>320</v>
      </c>
      <c r="C258" s="80">
        <v>116.16</v>
      </c>
      <c r="D258" s="81">
        <v>185</v>
      </c>
      <c r="E258" s="81">
        <v>384.2</v>
      </c>
      <c r="F258" s="81">
        <v>553</v>
      </c>
      <c r="G258" s="81">
        <v>30</v>
      </c>
      <c r="H258" s="81">
        <v>410</v>
      </c>
      <c r="I258" s="80">
        <v>0.27</v>
      </c>
      <c r="J258" s="80">
        <v>0.42699999999999999</v>
      </c>
      <c r="K258" s="80">
        <v>0.86899999999999999</v>
      </c>
      <c r="L258" s="81">
        <v>293</v>
      </c>
      <c r="M258" s="81">
        <v>2.1</v>
      </c>
      <c r="N258" s="82">
        <v>0</v>
      </c>
      <c r="O258" s="83">
        <v>0</v>
      </c>
      <c r="P258" s="83">
        <v>0</v>
      </c>
      <c r="Q258" s="83">
        <v>0</v>
      </c>
      <c r="R258" s="84">
        <v>0</v>
      </c>
      <c r="S258" s="84">
        <v>0</v>
      </c>
      <c r="T258" s="76">
        <v>0</v>
      </c>
      <c r="U258" s="76">
        <v>0</v>
      </c>
      <c r="V258" s="133">
        <v>0</v>
      </c>
      <c r="W258" s="134">
        <v>0</v>
      </c>
      <c r="X258" s="134">
        <v>0</v>
      </c>
      <c r="Y258" s="76">
        <v>0</v>
      </c>
      <c r="Z258" s="76">
        <v>0</v>
      </c>
      <c r="AA258" s="80">
        <v>74.335999999999999</v>
      </c>
      <c r="AB258" s="84">
        <v>-7477.19</v>
      </c>
      <c r="AC258" s="80">
        <v>-8.1080000000000005</v>
      </c>
      <c r="AD258" s="80">
        <v>5.66</v>
      </c>
      <c r="AE258" s="76">
        <v>8365</v>
      </c>
    </row>
    <row r="259" spans="1:31" ht="15" hidden="1" x14ac:dyDescent="0.2">
      <c r="A259" s="76">
        <v>246</v>
      </c>
      <c r="B259" s="75" t="s">
        <v>321</v>
      </c>
      <c r="C259" s="80">
        <v>62.134</v>
      </c>
      <c r="D259" s="81">
        <v>125.3</v>
      </c>
      <c r="E259" s="81">
        <v>308.2</v>
      </c>
      <c r="F259" s="81">
        <v>499</v>
      </c>
      <c r="G259" s="81">
        <v>54.2</v>
      </c>
      <c r="H259" s="81">
        <v>207</v>
      </c>
      <c r="I259" s="80">
        <v>0.27400000000000002</v>
      </c>
      <c r="J259" s="80">
        <v>0.19</v>
      </c>
      <c r="K259" s="80">
        <v>0.83899999999999997</v>
      </c>
      <c r="L259" s="81">
        <v>293</v>
      </c>
      <c r="M259" s="81">
        <v>1.5</v>
      </c>
      <c r="N259" s="82">
        <v>3.5640000000000001</v>
      </c>
      <c r="O259" s="83">
        <v>5.6149999999999999E-2</v>
      </c>
      <c r="P259" s="83">
        <v>-3.239E-5</v>
      </c>
      <c r="Q259" s="83">
        <v>7.5520000000000004E-9</v>
      </c>
      <c r="R259" s="84">
        <v>419.6</v>
      </c>
      <c r="S259" s="84">
        <v>206.21</v>
      </c>
      <c r="T259" s="76">
        <v>-11.02</v>
      </c>
      <c r="U259" s="76">
        <v>-1.1200000000000001</v>
      </c>
      <c r="V259" s="133">
        <v>16.0077</v>
      </c>
      <c r="W259" s="134">
        <v>2497.23</v>
      </c>
      <c r="X259" s="134">
        <v>-41.77</v>
      </c>
      <c r="Y259" s="76">
        <v>330</v>
      </c>
      <c r="Z259" s="76">
        <v>224</v>
      </c>
      <c r="AA259" s="80">
        <v>51.954000000000001</v>
      </c>
      <c r="AB259" s="84">
        <v>-4900.34</v>
      </c>
      <c r="AC259" s="80">
        <v>-5.1390000000000002</v>
      </c>
      <c r="AD259" s="80">
        <v>2.5499999999999998</v>
      </c>
      <c r="AE259" s="76">
        <v>6400</v>
      </c>
    </row>
    <row r="260" spans="1:31" ht="15" hidden="1" x14ac:dyDescent="0.2">
      <c r="A260" s="76">
        <v>247</v>
      </c>
      <c r="B260" s="75" t="s">
        <v>322</v>
      </c>
      <c r="C260" s="80">
        <v>102.134</v>
      </c>
      <c r="D260" s="81">
        <v>199.3</v>
      </c>
      <c r="E260" s="81">
        <v>273</v>
      </c>
      <c r="F260" s="81">
        <v>546</v>
      </c>
      <c r="G260" s="81">
        <v>33.200000000000003</v>
      </c>
      <c r="H260" s="81">
        <v>345</v>
      </c>
      <c r="I260" s="80">
        <v>0.25600000000000001</v>
      </c>
      <c r="J260" s="80">
        <v>0.39500000000000002</v>
      </c>
      <c r="K260" s="80">
        <v>0.89500000000000002</v>
      </c>
      <c r="L260" s="81">
        <v>289</v>
      </c>
      <c r="M260" s="81">
        <v>1.8</v>
      </c>
      <c r="N260" s="82">
        <v>4.742</v>
      </c>
      <c r="O260" s="83">
        <v>9.6360000000000001E-2</v>
      </c>
      <c r="P260" s="83">
        <v>-3.4319999999999997E-5</v>
      </c>
      <c r="Q260" s="83">
        <v>-1.7680000000000001E-9</v>
      </c>
      <c r="R260" s="84">
        <v>463.31</v>
      </c>
      <c r="S260" s="84">
        <v>248.72</v>
      </c>
      <c r="T260" s="76">
        <v>-112.3</v>
      </c>
      <c r="U260" s="76">
        <v>-77.319999999999993</v>
      </c>
      <c r="V260" s="133">
        <v>16.161999999999999</v>
      </c>
      <c r="W260" s="134">
        <v>2935.11</v>
      </c>
      <c r="X260" s="134">
        <v>-64.17</v>
      </c>
      <c r="Y260" s="76">
        <v>396</v>
      </c>
      <c r="Z260" s="76">
        <v>276</v>
      </c>
      <c r="AA260" s="80">
        <v>67.631</v>
      </c>
      <c r="AB260" s="84">
        <v>-6869.83</v>
      </c>
      <c r="AC260" s="80">
        <v>-7.1929999999999996</v>
      </c>
      <c r="AD260" s="80">
        <v>4.9800000000000004</v>
      </c>
      <c r="AE260" s="76">
        <v>8180</v>
      </c>
    </row>
    <row r="261" spans="1:31" ht="15" hidden="1" x14ac:dyDescent="0.2">
      <c r="A261" s="76">
        <v>248</v>
      </c>
      <c r="B261" s="75" t="s">
        <v>323</v>
      </c>
      <c r="C261" s="80">
        <v>88.15</v>
      </c>
      <c r="D261" s="81">
        <v>146.4</v>
      </c>
      <c r="E261" s="81">
        <v>336.8</v>
      </c>
      <c r="F261" s="81">
        <v>500.6</v>
      </c>
      <c r="G261" s="81">
        <v>32.1</v>
      </c>
      <c r="H261" s="81">
        <v>0</v>
      </c>
      <c r="I261" s="80">
        <v>0</v>
      </c>
      <c r="J261" s="80">
        <v>0.33100000000000002</v>
      </c>
      <c r="K261" s="80">
        <v>0.73299999999999998</v>
      </c>
      <c r="L261" s="81">
        <v>293</v>
      </c>
      <c r="M261" s="81">
        <v>1.2</v>
      </c>
      <c r="N261" s="82">
        <v>0</v>
      </c>
      <c r="O261" s="83">
        <v>0</v>
      </c>
      <c r="P261" s="83">
        <v>0</v>
      </c>
      <c r="Q261" s="83">
        <v>0</v>
      </c>
      <c r="R261" s="84">
        <v>399.87</v>
      </c>
      <c r="S261" s="84">
        <v>213.39</v>
      </c>
      <c r="T261" s="76">
        <v>0</v>
      </c>
      <c r="U261" s="76">
        <v>0</v>
      </c>
      <c r="V261" s="133">
        <v>15.453900000000001</v>
      </c>
      <c r="W261" s="134">
        <v>2423.41</v>
      </c>
      <c r="X261" s="134">
        <v>-62.28</v>
      </c>
      <c r="Y261" s="76">
        <v>360</v>
      </c>
      <c r="Z261" s="76">
        <v>246</v>
      </c>
      <c r="AA261" s="80">
        <v>58.911000000000001</v>
      </c>
      <c r="AB261" s="84">
        <v>-5663.85</v>
      </c>
      <c r="AC261" s="80">
        <v>-6.1</v>
      </c>
      <c r="AD261" s="80">
        <v>4.33</v>
      </c>
      <c r="AE261" s="76">
        <v>7290</v>
      </c>
    </row>
    <row r="262" spans="1:31" ht="15" hidden="1" x14ac:dyDescent="0.2">
      <c r="A262" s="76">
        <v>249</v>
      </c>
      <c r="B262" s="75" t="s">
        <v>324</v>
      </c>
      <c r="C262" s="80">
        <v>106.16800000000001</v>
      </c>
      <c r="D262" s="81">
        <v>178.2</v>
      </c>
      <c r="E262" s="81">
        <v>409.3</v>
      </c>
      <c r="F262" s="81">
        <v>617.1</v>
      </c>
      <c r="G262" s="81">
        <v>35.6</v>
      </c>
      <c r="H262" s="81">
        <v>374</v>
      </c>
      <c r="I262" s="80">
        <v>0.26300000000000001</v>
      </c>
      <c r="J262" s="80">
        <v>0.30099999999999999</v>
      </c>
      <c r="K262" s="80">
        <v>0.86699999999999999</v>
      </c>
      <c r="L262" s="81">
        <v>293</v>
      </c>
      <c r="M262" s="81">
        <v>0.4</v>
      </c>
      <c r="N262" s="82">
        <v>-10.294</v>
      </c>
      <c r="O262" s="83">
        <v>0.16889999999999999</v>
      </c>
      <c r="P262" s="83">
        <v>-1.149E-4</v>
      </c>
      <c r="Q262" s="83">
        <v>3.107E-8</v>
      </c>
      <c r="R262" s="84">
        <v>472.82</v>
      </c>
      <c r="S262" s="84">
        <v>264.22000000000003</v>
      </c>
      <c r="T262" s="76">
        <v>7.12</v>
      </c>
      <c r="U262" s="76">
        <v>31.21</v>
      </c>
      <c r="V262" s="133">
        <v>16.019500000000001</v>
      </c>
      <c r="W262" s="134">
        <v>3279.47</v>
      </c>
      <c r="X262" s="134">
        <v>-59.95</v>
      </c>
      <c r="Y262" s="76">
        <v>450</v>
      </c>
      <c r="Z262" s="76">
        <v>300</v>
      </c>
      <c r="AA262" s="80">
        <v>58.1</v>
      </c>
      <c r="AB262" s="84">
        <v>-6792.54</v>
      </c>
      <c r="AC262" s="80">
        <v>-5.8019999999999996</v>
      </c>
      <c r="AD262" s="80">
        <v>5.75</v>
      </c>
      <c r="AE262" s="76">
        <v>8500</v>
      </c>
    </row>
    <row r="263" spans="1:31" ht="15" hidden="1" x14ac:dyDescent="0.2">
      <c r="A263" s="76">
        <v>250</v>
      </c>
      <c r="B263" s="75" t="s">
        <v>325</v>
      </c>
      <c r="C263" s="80">
        <v>112.21599999999999</v>
      </c>
      <c r="D263" s="81">
        <v>161.80000000000001</v>
      </c>
      <c r="E263" s="81">
        <v>404.9</v>
      </c>
      <c r="F263" s="81">
        <v>609</v>
      </c>
      <c r="G263" s="81">
        <v>29.9</v>
      </c>
      <c r="H263" s="81">
        <v>450</v>
      </c>
      <c r="I263" s="80">
        <v>0.27</v>
      </c>
      <c r="J263" s="80">
        <v>0.24299999999999999</v>
      </c>
      <c r="K263" s="80">
        <v>0.78800000000000003</v>
      </c>
      <c r="L263" s="81">
        <v>293</v>
      </c>
      <c r="M263" s="81">
        <v>0</v>
      </c>
      <c r="N263" s="82">
        <v>-15.26</v>
      </c>
      <c r="O263" s="83">
        <v>0.21240000000000001</v>
      </c>
      <c r="P263" s="83">
        <v>-1.22E-4</v>
      </c>
      <c r="Q263" s="83">
        <v>2.634E-8</v>
      </c>
      <c r="R263" s="84">
        <v>506.43</v>
      </c>
      <c r="S263" s="84">
        <v>280.76</v>
      </c>
      <c r="T263" s="76">
        <v>-41.05</v>
      </c>
      <c r="U263" s="76">
        <v>9.3800000000000008</v>
      </c>
      <c r="V263" s="133">
        <v>15.8125</v>
      </c>
      <c r="W263" s="134">
        <v>3183.25</v>
      </c>
      <c r="X263" s="134">
        <v>-58.15</v>
      </c>
      <c r="Y263" s="76">
        <v>433</v>
      </c>
      <c r="Z263" s="76">
        <v>293</v>
      </c>
      <c r="AA263" s="80">
        <v>0</v>
      </c>
      <c r="AB263" s="84">
        <v>0</v>
      </c>
      <c r="AC263" s="80">
        <v>0</v>
      </c>
      <c r="AD263" s="80">
        <v>0</v>
      </c>
      <c r="AE263" s="76">
        <v>8200</v>
      </c>
    </row>
    <row r="264" spans="1:31" ht="15" hidden="1" x14ac:dyDescent="0.2">
      <c r="A264" s="76">
        <v>251</v>
      </c>
      <c r="B264" s="75" t="s">
        <v>326</v>
      </c>
      <c r="C264" s="80">
        <v>98.188999999999993</v>
      </c>
      <c r="D264" s="81">
        <v>134.69999999999999</v>
      </c>
      <c r="E264" s="81">
        <v>376.6</v>
      </c>
      <c r="F264" s="81">
        <v>569.5</v>
      </c>
      <c r="G264" s="81">
        <v>33.5</v>
      </c>
      <c r="H264" s="81">
        <v>375</v>
      </c>
      <c r="I264" s="80">
        <v>0.26900000000000002</v>
      </c>
      <c r="J264" s="80">
        <v>0.28299999999999997</v>
      </c>
      <c r="K264" s="80">
        <v>0.77100000000000002</v>
      </c>
      <c r="L264" s="81">
        <v>289</v>
      </c>
      <c r="M264" s="81">
        <v>0</v>
      </c>
      <c r="N264" s="82">
        <v>-13.211</v>
      </c>
      <c r="O264" s="83">
        <v>0.1794</v>
      </c>
      <c r="P264" s="83">
        <v>-1.05E-4</v>
      </c>
      <c r="Q264" s="83">
        <v>2.398E-8</v>
      </c>
      <c r="R264" s="84">
        <v>433.81</v>
      </c>
      <c r="S264" s="84">
        <v>249.72</v>
      </c>
      <c r="T264" s="76">
        <v>-30.37</v>
      </c>
      <c r="U264" s="76">
        <v>10.65</v>
      </c>
      <c r="V264" s="133">
        <v>15.8581</v>
      </c>
      <c r="W264" s="134">
        <v>2990.13</v>
      </c>
      <c r="X264" s="134">
        <v>-52.47</v>
      </c>
      <c r="Y264" s="76">
        <v>402</v>
      </c>
      <c r="Z264" s="76">
        <v>270</v>
      </c>
      <c r="AA264" s="80">
        <v>0</v>
      </c>
      <c r="AB264" s="84">
        <v>0</v>
      </c>
      <c r="AC264" s="80">
        <v>0</v>
      </c>
      <c r="AD264" s="80">
        <v>0</v>
      </c>
      <c r="AE264" s="76">
        <v>7715</v>
      </c>
    </row>
    <row r="265" spans="1:31" ht="15" hidden="1" x14ac:dyDescent="0.2">
      <c r="A265" s="76">
        <v>252</v>
      </c>
      <c r="B265" s="75" t="s">
        <v>327</v>
      </c>
      <c r="C265" s="80">
        <v>28.053999999999998</v>
      </c>
      <c r="D265" s="81">
        <v>104</v>
      </c>
      <c r="E265" s="81">
        <v>169.4</v>
      </c>
      <c r="F265" s="81">
        <v>282.39999999999998</v>
      </c>
      <c r="G265" s="81">
        <v>49.7</v>
      </c>
      <c r="H265" s="81">
        <v>129</v>
      </c>
      <c r="I265" s="80">
        <v>0.27600000000000002</v>
      </c>
      <c r="J265" s="80">
        <v>8.5000000000000006E-2</v>
      </c>
      <c r="K265" s="80">
        <v>0.57699999999999996</v>
      </c>
      <c r="L265" s="81">
        <v>163</v>
      </c>
      <c r="M265" s="81">
        <v>0</v>
      </c>
      <c r="N265" s="82">
        <v>0.90900000000000003</v>
      </c>
      <c r="O265" s="83">
        <v>3.7400000000000003E-2</v>
      </c>
      <c r="P265" s="83">
        <v>-1.9939999999999999E-5</v>
      </c>
      <c r="Q265" s="83">
        <v>4.1920000000000004E-9</v>
      </c>
      <c r="R265" s="84">
        <v>168.98</v>
      </c>
      <c r="S265" s="84">
        <v>93.94</v>
      </c>
      <c r="T265" s="76">
        <v>12.5</v>
      </c>
      <c r="U265" s="76">
        <v>16.28</v>
      </c>
      <c r="V265" s="133">
        <v>15.536799999999999</v>
      </c>
      <c r="W265" s="134">
        <v>1347.01</v>
      </c>
      <c r="X265" s="134">
        <v>-18.149999999999999</v>
      </c>
      <c r="Y265" s="76">
        <v>182</v>
      </c>
      <c r="Z265" s="76">
        <v>120</v>
      </c>
      <c r="AA265" s="80">
        <v>38.960999999999999</v>
      </c>
      <c r="AB265" s="84">
        <v>-2282.37</v>
      </c>
      <c r="AC265" s="80">
        <v>-3.6779999999999999</v>
      </c>
      <c r="AD265" s="80">
        <v>0.88100000000000001</v>
      </c>
      <c r="AE265" s="76">
        <v>3237</v>
      </c>
    </row>
    <row r="266" spans="1:31" ht="15" hidden="1" x14ac:dyDescent="0.2">
      <c r="A266" s="76">
        <v>253</v>
      </c>
      <c r="B266" s="75" t="s">
        <v>328</v>
      </c>
      <c r="C266" s="80">
        <v>62.069000000000003</v>
      </c>
      <c r="D266" s="81">
        <v>260.2</v>
      </c>
      <c r="E266" s="81">
        <v>470.4</v>
      </c>
      <c r="F266" s="81">
        <v>645</v>
      </c>
      <c r="G266" s="81">
        <v>76</v>
      </c>
      <c r="H266" s="81">
        <v>186</v>
      </c>
      <c r="I266" s="80">
        <v>0.27</v>
      </c>
      <c r="J266" s="80">
        <v>0</v>
      </c>
      <c r="K266" s="80">
        <v>1.1140000000000001</v>
      </c>
      <c r="L266" s="81">
        <v>293</v>
      </c>
      <c r="M266" s="81">
        <v>2.2000000000000002</v>
      </c>
      <c r="N266" s="82">
        <v>8.5259999999999998</v>
      </c>
      <c r="O266" s="83">
        <v>5.9310000000000002E-2</v>
      </c>
      <c r="P266" s="83">
        <v>-3.5760000000000003E-5</v>
      </c>
      <c r="Q266" s="83">
        <v>7.1900000000000002E-9</v>
      </c>
      <c r="R266" s="84">
        <v>1365</v>
      </c>
      <c r="S266" s="84">
        <v>402.41</v>
      </c>
      <c r="T266" s="76">
        <v>-9.3000000000000007</v>
      </c>
      <c r="U266" s="76">
        <v>-72.77</v>
      </c>
      <c r="V266" s="133">
        <v>20.2501</v>
      </c>
      <c r="W266" s="134">
        <v>6022.18</v>
      </c>
      <c r="X266" s="134">
        <v>-28.25</v>
      </c>
      <c r="Y266" s="76">
        <v>494</v>
      </c>
      <c r="Z266" s="76">
        <v>364</v>
      </c>
      <c r="AA266" s="80">
        <v>0</v>
      </c>
      <c r="AB266" s="84">
        <v>0</v>
      </c>
      <c r="AC266" s="80">
        <v>0</v>
      </c>
      <c r="AD266" s="80">
        <v>0</v>
      </c>
      <c r="AE266" s="76">
        <v>12550</v>
      </c>
    </row>
    <row r="267" spans="1:31" ht="15" hidden="1" x14ac:dyDescent="0.2">
      <c r="A267" s="76">
        <v>254</v>
      </c>
      <c r="B267" s="75" t="s">
        <v>329</v>
      </c>
      <c r="C267" s="80">
        <v>43.069000000000003</v>
      </c>
      <c r="D267" s="81">
        <v>195</v>
      </c>
      <c r="E267" s="81">
        <v>329.8</v>
      </c>
      <c r="F267" s="81">
        <v>0</v>
      </c>
      <c r="G267" s="81">
        <v>0</v>
      </c>
      <c r="H267" s="81">
        <v>0</v>
      </c>
      <c r="I267" s="80">
        <v>0</v>
      </c>
      <c r="J267" s="80">
        <v>0</v>
      </c>
      <c r="K267" s="80">
        <v>0.83299999999999996</v>
      </c>
      <c r="L267" s="81">
        <v>298</v>
      </c>
      <c r="M267" s="81">
        <v>1.9</v>
      </c>
      <c r="N267" s="82">
        <v>-4.9610000000000003</v>
      </c>
      <c r="O267" s="83">
        <v>7.2190000000000004E-2</v>
      </c>
      <c r="P267" s="83">
        <v>-4.9270000000000001E-5</v>
      </c>
      <c r="Q267" s="83">
        <v>1.349E-8</v>
      </c>
      <c r="R267" s="84">
        <v>0</v>
      </c>
      <c r="S267" s="84">
        <v>0</v>
      </c>
      <c r="T267" s="76">
        <v>29.5</v>
      </c>
      <c r="U267" s="76">
        <v>42.54</v>
      </c>
      <c r="V267" s="133">
        <v>16.422699999999999</v>
      </c>
      <c r="W267" s="134">
        <v>2610.44</v>
      </c>
      <c r="X267" s="134">
        <v>-63.15</v>
      </c>
      <c r="Y267" s="76">
        <v>359</v>
      </c>
      <c r="Z267" s="76">
        <v>248</v>
      </c>
      <c r="AA267" s="80">
        <v>0</v>
      </c>
      <c r="AB267" s="84">
        <v>0</v>
      </c>
      <c r="AC267" s="80">
        <v>0</v>
      </c>
      <c r="AD267" s="80">
        <v>0</v>
      </c>
      <c r="AE267" s="76">
        <v>7660</v>
      </c>
    </row>
    <row r="268" spans="1:31" ht="15" hidden="1" x14ac:dyDescent="0.2">
      <c r="A268" s="76">
        <v>255</v>
      </c>
      <c r="B268" s="75" t="s">
        <v>330</v>
      </c>
      <c r="C268" s="80">
        <v>44.054000000000002</v>
      </c>
      <c r="D268" s="81">
        <v>161</v>
      </c>
      <c r="E268" s="81">
        <v>283.5</v>
      </c>
      <c r="F268" s="81">
        <v>469</v>
      </c>
      <c r="G268" s="81">
        <v>71</v>
      </c>
      <c r="H268" s="81">
        <v>140</v>
      </c>
      <c r="I268" s="80">
        <v>0.25800000000000001</v>
      </c>
      <c r="J268" s="80">
        <v>0.2</v>
      </c>
      <c r="K268" s="80">
        <v>0.89900000000000002</v>
      </c>
      <c r="L268" s="81">
        <v>273</v>
      </c>
      <c r="M268" s="81">
        <v>1.9</v>
      </c>
      <c r="N268" s="82">
        <v>-1.796</v>
      </c>
      <c r="O268" s="83">
        <v>5.3080000000000002E-2</v>
      </c>
      <c r="P268" s="83">
        <v>-3.0009999999999999E-5</v>
      </c>
      <c r="Q268" s="83">
        <v>6.1900000000000003E-9</v>
      </c>
      <c r="R268" s="84">
        <v>341.88</v>
      </c>
      <c r="S268" s="84">
        <v>194.22</v>
      </c>
      <c r="T268" s="76">
        <v>-12.58</v>
      </c>
      <c r="U268" s="76">
        <v>-3.13</v>
      </c>
      <c r="V268" s="133">
        <v>16.739999999999998</v>
      </c>
      <c r="W268" s="134">
        <v>2567.61</v>
      </c>
      <c r="X268" s="134">
        <v>-29.01</v>
      </c>
      <c r="Y268" s="76">
        <v>310</v>
      </c>
      <c r="Z268" s="76">
        <v>200</v>
      </c>
      <c r="AA268" s="80">
        <v>0</v>
      </c>
      <c r="AB268" s="84">
        <v>0</v>
      </c>
      <c r="AC268" s="80">
        <v>0</v>
      </c>
      <c r="AD268" s="80">
        <v>0</v>
      </c>
      <c r="AE268" s="76">
        <v>6120</v>
      </c>
    </row>
    <row r="269" spans="1:31" ht="15" hidden="1" x14ac:dyDescent="0.2">
      <c r="A269" s="76">
        <v>256</v>
      </c>
      <c r="B269" s="75" t="s">
        <v>331</v>
      </c>
      <c r="C269" s="80">
        <v>60.098999999999997</v>
      </c>
      <c r="D269" s="81">
        <v>284</v>
      </c>
      <c r="E269" s="81">
        <v>390.4</v>
      </c>
      <c r="F269" s="81">
        <v>593</v>
      </c>
      <c r="G269" s="81">
        <v>62</v>
      </c>
      <c r="H269" s="81">
        <v>206</v>
      </c>
      <c r="I269" s="80">
        <v>0.26</v>
      </c>
      <c r="J269" s="80">
        <v>0.51</v>
      </c>
      <c r="K269" s="80">
        <v>0.89600000000000002</v>
      </c>
      <c r="L269" s="81">
        <v>293</v>
      </c>
      <c r="M269" s="81">
        <v>1.9</v>
      </c>
      <c r="N269" s="82">
        <v>9.1470000000000002</v>
      </c>
      <c r="O269" s="83">
        <v>5.7489999999999999E-2</v>
      </c>
      <c r="P269" s="83">
        <v>-1.0360000000000001E-5</v>
      </c>
      <c r="Q269" s="83">
        <v>-9.4300000000000007E-9</v>
      </c>
      <c r="R269" s="84">
        <v>839.76</v>
      </c>
      <c r="S269" s="84">
        <v>316.41000000000003</v>
      </c>
      <c r="T269" s="76">
        <v>0</v>
      </c>
      <c r="U269" s="76">
        <v>0</v>
      </c>
      <c r="V269" s="133">
        <v>16.408200000000001</v>
      </c>
      <c r="W269" s="134">
        <v>3108.49</v>
      </c>
      <c r="X269" s="134">
        <v>-72.150000000000006</v>
      </c>
      <c r="Y269" s="76">
        <v>425</v>
      </c>
      <c r="Z269" s="76">
        <v>292</v>
      </c>
      <c r="AA269" s="80">
        <v>0</v>
      </c>
      <c r="AB269" s="84">
        <v>0</v>
      </c>
      <c r="AC269" s="80">
        <v>0</v>
      </c>
      <c r="AD269" s="80">
        <v>0</v>
      </c>
      <c r="AE269" s="76">
        <v>10000</v>
      </c>
    </row>
    <row r="270" spans="1:31" ht="15" hidden="1" x14ac:dyDescent="0.2">
      <c r="A270" s="76">
        <v>257</v>
      </c>
      <c r="B270" s="75" t="s">
        <v>332</v>
      </c>
      <c r="C270" s="80">
        <v>37.997</v>
      </c>
      <c r="D270" s="81">
        <v>53.5</v>
      </c>
      <c r="E270" s="81">
        <v>85</v>
      </c>
      <c r="F270" s="81">
        <v>144.30000000000001</v>
      </c>
      <c r="G270" s="81">
        <v>51.5</v>
      </c>
      <c r="H270" s="81">
        <v>66.2</v>
      </c>
      <c r="I270" s="80">
        <v>0.28799999999999998</v>
      </c>
      <c r="J270" s="80">
        <v>4.8000000000000001E-2</v>
      </c>
      <c r="K270" s="80">
        <v>1.51</v>
      </c>
      <c r="L270" s="81">
        <v>85</v>
      </c>
      <c r="M270" s="81">
        <v>0</v>
      </c>
      <c r="N270" s="82">
        <v>5.5449999999999999</v>
      </c>
      <c r="O270" s="83">
        <v>8.7340000000000004E-3</v>
      </c>
      <c r="P270" s="83">
        <v>-8.2689999999999999E-6</v>
      </c>
      <c r="Q270" s="83">
        <v>2.876E-9</v>
      </c>
      <c r="R270" s="84">
        <v>84.2</v>
      </c>
      <c r="S270" s="84">
        <v>52.52</v>
      </c>
      <c r="T270" s="76">
        <v>0</v>
      </c>
      <c r="U270" s="76">
        <v>0</v>
      </c>
      <c r="V270" s="133">
        <v>15.67</v>
      </c>
      <c r="W270" s="134">
        <v>714.1</v>
      </c>
      <c r="X270" s="134">
        <v>-6</v>
      </c>
      <c r="Y270" s="76">
        <v>91</v>
      </c>
      <c r="Z270" s="76">
        <v>59</v>
      </c>
      <c r="AA270" s="80">
        <v>30.771999999999998</v>
      </c>
      <c r="AB270" s="84">
        <v>-1040.27</v>
      </c>
      <c r="AC270" s="80">
        <v>-2.6829999999999998</v>
      </c>
      <c r="AD270" s="80">
        <v>0.21</v>
      </c>
      <c r="AE270" s="76">
        <v>1560</v>
      </c>
    </row>
    <row r="271" spans="1:31" ht="15" hidden="1" x14ac:dyDescent="0.2">
      <c r="A271" s="76">
        <v>258</v>
      </c>
      <c r="B271" s="75" t="s">
        <v>333</v>
      </c>
      <c r="C271" s="80">
        <v>96.103999999999999</v>
      </c>
      <c r="D271" s="81">
        <v>234</v>
      </c>
      <c r="E271" s="81">
        <v>358.5</v>
      </c>
      <c r="F271" s="81">
        <v>560.1</v>
      </c>
      <c r="G271" s="81">
        <v>44.9</v>
      </c>
      <c r="H271" s="81">
        <v>271</v>
      </c>
      <c r="I271" s="80">
        <v>0.26500000000000001</v>
      </c>
      <c r="J271" s="80">
        <v>0.245</v>
      </c>
      <c r="K271" s="80">
        <v>1.024</v>
      </c>
      <c r="L271" s="81">
        <v>293</v>
      </c>
      <c r="M271" s="81">
        <v>1.4</v>
      </c>
      <c r="N271" s="82">
        <v>-9.25</v>
      </c>
      <c r="O271" s="83">
        <v>0.13539999999999999</v>
      </c>
      <c r="P271" s="83">
        <v>-1.059E-4</v>
      </c>
      <c r="Q271" s="83">
        <v>3.2369999999999998E-8</v>
      </c>
      <c r="R271" s="84">
        <v>452.06</v>
      </c>
      <c r="S271" s="84">
        <v>252.89</v>
      </c>
      <c r="T271" s="76">
        <v>-27.86</v>
      </c>
      <c r="U271" s="76">
        <v>-16.5</v>
      </c>
      <c r="V271" s="133">
        <v>16.5487</v>
      </c>
      <c r="W271" s="134">
        <v>3181.78</v>
      </c>
      <c r="X271" s="134">
        <v>-37.590000000000003</v>
      </c>
      <c r="Y271" s="76">
        <v>370</v>
      </c>
      <c r="Z271" s="76">
        <v>250</v>
      </c>
      <c r="AA271" s="80">
        <v>55.140999999999998</v>
      </c>
      <c r="AB271" s="84">
        <v>-5819.21</v>
      </c>
      <c r="AC271" s="80">
        <v>-5.4889999999999999</v>
      </c>
      <c r="AD271" s="80">
        <v>3.88</v>
      </c>
      <c r="AE271" s="76">
        <v>0</v>
      </c>
    </row>
    <row r="272" spans="1:31" ht="15" hidden="1" x14ac:dyDescent="0.2">
      <c r="A272" s="76">
        <v>259</v>
      </c>
      <c r="B272" s="75" t="s">
        <v>334</v>
      </c>
      <c r="C272" s="80">
        <v>30.026</v>
      </c>
      <c r="D272" s="81">
        <v>156</v>
      </c>
      <c r="E272" s="81">
        <v>254</v>
      </c>
      <c r="F272" s="81">
        <v>408</v>
      </c>
      <c r="G272" s="81">
        <v>65</v>
      </c>
      <c r="H272" s="81">
        <v>0</v>
      </c>
      <c r="I272" s="80">
        <v>0</v>
      </c>
      <c r="J272" s="80">
        <v>0.253</v>
      </c>
      <c r="K272" s="80">
        <v>0.81499999999999995</v>
      </c>
      <c r="L272" s="81">
        <v>253</v>
      </c>
      <c r="M272" s="81">
        <v>2.2999999999999998</v>
      </c>
      <c r="N272" s="82">
        <v>5.6070000000000002</v>
      </c>
      <c r="O272" s="83">
        <v>7.5399999999999998E-3</v>
      </c>
      <c r="P272" s="83">
        <v>7.1300000000000003E-6</v>
      </c>
      <c r="Q272" s="83">
        <v>-5.4940000000000003E-9</v>
      </c>
      <c r="R272" s="84">
        <v>319.83</v>
      </c>
      <c r="S272" s="84">
        <v>171.35</v>
      </c>
      <c r="T272" s="76">
        <v>-27.7</v>
      </c>
      <c r="U272" s="76">
        <v>-26.27</v>
      </c>
      <c r="V272" s="133">
        <v>16.477499999999999</v>
      </c>
      <c r="W272" s="134">
        <v>2204.13</v>
      </c>
      <c r="X272" s="134">
        <v>-30.15</v>
      </c>
      <c r="Y272" s="76">
        <v>271</v>
      </c>
      <c r="Z272" s="76">
        <v>185</v>
      </c>
      <c r="AA272" s="80">
        <v>45.118000000000002</v>
      </c>
      <c r="AB272" s="84">
        <v>-3873.26</v>
      </c>
      <c r="AC272" s="80">
        <v>-4.2</v>
      </c>
      <c r="AD272" s="80">
        <v>3.41</v>
      </c>
      <c r="AE272" s="76">
        <v>5500</v>
      </c>
    </row>
    <row r="273" spans="1:32" ht="15" hidden="1" x14ac:dyDescent="0.2">
      <c r="A273" s="76">
        <v>260</v>
      </c>
      <c r="B273" s="75" t="s">
        <v>335</v>
      </c>
      <c r="C273" s="80">
        <v>46.024999999999999</v>
      </c>
      <c r="D273" s="81">
        <v>281.5</v>
      </c>
      <c r="E273" s="81">
        <v>373.8</v>
      </c>
      <c r="F273" s="81">
        <v>580</v>
      </c>
      <c r="G273" s="81">
        <v>0</v>
      </c>
      <c r="H273" s="81">
        <v>0</v>
      </c>
      <c r="I273" s="80">
        <v>0</v>
      </c>
      <c r="J273" s="80">
        <v>0</v>
      </c>
      <c r="K273" s="80">
        <v>1.226</v>
      </c>
      <c r="L273" s="81">
        <v>288</v>
      </c>
      <c r="M273" s="81">
        <v>1.5</v>
      </c>
      <c r="N273" s="82">
        <v>2.798</v>
      </c>
      <c r="O273" s="83">
        <v>3.243E-2</v>
      </c>
      <c r="P273" s="83">
        <v>-2.0089999999999999E-5</v>
      </c>
      <c r="Q273" s="83">
        <v>4.8170000000000002E-9</v>
      </c>
      <c r="R273" s="84">
        <v>729.35</v>
      </c>
      <c r="S273" s="84">
        <v>325.72000000000003</v>
      </c>
      <c r="T273" s="76">
        <v>90.49</v>
      </c>
      <c r="U273" s="76">
        <v>-83.89</v>
      </c>
      <c r="V273" s="133">
        <v>16.988199999999999</v>
      </c>
      <c r="W273" s="134">
        <v>3599.58</v>
      </c>
      <c r="X273" s="134">
        <v>-26.09</v>
      </c>
      <c r="Y273" s="76">
        <v>409</v>
      </c>
      <c r="Z273" s="76">
        <v>271</v>
      </c>
      <c r="AA273" s="80">
        <v>0</v>
      </c>
      <c r="AB273" s="84">
        <v>0</v>
      </c>
      <c r="AC273" s="80">
        <v>0</v>
      </c>
      <c r="AD273" s="80">
        <v>0</v>
      </c>
      <c r="AE273" s="76">
        <v>5240</v>
      </c>
    </row>
    <row r="274" spans="1:32" ht="15" hidden="1" x14ac:dyDescent="0.2">
      <c r="A274" s="76">
        <v>261</v>
      </c>
      <c r="B274" s="75" t="s">
        <v>336</v>
      </c>
      <c r="C274" s="80">
        <v>68.075000000000003</v>
      </c>
      <c r="D274" s="81">
        <v>187.5</v>
      </c>
      <c r="E274" s="81">
        <v>304.5</v>
      </c>
      <c r="F274" s="81">
        <v>490.2</v>
      </c>
      <c r="G274" s="81">
        <v>54.3</v>
      </c>
      <c r="H274" s="81">
        <v>218</v>
      </c>
      <c r="I274" s="80">
        <v>0.29399999999999998</v>
      </c>
      <c r="J274" s="80">
        <v>0.20399999999999999</v>
      </c>
      <c r="K274" s="80">
        <v>0.93799999999999994</v>
      </c>
      <c r="L274" s="81">
        <v>293</v>
      </c>
      <c r="M274" s="81">
        <v>0.7</v>
      </c>
      <c r="N274" s="82">
        <v>-8.4860000000000007</v>
      </c>
      <c r="O274" s="83">
        <v>0.1032</v>
      </c>
      <c r="P274" s="83">
        <v>-8.2509999999999994E-5</v>
      </c>
      <c r="Q274" s="83">
        <v>2.5659999999999999E-8</v>
      </c>
      <c r="R274" s="84">
        <v>389.4</v>
      </c>
      <c r="S274" s="84">
        <v>222.7</v>
      </c>
      <c r="T274" s="76">
        <v>-8.2899999999999991</v>
      </c>
      <c r="U274" s="76">
        <v>0.21</v>
      </c>
      <c r="V274" s="133">
        <v>16.061199999999999</v>
      </c>
      <c r="W274" s="134">
        <v>2442.6999999999998</v>
      </c>
      <c r="X274" s="134">
        <v>-45.41</v>
      </c>
      <c r="Y274" s="76">
        <v>363</v>
      </c>
      <c r="Z274" s="76">
        <v>238</v>
      </c>
      <c r="AA274" s="80">
        <v>0</v>
      </c>
      <c r="AB274" s="84">
        <v>0</v>
      </c>
      <c r="AC274" s="80">
        <v>0</v>
      </c>
      <c r="AD274" s="80">
        <v>0</v>
      </c>
      <c r="AE274" s="76">
        <v>6474</v>
      </c>
    </row>
    <row r="275" spans="1:32" ht="15" hidden="1" x14ac:dyDescent="0.2">
      <c r="A275" s="76">
        <v>262</v>
      </c>
      <c r="B275" s="75" t="s">
        <v>337</v>
      </c>
      <c r="C275" s="80">
        <v>92.094999999999999</v>
      </c>
      <c r="D275" s="81">
        <v>291</v>
      </c>
      <c r="E275" s="81">
        <v>563</v>
      </c>
      <c r="F275" s="81">
        <v>726</v>
      </c>
      <c r="G275" s="81">
        <v>66</v>
      </c>
      <c r="H275" s="81">
        <v>255</v>
      </c>
      <c r="I275" s="80">
        <v>0.28000000000000003</v>
      </c>
      <c r="J275" s="80">
        <v>0</v>
      </c>
      <c r="K275" s="80">
        <v>1.2609999999999999</v>
      </c>
      <c r="L275" s="81">
        <v>293</v>
      </c>
      <c r="M275" s="81">
        <v>3</v>
      </c>
      <c r="N275" s="82">
        <v>2.012</v>
      </c>
      <c r="O275" s="83">
        <v>0.1061</v>
      </c>
      <c r="P275" s="83">
        <v>-7.5450000000000004E-5</v>
      </c>
      <c r="Q275" s="83">
        <v>2.2399999999999999E-8</v>
      </c>
      <c r="R275" s="84">
        <v>3337.1</v>
      </c>
      <c r="S275" s="84">
        <v>406</v>
      </c>
      <c r="T275" s="76">
        <v>-139.80000000000001</v>
      </c>
      <c r="U275" s="76">
        <v>0</v>
      </c>
      <c r="V275" s="133">
        <v>17.2392</v>
      </c>
      <c r="W275" s="134">
        <v>4487.04</v>
      </c>
      <c r="X275" s="134">
        <v>-140.19999999999999</v>
      </c>
      <c r="Y275" s="76">
        <v>600</v>
      </c>
      <c r="Z275" s="76">
        <v>440</v>
      </c>
      <c r="AA275" s="80">
        <v>0</v>
      </c>
      <c r="AB275" s="84">
        <v>0</v>
      </c>
      <c r="AC275" s="80">
        <v>0</v>
      </c>
      <c r="AD275" s="80">
        <v>0</v>
      </c>
      <c r="AE275" s="76">
        <v>14600</v>
      </c>
    </row>
    <row r="276" spans="1:32" ht="15" hidden="1" x14ac:dyDescent="0.2">
      <c r="A276" s="76">
        <v>263</v>
      </c>
      <c r="B276" s="75" t="s">
        <v>338</v>
      </c>
      <c r="C276" s="80">
        <v>4.0030000000000001</v>
      </c>
      <c r="D276" s="81">
        <v>0</v>
      </c>
      <c r="E276" s="81">
        <v>4.21</v>
      </c>
      <c r="F276" s="81">
        <v>5.19</v>
      </c>
      <c r="G276" s="81">
        <v>2.2400000000000002</v>
      </c>
      <c r="H276" s="81">
        <v>57.3</v>
      </c>
      <c r="I276" s="80">
        <v>0.30099999999999999</v>
      </c>
      <c r="J276" s="80">
        <v>-0.38700000000000001</v>
      </c>
      <c r="K276" s="80">
        <v>0.123</v>
      </c>
      <c r="L276" s="81">
        <v>4.3</v>
      </c>
      <c r="M276" s="81">
        <v>0</v>
      </c>
      <c r="N276" s="82">
        <v>0</v>
      </c>
      <c r="O276" s="83">
        <v>0</v>
      </c>
      <c r="P276" s="83">
        <v>0</v>
      </c>
      <c r="Q276" s="83">
        <v>0</v>
      </c>
      <c r="R276" s="84">
        <v>0</v>
      </c>
      <c r="S276" s="84">
        <v>0</v>
      </c>
      <c r="T276" s="76">
        <v>0</v>
      </c>
      <c r="U276" s="76">
        <v>0</v>
      </c>
      <c r="V276" s="133">
        <v>12.2514</v>
      </c>
      <c r="W276" s="134">
        <v>33.732900000000001</v>
      </c>
      <c r="X276" s="134">
        <v>1.79</v>
      </c>
      <c r="Y276" s="76">
        <v>4.3</v>
      </c>
      <c r="Z276" s="76">
        <v>3.7</v>
      </c>
      <c r="AA276" s="80">
        <v>8.6219999999999999</v>
      </c>
      <c r="AB276" s="84">
        <v>-12.23</v>
      </c>
      <c r="AC276" s="80">
        <v>0.433</v>
      </c>
      <c r="AD276" s="80">
        <v>7.0000000000000001E-3</v>
      </c>
      <c r="AE276" s="76">
        <v>22</v>
      </c>
    </row>
    <row r="277" spans="1:32" ht="15" hidden="1" x14ac:dyDescent="0.2">
      <c r="A277" s="76">
        <v>264</v>
      </c>
      <c r="B277" s="75" t="s">
        <v>339</v>
      </c>
      <c r="C277" s="80">
        <v>256.47399999999999</v>
      </c>
      <c r="D277" s="81">
        <v>327</v>
      </c>
      <c r="E277" s="81">
        <v>597</v>
      </c>
      <c r="F277" s="81">
        <v>736</v>
      </c>
      <c r="G277" s="81">
        <v>14</v>
      </c>
      <c r="H277" s="81">
        <v>0</v>
      </c>
      <c r="I277" s="80">
        <v>0</v>
      </c>
      <c r="J277" s="80">
        <v>0</v>
      </c>
      <c r="K277" s="80">
        <v>0.84799999999999998</v>
      </c>
      <c r="L277" s="81">
        <v>327</v>
      </c>
      <c r="M277" s="81">
        <v>0</v>
      </c>
      <c r="N277" s="82">
        <v>-1.861</v>
      </c>
      <c r="O277" s="83">
        <v>0.39479999999999998</v>
      </c>
      <c r="P277" s="83">
        <v>-2.232E-4</v>
      </c>
      <c r="Q277" s="83">
        <v>4.8809999999999998E-8</v>
      </c>
      <c r="R277" s="84">
        <v>0</v>
      </c>
      <c r="S277" s="84">
        <v>0</v>
      </c>
      <c r="T277" s="76">
        <v>-130.47</v>
      </c>
      <c r="U277" s="76">
        <v>-10.67</v>
      </c>
      <c r="V277" s="133">
        <v>15.616099999999999</v>
      </c>
      <c r="W277" s="134">
        <v>3672.62</v>
      </c>
      <c r="X277" s="134">
        <v>-188.1</v>
      </c>
      <c r="Y277" s="76">
        <v>656</v>
      </c>
      <c r="Z277" s="76">
        <v>464</v>
      </c>
      <c r="AA277" s="80">
        <v>0</v>
      </c>
      <c r="AB277" s="84">
        <v>0</v>
      </c>
      <c r="AC277" s="80">
        <v>0</v>
      </c>
      <c r="AD277" s="80">
        <v>0</v>
      </c>
      <c r="AE277" s="76">
        <v>14500</v>
      </c>
    </row>
    <row r="278" spans="1:32" ht="15" hidden="1" x14ac:dyDescent="0.2">
      <c r="A278" s="76">
        <v>265</v>
      </c>
      <c r="B278" s="75" t="s">
        <v>340</v>
      </c>
      <c r="C278" s="80">
        <v>32.045000000000002</v>
      </c>
      <c r="D278" s="81">
        <v>274.7</v>
      </c>
      <c r="E278" s="81">
        <v>386.7</v>
      </c>
      <c r="F278" s="81">
        <v>653</v>
      </c>
      <c r="G278" s="81">
        <v>145</v>
      </c>
      <c r="H278" s="81">
        <v>96.1</v>
      </c>
      <c r="I278" s="80">
        <v>0.26</v>
      </c>
      <c r="J278" s="80">
        <v>0.32800000000000001</v>
      </c>
      <c r="K278" s="80">
        <v>1.008</v>
      </c>
      <c r="L278" s="81">
        <v>293</v>
      </c>
      <c r="M278" s="81">
        <v>3</v>
      </c>
      <c r="N278" s="82">
        <v>2.3330000000000002</v>
      </c>
      <c r="O278" s="83">
        <v>4.5249999999999999E-2</v>
      </c>
      <c r="P278" s="83">
        <v>-3.9579999999999997E-5</v>
      </c>
      <c r="Q278" s="83">
        <v>1.439E-8</v>
      </c>
      <c r="R278" s="84">
        <v>524.98</v>
      </c>
      <c r="S278" s="84">
        <v>290.88</v>
      </c>
      <c r="T278" s="76">
        <v>22.75</v>
      </c>
      <c r="U278" s="76">
        <v>37.89</v>
      </c>
      <c r="V278" s="133">
        <v>17.989899999999999</v>
      </c>
      <c r="W278" s="134">
        <v>3877.65</v>
      </c>
      <c r="X278" s="134">
        <v>-45.15</v>
      </c>
      <c r="Y278" s="76">
        <v>343</v>
      </c>
      <c r="Z278" s="76">
        <v>288</v>
      </c>
      <c r="AA278" s="80">
        <v>56.095999999999997</v>
      </c>
      <c r="AB278" s="84">
        <v>-6951.84</v>
      </c>
      <c r="AC278" s="80">
        <v>-5.2859999999999996</v>
      </c>
      <c r="AD278" s="80">
        <v>1.63</v>
      </c>
      <c r="AE278" s="76">
        <v>10700</v>
      </c>
    </row>
    <row r="279" spans="1:32" ht="15" hidden="1" x14ac:dyDescent="0.2">
      <c r="A279" s="76">
        <v>266</v>
      </c>
      <c r="B279" s="75" t="s">
        <v>341</v>
      </c>
      <c r="C279" s="80">
        <v>2.016</v>
      </c>
      <c r="D279" s="81">
        <v>14</v>
      </c>
      <c r="E279" s="81">
        <v>20.399999999999999</v>
      </c>
      <c r="F279" s="81">
        <v>33.200000000000003</v>
      </c>
      <c r="G279" s="81">
        <v>12.8</v>
      </c>
      <c r="H279" s="81">
        <v>65</v>
      </c>
      <c r="I279" s="80">
        <v>0.30499999999999999</v>
      </c>
      <c r="J279" s="80">
        <v>-0.22</v>
      </c>
      <c r="K279" s="80">
        <v>7.0999999999999994E-2</v>
      </c>
      <c r="L279" s="81">
        <v>20</v>
      </c>
      <c r="M279" s="81">
        <v>0</v>
      </c>
      <c r="N279" s="82">
        <v>6.4829999999999997</v>
      </c>
      <c r="O279" s="83">
        <v>2.215E-3</v>
      </c>
      <c r="P279" s="83">
        <v>-3.298E-6</v>
      </c>
      <c r="Q279" s="83">
        <v>1.8259999999999999E-9</v>
      </c>
      <c r="R279" s="84">
        <v>13.82</v>
      </c>
      <c r="S279" s="84">
        <v>5.39</v>
      </c>
      <c r="T279" s="76">
        <v>0</v>
      </c>
      <c r="U279" s="76">
        <v>0</v>
      </c>
      <c r="V279" s="133">
        <v>13.6333</v>
      </c>
      <c r="W279" s="134">
        <v>164.9</v>
      </c>
      <c r="X279" s="134">
        <v>3.19</v>
      </c>
      <c r="Y279" s="76">
        <v>25</v>
      </c>
      <c r="Z279" s="76">
        <v>14</v>
      </c>
      <c r="AA279" s="80">
        <v>12.05</v>
      </c>
      <c r="AB279" s="84">
        <v>-114.95</v>
      </c>
      <c r="AC279" s="80">
        <v>4.8000000000000001E-2</v>
      </c>
      <c r="AD279" s="80">
        <v>4.8000000000000001E-2</v>
      </c>
      <c r="AE279" s="76">
        <v>216</v>
      </c>
    </row>
    <row r="280" spans="1:32" ht="15" hidden="1" x14ac:dyDescent="0.2">
      <c r="A280" s="76">
        <v>267</v>
      </c>
      <c r="B280" s="75" t="s">
        <v>342</v>
      </c>
      <c r="C280" s="80">
        <v>80.912000000000006</v>
      </c>
      <c r="D280" s="81">
        <v>187.1</v>
      </c>
      <c r="E280" s="81">
        <v>206.1</v>
      </c>
      <c r="F280" s="81">
        <v>363.2</v>
      </c>
      <c r="G280" s="81">
        <v>84.4</v>
      </c>
      <c r="H280" s="81">
        <v>100</v>
      </c>
      <c r="I280" s="80">
        <v>0.28299999999999997</v>
      </c>
      <c r="J280" s="80">
        <v>6.3E-2</v>
      </c>
      <c r="K280" s="80">
        <v>2.16</v>
      </c>
      <c r="L280" s="81">
        <v>216</v>
      </c>
      <c r="M280" s="81">
        <v>0.8</v>
      </c>
      <c r="N280" s="82">
        <v>7.32</v>
      </c>
      <c r="O280" s="83">
        <v>-2.2599999999999999E-3</v>
      </c>
      <c r="P280" s="83">
        <v>4.1139999999999999E-6</v>
      </c>
      <c r="Q280" s="83">
        <v>-1.49E-9</v>
      </c>
      <c r="R280" s="84">
        <v>88.08</v>
      </c>
      <c r="S280" s="84">
        <v>166.32</v>
      </c>
      <c r="T280" s="76">
        <v>-8.66</v>
      </c>
      <c r="U280" s="76">
        <v>-12.73</v>
      </c>
      <c r="V280" s="133">
        <v>14.4687</v>
      </c>
      <c r="W280" s="134">
        <v>1242.53</v>
      </c>
      <c r="X280" s="134">
        <v>-47.86</v>
      </c>
      <c r="Y280" s="76">
        <v>221</v>
      </c>
      <c r="Z280" s="76">
        <v>184</v>
      </c>
      <c r="AA280" s="80">
        <v>28.102</v>
      </c>
      <c r="AB280" s="84">
        <v>-2394.35</v>
      </c>
      <c r="AC280" s="80">
        <v>-1.843</v>
      </c>
      <c r="AD280" s="80">
        <v>0.871</v>
      </c>
      <c r="AE280" s="76">
        <v>4220</v>
      </c>
    </row>
    <row r="281" spans="1:32" ht="15" hidden="1" x14ac:dyDescent="0.2">
      <c r="A281" s="76">
        <v>268</v>
      </c>
      <c r="B281" s="75" t="s">
        <v>343</v>
      </c>
      <c r="C281" s="80">
        <v>36.460999999999999</v>
      </c>
      <c r="D281" s="81">
        <v>159</v>
      </c>
      <c r="E281" s="81">
        <v>188.1</v>
      </c>
      <c r="F281" s="81">
        <v>324.60000000000002</v>
      </c>
      <c r="G281" s="81">
        <v>82</v>
      </c>
      <c r="H281" s="81">
        <v>81</v>
      </c>
      <c r="I281" s="80">
        <v>0.249</v>
      </c>
      <c r="J281" s="80">
        <v>0.12</v>
      </c>
      <c r="K281" s="80">
        <v>1.1930000000000001</v>
      </c>
      <c r="L281" s="81">
        <v>188.1</v>
      </c>
      <c r="M281" s="81">
        <v>1.1000000000000001</v>
      </c>
      <c r="N281" s="82">
        <v>7.2350000000000003</v>
      </c>
      <c r="O281" s="83">
        <v>-1.72E-3</v>
      </c>
      <c r="P281" s="83">
        <v>2.976E-6</v>
      </c>
      <c r="Q281" s="83">
        <v>-9.3099999999999999E-10</v>
      </c>
      <c r="R281" s="84">
        <v>372.78</v>
      </c>
      <c r="S281" s="84">
        <v>277.74</v>
      </c>
      <c r="T281" s="76">
        <v>-22.06</v>
      </c>
      <c r="U281" s="76">
        <v>-22.77</v>
      </c>
      <c r="V281" s="133">
        <v>16.504000000000001</v>
      </c>
      <c r="W281" s="134">
        <v>1714.25</v>
      </c>
      <c r="X281" s="134">
        <v>-14.45</v>
      </c>
      <c r="Y281" s="76">
        <v>200</v>
      </c>
      <c r="Z281" s="76">
        <v>137</v>
      </c>
      <c r="AA281" s="80">
        <v>38.613999999999997</v>
      </c>
      <c r="AB281" s="84">
        <v>-2626.67</v>
      </c>
      <c r="AC281" s="80">
        <v>-3.4430000000000001</v>
      </c>
      <c r="AD281" s="80">
        <v>0.71699999999999997</v>
      </c>
      <c r="AE281" s="76">
        <v>3860</v>
      </c>
    </row>
    <row r="282" spans="1:32" ht="15" hidden="1" x14ac:dyDescent="0.2">
      <c r="A282" s="76">
        <v>269</v>
      </c>
      <c r="B282" s="75" t="s">
        <v>344</v>
      </c>
      <c r="C282" s="80">
        <v>27.026</v>
      </c>
      <c r="D282" s="81">
        <v>259.89999999999998</v>
      </c>
      <c r="E282" s="81">
        <v>298.89999999999998</v>
      </c>
      <c r="F282" s="81">
        <v>456.8</v>
      </c>
      <c r="G282" s="81">
        <v>53.2</v>
      </c>
      <c r="H282" s="81">
        <v>139</v>
      </c>
      <c r="I282" s="80">
        <v>0.19700000000000001</v>
      </c>
      <c r="J282" s="80">
        <v>0.40699999999999997</v>
      </c>
      <c r="K282" s="80">
        <v>0.68799999999999994</v>
      </c>
      <c r="L282" s="81">
        <v>293</v>
      </c>
      <c r="M282" s="81">
        <v>3</v>
      </c>
      <c r="N282" s="82">
        <v>5.2220000000000004</v>
      </c>
      <c r="O282" s="83">
        <v>1.448E-2</v>
      </c>
      <c r="P282" s="83">
        <v>-1.185E-5</v>
      </c>
      <c r="Q282" s="83">
        <v>4.3359999999999999E-9</v>
      </c>
      <c r="R282" s="84">
        <v>194.7</v>
      </c>
      <c r="S282" s="84">
        <v>145.31</v>
      </c>
      <c r="T282" s="76">
        <v>31.2</v>
      </c>
      <c r="U282" s="76">
        <v>28.71</v>
      </c>
      <c r="V282" s="133">
        <v>16.5138</v>
      </c>
      <c r="W282" s="134">
        <v>2585.8000000000002</v>
      </c>
      <c r="X282" s="134">
        <v>-37.15</v>
      </c>
      <c r="Y282" s="76">
        <v>330</v>
      </c>
      <c r="Z282" s="76">
        <v>234</v>
      </c>
      <c r="AA282" s="80">
        <v>37.741999999999997</v>
      </c>
      <c r="AB282" s="84">
        <v>-4183.37</v>
      </c>
      <c r="AC282" s="80">
        <v>3.004</v>
      </c>
      <c r="AD282" s="80">
        <v>2.1800000000000002</v>
      </c>
      <c r="AE282" s="76">
        <v>6027</v>
      </c>
    </row>
    <row r="283" spans="1:32" ht="15" hidden="1" x14ac:dyDescent="0.2">
      <c r="A283" s="76">
        <v>270</v>
      </c>
      <c r="B283" s="75" t="s">
        <v>345</v>
      </c>
      <c r="C283" s="80">
        <v>20.006</v>
      </c>
      <c r="D283" s="81">
        <v>190</v>
      </c>
      <c r="E283" s="81">
        <v>292.7</v>
      </c>
      <c r="F283" s="81">
        <v>461</v>
      </c>
      <c r="G283" s="81">
        <v>64</v>
      </c>
      <c r="H283" s="81">
        <v>69</v>
      </c>
      <c r="I283" s="80">
        <v>0.12</v>
      </c>
      <c r="J283" s="80">
        <v>0.372</v>
      </c>
      <c r="K283" s="80">
        <v>0.96699999999999997</v>
      </c>
      <c r="L283" s="81">
        <v>293</v>
      </c>
      <c r="M283" s="81">
        <v>0</v>
      </c>
      <c r="N283" s="82">
        <v>6.9409999999999998</v>
      </c>
      <c r="O283" s="83">
        <v>1.5789999999999999E-4</v>
      </c>
      <c r="P283" s="83">
        <v>-4.8540000000000005E-7</v>
      </c>
      <c r="Q283" s="83">
        <v>5.98E-10</v>
      </c>
      <c r="R283" s="84">
        <v>438.74</v>
      </c>
      <c r="S283" s="84">
        <v>199.62</v>
      </c>
      <c r="T283" s="76">
        <v>-64.8</v>
      </c>
      <c r="U283" s="76">
        <v>-65.3</v>
      </c>
      <c r="V283" s="133">
        <v>17.695799999999998</v>
      </c>
      <c r="W283" s="134">
        <v>3404.49</v>
      </c>
      <c r="X283" s="134">
        <v>15.06</v>
      </c>
      <c r="Y283" s="76">
        <v>313</v>
      </c>
      <c r="Z283" s="76">
        <v>206</v>
      </c>
      <c r="AA283" s="80">
        <v>26.16</v>
      </c>
      <c r="AB283" s="84">
        <v>-3496.52</v>
      </c>
      <c r="AC283" s="80">
        <v>-1.3380000000000001</v>
      </c>
      <c r="AD283" s="80">
        <v>1.84</v>
      </c>
      <c r="AE283" s="76">
        <v>1600</v>
      </c>
    </row>
    <row r="284" spans="1:32" ht="15" hidden="1" x14ac:dyDescent="0.2">
      <c r="A284" s="76">
        <v>271</v>
      </c>
      <c r="B284" s="75" t="s">
        <v>346</v>
      </c>
      <c r="C284" s="80">
        <v>127.91200000000001</v>
      </c>
      <c r="D284" s="81">
        <v>222.4</v>
      </c>
      <c r="E284" s="81">
        <v>237.6</v>
      </c>
      <c r="F284" s="81">
        <v>424</v>
      </c>
      <c r="G284" s="81">
        <v>82</v>
      </c>
      <c r="H284" s="81">
        <v>131</v>
      </c>
      <c r="I284" s="80">
        <v>0.309</v>
      </c>
      <c r="J284" s="80">
        <v>0.05</v>
      </c>
      <c r="K284" s="80">
        <v>2.8029999999999999</v>
      </c>
      <c r="L284" s="81">
        <v>237</v>
      </c>
      <c r="M284" s="81">
        <v>0.5</v>
      </c>
      <c r="N284" s="82">
        <v>7.4420000000000002</v>
      </c>
      <c r="O284" s="83">
        <v>-3.4099999999999998E-3</v>
      </c>
      <c r="P284" s="83">
        <v>7.0990000000000001E-6</v>
      </c>
      <c r="Q284" s="83">
        <v>-3.232E-9</v>
      </c>
      <c r="R284" s="84">
        <v>155.15</v>
      </c>
      <c r="S284" s="84">
        <v>285.43</v>
      </c>
      <c r="T284" s="76">
        <v>6.3</v>
      </c>
      <c r="U284" s="76">
        <v>0.38</v>
      </c>
      <c r="V284" s="133">
        <v>12.914899999999999</v>
      </c>
      <c r="W284" s="134">
        <v>957.96</v>
      </c>
      <c r="X284" s="134">
        <v>-85.06</v>
      </c>
      <c r="Y284" s="76">
        <v>256</v>
      </c>
      <c r="Z284" s="76">
        <v>215</v>
      </c>
      <c r="AA284" s="80">
        <v>33.884</v>
      </c>
      <c r="AB284" s="84">
        <v>-3013.08</v>
      </c>
      <c r="AC284" s="80">
        <v>-2.673</v>
      </c>
      <c r="AD284" s="80">
        <v>1.23</v>
      </c>
      <c r="AE284" s="76">
        <v>4724</v>
      </c>
    </row>
    <row r="285" spans="1:32" ht="15" hidden="1" x14ac:dyDescent="0.2">
      <c r="A285" s="76">
        <v>272</v>
      </c>
      <c r="B285" s="75" t="s">
        <v>347</v>
      </c>
      <c r="C285" s="80">
        <v>34.08</v>
      </c>
      <c r="D285" s="81">
        <v>187.6</v>
      </c>
      <c r="E285" s="81">
        <v>212.8</v>
      </c>
      <c r="F285" s="81">
        <v>373.2</v>
      </c>
      <c r="G285" s="81">
        <v>88.2</v>
      </c>
      <c r="H285" s="81">
        <v>98.5</v>
      </c>
      <c r="I285" s="80">
        <v>0.28399999999999997</v>
      </c>
      <c r="J285" s="80">
        <v>0.1</v>
      </c>
      <c r="K285" s="80">
        <v>0.99299999999999999</v>
      </c>
      <c r="L285" s="81">
        <v>213.6</v>
      </c>
      <c r="M285" s="81">
        <v>0.9</v>
      </c>
      <c r="N285" s="82">
        <v>7.6289999999999996</v>
      </c>
      <c r="O285" s="83">
        <v>3.4309999999999999E-4</v>
      </c>
      <c r="P285" s="83">
        <v>5.8089999999999998E-6</v>
      </c>
      <c r="Q285" s="83">
        <v>-2.81E-9</v>
      </c>
      <c r="R285" s="84">
        <v>342.79</v>
      </c>
      <c r="S285" s="84">
        <v>165.54</v>
      </c>
      <c r="T285" s="76">
        <v>-4.82</v>
      </c>
      <c r="U285" s="76">
        <v>-7.9</v>
      </c>
      <c r="V285" s="133">
        <v>16.103999999999999</v>
      </c>
      <c r="W285" s="134">
        <v>1768.69</v>
      </c>
      <c r="X285" s="134">
        <v>-26.06</v>
      </c>
      <c r="Y285" s="76">
        <v>230</v>
      </c>
      <c r="Z285" s="76">
        <v>190</v>
      </c>
      <c r="AA285" s="80">
        <v>42.686999999999998</v>
      </c>
      <c r="AB285" s="84">
        <v>-3132.31</v>
      </c>
      <c r="AC285" s="80">
        <v>-3.9849999999999999</v>
      </c>
      <c r="AD285" s="80">
        <v>0.871</v>
      </c>
      <c r="AE285" s="76">
        <v>4460</v>
      </c>
    </row>
    <row r="286" spans="1:32" ht="15" hidden="1" x14ac:dyDescent="0.2">
      <c r="A286" s="76">
        <v>273</v>
      </c>
      <c r="B286" s="75" t="s">
        <v>348</v>
      </c>
      <c r="C286" s="80">
        <v>253.80799999999999</v>
      </c>
      <c r="D286" s="81">
        <v>386.8</v>
      </c>
      <c r="E286" s="81">
        <v>457.5</v>
      </c>
      <c r="F286" s="81">
        <v>819</v>
      </c>
      <c r="G286" s="81">
        <v>115</v>
      </c>
      <c r="H286" s="81">
        <v>155</v>
      </c>
      <c r="I286" s="80">
        <v>0.26500000000000001</v>
      </c>
      <c r="J286" s="80">
        <v>0.29899999999999999</v>
      </c>
      <c r="K286" s="80">
        <v>3.74</v>
      </c>
      <c r="L286" s="81">
        <v>453.2</v>
      </c>
      <c r="M286" s="81">
        <v>1.3</v>
      </c>
      <c r="N286" s="82">
        <v>8.5009999999999994</v>
      </c>
      <c r="O286" s="83">
        <v>1.5560000000000001E-3</v>
      </c>
      <c r="P286" s="83">
        <v>-1.669E-6</v>
      </c>
      <c r="Q286" s="83">
        <v>6.7700000000000004E-10</v>
      </c>
      <c r="R286" s="84">
        <v>559.62</v>
      </c>
      <c r="S286" s="84">
        <v>520.54999999999995</v>
      </c>
      <c r="T286" s="76">
        <v>0</v>
      </c>
      <c r="U286" s="76">
        <v>0</v>
      </c>
      <c r="V286" s="133">
        <v>16.159700000000001</v>
      </c>
      <c r="W286" s="134">
        <v>3709.23</v>
      </c>
      <c r="X286" s="134">
        <v>-68.16</v>
      </c>
      <c r="Y286" s="76">
        <v>487</v>
      </c>
      <c r="Z286" s="76">
        <v>383</v>
      </c>
      <c r="AA286" s="80">
        <v>0</v>
      </c>
      <c r="AB286" s="84">
        <v>0</v>
      </c>
      <c r="AC286" s="80">
        <v>0</v>
      </c>
      <c r="AD286" s="80">
        <v>0</v>
      </c>
      <c r="AE286" s="76">
        <v>10000</v>
      </c>
    </row>
    <row r="287" spans="1:32" ht="15" hidden="1" x14ac:dyDescent="0.2">
      <c r="A287" s="76">
        <v>274</v>
      </c>
      <c r="B287" s="75" t="s">
        <v>349</v>
      </c>
      <c r="C287" s="80">
        <v>204.011</v>
      </c>
      <c r="D287" s="81">
        <v>241.8</v>
      </c>
      <c r="E287" s="81">
        <v>461.4</v>
      </c>
      <c r="F287" s="81">
        <v>721</v>
      </c>
      <c r="G287" s="81">
        <v>44.6</v>
      </c>
      <c r="H287" s="81">
        <v>351</v>
      </c>
      <c r="I287" s="80">
        <v>0.26500000000000001</v>
      </c>
      <c r="J287" s="80">
        <v>0.246</v>
      </c>
      <c r="K287" s="80">
        <v>1.855</v>
      </c>
      <c r="L287" s="81">
        <v>277</v>
      </c>
      <c r="M287" s="81">
        <v>1.4</v>
      </c>
      <c r="N287" s="82">
        <v>-6.992</v>
      </c>
      <c r="O287" s="83">
        <v>0.13289999999999999</v>
      </c>
      <c r="P287" s="83">
        <v>-1.077E-4</v>
      </c>
      <c r="Q287" s="83">
        <v>3.4469999999999997E-8</v>
      </c>
      <c r="R287" s="84">
        <v>565.72</v>
      </c>
      <c r="S287" s="84">
        <v>331.21</v>
      </c>
      <c r="T287" s="76">
        <v>38.85</v>
      </c>
      <c r="U287" s="76">
        <v>44.88</v>
      </c>
      <c r="V287" s="133">
        <v>16.145399999999999</v>
      </c>
      <c r="W287" s="134">
        <v>3776.53</v>
      </c>
      <c r="X287" s="134">
        <v>-64.38</v>
      </c>
      <c r="Y287" s="76">
        <v>470</v>
      </c>
      <c r="Z287" s="76">
        <v>290</v>
      </c>
      <c r="AA287" s="80">
        <v>57.691000000000003</v>
      </c>
      <c r="AB287" s="84">
        <v>-7589.5</v>
      </c>
      <c r="AC287" s="80">
        <v>-5.6459999999999999</v>
      </c>
      <c r="AD287" s="80">
        <v>6.46</v>
      </c>
      <c r="AE287" s="76">
        <v>9440</v>
      </c>
    </row>
    <row r="288" spans="1:32" ht="15" hidden="1" x14ac:dyDescent="0.2">
      <c r="A288" s="76">
        <v>275</v>
      </c>
      <c r="B288" s="75" t="s">
        <v>350</v>
      </c>
      <c r="C288" s="80">
        <v>58.124000000000002</v>
      </c>
      <c r="D288" s="81">
        <v>113.6</v>
      </c>
      <c r="E288" s="81">
        <v>261.3</v>
      </c>
      <c r="F288" s="81">
        <v>408.1</v>
      </c>
      <c r="G288" s="81">
        <v>36</v>
      </c>
      <c r="H288" s="81">
        <v>263</v>
      </c>
      <c r="I288" s="80">
        <v>0.28299999999999997</v>
      </c>
      <c r="J288" s="80">
        <v>0.17599999999999999</v>
      </c>
      <c r="K288" s="80">
        <v>0.55700000000000005</v>
      </c>
      <c r="L288" s="81">
        <v>293</v>
      </c>
      <c r="M288" s="81">
        <v>0.1</v>
      </c>
      <c r="N288" s="82">
        <v>-0.33200000000000002</v>
      </c>
      <c r="O288" s="83">
        <v>9.1889999999999999E-2</v>
      </c>
      <c r="P288" s="83">
        <v>-4.409E-5</v>
      </c>
      <c r="Q288" s="83">
        <v>6.9150000000000002E-9</v>
      </c>
      <c r="R288" s="84">
        <v>302.51</v>
      </c>
      <c r="S288" s="84">
        <v>170.2</v>
      </c>
      <c r="T288" s="76">
        <v>-32.15</v>
      </c>
      <c r="U288" s="76">
        <v>-4.99</v>
      </c>
      <c r="V288" s="133">
        <v>15.5381</v>
      </c>
      <c r="W288" s="134">
        <v>2032.73</v>
      </c>
      <c r="X288" s="134">
        <v>-33.15</v>
      </c>
      <c r="Y288" s="76">
        <v>280</v>
      </c>
      <c r="Z288" s="76">
        <v>187</v>
      </c>
      <c r="AA288" s="80">
        <v>46.140999999999998</v>
      </c>
      <c r="AB288" s="84">
        <v>-3771.21</v>
      </c>
      <c r="AC288" s="80">
        <v>-4.5090000000000003</v>
      </c>
      <c r="AD288" s="80">
        <v>2.57</v>
      </c>
      <c r="AE288" s="76">
        <v>5090</v>
      </c>
      <c r="AF288" s="85"/>
    </row>
    <row r="289" spans="1:31" ht="15" hidden="1" x14ac:dyDescent="0.2">
      <c r="A289" s="76">
        <v>276</v>
      </c>
      <c r="B289" s="75" t="s">
        <v>351</v>
      </c>
      <c r="C289" s="80">
        <v>74.123000000000005</v>
      </c>
      <c r="D289" s="81">
        <v>165.2</v>
      </c>
      <c r="E289" s="81">
        <v>381</v>
      </c>
      <c r="F289" s="81">
        <v>547.70000000000005</v>
      </c>
      <c r="G289" s="81">
        <v>42.4</v>
      </c>
      <c r="H289" s="81">
        <v>273</v>
      </c>
      <c r="I289" s="80">
        <v>0.25700000000000001</v>
      </c>
      <c r="J289" s="80">
        <v>0.58799999999999997</v>
      </c>
      <c r="K289" s="80">
        <v>0.80200000000000005</v>
      </c>
      <c r="L289" s="81">
        <v>293</v>
      </c>
      <c r="M289" s="81">
        <v>1.7</v>
      </c>
      <c r="N289" s="82">
        <v>-1.841</v>
      </c>
      <c r="O289" s="83">
        <v>0.112</v>
      </c>
      <c r="P289" s="83">
        <v>-6.8880000000000005E-5</v>
      </c>
      <c r="Q289" s="83">
        <v>1.7269999999999998E-8</v>
      </c>
      <c r="R289" s="84">
        <v>1199.0999999999999</v>
      </c>
      <c r="S289" s="84">
        <v>343.85</v>
      </c>
      <c r="T289" s="76">
        <v>-67.69</v>
      </c>
      <c r="U289" s="76">
        <v>-39.99</v>
      </c>
      <c r="V289" s="133">
        <v>16.871200000000002</v>
      </c>
      <c r="W289" s="134">
        <v>2874.73</v>
      </c>
      <c r="X289" s="134">
        <v>-100.3</v>
      </c>
      <c r="Y289" s="76">
        <v>388</v>
      </c>
      <c r="Z289" s="76">
        <v>293</v>
      </c>
      <c r="AA289" s="80">
        <v>0</v>
      </c>
      <c r="AB289" s="84">
        <v>0</v>
      </c>
      <c r="AC289" s="80">
        <v>0</v>
      </c>
      <c r="AD289" s="80">
        <v>0</v>
      </c>
      <c r="AE289" s="76">
        <v>10050</v>
      </c>
    </row>
    <row r="290" spans="1:31" ht="15" hidden="1" x14ac:dyDescent="0.2">
      <c r="A290" s="76">
        <v>277</v>
      </c>
      <c r="B290" s="75" t="s">
        <v>352</v>
      </c>
      <c r="C290" s="80">
        <v>116.16</v>
      </c>
      <c r="D290" s="81">
        <v>174.3</v>
      </c>
      <c r="E290" s="81">
        <v>390</v>
      </c>
      <c r="F290" s="81">
        <v>561</v>
      </c>
      <c r="G290" s="81">
        <v>30</v>
      </c>
      <c r="H290" s="81">
        <v>414</v>
      </c>
      <c r="I290" s="80">
        <v>0.27</v>
      </c>
      <c r="J290" s="80">
        <v>0.47899999999999998</v>
      </c>
      <c r="K290" s="80">
        <v>0.875</v>
      </c>
      <c r="L290" s="81">
        <v>293</v>
      </c>
      <c r="M290" s="81">
        <v>1.9</v>
      </c>
      <c r="N290" s="82">
        <v>1.746</v>
      </c>
      <c r="O290" s="83">
        <v>0.1371</v>
      </c>
      <c r="P290" s="83">
        <v>-6.1519999999999994E-5</v>
      </c>
      <c r="Q290" s="83">
        <v>2.6299999999999998E-9</v>
      </c>
      <c r="R290" s="84">
        <v>533.99</v>
      </c>
      <c r="S290" s="84">
        <v>270.49</v>
      </c>
      <c r="T290" s="76">
        <v>-118.34</v>
      </c>
      <c r="U290" s="76">
        <v>0</v>
      </c>
      <c r="V290" s="133">
        <v>16.171399999999998</v>
      </c>
      <c r="W290" s="134">
        <v>3092.83</v>
      </c>
      <c r="X290" s="134">
        <v>-66.150000000000006</v>
      </c>
      <c r="Y290" s="76">
        <v>427</v>
      </c>
      <c r="Z290" s="76">
        <v>289</v>
      </c>
      <c r="AA290" s="80">
        <v>0</v>
      </c>
      <c r="AB290" s="84">
        <v>0</v>
      </c>
      <c r="AC290" s="80">
        <v>0</v>
      </c>
      <c r="AD290" s="80">
        <v>0</v>
      </c>
      <c r="AE290" s="76">
        <v>8568</v>
      </c>
    </row>
    <row r="291" spans="1:31" ht="15" hidden="1" x14ac:dyDescent="0.2">
      <c r="A291" s="76">
        <v>278</v>
      </c>
      <c r="B291" s="75" t="s">
        <v>353</v>
      </c>
      <c r="C291" s="80">
        <v>73.138999999999996</v>
      </c>
      <c r="D291" s="81">
        <v>188</v>
      </c>
      <c r="E291" s="81">
        <v>340.6</v>
      </c>
      <c r="F291" s="81">
        <v>516</v>
      </c>
      <c r="G291" s="81">
        <v>42</v>
      </c>
      <c r="H291" s="81">
        <v>284</v>
      </c>
      <c r="I291" s="80">
        <v>0.28000000000000003</v>
      </c>
      <c r="J291" s="80">
        <v>0</v>
      </c>
      <c r="K291" s="80">
        <v>0</v>
      </c>
      <c r="L291" s="81">
        <v>0</v>
      </c>
      <c r="M291" s="81">
        <v>1.2</v>
      </c>
      <c r="N291" s="82">
        <v>2.2669999999999999</v>
      </c>
      <c r="O291" s="83">
        <v>0.1038</v>
      </c>
      <c r="P291" s="83">
        <v>-5.0389999999999997E-5</v>
      </c>
      <c r="Q291" s="83">
        <v>5.5720000000000002E-9</v>
      </c>
      <c r="R291" s="84">
        <v>0</v>
      </c>
      <c r="S291" s="84">
        <v>0</v>
      </c>
      <c r="T291" s="76">
        <v>0</v>
      </c>
      <c r="U291" s="76">
        <v>0</v>
      </c>
      <c r="V291" s="133">
        <v>16.1419</v>
      </c>
      <c r="W291" s="134">
        <v>2704.16</v>
      </c>
      <c r="X291" s="134">
        <v>-56.15</v>
      </c>
      <c r="Y291" s="76">
        <v>373</v>
      </c>
      <c r="Z291" s="76">
        <v>251</v>
      </c>
      <c r="AA291" s="80">
        <v>0</v>
      </c>
      <c r="AB291" s="84">
        <v>0</v>
      </c>
      <c r="AC291" s="80">
        <v>0</v>
      </c>
      <c r="AD291" s="80">
        <v>0</v>
      </c>
      <c r="AE291" s="76">
        <v>7400</v>
      </c>
    </row>
    <row r="292" spans="1:31" ht="15" hidden="1" x14ac:dyDescent="0.2">
      <c r="A292" s="76">
        <v>279</v>
      </c>
      <c r="B292" s="75" t="s">
        <v>354</v>
      </c>
      <c r="C292" s="80">
        <v>102.134</v>
      </c>
      <c r="D292" s="81">
        <v>178</v>
      </c>
      <c r="E292" s="81">
        <v>371.6</v>
      </c>
      <c r="F292" s="81">
        <v>551</v>
      </c>
      <c r="G292" s="81">
        <v>38.299999999999997</v>
      </c>
      <c r="H292" s="81">
        <v>350</v>
      </c>
      <c r="I292" s="80">
        <v>0.29599999999999999</v>
      </c>
      <c r="J292" s="80">
        <v>0.39</v>
      </c>
      <c r="K292" s="80">
        <v>0.88500000000000001</v>
      </c>
      <c r="L292" s="81">
        <v>293</v>
      </c>
      <c r="M292" s="81">
        <v>1.9</v>
      </c>
      <c r="N292" s="82">
        <v>4.7409999999999997</v>
      </c>
      <c r="O292" s="83">
        <v>9.6339999999999995E-2</v>
      </c>
      <c r="P292" s="83">
        <v>-3.4310000000000002E-5</v>
      </c>
      <c r="Q292" s="83">
        <v>-1.7680000000000001E-9</v>
      </c>
      <c r="R292" s="84">
        <v>0</v>
      </c>
      <c r="S292" s="84">
        <v>0</v>
      </c>
      <c r="T292" s="76">
        <v>0</v>
      </c>
      <c r="U292" s="76">
        <v>0</v>
      </c>
      <c r="V292" s="133">
        <v>16.229199999999999</v>
      </c>
      <c r="W292" s="134">
        <v>2980.47</v>
      </c>
      <c r="X292" s="134">
        <v>-64.150000000000006</v>
      </c>
      <c r="Y292" s="76">
        <v>409</v>
      </c>
      <c r="Z292" s="76">
        <v>278</v>
      </c>
      <c r="AA292" s="80">
        <v>58.42</v>
      </c>
      <c r="AB292" s="84">
        <v>-6314.51</v>
      </c>
      <c r="AC292" s="80">
        <v>-5.8789999999999996</v>
      </c>
      <c r="AD292" s="80">
        <v>4.41</v>
      </c>
      <c r="AE292" s="76">
        <v>8170</v>
      </c>
    </row>
    <row r="293" spans="1:31" ht="15" hidden="1" x14ac:dyDescent="0.2">
      <c r="A293" s="76">
        <v>280</v>
      </c>
      <c r="B293" s="75" t="s">
        <v>355</v>
      </c>
      <c r="C293" s="80">
        <v>134.22200000000001</v>
      </c>
      <c r="D293" s="81">
        <v>221.7</v>
      </c>
      <c r="E293" s="81">
        <v>445.9</v>
      </c>
      <c r="F293" s="81">
        <v>650</v>
      </c>
      <c r="G293" s="81">
        <v>31</v>
      </c>
      <c r="H293" s="81">
        <v>480</v>
      </c>
      <c r="I293" s="80">
        <v>0.28000000000000003</v>
      </c>
      <c r="J293" s="80">
        <v>0.378</v>
      </c>
      <c r="K293" s="80">
        <v>0.85299999999999998</v>
      </c>
      <c r="L293" s="81">
        <v>293</v>
      </c>
      <c r="M293" s="81">
        <v>0.3</v>
      </c>
      <c r="N293" s="82">
        <v>0</v>
      </c>
      <c r="O293" s="83">
        <v>0</v>
      </c>
      <c r="P293" s="83">
        <v>0</v>
      </c>
      <c r="Q293" s="83">
        <v>0</v>
      </c>
      <c r="R293" s="84">
        <v>0</v>
      </c>
      <c r="S293" s="84">
        <v>0</v>
      </c>
      <c r="T293" s="76">
        <v>-5.15</v>
      </c>
      <c r="U293" s="76">
        <v>0</v>
      </c>
      <c r="V293" s="133">
        <v>15.952400000000001</v>
      </c>
      <c r="W293" s="134">
        <v>3512.47</v>
      </c>
      <c r="X293" s="134">
        <v>-69.03</v>
      </c>
      <c r="Y293" s="76">
        <v>476</v>
      </c>
      <c r="Z293" s="76">
        <v>326</v>
      </c>
      <c r="AA293" s="80">
        <v>0</v>
      </c>
      <c r="AB293" s="84">
        <v>0</v>
      </c>
      <c r="AC293" s="80">
        <v>0</v>
      </c>
      <c r="AD293" s="80">
        <v>0</v>
      </c>
      <c r="AE293" s="76">
        <v>9040</v>
      </c>
    </row>
    <row r="294" spans="1:31" ht="15" hidden="1" x14ac:dyDescent="0.2">
      <c r="A294" s="76">
        <v>281</v>
      </c>
      <c r="B294" s="75" t="s">
        <v>356</v>
      </c>
      <c r="C294" s="80">
        <v>140.27000000000001</v>
      </c>
      <c r="D294" s="81">
        <v>0</v>
      </c>
      <c r="E294" s="81">
        <v>444.5</v>
      </c>
      <c r="F294" s="81">
        <v>659</v>
      </c>
      <c r="G294" s="81">
        <v>30.8</v>
      </c>
      <c r="H294" s="81">
        <v>0</v>
      </c>
      <c r="I294" s="80">
        <v>0</v>
      </c>
      <c r="J294" s="80">
        <v>0.31900000000000001</v>
      </c>
      <c r="K294" s="80">
        <v>0.79500000000000004</v>
      </c>
      <c r="L294" s="81">
        <v>293</v>
      </c>
      <c r="M294" s="81">
        <v>0</v>
      </c>
      <c r="N294" s="82">
        <v>0</v>
      </c>
      <c r="O294" s="83">
        <v>0</v>
      </c>
      <c r="P294" s="83">
        <v>0</v>
      </c>
      <c r="Q294" s="83">
        <v>0</v>
      </c>
      <c r="R294" s="84">
        <v>0</v>
      </c>
      <c r="S294" s="84">
        <v>0</v>
      </c>
      <c r="T294" s="76">
        <v>0</v>
      </c>
      <c r="U294" s="76">
        <v>0</v>
      </c>
      <c r="V294" s="133">
        <v>15.8141</v>
      </c>
      <c r="W294" s="134">
        <v>3437.99</v>
      </c>
      <c r="X294" s="134">
        <v>-69.989999999999995</v>
      </c>
      <c r="Y294" s="76">
        <v>455</v>
      </c>
      <c r="Z294" s="76">
        <v>355</v>
      </c>
      <c r="AA294" s="80">
        <v>0</v>
      </c>
      <c r="AB294" s="84">
        <v>0</v>
      </c>
      <c r="AC294" s="80">
        <v>0</v>
      </c>
      <c r="AD294" s="80">
        <v>0</v>
      </c>
      <c r="AE294" s="76">
        <v>0</v>
      </c>
    </row>
    <row r="295" spans="1:31" ht="15" hidden="1" x14ac:dyDescent="0.2">
      <c r="A295" s="76">
        <v>282</v>
      </c>
      <c r="B295" s="75" t="s">
        <v>357</v>
      </c>
      <c r="C295" s="80">
        <v>56.107999999999997</v>
      </c>
      <c r="D295" s="81">
        <v>132.80000000000001</v>
      </c>
      <c r="E295" s="81">
        <v>266.3</v>
      </c>
      <c r="F295" s="81">
        <v>417.9</v>
      </c>
      <c r="G295" s="81">
        <v>39.5</v>
      </c>
      <c r="H295" s="81">
        <v>239</v>
      </c>
      <c r="I295" s="80">
        <v>0.27500000000000002</v>
      </c>
      <c r="J295" s="80">
        <v>0.19</v>
      </c>
      <c r="K295" s="80">
        <v>0.59399999999999997</v>
      </c>
      <c r="L295" s="81">
        <v>293</v>
      </c>
      <c r="M295" s="81">
        <v>0.5</v>
      </c>
      <c r="N295" s="82">
        <v>3.8340000000000001</v>
      </c>
      <c r="O295" s="83">
        <v>6.6979999999999998E-2</v>
      </c>
      <c r="P295" s="83">
        <v>-2.6069999999999999E-5</v>
      </c>
      <c r="Q295" s="83">
        <v>2.1729999999999998E-9</v>
      </c>
      <c r="R295" s="84">
        <v>0</v>
      </c>
      <c r="S295" s="84">
        <v>0</v>
      </c>
      <c r="T295" s="76">
        <v>-4.04</v>
      </c>
      <c r="U295" s="76">
        <v>13.88</v>
      </c>
      <c r="V295" s="133">
        <v>15.752800000000001</v>
      </c>
      <c r="W295" s="134">
        <v>2125.75</v>
      </c>
      <c r="X295" s="134">
        <v>-33.15</v>
      </c>
      <c r="Y295" s="76">
        <v>290</v>
      </c>
      <c r="Z295" s="76">
        <v>190</v>
      </c>
      <c r="AA295" s="80">
        <v>50.832000000000001</v>
      </c>
      <c r="AB295" s="84">
        <v>-4104.5600000000004</v>
      </c>
      <c r="AC295" s="80">
        <v>-5.157</v>
      </c>
      <c r="AD295" s="80">
        <v>2.46</v>
      </c>
      <c r="AE295" s="76">
        <v>5286</v>
      </c>
    </row>
    <row r="296" spans="1:31" ht="15" hidden="1" x14ac:dyDescent="0.2">
      <c r="A296" s="76">
        <v>283</v>
      </c>
      <c r="B296" s="75" t="s">
        <v>358</v>
      </c>
      <c r="C296" s="80">
        <v>72.106999999999999</v>
      </c>
      <c r="D296" s="81">
        <v>208.2</v>
      </c>
      <c r="E296" s="81">
        <v>337</v>
      </c>
      <c r="F296" s="81">
        <v>513</v>
      </c>
      <c r="G296" s="81">
        <v>41</v>
      </c>
      <c r="H296" s="81">
        <v>274</v>
      </c>
      <c r="I296" s="80">
        <v>0.27</v>
      </c>
      <c r="J296" s="80">
        <v>0.35</v>
      </c>
      <c r="K296" s="80">
        <v>0.78900000000000003</v>
      </c>
      <c r="L296" s="81">
        <v>293</v>
      </c>
      <c r="M296" s="81">
        <v>0</v>
      </c>
      <c r="N296" s="82">
        <v>5.843</v>
      </c>
      <c r="O296" s="83">
        <v>8.0149999999999999E-2</v>
      </c>
      <c r="P296" s="83">
        <v>-4.9129999999999999E-5</v>
      </c>
      <c r="Q296" s="83">
        <v>1.5209999999999999E-8</v>
      </c>
      <c r="R296" s="84">
        <v>464.06</v>
      </c>
      <c r="S296" s="84">
        <v>253.64</v>
      </c>
      <c r="T296" s="76">
        <v>-51.56</v>
      </c>
      <c r="U296" s="76">
        <v>-29</v>
      </c>
      <c r="V296" s="133">
        <v>15.988799999999999</v>
      </c>
      <c r="W296" s="134">
        <v>2676.98</v>
      </c>
      <c r="X296" s="134">
        <v>-51.15</v>
      </c>
      <c r="Y296" s="76">
        <v>370</v>
      </c>
      <c r="Z296" s="76">
        <v>247</v>
      </c>
      <c r="AA296" s="80">
        <v>0</v>
      </c>
      <c r="AB296" s="84">
        <v>0</v>
      </c>
      <c r="AC296" s="80">
        <v>0</v>
      </c>
      <c r="AD296" s="80">
        <v>0</v>
      </c>
      <c r="AE296" s="76">
        <v>7500</v>
      </c>
    </row>
    <row r="297" spans="1:31" ht="15" hidden="1" x14ac:dyDescent="0.2">
      <c r="A297" s="76">
        <v>284</v>
      </c>
      <c r="B297" s="75" t="s">
        <v>359</v>
      </c>
      <c r="C297" s="80">
        <v>88.106999999999999</v>
      </c>
      <c r="D297" s="81">
        <v>227.2</v>
      </c>
      <c r="E297" s="81">
        <v>427.9</v>
      </c>
      <c r="F297" s="81">
        <v>609</v>
      </c>
      <c r="G297" s="81">
        <v>40</v>
      </c>
      <c r="H297" s="81">
        <v>292</v>
      </c>
      <c r="I297" s="80">
        <v>0.23</v>
      </c>
      <c r="J297" s="80">
        <v>0.61</v>
      </c>
      <c r="K297" s="80">
        <v>0.96799999999999997</v>
      </c>
      <c r="L297" s="81">
        <v>293</v>
      </c>
      <c r="M297" s="81">
        <v>1.3</v>
      </c>
      <c r="N297" s="82">
        <v>2.3439999999999999</v>
      </c>
      <c r="O297" s="83">
        <v>0.1115</v>
      </c>
      <c r="P297" s="83">
        <v>-8.8839999999999996E-5</v>
      </c>
      <c r="Q297" s="83">
        <v>3.2250000000000001E-8</v>
      </c>
      <c r="R297" s="84">
        <v>583.65</v>
      </c>
      <c r="S297" s="84">
        <v>311.24</v>
      </c>
      <c r="T297" s="76">
        <v>-115.66</v>
      </c>
      <c r="U297" s="76">
        <v>0</v>
      </c>
      <c r="V297" s="133">
        <v>16.779199999999999</v>
      </c>
      <c r="W297" s="134">
        <v>3385.49</v>
      </c>
      <c r="X297" s="134">
        <v>-94.15</v>
      </c>
      <c r="Y297" s="76">
        <v>465</v>
      </c>
      <c r="Z297" s="76">
        <v>330</v>
      </c>
      <c r="AA297" s="80">
        <v>82.656999999999996</v>
      </c>
      <c r="AB297" s="84">
        <v>-9222.7199999999993</v>
      </c>
      <c r="AC297" s="80">
        <v>-8.9860000000000007</v>
      </c>
      <c r="AD297" s="80">
        <v>5.15</v>
      </c>
      <c r="AE297" s="76">
        <v>9830</v>
      </c>
    </row>
    <row r="298" spans="1:31" ht="15" hidden="1" x14ac:dyDescent="0.2">
      <c r="A298" s="76">
        <v>285</v>
      </c>
      <c r="B298" s="75" t="s">
        <v>360</v>
      </c>
      <c r="C298" s="80">
        <v>60.095999999999997</v>
      </c>
      <c r="D298" s="81">
        <v>184.7</v>
      </c>
      <c r="E298" s="81">
        <v>355.4</v>
      </c>
      <c r="F298" s="81">
        <v>508.3</v>
      </c>
      <c r="G298" s="81">
        <v>47</v>
      </c>
      <c r="H298" s="81">
        <v>220</v>
      </c>
      <c r="I298" s="80">
        <v>0.248</v>
      </c>
      <c r="J298" s="80">
        <v>0.66500000000000004</v>
      </c>
      <c r="K298" s="80">
        <v>0.78600000000000003</v>
      </c>
      <c r="L298" s="81">
        <v>293</v>
      </c>
      <c r="M298" s="81">
        <v>1.7</v>
      </c>
      <c r="N298" s="82">
        <v>7.7450000000000001</v>
      </c>
      <c r="O298" s="83">
        <v>4.5019999999999998E-2</v>
      </c>
      <c r="P298" s="83">
        <v>1.5299999999999999E-5</v>
      </c>
      <c r="Q298" s="83">
        <v>-2.2119999999999999E-8</v>
      </c>
      <c r="R298" s="84">
        <v>1139.7</v>
      </c>
      <c r="S298" s="84">
        <v>323.44</v>
      </c>
      <c r="T298" s="76">
        <v>-65.11</v>
      </c>
      <c r="U298" s="76">
        <v>-41.44</v>
      </c>
      <c r="V298" s="133">
        <v>18.692900000000002</v>
      </c>
      <c r="W298" s="134">
        <v>3640.2</v>
      </c>
      <c r="X298" s="134">
        <v>-53.54</v>
      </c>
      <c r="Y298" s="76">
        <v>374</v>
      </c>
      <c r="Z298" s="76">
        <v>273</v>
      </c>
      <c r="AA298" s="80">
        <v>0</v>
      </c>
      <c r="AB298" s="84">
        <v>0</v>
      </c>
      <c r="AC298" s="80">
        <v>0</v>
      </c>
      <c r="AD298" s="80">
        <v>0</v>
      </c>
      <c r="AE298" s="76">
        <v>9520</v>
      </c>
    </row>
    <row r="299" spans="1:31" ht="15" hidden="1" x14ac:dyDescent="0.2">
      <c r="A299" s="76">
        <v>286</v>
      </c>
      <c r="B299" s="75" t="s">
        <v>361</v>
      </c>
      <c r="C299" s="80">
        <v>59.112000000000002</v>
      </c>
      <c r="D299" s="81">
        <v>177.9</v>
      </c>
      <c r="E299" s="81">
        <v>305.60000000000002</v>
      </c>
      <c r="F299" s="81">
        <v>476</v>
      </c>
      <c r="G299" s="81">
        <v>50</v>
      </c>
      <c r="H299" s="81">
        <v>229</v>
      </c>
      <c r="I299" s="80">
        <v>0.28999999999999998</v>
      </c>
      <c r="J299" s="80">
        <v>0.29699999999999999</v>
      </c>
      <c r="K299" s="80">
        <v>0.68799999999999994</v>
      </c>
      <c r="L299" s="81">
        <v>293</v>
      </c>
      <c r="M299" s="81">
        <v>0</v>
      </c>
      <c r="N299" s="82">
        <v>-1.788</v>
      </c>
      <c r="O299" s="83">
        <v>9.9729999999999999E-2</v>
      </c>
      <c r="P299" s="83">
        <v>-6.7490000000000006E-5</v>
      </c>
      <c r="Q299" s="83">
        <v>1.9939999999999999E-8</v>
      </c>
      <c r="R299" s="84">
        <v>433.64</v>
      </c>
      <c r="S299" s="84">
        <v>228.46</v>
      </c>
      <c r="T299" s="76">
        <v>-20.02</v>
      </c>
      <c r="U299" s="76">
        <v>0</v>
      </c>
      <c r="V299" s="133">
        <v>16.363700000000001</v>
      </c>
      <c r="W299" s="134">
        <v>2582.35</v>
      </c>
      <c r="X299" s="134">
        <v>-40.15</v>
      </c>
      <c r="Y299" s="76">
        <v>337</v>
      </c>
      <c r="Z299" s="76">
        <v>239</v>
      </c>
      <c r="AA299" s="80">
        <v>0</v>
      </c>
      <c r="AB299" s="84">
        <v>0</v>
      </c>
      <c r="AC299" s="80">
        <v>0</v>
      </c>
      <c r="AD299" s="80">
        <v>0</v>
      </c>
      <c r="AE299" s="76">
        <v>6500</v>
      </c>
    </row>
    <row r="300" spans="1:31" ht="15" hidden="1" x14ac:dyDescent="0.2">
      <c r="A300" s="76">
        <v>287</v>
      </c>
      <c r="B300" s="75" t="s">
        <v>362</v>
      </c>
      <c r="C300" s="80">
        <v>78.542000000000002</v>
      </c>
      <c r="D300" s="81">
        <v>156</v>
      </c>
      <c r="E300" s="81">
        <v>308.89999999999998</v>
      </c>
      <c r="F300" s="81">
        <v>485</v>
      </c>
      <c r="G300" s="81">
        <v>46.6</v>
      </c>
      <c r="H300" s="81">
        <v>230</v>
      </c>
      <c r="I300" s="80">
        <v>0.26900000000000002</v>
      </c>
      <c r="J300" s="80">
        <v>0.23200000000000001</v>
      </c>
      <c r="K300" s="80">
        <v>0.86199999999999999</v>
      </c>
      <c r="L300" s="81">
        <v>293</v>
      </c>
      <c r="M300" s="81">
        <v>2.1</v>
      </c>
      <c r="N300" s="82">
        <v>0.44</v>
      </c>
      <c r="O300" s="83">
        <v>8.3299999999999999E-2</v>
      </c>
      <c r="P300" s="83">
        <v>-5.359E-5</v>
      </c>
      <c r="Q300" s="83">
        <v>1.4E-8</v>
      </c>
      <c r="R300" s="84">
        <v>306.25</v>
      </c>
      <c r="S300" s="84">
        <v>212.24</v>
      </c>
      <c r="T300" s="76">
        <v>-35</v>
      </c>
      <c r="U300" s="76">
        <v>-14.94</v>
      </c>
      <c r="V300" s="133">
        <v>16.038399999999999</v>
      </c>
      <c r="W300" s="134">
        <v>2490.48</v>
      </c>
      <c r="X300" s="134">
        <v>-43.15</v>
      </c>
      <c r="Y300" s="76">
        <v>340</v>
      </c>
      <c r="Z300" s="76">
        <v>225</v>
      </c>
      <c r="AA300" s="80">
        <v>0</v>
      </c>
      <c r="AB300" s="84">
        <v>0</v>
      </c>
      <c r="AC300" s="80">
        <v>0</v>
      </c>
      <c r="AD300" s="80">
        <v>0</v>
      </c>
      <c r="AE300" s="76">
        <v>6280</v>
      </c>
    </row>
    <row r="301" spans="1:31" ht="15" hidden="1" x14ac:dyDescent="0.2">
      <c r="A301" s="76">
        <v>288</v>
      </c>
      <c r="B301" s="75" t="s">
        <v>363</v>
      </c>
      <c r="C301" s="80">
        <v>120.19499999999999</v>
      </c>
      <c r="D301" s="81">
        <v>177.1</v>
      </c>
      <c r="E301" s="81">
        <v>425.6</v>
      </c>
      <c r="F301" s="81">
        <v>631</v>
      </c>
      <c r="G301" s="81">
        <v>31.7</v>
      </c>
      <c r="H301" s="81">
        <v>428</v>
      </c>
      <c r="I301" s="80">
        <v>0.26</v>
      </c>
      <c r="J301" s="80">
        <v>0.33500000000000002</v>
      </c>
      <c r="K301" s="80">
        <v>0.86199999999999999</v>
      </c>
      <c r="L301" s="81">
        <v>293</v>
      </c>
      <c r="M301" s="81">
        <v>0.4</v>
      </c>
      <c r="N301" s="82">
        <v>-9.0419999999999998</v>
      </c>
      <c r="O301" s="83">
        <v>0.18729999999999999</v>
      </c>
      <c r="P301" s="83">
        <v>-1.215E-4</v>
      </c>
      <c r="Q301" s="83">
        <v>3.0839999999999997E-8</v>
      </c>
      <c r="R301" s="84">
        <v>517.16999999999996</v>
      </c>
      <c r="S301" s="84">
        <v>276.22000000000003</v>
      </c>
      <c r="T301" s="76">
        <v>0.94</v>
      </c>
      <c r="U301" s="76">
        <v>32.74</v>
      </c>
      <c r="V301" s="133">
        <v>15.972200000000001</v>
      </c>
      <c r="W301" s="134">
        <v>3363.6</v>
      </c>
      <c r="X301" s="134">
        <v>-63.37</v>
      </c>
      <c r="Y301" s="76">
        <v>454</v>
      </c>
      <c r="Z301" s="76">
        <v>311</v>
      </c>
      <c r="AA301" s="80">
        <v>46.941000000000003</v>
      </c>
      <c r="AB301" s="84">
        <v>-6285.25</v>
      </c>
      <c r="AC301" s="80">
        <v>-4.2270000000000003</v>
      </c>
      <c r="AD301" s="80">
        <v>6.86</v>
      </c>
      <c r="AE301" s="76">
        <v>8970</v>
      </c>
    </row>
    <row r="302" spans="1:31" ht="15" hidden="1" x14ac:dyDescent="0.2">
      <c r="A302" s="76">
        <v>289</v>
      </c>
      <c r="B302" s="75" t="s">
        <v>364</v>
      </c>
      <c r="C302" s="80">
        <v>126.24299999999999</v>
      </c>
      <c r="D302" s="81">
        <v>183.4</v>
      </c>
      <c r="E302" s="81">
        <v>427.7</v>
      </c>
      <c r="F302" s="81">
        <v>640</v>
      </c>
      <c r="G302" s="81">
        <v>28</v>
      </c>
      <c r="H302" s="81">
        <v>0</v>
      </c>
      <c r="I302" s="80">
        <v>0</v>
      </c>
      <c r="J302" s="80">
        <v>0.23699999999999999</v>
      </c>
      <c r="K302" s="80">
        <v>0.80200000000000005</v>
      </c>
      <c r="L302" s="81">
        <v>293</v>
      </c>
      <c r="M302" s="81">
        <v>0</v>
      </c>
      <c r="N302" s="82">
        <v>0</v>
      </c>
      <c r="O302" s="83">
        <v>0</v>
      </c>
      <c r="P302" s="83">
        <v>0</v>
      </c>
      <c r="Q302" s="83">
        <v>0</v>
      </c>
      <c r="R302" s="84">
        <v>0</v>
      </c>
      <c r="S302" s="84">
        <v>0</v>
      </c>
      <c r="T302" s="76">
        <v>0</v>
      </c>
      <c r="U302" s="76">
        <v>0</v>
      </c>
      <c r="V302" s="133">
        <v>15.826000000000001</v>
      </c>
      <c r="W302" s="134">
        <v>3346.12</v>
      </c>
      <c r="X302" s="134">
        <v>-63.71</v>
      </c>
      <c r="Y302" s="76">
        <v>440</v>
      </c>
      <c r="Z302" s="76">
        <v>330</v>
      </c>
      <c r="AA302" s="80">
        <v>0</v>
      </c>
      <c r="AB302" s="84">
        <v>0</v>
      </c>
      <c r="AC302" s="80">
        <v>0</v>
      </c>
      <c r="AD302" s="80">
        <v>0</v>
      </c>
      <c r="AE302" s="76">
        <v>0</v>
      </c>
    </row>
    <row r="303" spans="1:31" ht="15" hidden="1" x14ac:dyDescent="0.2">
      <c r="A303" s="76">
        <v>290</v>
      </c>
      <c r="B303" s="75" t="s">
        <v>365</v>
      </c>
      <c r="C303" s="80">
        <v>112.21599999999999</v>
      </c>
      <c r="D303" s="81">
        <v>160.5</v>
      </c>
      <c r="E303" s="81">
        <v>399.6</v>
      </c>
      <c r="F303" s="81">
        <v>601</v>
      </c>
      <c r="G303" s="81">
        <v>29</v>
      </c>
      <c r="H303" s="81">
        <v>0</v>
      </c>
      <c r="I303" s="80">
        <v>0</v>
      </c>
      <c r="J303" s="80">
        <v>0.24</v>
      </c>
      <c r="K303" s="80">
        <v>0.77600000000000002</v>
      </c>
      <c r="L303" s="81">
        <v>293</v>
      </c>
      <c r="M303" s="81">
        <v>0</v>
      </c>
      <c r="N303" s="82">
        <v>0</v>
      </c>
      <c r="O303" s="83">
        <v>0</v>
      </c>
      <c r="P303" s="83">
        <v>0</v>
      </c>
      <c r="Q303" s="83">
        <v>0</v>
      </c>
      <c r="R303" s="84">
        <v>0</v>
      </c>
      <c r="S303" s="84">
        <v>0</v>
      </c>
      <c r="T303" s="76">
        <v>0</v>
      </c>
      <c r="U303" s="76">
        <v>0</v>
      </c>
      <c r="V303" s="133">
        <v>15.8561</v>
      </c>
      <c r="W303" s="134">
        <v>3176.22</v>
      </c>
      <c r="X303" s="134">
        <v>-55.18</v>
      </c>
      <c r="Y303" s="76">
        <v>427</v>
      </c>
      <c r="Z303" s="76">
        <v>289</v>
      </c>
      <c r="AA303" s="80">
        <v>0</v>
      </c>
      <c r="AB303" s="84">
        <v>0</v>
      </c>
      <c r="AC303" s="80">
        <v>0</v>
      </c>
      <c r="AD303" s="80">
        <v>0</v>
      </c>
      <c r="AE303" s="76">
        <v>8150</v>
      </c>
    </row>
    <row r="304" spans="1:31" ht="15" hidden="1" x14ac:dyDescent="0.2">
      <c r="A304" s="76">
        <v>291</v>
      </c>
      <c r="B304" s="75" t="s">
        <v>366</v>
      </c>
      <c r="C304" s="80">
        <v>42.037999999999997</v>
      </c>
      <c r="D304" s="81">
        <v>138</v>
      </c>
      <c r="E304" s="81">
        <v>232</v>
      </c>
      <c r="F304" s="81">
        <v>380</v>
      </c>
      <c r="G304" s="81">
        <v>64</v>
      </c>
      <c r="H304" s="81">
        <v>145</v>
      </c>
      <c r="I304" s="80">
        <v>0.3</v>
      </c>
      <c r="J304" s="80">
        <v>0.20699999999999999</v>
      </c>
      <c r="K304" s="80">
        <v>0</v>
      </c>
      <c r="L304" s="81">
        <v>0</v>
      </c>
      <c r="M304" s="81">
        <v>1.4</v>
      </c>
      <c r="N304" s="82">
        <v>1.5249999999999999</v>
      </c>
      <c r="O304" s="83">
        <v>3.9129999999999998E-2</v>
      </c>
      <c r="P304" s="83">
        <v>-2.5899999999999999E-5</v>
      </c>
      <c r="Q304" s="83">
        <v>6.4549999999999997E-9</v>
      </c>
      <c r="R304" s="84">
        <v>0</v>
      </c>
      <c r="S304" s="84">
        <v>0</v>
      </c>
      <c r="T304" s="76">
        <v>-14.6</v>
      </c>
      <c r="U304" s="76">
        <v>-14.41</v>
      </c>
      <c r="V304" s="133">
        <v>16.0197</v>
      </c>
      <c r="W304" s="134">
        <v>1849.21</v>
      </c>
      <c r="X304" s="134">
        <v>-35.15</v>
      </c>
      <c r="Y304" s="76">
        <v>255</v>
      </c>
      <c r="Z304" s="76">
        <v>170</v>
      </c>
      <c r="AA304" s="80">
        <v>0</v>
      </c>
      <c r="AB304" s="84">
        <v>0</v>
      </c>
      <c r="AC304" s="80">
        <v>0</v>
      </c>
      <c r="AD304" s="80">
        <v>0</v>
      </c>
      <c r="AE304" s="76">
        <v>4930</v>
      </c>
    </row>
    <row r="305" spans="1:32" ht="15" hidden="1" x14ac:dyDescent="0.2">
      <c r="A305" s="76">
        <v>292</v>
      </c>
      <c r="B305" s="75" t="s">
        <v>367</v>
      </c>
      <c r="C305" s="80">
        <v>83.8</v>
      </c>
      <c r="D305" s="81">
        <v>115.8</v>
      </c>
      <c r="E305" s="81">
        <v>119.8</v>
      </c>
      <c r="F305" s="81">
        <v>209.4</v>
      </c>
      <c r="G305" s="81">
        <v>54.3</v>
      </c>
      <c r="H305" s="81">
        <v>91.2</v>
      </c>
      <c r="I305" s="80">
        <v>0.28799999999999998</v>
      </c>
      <c r="J305" s="80">
        <v>-2E-3</v>
      </c>
      <c r="K305" s="80">
        <v>2.42</v>
      </c>
      <c r="L305" s="81">
        <v>120</v>
      </c>
      <c r="M305" s="81">
        <v>0</v>
      </c>
      <c r="N305" s="82">
        <v>0</v>
      </c>
      <c r="O305" s="83">
        <v>0</v>
      </c>
      <c r="P305" s="83">
        <v>0</v>
      </c>
      <c r="Q305" s="83">
        <v>0</v>
      </c>
      <c r="R305" s="84">
        <v>0</v>
      </c>
      <c r="S305" s="84">
        <v>0</v>
      </c>
      <c r="T305" s="76">
        <v>0</v>
      </c>
      <c r="U305" s="76">
        <v>0</v>
      </c>
      <c r="V305" s="133">
        <v>15.2677</v>
      </c>
      <c r="W305" s="134">
        <v>958.75</v>
      </c>
      <c r="X305" s="134">
        <v>-8.7100000000000009</v>
      </c>
      <c r="Y305" s="76">
        <v>129</v>
      </c>
      <c r="Z305" s="76">
        <v>113</v>
      </c>
      <c r="AA305" s="80">
        <v>30.716999999999999</v>
      </c>
      <c r="AB305" s="84">
        <v>-1408.77</v>
      </c>
      <c r="AC305" s="80">
        <v>-2.5790000000000002</v>
      </c>
      <c r="AD305" s="80">
        <v>0.44800000000000001</v>
      </c>
      <c r="AE305" s="76">
        <v>2309</v>
      </c>
    </row>
    <row r="306" spans="1:32" ht="15" hidden="1" x14ac:dyDescent="0.2">
      <c r="A306" s="76">
        <v>293</v>
      </c>
      <c r="B306" s="75" t="s">
        <v>368</v>
      </c>
      <c r="C306" s="80">
        <v>98.058000000000007</v>
      </c>
      <c r="D306" s="81">
        <v>326</v>
      </c>
      <c r="E306" s="81">
        <v>472.8</v>
      </c>
      <c r="F306" s="81">
        <v>0</v>
      </c>
      <c r="G306" s="81">
        <v>0</v>
      </c>
      <c r="H306" s="81">
        <v>0</v>
      </c>
      <c r="I306" s="80">
        <v>0</v>
      </c>
      <c r="J306" s="80">
        <v>0</v>
      </c>
      <c r="K306" s="80">
        <v>1.31</v>
      </c>
      <c r="L306" s="81">
        <v>333</v>
      </c>
      <c r="M306" s="81">
        <v>4</v>
      </c>
      <c r="N306" s="82">
        <v>-3.1230000000000002</v>
      </c>
      <c r="O306" s="83">
        <v>8.3229999999999998E-2</v>
      </c>
      <c r="P306" s="83">
        <v>-5.2169999999999997E-5</v>
      </c>
      <c r="Q306" s="83">
        <v>1.1560000000000001E-8</v>
      </c>
      <c r="R306" s="84">
        <v>952.48</v>
      </c>
      <c r="S306" s="84">
        <v>365.81</v>
      </c>
      <c r="T306" s="76">
        <v>0</v>
      </c>
      <c r="U306" s="76">
        <v>0</v>
      </c>
      <c r="V306" s="133">
        <v>16.274699999999999</v>
      </c>
      <c r="W306" s="134">
        <v>3765.65</v>
      </c>
      <c r="X306" s="134">
        <v>-82.15</v>
      </c>
      <c r="Y306" s="76">
        <v>516</v>
      </c>
      <c r="Z306" s="76">
        <v>352</v>
      </c>
      <c r="AA306" s="80">
        <v>0</v>
      </c>
      <c r="AB306" s="84">
        <v>0</v>
      </c>
      <c r="AC306" s="80">
        <v>0</v>
      </c>
      <c r="AD306" s="80">
        <v>0</v>
      </c>
      <c r="AE306" s="76">
        <v>0</v>
      </c>
    </row>
    <row r="307" spans="1:32" ht="15" hidden="1" x14ac:dyDescent="0.2">
      <c r="A307" s="76">
        <v>294</v>
      </c>
      <c r="B307" s="75" t="s">
        <v>369</v>
      </c>
      <c r="C307" s="80">
        <v>108.14</v>
      </c>
      <c r="D307" s="81">
        <v>285.39999999999998</v>
      </c>
      <c r="E307" s="81">
        <v>475.4</v>
      </c>
      <c r="F307" s="81">
        <v>705.8</v>
      </c>
      <c r="G307" s="81">
        <v>45</v>
      </c>
      <c r="H307" s="81">
        <v>310</v>
      </c>
      <c r="I307" s="80">
        <v>0.24099999999999999</v>
      </c>
      <c r="J307" s="80">
        <v>0.46400000000000002</v>
      </c>
      <c r="K307" s="80">
        <v>1.034</v>
      </c>
      <c r="L307" s="81">
        <v>293</v>
      </c>
      <c r="M307" s="81">
        <v>1.8</v>
      </c>
      <c r="N307" s="82">
        <v>-10.75</v>
      </c>
      <c r="O307" s="83">
        <v>0.17349999999999999</v>
      </c>
      <c r="P307" s="83">
        <v>-1.44E-4</v>
      </c>
      <c r="Q307" s="83">
        <v>4.9619999999999997E-8</v>
      </c>
      <c r="R307" s="84">
        <v>1785.6</v>
      </c>
      <c r="S307" s="84">
        <v>370.75</v>
      </c>
      <c r="T307" s="76">
        <v>-31.63</v>
      </c>
      <c r="U307" s="76">
        <v>-9.69</v>
      </c>
      <c r="V307" s="133">
        <v>17.287800000000001</v>
      </c>
      <c r="W307" s="134">
        <v>4274.42</v>
      </c>
      <c r="X307" s="134">
        <v>-74.09</v>
      </c>
      <c r="Y307" s="76">
        <v>480</v>
      </c>
      <c r="Z307" s="76">
        <v>370</v>
      </c>
      <c r="AA307" s="80">
        <v>79.796000000000006</v>
      </c>
      <c r="AB307" s="84">
        <v>-9855.7999999999993</v>
      </c>
      <c r="AC307" s="80">
        <v>-8.5090000000000003</v>
      </c>
      <c r="AD307" s="80">
        <v>6.14</v>
      </c>
      <c r="AE307" s="76">
        <v>11330</v>
      </c>
    </row>
    <row r="308" spans="1:32" ht="15" hidden="1" x14ac:dyDescent="0.2">
      <c r="A308" s="76">
        <v>295</v>
      </c>
      <c r="B308" s="75" t="s">
        <v>370</v>
      </c>
      <c r="C308" s="80">
        <v>147.00399999999999</v>
      </c>
      <c r="D308" s="81">
        <v>248.4</v>
      </c>
      <c r="E308" s="81">
        <v>446</v>
      </c>
      <c r="F308" s="81">
        <v>684</v>
      </c>
      <c r="G308" s="81">
        <v>38</v>
      </c>
      <c r="H308" s="81">
        <v>359</v>
      </c>
      <c r="I308" s="80">
        <v>0.24</v>
      </c>
      <c r="J308" s="80">
        <v>0.26</v>
      </c>
      <c r="K308" s="80">
        <v>1.288</v>
      </c>
      <c r="L308" s="81">
        <v>293</v>
      </c>
      <c r="M308" s="81">
        <v>1.4</v>
      </c>
      <c r="N308" s="82">
        <v>-3.246</v>
      </c>
      <c r="O308" s="83">
        <v>0.13120000000000001</v>
      </c>
      <c r="P308" s="83">
        <v>-1.076E-4</v>
      </c>
      <c r="Q308" s="83">
        <v>3.4079999999999998E-8</v>
      </c>
      <c r="R308" s="84">
        <v>402.2</v>
      </c>
      <c r="S308" s="84">
        <v>300.89</v>
      </c>
      <c r="T308" s="76">
        <v>6.32</v>
      </c>
      <c r="U308" s="76">
        <v>18.78</v>
      </c>
      <c r="V308" s="133">
        <v>16.817299999999999</v>
      </c>
      <c r="W308" s="134">
        <v>4104.13</v>
      </c>
      <c r="X308" s="134">
        <v>-43.15</v>
      </c>
      <c r="Y308" s="76">
        <v>475</v>
      </c>
      <c r="Z308" s="76">
        <v>326</v>
      </c>
      <c r="AA308" s="80">
        <v>0</v>
      </c>
      <c r="AB308" s="84">
        <v>0</v>
      </c>
      <c r="AC308" s="80">
        <v>0</v>
      </c>
      <c r="AD308" s="80">
        <v>0</v>
      </c>
      <c r="AE308" s="76">
        <v>9230</v>
      </c>
    </row>
    <row r="309" spans="1:32" ht="15" hidden="1" x14ac:dyDescent="0.2">
      <c r="A309" s="76">
        <v>296</v>
      </c>
      <c r="B309" s="75" t="s">
        <v>371</v>
      </c>
      <c r="C309" s="80">
        <v>16.042999999999999</v>
      </c>
      <c r="D309" s="81">
        <v>90.7</v>
      </c>
      <c r="E309" s="81">
        <v>111.7</v>
      </c>
      <c r="F309" s="81">
        <v>190.6</v>
      </c>
      <c r="G309" s="81">
        <v>45.4</v>
      </c>
      <c r="H309" s="81">
        <v>99</v>
      </c>
      <c r="I309" s="80">
        <v>0.28799999999999998</v>
      </c>
      <c r="J309" s="80">
        <v>8.0000000000000002E-3</v>
      </c>
      <c r="K309" s="80">
        <v>0.42499999999999999</v>
      </c>
      <c r="L309" s="81">
        <v>111.7</v>
      </c>
      <c r="M309" s="81">
        <v>0</v>
      </c>
      <c r="N309" s="82">
        <v>4.5979999999999999</v>
      </c>
      <c r="O309" s="83">
        <v>1.2449999999999999E-2</v>
      </c>
      <c r="P309" s="83">
        <v>2.8600000000000001E-6</v>
      </c>
      <c r="Q309" s="83">
        <v>-2.7029999999999999E-9</v>
      </c>
      <c r="R309" s="84">
        <v>114.14</v>
      </c>
      <c r="S309" s="84">
        <v>57.6</v>
      </c>
      <c r="T309" s="76">
        <v>-17.89</v>
      </c>
      <c r="U309" s="76">
        <v>-12.15</v>
      </c>
      <c r="V309" s="133">
        <v>15.224299999999999</v>
      </c>
      <c r="W309" s="134">
        <v>897.84</v>
      </c>
      <c r="X309" s="134">
        <v>-7.16</v>
      </c>
      <c r="Y309" s="76">
        <v>120</v>
      </c>
      <c r="Z309" s="76">
        <v>93</v>
      </c>
      <c r="AA309" s="80">
        <v>30.175000000000001</v>
      </c>
      <c r="AB309" s="84">
        <v>-1300.6099999999999</v>
      </c>
      <c r="AC309" s="80">
        <v>-2.641</v>
      </c>
      <c r="AD309" s="80">
        <v>0.442</v>
      </c>
      <c r="AE309" s="76">
        <v>1955</v>
      </c>
      <c r="AF309" s="86"/>
    </row>
    <row r="310" spans="1:32" s="115" customFormat="1" ht="15" hidden="1" x14ac:dyDescent="0.2">
      <c r="A310" s="115">
        <v>297</v>
      </c>
      <c r="B310" s="116" t="s">
        <v>372</v>
      </c>
      <c r="C310" s="117">
        <v>32.042000000000002</v>
      </c>
      <c r="D310" s="118">
        <v>175.5</v>
      </c>
      <c r="E310" s="118">
        <v>337.8</v>
      </c>
      <c r="F310" s="118">
        <v>512.6</v>
      </c>
      <c r="G310" s="118">
        <v>79.900000000000006</v>
      </c>
      <c r="H310" s="118">
        <v>118</v>
      </c>
      <c r="I310" s="117">
        <v>0.224</v>
      </c>
      <c r="J310" s="117">
        <v>0.55900000000000005</v>
      </c>
      <c r="K310" s="117">
        <v>0.79100000000000004</v>
      </c>
      <c r="L310" s="118">
        <v>293</v>
      </c>
      <c r="M310" s="118">
        <v>1.7</v>
      </c>
      <c r="N310" s="119">
        <v>5.0519999999999996</v>
      </c>
      <c r="O310" s="120">
        <v>1.694E-2</v>
      </c>
      <c r="P310" s="120">
        <v>6.1789999999999996E-6</v>
      </c>
      <c r="Q310" s="120">
        <v>-6.8109999999999997E-9</v>
      </c>
      <c r="R310" s="121">
        <v>555.29999999999995</v>
      </c>
      <c r="S310" s="121">
        <v>260.64</v>
      </c>
      <c r="T310" s="115">
        <v>-48.08</v>
      </c>
      <c r="U310" s="115">
        <v>-38.840000000000003</v>
      </c>
      <c r="V310" s="133">
        <v>18.587499999999999</v>
      </c>
      <c r="W310" s="134">
        <v>3626.55</v>
      </c>
      <c r="X310" s="134">
        <v>-34.29</v>
      </c>
      <c r="Y310" s="115">
        <v>364</v>
      </c>
      <c r="Z310" s="115">
        <v>257</v>
      </c>
      <c r="AA310" s="117">
        <v>72.268000000000001</v>
      </c>
      <c r="AB310" s="121">
        <v>-7064.2</v>
      </c>
      <c r="AC310" s="117">
        <v>-7.68</v>
      </c>
      <c r="AD310" s="117">
        <v>1.86</v>
      </c>
      <c r="AE310" s="115">
        <v>8426</v>
      </c>
    </row>
    <row r="311" spans="1:32" ht="15" hidden="1" x14ac:dyDescent="0.2">
      <c r="A311" s="76">
        <v>298</v>
      </c>
      <c r="B311" s="75" t="s">
        <v>373</v>
      </c>
      <c r="C311" s="80">
        <v>84.162000000000006</v>
      </c>
      <c r="D311" s="81">
        <v>130.69999999999999</v>
      </c>
      <c r="E311" s="81">
        <v>345</v>
      </c>
      <c r="F311" s="81">
        <v>532.70000000000005</v>
      </c>
      <c r="G311" s="81">
        <v>37.4</v>
      </c>
      <c r="H311" s="81">
        <v>319</v>
      </c>
      <c r="I311" s="80">
        <v>0.27300000000000002</v>
      </c>
      <c r="J311" s="80">
        <v>0.23899999999999999</v>
      </c>
      <c r="K311" s="80">
        <v>0.754</v>
      </c>
      <c r="L311" s="81">
        <v>289</v>
      </c>
      <c r="M311" s="81">
        <v>0</v>
      </c>
      <c r="N311" s="82">
        <v>11.968</v>
      </c>
      <c r="O311" s="83">
        <v>0.15240000000000001</v>
      </c>
      <c r="P311" s="83">
        <v>-8.6990000000000006E-5</v>
      </c>
      <c r="Q311" s="83">
        <v>1.9140000000000001E-8</v>
      </c>
      <c r="R311" s="84">
        <v>440.52</v>
      </c>
      <c r="S311" s="84">
        <v>243.24</v>
      </c>
      <c r="T311" s="76">
        <v>-25.5</v>
      </c>
      <c r="U311" s="76">
        <v>8.5500000000000007</v>
      </c>
      <c r="V311" s="133">
        <v>15.802300000000001</v>
      </c>
      <c r="W311" s="134">
        <v>2731</v>
      </c>
      <c r="X311" s="134">
        <v>-47.11</v>
      </c>
      <c r="Y311" s="76">
        <v>375</v>
      </c>
      <c r="Z311" s="76">
        <v>250</v>
      </c>
      <c r="AA311" s="80">
        <v>0</v>
      </c>
      <c r="AB311" s="84">
        <v>0</v>
      </c>
      <c r="AC311" s="80">
        <v>0</v>
      </c>
      <c r="AD311" s="80">
        <v>0</v>
      </c>
      <c r="AE311" s="76">
        <v>6950</v>
      </c>
    </row>
    <row r="312" spans="1:32" ht="15" hidden="1" x14ac:dyDescent="0.2">
      <c r="A312" s="76">
        <v>299</v>
      </c>
      <c r="B312" s="75" t="s">
        <v>374</v>
      </c>
      <c r="C312" s="80">
        <v>74.08</v>
      </c>
      <c r="D312" s="81">
        <v>175</v>
      </c>
      <c r="E312" s="81">
        <v>330.1</v>
      </c>
      <c r="F312" s="81">
        <v>506.8</v>
      </c>
      <c r="G312" s="81">
        <v>46.3</v>
      </c>
      <c r="H312" s="81">
        <v>228</v>
      </c>
      <c r="I312" s="80">
        <v>0.254</v>
      </c>
      <c r="J312" s="80">
        <v>0.32400000000000001</v>
      </c>
      <c r="K312" s="80">
        <v>0.93400000000000005</v>
      </c>
      <c r="L312" s="81">
        <v>293</v>
      </c>
      <c r="M312" s="81">
        <v>1.7</v>
      </c>
      <c r="N312" s="82">
        <v>3.9529999999999998</v>
      </c>
      <c r="O312" s="83">
        <v>5.3629999999999997E-2</v>
      </c>
      <c r="P312" s="83">
        <v>-1.0370000000000001E-5</v>
      </c>
      <c r="Q312" s="83">
        <v>6.9610000000000003E-9</v>
      </c>
      <c r="R312" s="84">
        <v>408.62</v>
      </c>
      <c r="S312" s="84">
        <v>224.03</v>
      </c>
      <c r="T312" s="76">
        <v>-97.86</v>
      </c>
      <c r="U312" s="76">
        <v>0</v>
      </c>
      <c r="V312" s="133">
        <v>16.1295</v>
      </c>
      <c r="W312" s="134">
        <v>2601.92</v>
      </c>
      <c r="X312" s="134">
        <v>-56.15</v>
      </c>
      <c r="Y312" s="76">
        <v>360</v>
      </c>
      <c r="Z312" s="76">
        <v>245</v>
      </c>
      <c r="AA312" s="80">
        <v>61.268000000000001</v>
      </c>
      <c r="AB312" s="84">
        <v>-5840.56</v>
      </c>
      <c r="AC312" s="80">
        <v>-6.3739999999999997</v>
      </c>
      <c r="AD312" s="80">
        <v>3.08</v>
      </c>
      <c r="AE312" s="76">
        <v>7200</v>
      </c>
    </row>
    <row r="313" spans="1:32" ht="15" hidden="1" x14ac:dyDescent="0.2">
      <c r="A313" s="76">
        <v>300</v>
      </c>
      <c r="B313" s="75" t="s">
        <v>375</v>
      </c>
      <c r="C313" s="80">
        <v>40.064999999999998</v>
      </c>
      <c r="D313" s="81">
        <v>170.5</v>
      </c>
      <c r="E313" s="81">
        <v>250</v>
      </c>
      <c r="F313" s="81">
        <v>402.4</v>
      </c>
      <c r="G313" s="81">
        <v>55.5</v>
      </c>
      <c r="H313" s="81">
        <v>164</v>
      </c>
      <c r="I313" s="80">
        <v>0.27600000000000002</v>
      </c>
      <c r="J313" s="80">
        <v>0.218</v>
      </c>
      <c r="K313" s="80">
        <v>0.70599999999999996</v>
      </c>
      <c r="L313" s="81">
        <v>223</v>
      </c>
      <c r="M313" s="81">
        <v>0.7</v>
      </c>
      <c r="N313" s="82">
        <v>3.5129999999999999</v>
      </c>
      <c r="O313" s="83">
        <v>4.453E-2</v>
      </c>
      <c r="P313" s="83">
        <v>-2.8030000000000001E-5</v>
      </c>
      <c r="Q313" s="83">
        <v>7.7010000000000006E-9</v>
      </c>
      <c r="R313" s="84">
        <v>0</v>
      </c>
      <c r="S313" s="84">
        <v>0</v>
      </c>
      <c r="T313" s="76">
        <v>44.32</v>
      </c>
      <c r="U313" s="76">
        <v>46.47</v>
      </c>
      <c r="V313" s="133">
        <v>15.6227</v>
      </c>
      <c r="W313" s="134">
        <v>1850.66</v>
      </c>
      <c r="X313" s="134">
        <v>-44.07</v>
      </c>
      <c r="Y313" s="76">
        <v>267</v>
      </c>
      <c r="Z313" s="76">
        <v>183</v>
      </c>
      <c r="AA313" s="80">
        <v>0</v>
      </c>
      <c r="AB313" s="84">
        <v>0</v>
      </c>
      <c r="AC313" s="80">
        <v>0</v>
      </c>
      <c r="AD313" s="80">
        <v>0</v>
      </c>
      <c r="AE313" s="76">
        <v>5290</v>
      </c>
    </row>
    <row r="314" spans="1:32" ht="15" hidden="1" x14ac:dyDescent="0.2">
      <c r="A314" s="76">
        <v>301</v>
      </c>
      <c r="B314" s="75" t="s">
        <v>376</v>
      </c>
      <c r="C314" s="80">
        <v>86.090999999999994</v>
      </c>
      <c r="D314" s="81">
        <v>196.7</v>
      </c>
      <c r="E314" s="81">
        <v>353.5</v>
      </c>
      <c r="F314" s="81">
        <v>536</v>
      </c>
      <c r="G314" s="81">
        <v>42</v>
      </c>
      <c r="H314" s="81">
        <v>265</v>
      </c>
      <c r="I314" s="80">
        <v>0.25</v>
      </c>
      <c r="J314" s="80">
        <v>0.35</v>
      </c>
      <c r="K314" s="80">
        <v>0.95599999999999996</v>
      </c>
      <c r="L314" s="81">
        <v>293</v>
      </c>
      <c r="M314" s="81">
        <v>0</v>
      </c>
      <c r="N314" s="82">
        <v>3.6219999999999999</v>
      </c>
      <c r="O314" s="83">
        <v>6.6780000000000006E-2</v>
      </c>
      <c r="P314" s="83">
        <v>-2.103E-5</v>
      </c>
      <c r="Q314" s="83">
        <v>-3.9659999999999997E-9</v>
      </c>
      <c r="R314" s="84">
        <v>451.02</v>
      </c>
      <c r="S314" s="84">
        <v>245.3</v>
      </c>
      <c r="T314" s="76">
        <v>0</v>
      </c>
      <c r="U314" s="76">
        <v>0</v>
      </c>
      <c r="V314" s="133">
        <v>16.108799999999999</v>
      </c>
      <c r="W314" s="134">
        <v>2788.43</v>
      </c>
      <c r="X314" s="134">
        <v>-59.15</v>
      </c>
      <c r="Y314" s="76">
        <v>390</v>
      </c>
      <c r="Z314" s="76">
        <v>260</v>
      </c>
      <c r="AA314" s="80">
        <v>0</v>
      </c>
      <c r="AB314" s="84">
        <v>0</v>
      </c>
      <c r="AC314" s="80">
        <v>0</v>
      </c>
      <c r="AD314" s="80">
        <v>0</v>
      </c>
      <c r="AE314" s="76">
        <v>7650</v>
      </c>
    </row>
    <row r="315" spans="1:32" ht="15" hidden="1" x14ac:dyDescent="0.2">
      <c r="A315" s="76">
        <v>302</v>
      </c>
      <c r="B315" s="75" t="s">
        <v>377</v>
      </c>
      <c r="C315" s="80">
        <v>31.058</v>
      </c>
      <c r="D315" s="81">
        <v>179.7</v>
      </c>
      <c r="E315" s="81">
        <v>266.8</v>
      </c>
      <c r="F315" s="81">
        <v>430</v>
      </c>
      <c r="G315" s="81">
        <v>73.599999999999994</v>
      </c>
      <c r="H315" s="81">
        <v>140</v>
      </c>
      <c r="I315" s="80">
        <v>0.29199999999999998</v>
      </c>
      <c r="J315" s="80">
        <v>0.27500000000000002</v>
      </c>
      <c r="K315" s="80">
        <v>0.70299999999999996</v>
      </c>
      <c r="L315" s="81">
        <v>259.60000000000002</v>
      </c>
      <c r="M315" s="81">
        <v>1.3</v>
      </c>
      <c r="N315" s="82">
        <v>2.7410000000000001</v>
      </c>
      <c r="O315" s="83">
        <v>3.4090000000000002E-2</v>
      </c>
      <c r="P315" s="83">
        <v>-1.274E-5</v>
      </c>
      <c r="Q315" s="83">
        <v>1.1349999999999999E-9</v>
      </c>
      <c r="R315" s="84">
        <v>311.8</v>
      </c>
      <c r="S315" s="84">
        <v>176.3</v>
      </c>
      <c r="T315" s="76">
        <v>-5.5</v>
      </c>
      <c r="U315" s="76">
        <v>7.71</v>
      </c>
      <c r="V315" s="133">
        <v>17.2622</v>
      </c>
      <c r="W315" s="134">
        <v>2484.83</v>
      </c>
      <c r="X315" s="134">
        <v>-32.92</v>
      </c>
      <c r="Y315" s="76">
        <v>311</v>
      </c>
      <c r="Z315" s="76">
        <v>212</v>
      </c>
      <c r="AA315" s="80">
        <v>62.305999999999997</v>
      </c>
      <c r="AB315" s="84">
        <v>-4954.32</v>
      </c>
      <c r="AC315" s="80">
        <v>-6.6420000000000003</v>
      </c>
      <c r="AD315" s="80">
        <v>1.4</v>
      </c>
      <c r="AE315" s="76">
        <v>6210</v>
      </c>
    </row>
    <row r="316" spans="1:32" ht="15" hidden="1" x14ac:dyDescent="0.2">
      <c r="A316" s="76">
        <v>303</v>
      </c>
      <c r="B316" s="75" t="s">
        <v>378</v>
      </c>
      <c r="C316" s="80">
        <v>136.15100000000001</v>
      </c>
      <c r="D316" s="81">
        <v>260.8</v>
      </c>
      <c r="E316" s="81">
        <v>472.2</v>
      </c>
      <c r="F316" s="81">
        <v>692</v>
      </c>
      <c r="G316" s="81">
        <v>36</v>
      </c>
      <c r="H316" s="81">
        <v>396</v>
      </c>
      <c r="I316" s="80">
        <v>0.25</v>
      </c>
      <c r="J316" s="80">
        <v>0.43</v>
      </c>
      <c r="K316" s="80">
        <v>1.0860000000000001</v>
      </c>
      <c r="L316" s="81">
        <v>293</v>
      </c>
      <c r="M316" s="81">
        <v>1.9</v>
      </c>
      <c r="N316" s="82">
        <v>-5.0659999999999998</v>
      </c>
      <c r="O316" s="83">
        <v>0.13139999999999999</v>
      </c>
      <c r="P316" s="83">
        <v>-4.2979999999999998E-5</v>
      </c>
      <c r="Q316" s="83">
        <v>1.057E-8</v>
      </c>
      <c r="R316" s="84">
        <v>768.94</v>
      </c>
      <c r="S316" s="84">
        <v>332.33</v>
      </c>
      <c r="T316" s="76">
        <v>-60.68</v>
      </c>
      <c r="U316" s="76">
        <v>0</v>
      </c>
      <c r="V316" s="133">
        <v>16.2272</v>
      </c>
      <c r="W316" s="134">
        <v>3751.83</v>
      </c>
      <c r="X316" s="134">
        <v>-81.510000000000005</v>
      </c>
      <c r="Y316" s="76">
        <v>516</v>
      </c>
      <c r="Z316" s="76">
        <v>350</v>
      </c>
      <c r="AA316" s="80">
        <v>0</v>
      </c>
      <c r="AB316" s="84">
        <v>0</v>
      </c>
      <c r="AC316" s="80">
        <v>0</v>
      </c>
      <c r="AD316" s="80">
        <v>0</v>
      </c>
      <c r="AE316" s="76">
        <v>10300</v>
      </c>
    </row>
    <row r="317" spans="1:32" ht="15" hidden="1" x14ac:dyDescent="0.2">
      <c r="A317" s="76">
        <v>304</v>
      </c>
      <c r="B317" s="75" t="s">
        <v>379</v>
      </c>
      <c r="C317" s="80">
        <v>94.938999999999993</v>
      </c>
      <c r="D317" s="81">
        <v>179.5</v>
      </c>
      <c r="E317" s="81">
        <v>276.7</v>
      </c>
      <c r="F317" s="81">
        <v>464</v>
      </c>
      <c r="G317" s="81">
        <v>85</v>
      </c>
      <c r="H317" s="81">
        <v>0</v>
      </c>
      <c r="I317" s="80">
        <v>0</v>
      </c>
      <c r="J317" s="80">
        <v>0.27300000000000002</v>
      </c>
      <c r="K317" s="80">
        <v>1.7370000000000001</v>
      </c>
      <c r="L317" s="81">
        <v>268</v>
      </c>
      <c r="M317" s="81">
        <v>1.8</v>
      </c>
      <c r="N317" s="82">
        <v>3.4460000000000002</v>
      </c>
      <c r="O317" s="83">
        <v>2.606E-2</v>
      </c>
      <c r="P317" s="83">
        <v>-1.29E-5</v>
      </c>
      <c r="Q317" s="83">
        <v>2.3889999999999999E-9</v>
      </c>
      <c r="R317" s="84">
        <v>298.14999999999998</v>
      </c>
      <c r="S317" s="84">
        <v>211.15</v>
      </c>
      <c r="T317" s="76">
        <v>-9</v>
      </c>
      <c r="U317" s="76">
        <v>-6.73</v>
      </c>
      <c r="V317" s="133">
        <v>16.025200000000002</v>
      </c>
      <c r="W317" s="134">
        <v>2271.71</v>
      </c>
      <c r="X317" s="134">
        <v>-34.83</v>
      </c>
      <c r="Y317" s="76">
        <v>326</v>
      </c>
      <c r="Z317" s="76">
        <v>215</v>
      </c>
      <c r="AA317" s="80">
        <v>55.295000000000002</v>
      </c>
      <c r="AB317" s="84">
        <v>-4467.46</v>
      </c>
      <c r="AC317" s="80">
        <v>-5.7880000000000003</v>
      </c>
      <c r="AD317" s="80">
        <v>2.35</v>
      </c>
      <c r="AE317" s="76">
        <v>5715</v>
      </c>
    </row>
    <row r="318" spans="1:32" ht="15" hidden="1" x14ac:dyDescent="0.2">
      <c r="A318" s="76">
        <v>305</v>
      </c>
      <c r="B318" s="75" t="s">
        <v>380</v>
      </c>
      <c r="C318" s="80">
        <v>102.134</v>
      </c>
      <c r="D318" s="81">
        <v>188.4</v>
      </c>
      <c r="E318" s="81">
        <v>275.8</v>
      </c>
      <c r="F318" s="81">
        <v>554.4</v>
      </c>
      <c r="G318" s="81">
        <v>34.299999999999997</v>
      </c>
      <c r="H318" s="81">
        <v>340</v>
      </c>
      <c r="I318" s="80">
        <v>0.25700000000000001</v>
      </c>
      <c r="J318" s="80">
        <v>0.38200000000000001</v>
      </c>
      <c r="K318" s="80">
        <v>0.89800000000000002</v>
      </c>
      <c r="L318" s="81">
        <v>293</v>
      </c>
      <c r="M318" s="81">
        <v>1.7</v>
      </c>
      <c r="N318" s="82">
        <v>0</v>
      </c>
      <c r="O318" s="83">
        <v>0</v>
      </c>
      <c r="P318" s="83">
        <v>0</v>
      </c>
      <c r="Q318" s="83">
        <v>0</v>
      </c>
      <c r="R318" s="84">
        <v>479.35</v>
      </c>
      <c r="S318" s="84">
        <v>254.66</v>
      </c>
      <c r="T318" s="76">
        <v>0</v>
      </c>
      <c r="U318" s="76">
        <v>0</v>
      </c>
      <c r="V318" s="133">
        <v>0</v>
      </c>
      <c r="W318" s="134">
        <v>0</v>
      </c>
      <c r="X318" s="134">
        <v>0</v>
      </c>
      <c r="Y318" s="76">
        <v>0</v>
      </c>
      <c r="Z318" s="76">
        <v>0</v>
      </c>
      <c r="AA318" s="80">
        <v>65.897999999999996</v>
      </c>
      <c r="AB318" s="84">
        <v>-6819.11</v>
      </c>
      <c r="AC318" s="80">
        <v>-6.9409999999999998</v>
      </c>
      <c r="AD318" s="80">
        <v>4.9800000000000004</v>
      </c>
      <c r="AE318" s="76">
        <v>8145</v>
      </c>
    </row>
    <row r="319" spans="1:32" ht="15" hidden="1" x14ac:dyDescent="0.2">
      <c r="A319" s="76">
        <v>306</v>
      </c>
      <c r="B319" s="75" t="s">
        <v>381</v>
      </c>
      <c r="C319" s="80">
        <v>50.488</v>
      </c>
      <c r="D319" s="81">
        <v>175.4</v>
      </c>
      <c r="E319" s="81">
        <v>248.9</v>
      </c>
      <c r="F319" s="81">
        <v>416.3</v>
      </c>
      <c r="G319" s="81">
        <v>65.900000000000006</v>
      </c>
      <c r="H319" s="81">
        <v>139</v>
      </c>
      <c r="I319" s="80">
        <v>0.26800000000000002</v>
      </c>
      <c r="J319" s="80">
        <v>0.156</v>
      </c>
      <c r="K319" s="80">
        <v>0.91500000000000004</v>
      </c>
      <c r="L319" s="81">
        <v>293</v>
      </c>
      <c r="M319" s="81">
        <v>1.9</v>
      </c>
      <c r="N319" s="82">
        <v>3.3140000000000001</v>
      </c>
      <c r="O319" s="83">
        <v>2.4219999999999998E-2</v>
      </c>
      <c r="P319" s="83">
        <v>-9.2879999999999998E-6</v>
      </c>
      <c r="Q319" s="83">
        <v>6.1299999999999995E-10</v>
      </c>
      <c r="R319" s="84">
        <v>426.45</v>
      </c>
      <c r="S319" s="84">
        <v>193.56</v>
      </c>
      <c r="T319" s="76">
        <v>-20.63</v>
      </c>
      <c r="U319" s="76">
        <v>-15.03</v>
      </c>
      <c r="V319" s="133">
        <v>16.1052</v>
      </c>
      <c r="W319" s="134">
        <v>2077.9699999999998</v>
      </c>
      <c r="X319" s="134">
        <v>-29.55</v>
      </c>
      <c r="Y319" s="76">
        <v>266</v>
      </c>
      <c r="Z319" s="76">
        <v>180</v>
      </c>
      <c r="AA319" s="80">
        <v>43.66</v>
      </c>
      <c r="AB319" s="84">
        <v>-3642.21</v>
      </c>
      <c r="AC319" s="80">
        <v>-4.0640000000000001</v>
      </c>
      <c r="AD319" s="80">
        <v>1.46</v>
      </c>
      <c r="AE319" s="76">
        <v>5120</v>
      </c>
    </row>
    <row r="320" spans="1:32" ht="15" hidden="1" x14ac:dyDescent="0.2">
      <c r="A320" s="76">
        <v>307</v>
      </c>
      <c r="B320" s="75" t="s">
        <v>382</v>
      </c>
      <c r="C320" s="80">
        <v>60.095999999999997</v>
      </c>
      <c r="D320" s="81">
        <v>134</v>
      </c>
      <c r="E320" s="81">
        <v>280.5</v>
      </c>
      <c r="F320" s="81">
        <v>437.8</v>
      </c>
      <c r="G320" s="81">
        <v>43.4</v>
      </c>
      <c r="H320" s="81">
        <v>221</v>
      </c>
      <c r="I320" s="80">
        <v>0.26700000000000002</v>
      </c>
      <c r="J320" s="80">
        <v>0.23599999999999999</v>
      </c>
      <c r="K320" s="80">
        <v>0.7</v>
      </c>
      <c r="L320" s="81">
        <v>293</v>
      </c>
      <c r="M320" s="81">
        <v>1.2</v>
      </c>
      <c r="N320" s="82">
        <v>4.4589999999999996</v>
      </c>
      <c r="O320" s="83">
        <v>6.4140000000000003E-2</v>
      </c>
      <c r="P320" s="83">
        <v>-2.4470000000000001E-5</v>
      </c>
      <c r="Q320" s="83">
        <v>2.1379999999999999E-9</v>
      </c>
      <c r="R320" s="84">
        <v>303.82</v>
      </c>
      <c r="S320" s="84">
        <v>171.66</v>
      </c>
      <c r="T320" s="76">
        <v>-51.73</v>
      </c>
      <c r="U320" s="76">
        <v>-28.12</v>
      </c>
      <c r="V320" s="133">
        <v>13.5435</v>
      </c>
      <c r="W320" s="134">
        <v>1161.6300000000001</v>
      </c>
      <c r="X320" s="134">
        <v>-112.4</v>
      </c>
      <c r="Y320" s="76">
        <v>310</v>
      </c>
      <c r="Z320" s="76">
        <v>205</v>
      </c>
      <c r="AA320" s="80">
        <v>74.837999999999994</v>
      </c>
      <c r="AB320" s="84">
        <v>-5631.77</v>
      </c>
      <c r="AC320" s="80">
        <v>-8.5489999999999995</v>
      </c>
      <c r="AD320" s="80">
        <v>2.4500000000000002</v>
      </c>
      <c r="AE320" s="76">
        <v>5900</v>
      </c>
    </row>
    <row r="321" spans="1:31" ht="15" hidden="1" x14ac:dyDescent="0.2">
      <c r="A321" s="76">
        <v>308</v>
      </c>
      <c r="B321" s="75" t="s">
        <v>383</v>
      </c>
      <c r="C321" s="80">
        <v>72.106999999999999</v>
      </c>
      <c r="D321" s="81">
        <v>186.5</v>
      </c>
      <c r="E321" s="81">
        <v>352.8</v>
      </c>
      <c r="F321" s="81">
        <v>535.6</v>
      </c>
      <c r="G321" s="81">
        <v>41</v>
      </c>
      <c r="H321" s="81">
        <v>267</v>
      </c>
      <c r="I321" s="80">
        <v>0.249</v>
      </c>
      <c r="J321" s="80">
        <v>0.32900000000000001</v>
      </c>
      <c r="K321" s="80">
        <v>0.80500000000000005</v>
      </c>
      <c r="L321" s="81">
        <v>293</v>
      </c>
      <c r="M321" s="81">
        <v>3.3</v>
      </c>
      <c r="N321" s="82">
        <v>2.6139999999999999</v>
      </c>
      <c r="O321" s="83">
        <v>8.5010000000000002E-2</v>
      </c>
      <c r="P321" s="83">
        <v>-4.5380000000000003E-5</v>
      </c>
      <c r="Q321" s="83">
        <v>9.3619999999999997E-9</v>
      </c>
      <c r="R321" s="84">
        <v>423.84</v>
      </c>
      <c r="S321" s="84">
        <v>231.67</v>
      </c>
      <c r="T321" s="76">
        <v>-56.97</v>
      </c>
      <c r="U321" s="76">
        <v>-34.909999999999997</v>
      </c>
      <c r="V321" s="133">
        <v>16.598600000000001</v>
      </c>
      <c r="W321" s="134">
        <v>3150.42</v>
      </c>
      <c r="X321" s="134">
        <v>-36.65</v>
      </c>
      <c r="Y321" s="76">
        <v>376</v>
      </c>
      <c r="Z321" s="76">
        <v>257</v>
      </c>
      <c r="AA321" s="80">
        <v>47.683</v>
      </c>
      <c r="AB321" s="84">
        <v>-5328.22</v>
      </c>
      <c r="AC321" s="80">
        <v>-4.4260000000000002</v>
      </c>
      <c r="AD321" s="80">
        <v>3.88</v>
      </c>
      <c r="AE321" s="76">
        <v>7460</v>
      </c>
    </row>
    <row r="322" spans="1:31" ht="15" hidden="1" x14ac:dyDescent="0.2">
      <c r="A322" s="76">
        <v>309</v>
      </c>
      <c r="B322" s="75" t="s">
        <v>384</v>
      </c>
      <c r="C322" s="80">
        <v>76.156999999999996</v>
      </c>
      <c r="D322" s="81">
        <v>167.2</v>
      </c>
      <c r="E322" s="81">
        <v>339.8</v>
      </c>
      <c r="F322" s="81">
        <v>533</v>
      </c>
      <c r="G322" s="81">
        <v>42</v>
      </c>
      <c r="H322" s="81">
        <v>0</v>
      </c>
      <c r="I322" s="80">
        <v>0</v>
      </c>
      <c r="J322" s="80">
        <v>0</v>
      </c>
      <c r="K322" s="80">
        <v>0.83699999999999997</v>
      </c>
      <c r="L322" s="81">
        <v>293</v>
      </c>
      <c r="M322" s="81">
        <v>0</v>
      </c>
      <c r="N322" s="82">
        <v>4.6639999999999997</v>
      </c>
      <c r="O322" s="83">
        <v>6.9040000000000004E-2</v>
      </c>
      <c r="P322" s="83">
        <v>-2.8880000000000001E-5</v>
      </c>
      <c r="Q322" s="83">
        <v>3.073E-9</v>
      </c>
      <c r="R322" s="84">
        <v>0</v>
      </c>
      <c r="S322" s="84">
        <v>0</v>
      </c>
      <c r="T322" s="76">
        <v>-14.25</v>
      </c>
      <c r="U322" s="76">
        <v>2.73</v>
      </c>
      <c r="V322" s="133">
        <v>15.9765</v>
      </c>
      <c r="W322" s="134">
        <v>2722.95</v>
      </c>
      <c r="X322" s="134">
        <v>-48.37</v>
      </c>
      <c r="Y322" s="76">
        <v>360</v>
      </c>
      <c r="Z322" s="76">
        <v>250</v>
      </c>
      <c r="AA322" s="80">
        <v>0</v>
      </c>
      <c r="AB322" s="84">
        <v>0</v>
      </c>
      <c r="AC322" s="80">
        <v>0</v>
      </c>
      <c r="AD322" s="80">
        <v>0</v>
      </c>
      <c r="AE322" s="76">
        <v>7050</v>
      </c>
    </row>
    <row r="323" spans="1:31" ht="15" hidden="1" x14ac:dyDescent="0.2">
      <c r="A323" s="76">
        <v>310</v>
      </c>
      <c r="B323" s="75" t="s">
        <v>385</v>
      </c>
      <c r="C323" s="80">
        <v>34.033000000000001</v>
      </c>
      <c r="D323" s="81">
        <v>131.4</v>
      </c>
      <c r="E323" s="81">
        <v>194.8</v>
      </c>
      <c r="F323" s="81">
        <v>317.8</v>
      </c>
      <c r="G323" s="81">
        <v>58</v>
      </c>
      <c r="H323" s="81">
        <v>124</v>
      </c>
      <c r="I323" s="80">
        <v>0.27500000000000002</v>
      </c>
      <c r="J323" s="80">
        <v>0.19</v>
      </c>
      <c r="K323" s="80">
        <v>0.84299999999999997</v>
      </c>
      <c r="L323" s="81">
        <v>213</v>
      </c>
      <c r="M323" s="81">
        <v>1.8</v>
      </c>
      <c r="N323" s="82">
        <v>3.302</v>
      </c>
      <c r="O323" s="83">
        <v>2.0580000000000001E-2</v>
      </c>
      <c r="P323" s="83">
        <v>-4.9459999999999997E-6</v>
      </c>
      <c r="Q323" s="83">
        <v>-4.7400000000000002E-10</v>
      </c>
      <c r="R323" s="84">
        <v>0</v>
      </c>
      <c r="S323" s="84">
        <v>0</v>
      </c>
      <c r="T323" s="76">
        <v>-55.9</v>
      </c>
      <c r="U323" s="76">
        <v>-50.19</v>
      </c>
      <c r="V323" s="133">
        <v>16.3428</v>
      </c>
      <c r="W323" s="134">
        <v>1704.41</v>
      </c>
      <c r="X323" s="134">
        <v>-19.27</v>
      </c>
      <c r="Y323" s="76">
        <v>209</v>
      </c>
      <c r="Z323" s="76">
        <v>141</v>
      </c>
      <c r="AA323" s="80">
        <v>43.063000000000002</v>
      </c>
      <c r="AB323" s="84">
        <v>-2890.54</v>
      </c>
      <c r="AC323" s="80">
        <v>-4.1020000000000003</v>
      </c>
      <c r="AD323" s="80">
        <v>0.90600000000000003</v>
      </c>
      <c r="AE323" s="76">
        <v>0</v>
      </c>
    </row>
    <row r="324" spans="1:31" ht="15" hidden="1" x14ac:dyDescent="0.2">
      <c r="A324" s="76">
        <v>311</v>
      </c>
      <c r="B324" s="75" t="s">
        <v>386</v>
      </c>
      <c r="C324" s="80">
        <v>60.052</v>
      </c>
      <c r="D324" s="81">
        <v>174.2</v>
      </c>
      <c r="E324" s="81">
        <v>304.89999999999998</v>
      </c>
      <c r="F324" s="81">
        <v>487.2</v>
      </c>
      <c r="G324" s="81">
        <v>59.2</v>
      </c>
      <c r="H324" s="81">
        <v>172</v>
      </c>
      <c r="I324" s="80">
        <v>0.255</v>
      </c>
      <c r="J324" s="80">
        <v>0.252</v>
      </c>
      <c r="K324" s="80">
        <v>0.97399999999999998</v>
      </c>
      <c r="L324" s="81">
        <v>293</v>
      </c>
      <c r="M324" s="81">
        <v>1.8</v>
      </c>
      <c r="N324" s="82">
        <v>0.34200000000000003</v>
      </c>
      <c r="O324" s="83">
        <v>6.4490000000000006E-2</v>
      </c>
      <c r="P324" s="83">
        <v>-4.6560000000000001E-5</v>
      </c>
      <c r="Q324" s="83">
        <v>1.3620000000000001E-8</v>
      </c>
      <c r="R324" s="84">
        <v>363.19</v>
      </c>
      <c r="S324" s="84">
        <v>212.7</v>
      </c>
      <c r="T324" s="76">
        <v>-83.6</v>
      </c>
      <c r="U324" s="76">
        <v>-71.03</v>
      </c>
      <c r="V324" s="133">
        <v>16.510400000000001</v>
      </c>
      <c r="W324" s="134">
        <v>2590.87</v>
      </c>
      <c r="X324" s="134">
        <v>-42.6</v>
      </c>
      <c r="Y324" s="76">
        <v>324</v>
      </c>
      <c r="Z324" s="76">
        <v>225</v>
      </c>
      <c r="AA324" s="80">
        <v>57.84</v>
      </c>
      <c r="AB324" s="84">
        <v>-5258.9</v>
      </c>
      <c r="AC324" s="80">
        <v>-5.9390000000000001</v>
      </c>
      <c r="AD324" s="80">
        <v>2.23</v>
      </c>
      <c r="AE324" s="76">
        <v>6740</v>
      </c>
    </row>
    <row r="325" spans="1:31" ht="15" hidden="1" x14ac:dyDescent="0.2">
      <c r="A325" s="76">
        <v>312</v>
      </c>
      <c r="B325" s="75" t="s">
        <v>387</v>
      </c>
      <c r="C325" s="80">
        <v>46.072000000000003</v>
      </c>
      <c r="D325" s="81">
        <v>0</v>
      </c>
      <c r="E325" s="81">
        <v>364</v>
      </c>
      <c r="F325" s="81">
        <v>567</v>
      </c>
      <c r="G325" s="81">
        <v>79.3</v>
      </c>
      <c r="H325" s="81">
        <v>271</v>
      </c>
      <c r="I325" s="80">
        <v>0.46200000000000002</v>
      </c>
      <c r="J325" s="80">
        <v>0</v>
      </c>
      <c r="K325" s="80">
        <v>0</v>
      </c>
      <c r="L325" s="81">
        <v>0</v>
      </c>
      <c r="M325" s="81">
        <v>1.7</v>
      </c>
      <c r="N325" s="82">
        <v>0</v>
      </c>
      <c r="O325" s="83">
        <v>0</v>
      </c>
      <c r="P325" s="83">
        <v>0</v>
      </c>
      <c r="Q325" s="83">
        <v>0</v>
      </c>
      <c r="R325" s="84">
        <v>0</v>
      </c>
      <c r="S325" s="84">
        <v>0</v>
      </c>
      <c r="T325" s="76">
        <v>20.399999999999999</v>
      </c>
      <c r="U325" s="76">
        <v>42.51</v>
      </c>
      <c r="V325" s="133">
        <v>15.1424</v>
      </c>
      <c r="W325" s="134">
        <v>2319.84</v>
      </c>
      <c r="X325" s="134">
        <v>-91.7</v>
      </c>
      <c r="Y325" s="76">
        <v>400</v>
      </c>
      <c r="Z325" s="76">
        <v>270</v>
      </c>
      <c r="AA325" s="80">
        <v>0</v>
      </c>
      <c r="AB325" s="84">
        <v>0</v>
      </c>
      <c r="AC325" s="80">
        <v>0</v>
      </c>
      <c r="AD325" s="80">
        <v>0</v>
      </c>
      <c r="AE325" s="76">
        <v>0</v>
      </c>
    </row>
    <row r="326" spans="1:31" ht="15" hidden="1" x14ac:dyDescent="0.2">
      <c r="A326" s="76">
        <v>313</v>
      </c>
      <c r="B326" s="75" t="s">
        <v>388</v>
      </c>
      <c r="C326" s="80">
        <v>141.93899999999999</v>
      </c>
      <c r="D326" s="81">
        <v>206.7</v>
      </c>
      <c r="E326" s="81">
        <v>315.60000000000002</v>
      </c>
      <c r="F326" s="81">
        <v>528</v>
      </c>
      <c r="G326" s="81">
        <v>65</v>
      </c>
      <c r="H326" s="81">
        <v>190</v>
      </c>
      <c r="I326" s="80">
        <v>0.28499999999999998</v>
      </c>
      <c r="J326" s="80">
        <v>0.17199999999999999</v>
      </c>
      <c r="K326" s="80">
        <v>2.2789999999999999</v>
      </c>
      <c r="L326" s="81">
        <v>293</v>
      </c>
      <c r="M326" s="81">
        <v>1.6</v>
      </c>
      <c r="N326" s="82">
        <v>2.581</v>
      </c>
      <c r="O326" s="83">
        <v>3.3180000000000001E-2</v>
      </c>
      <c r="P326" s="83">
        <v>-2.4870000000000001E-5</v>
      </c>
      <c r="Q326" s="83">
        <v>8.3250000000000001E-9</v>
      </c>
      <c r="R326" s="84">
        <v>336.19</v>
      </c>
      <c r="S326" s="84">
        <v>229.95</v>
      </c>
      <c r="T326" s="76">
        <v>3.34</v>
      </c>
      <c r="U326" s="76">
        <v>3.74</v>
      </c>
      <c r="V326" s="133">
        <v>16.090499999999999</v>
      </c>
      <c r="W326" s="134">
        <v>2639.55</v>
      </c>
      <c r="X326" s="134">
        <v>-36.5</v>
      </c>
      <c r="Y326" s="76">
        <v>325</v>
      </c>
      <c r="Z326" s="76">
        <v>260</v>
      </c>
      <c r="AA326" s="80">
        <v>47.780999999999999</v>
      </c>
      <c r="AB326" s="84">
        <v>-4686.8999999999996</v>
      </c>
      <c r="AC326" s="80">
        <v>-4.577</v>
      </c>
      <c r="AD326" s="80">
        <v>2.84</v>
      </c>
      <c r="AE326" s="76">
        <v>6500</v>
      </c>
    </row>
    <row r="327" spans="1:31" ht="15" hidden="1" x14ac:dyDescent="0.2">
      <c r="A327" s="76">
        <v>314</v>
      </c>
      <c r="B327" s="75" t="s">
        <v>389</v>
      </c>
      <c r="C327" s="80">
        <v>100.161</v>
      </c>
      <c r="D327" s="81">
        <v>189</v>
      </c>
      <c r="E327" s="81">
        <v>389.6</v>
      </c>
      <c r="F327" s="81">
        <v>571</v>
      </c>
      <c r="G327" s="81">
        <v>32.299999999999997</v>
      </c>
      <c r="H327" s="81">
        <v>371</v>
      </c>
      <c r="I327" s="80">
        <v>0.26</v>
      </c>
      <c r="J327" s="80">
        <v>0.4</v>
      </c>
      <c r="K327" s="80">
        <v>0.80100000000000005</v>
      </c>
      <c r="L327" s="81">
        <v>293</v>
      </c>
      <c r="M327" s="81">
        <v>2.8</v>
      </c>
      <c r="N327" s="82">
        <v>0.93</v>
      </c>
      <c r="O327" s="83">
        <v>0.1351</v>
      </c>
      <c r="P327" s="83">
        <v>-7.9250000000000002E-5</v>
      </c>
      <c r="Q327" s="83">
        <v>1.9659999999999999E-8</v>
      </c>
      <c r="R327" s="84">
        <v>473.65</v>
      </c>
      <c r="S327" s="84">
        <v>259.02999999999997</v>
      </c>
      <c r="T327" s="76">
        <v>-67.84</v>
      </c>
      <c r="U327" s="76">
        <v>0</v>
      </c>
      <c r="V327" s="133">
        <v>15.7165</v>
      </c>
      <c r="W327" s="134">
        <v>2893.66</v>
      </c>
      <c r="X327" s="134">
        <v>-70.75</v>
      </c>
      <c r="Y327" s="76">
        <v>425</v>
      </c>
      <c r="Z327" s="76">
        <v>285</v>
      </c>
      <c r="AA327" s="80">
        <v>0</v>
      </c>
      <c r="AB327" s="84">
        <v>0</v>
      </c>
      <c r="AC327" s="80">
        <v>0</v>
      </c>
      <c r="AD327" s="80">
        <v>0</v>
      </c>
      <c r="AE327" s="76">
        <v>8500</v>
      </c>
    </row>
    <row r="328" spans="1:31" ht="15" hidden="1" x14ac:dyDescent="0.2">
      <c r="A328" s="76">
        <v>315</v>
      </c>
      <c r="B328" s="75" t="s">
        <v>390</v>
      </c>
      <c r="C328" s="80">
        <v>102.134</v>
      </c>
      <c r="D328" s="81">
        <v>185.4</v>
      </c>
      <c r="E328" s="81">
        <v>365.4</v>
      </c>
      <c r="F328" s="81">
        <v>540.79999999999995</v>
      </c>
      <c r="G328" s="81">
        <v>33.9</v>
      </c>
      <c r="H328" s="81">
        <v>339</v>
      </c>
      <c r="I328" s="80">
        <v>0.25900000000000001</v>
      </c>
      <c r="J328" s="80">
        <v>0.36699999999999999</v>
      </c>
      <c r="K328" s="80">
        <v>0.89100000000000001</v>
      </c>
      <c r="L328" s="81">
        <v>293</v>
      </c>
      <c r="M328" s="81">
        <v>2</v>
      </c>
      <c r="N328" s="82">
        <v>0</v>
      </c>
      <c r="O328" s="83">
        <v>0</v>
      </c>
      <c r="P328" s="83">
        <v>0</v>
      </c>
      <c r="Q328" s="83">
        <v>0</v>
      </c>
      <c r="R328" s="84">
        <v>451.21</v>
      </c>
      <c r="S328" s="84">
        <v>246.09</v>
      </c>
      <c r="T328" s="76">
        <v>0</v>
      </c>
      <c r="U328" s="76">
        <v>0</v>
      </c>
      <c r="V328" s="133">
        <v>0</v>
      </c>
      <c r="W328" s="134">
        <v>0</v>
      </c>
      <c r="X328" s="134">
        <v>0</v>
      </c>
      <c r="Y328" s="76">
        <v>0</v>
      </c>
      <c r="Z328" s="76">
        <v>0</v>
      </c>
      <c r="AA328" s="80">
        <v>66.16</v>
      </c>
      <c r="AB328" s="84">
        <v>-6637.51</v>
      </c>
      <c r="AC328" s="80">
        <v>-7.016</v>
      </c>
      <c r="AD328" s="80">
        <v>4.79</v>
      </c>
      <c r="AE328" s="76">
        <v>7974</v>
      </c>
    </row>
    <row r="329" spans="1:31" ht="15" hidden="1" x14ac:dyDescent="0.2">
      <c r="A329" s="76">
        <v>316</v>
      </c>
      <c r="B329" s="75" t="s">
        <v>391</v>
      </c>
      <c r="C329" s="80">
        <v>57.052</v>
      </c>
      <c r="D329" s="81">
        <v>0</v>
      </c>
      <c r="E329" s="81">
        <v>312</v>
      </c>
      <c r="F329" s="81">
        <v>491</v>
      </c>
      <c r="G329" s="81">
        <v>55</v>
      </c>
      <c r="H329" s="81">
        <v>0</v>
      </c>
      <c r="I329" s="80">
        <v>0</v>
      </c>
      <c r="J329" s="80">
        <v>0.27800000000000002</v>
      </c>
      <c r="K329" s="80">
        <v>0.95799999999999996</v>
      </c>
      <c r="L329" s="81">
        <v>293</v>
      </c>
      <c r="M329" s="81">
        <v>0</v>
      </c>
      <c r="N329" s="82">
        <v>8</v>
      </c>
      <c r="O329" s="83">
        <v>542</v>
      </c>
      <c r="P329" s="83">
        <v>2.4830000000000001E-2</v>
      </c>
      <c r="Q329" s="83">
        <v>-1.39E-6</v>
      </c>
      <c r="R329" s="84">
        <v>-4.0300000000000004E-9</v>
      </c>
      <c r="S329" s="84">
        <v>616.78</v>
      </c>
      <c r="T329" s="76">
        <v>-21.5</v>
      </c>
      <c r="U329" s="76">
        <v>0</v>
      </c>
      <c r="V329" s="133">
        <v>16.325800000000001</v>
      </c>
      <c r="W329" s="134">
        <v>2480.37</v>
      </c>
      <c r="X329" s="134">
        <v>-56.31</v>
      </c>
      <c r="Y329" s="76">
        <v>340</v>
      </c>
      <c r="Z329" s="76">
        <v>230</v>
      </c>
      <c r="AA329" s="80">
        <v>0</v>
      </c>
      <c r="AB329" s="84">
        <v>0</v>
      </c>
      <c r="AC329" s="80">
        <v>0</v>
      </c>
      <c r="AD329" s="80">
        <v>0</v>
      </c>
      <c r="AE329" s="76">
        <v>7070</v>
      </c>
    </row>
    <row r="330" spans="1:31" ht="15" hidden="1" x14ac:dyDescent="0.2">
      <c r="A330" s="76">
        <v>317</v>
      </c>
      <c r="B330" s="75" t="s">
        <v>392</v>
      </c>
      <c r="C330" s="80">
        <v>86.134</v>
      </c>
      <c r="D330" s="81">
        <v>181</v>
      </c>
      <c r="E330" s="81">
        <v>367.4</v>
      </c>
      <c r="F330" s="81">
        <v>553.4</v>
      </c>
      <c r="G330" s="81">
        <v>38</v>
      </c>
      <c r="H330" s="81">
        <v>310</v>
      </c>
      <c r="I330" s="80">
        <v>0.25900000000000001</v>
      </c>
      <c r="J330" s="80">
        <v>0.34899999999999998</v>
      </c>
      <c r="K330" s="80">
        <v>0.80300000000000005</v>
      </c>
      <c r="L330" s="81">
        <v>293</v>
      </c>
      <c r="M330" s="81">
        <v>2.8</v>
      </c>
      <c r="N330" s="82">
        <v>-0.69599999999999995</v>
      </c>
      <c r="O330" s="83">
        <v>0.1192</v>
      </c>
      <c r="P330" s="83">
        <v>-7.0090000000000001E-5</v>
      </c>
      <c r="Q330" s="83">
        <v>1.592E-8</v>
      </c>
      <c r="R330" s="84">
        <v>0</v>
      </c>
      <c r="S330" s="84">
        <v>0</v>
      </c>
      <c r="T330" s="76">
        <v>0</v>
      </c>
      <c r="U330" s="76">
        <v>0</v>
      </c>
      <c r="V330" s="133">
        <v>14.177899999999999</v>
      </c>
      <c r="W330" s="134">
        <v>1993.12</v>
      </c>
      <c r="X330" s="134">
        <v>-103.2</v>
      </c>
      <c r="Y330" s="76">
        <v>406</v>
      </c>
      <c r="Z330" s="76">
        <v>271</v>
      </c>
      <c r="AA330" s="80">
        <v>0</v>
      </c>
      <c r="AB330" s="84">
        <v>0</v>
      </c>
      <c r="AC330" s="80">
        <v>0</v>
      </c>
      <c r="AD330" s="80">
        <v>0</v>
      </c>
      <c r="AE330" s="76">
        <v>7320</v>
      </c>
    </row>
    <row r="331" spans="1:31" ht="15" hidden="1" x14ac:dyDescent="0.2">
      <c r="A331" s="76">
        <v>318</v>
      </c>
      <c r="B331" s="75" t="s">
        <v>393</v>
      </c>
      <c r="C331" s="80">
        <v>48.106999999999999</v>
      </c>
      <c r="D331" s="81">
        <v>150</v>
      </c>
      <c r="E331" s="81">
        <v>279.10000000000002</v>
      </c>
      <c r="F331" s="81">
        <v>470</v>
      </c>
      <c r="G331" s="81">
        <v>71.400000000000006</v>
      </c>
      <c r="H331" s="81">
        <v>145</v>
      </c>
      <c r="I331" s="80">
        <v>0.26800000000000002</v>
      </c>
      <c r="J331" s="80">
        <v>0.155</v>
      </c>
      <c r="K331" s="80">
        <v>0.86599999999999999</v>
      </c>
      <c r="L331" s="81">
        <v>293</v>
      </c>
      <c r="M331" s="81">
        <v>1.3</v>
      </c>
      <c r="N331" s="82">
        <v>3.169</v>
      </c>
      <c r="O331" s="83">
        <v>3.4790000000000001E-2</v>
      </c>
      <c r="P331" s="83">
        <v>-2.0409999999999999E-5</v>
      </c>
      <c r="Q331" s="83">
        <v>4.9559999999999998E-9</v>
      </c>
      <c r="R331" s="84">
        <v>0</v>
      </c>
      <c r="S331" s="84">
        <v>0</v>
      </c>
      <c r="T331" s="76">
        <v>-5.49</v>
      </c>
      <c r="U331" s="76">
        <v>-2.37</v>
      </c>
      <c r="V331" s="133">
        <v>16.190899999999999</v>
      </c>
      <c r="W331" s="134">
        <v>2338.38</v>
      </c>
      <c r="X331" s="134">
        <v>-34.44</v>
      </c>
      <c r="Y331" s="76">
        <v>300</v>
      </c>
      <c r="Z331" s="76">
        <v>200</v>
      </c>
      <c r="AA331" s="80">
        <v>46.61</v>
      </c>
      <c r="AB331" s="84">
        <v>-4233.88</v>
      </c>
      <c r="AC331" s="80">
        <v>-4.4080000000000004</v>
      </c>
      <c r="AD331" s="80">
        <v>1.71</v>
      </c>
      <c r="AE331" s="76">
        <v>5870</v>
      </c>
    </row>
    <row r="332" spans="1:31" ht="15" hidden="1" x14ac:dyDescent="0.2">
      <c r="A332" s="76">
        <v>319</v>
      </c>
      <c r="B332" s="75" t="s">
        <v>394</v>
      </c>
      <c r="C332" s="80">
        <v>86.134</v>
      </c>
      <c r="D332" s="81">
        <v>196</v>
      </c>
      <c r="E332" s="81">
        <v>375.5</v>
      </c>
      <c r="F332" s="81">
        <v>564</v>
      </c>
      <c r="G332" s="81">
        <v>38.4</v>
      </c>
      <c r="H332" s="81">
        <v>301</v>
      </c>
      <c r="I332" s="80">
        <v>0.25</v>
      </c>
      <c r="J332" s="80">
        <v>0.34799999999999998</v>
      </c>
      <c r="K332" s="80">
        <v>0.80600000000000005</v>
      </c>
      <c r="L332" s="81">
        <v>293</v>
      </c>
      <c r="M332" s="81">
        <v>2.5</v>
      </c>
      <c r="N332" s="82">
        <v>0.27400000000000002</v>
      </c>
      <c r="O332" s="83">
        <v>0.1147</v>
      </c>
      <c r="P332" s="83">
        <v>-6.7310000000000004E-5</v>
      </c>
      <c r="Q332" s="83">
        <v>1.5910000000000002E-8</v>
      </c>
      <c r="R332" s="84">
        <v>437.94</v>
      </c>
      <c r="S332" s="84">
        <v>243.03</v>
      </c>
      <c r="T332" s="76">
        <v>-61.82</v>
      </c>
      <c r="U332" s="76">
        <v>-32.76</v>
      </c>
      <c r="V332" s="133">
        <v>16.0031</v>
      </c>
      <c r="W332" s="134">
        <v>2934.87</v>
      </c>
      <c r="X332" s="134">
        <v>-62.25</v>
      </c>
      <c r="Y332" s="76">
        <v>410</v>
      </c>
      <c r="Z332" s="76">
        <v>275</v>
      </c>
      <c r="AA332" s="80">
        <v>0</v>
      </c>
      <c r="AB332" s="84">
        <v>0</v>
      </c>
      <c r="AC332" s="80">
        <v>0</v>
      </c>
      <c r="AD332" s="80">
        <v>0</v>
      </c>
      <c r="AE332" s="76">
        <v>8000</v>
      </c>
    </row>
    <row r="333" spans="1:31" ht="15" hidden="1" x14ac:dyDescent="0.2">
      <c r="A333" s="76">
        <v>320</v>
      </c>
      <c r="B333" s="75" t="s">
        <v>395</v>
      </c>
      <c r="C333" s="80">
        <v>108.14</v>
      </c>
      <c r="D333" s="81">
        <v>235.7</v>
      </c>
      <c r="E333" s="81">
        <v>426.8</v>
      </c>
      <c r="F333" s="81">
        <v>641</v>
      </c>
      <c r="G333" s="81">
        <v>41.2</v>
      </c>
      <c r="H333" s="81">
        <v>0</v>
      </c>
      <c r="I333" s="80">
        <v>0</v>
      </c>
      <c r="J333" s="80">
        <v>0</v>
      </c>
      <c r="K333" s="80">
        <v>0.996</v>
      </c>
      <c r="L333" s="81">
        <v>293</v>
      </c>
      <c r="M333" s="81">
        <v>1.2</v>
      </c>
      <c r="N333" s="82">
        <v>0</v>
      </c>
      <c r="O333" s="83">
        <v>0</v>
      </c>
      <c r="P333" s="83">
        <v>0</v>
      </c>
      <c r="Q333" s="83">
        <v>0</v>
      </c>
      <c r="R333" s="84">
        <v>388.84</v>
      </c>
      <c r="S333" s="84">
        <v>325.85000000000002</v>
      </c>
      <c r="T333" s="76">
        <v>0</v>
      </c>
      <c r="U333" s="76">
        <v>0</v>
      </c>
      <c r="V333" s="133">
        <v>16.2394</v>
      </c>
      <c r="W333" s="134">
        <v>3430.82</v>
      </c>
      <c r="X333" s="134">
        <v>-69.58</v>
      </c>
      <c r="Y333" s="76">
        <v>440</v>
      </c>
      <c r="Z333" s="76">
        <v>370</v>
      </c>
      <c r="AA333" s="80">
        <v>0</v>
      </c>
      <c r="AB333" s="84">
        <v>0</v>
      </c>
      <c r="AC333" s="80">
        <v>0</v>
      </c>
      <c r="AD333" s="80">
        <v>0</v>
      </c>
      <c r="AE333" s="76">
        <v>0</v>
      </c>
    </row>
    <row r="334" spans="1:31" ht="15" hidden="1" x14ac:dyDescent="0.2">
      <c r="A334" s="76">
        <v>321</v>
      </c>
      <c r="B334" s="75" t="s">
        <v>396</v>
      </c>
      <c r="C334" s="80">
        <v>120.151</v>
      </c>
      <c r="D334" s="81">
        <v>292.8</v>
      </c>
      <c r="E334" s="81">
        <v>474.9</v>
      </c>
      <c r="F334" s="81">
        <v>701</v>
      </c>
      <c r="G334" s="81">
        <v>38</v>
      </c>
      <c r="H334" s="81">
        <v>376</v>
      </c>
      <c r="I334" s="80">
        <v>0.25</v>
      </c>
      <c r="J334" s="80">
        <v>0.42</v>
      </c>
      <c r="K334" s="80">
        <v>1.032</v>
      </c>
      <c r="L334" s="81">
        <v>288</v>
      </c>
      <c r="M334" s="81">
        <v>3</v>
      </c>
      <c r="N334" s="82">
        <v>-7.0650000000000004</v>
      </c>
      <c r="O334" s="83">
        <v>0.15310000000000001</v>
      </c>
      <c r="P334" s="83">
        <v>-9.7239999999999997E-5</v>
      </c>
      <c r="Q334" s="83">
        <v>2.3219999999999999E-8</v>
      </c>
      <c r="R334" s="84">
        <v>1316.4</v>
      </c>
      <c r="S334" s="84">
        <v>310.82</v>
      </c>
      <c r="T334" s="76">
        <v>-20.76</v>
      </c>
      <c r="U334" s="76">
        <v>0.44</v>
      </c>
      <c r="V334" s="133">
        <v>16.238399999999999</v>
      </c>
      <c r="W334" s="134">
        <v>3781.07</v>
      </c>
      <c r="X334" s="134">
        <v>-81.150000000000006</v>
      </c>
      <c r="Y334" s="76">
        <v>520</v>
      </c>
      <c r="Z334" s="76">
        <v>350</v>
      </c>
      <c r="AA334" s="80">
        <v>0</v>
      </c>
      <c r="AB334" s="84">
        <v>0</v>
      </c>
      <c r="AC334" s="80">
        <v>0</v>
      </c>
      <c r="AD334" s="80">
        <v>0</v>
      </c>
      <c r="AE334" s="76">
        <v>0</v>
      </c>
    </row>
    <row r="335" spans="1:31" ht="15" hidden="1" x14ac:dyDescent="0.2">
      <c r="A335" s="76">
        <v>322</v>
      </c>
      <c r="B335" s="75" t="s">
        <v>397</v>
      </c>
      <c r="C335" s="80">
        <v>88.106999999999999</v>
      </c>
      <c r="D335" s="81">
        <v>185.7</v>
      </c>
      <c r="E335" s="81">
        <v>353</v>
      </c>
      <c r="F335" s="81">
        <v>530.6</v>
      </c>
      <c r="G335" s="81">
        <v>39.5</v>
      </c>
      <c r="H335" s="81">
        <v>282</v>
      </c>
      <c r="I335" s="80">
        <v>0.25600000000000001</v>
      </c>
      <c r="J335" s="80">
        <v>0.35199999999999998</v>
      </c>
      <c r="K335" s="80">
        <v>0.91500000000000004</v>
      </c>
      <c r="L335" s="81">
        <v>293</v>
      </c>
      <c r="M335" s="81">
        <v>1.7</v>
      </c>
      <c r="N335" s="82">
        <v>4.3479999999999999</v>
      </c>
      <c r="O335" s="83">
        <v>7.4990000000000001E-2</v>
      </c>
      <c r="P335" s="83">
        <v>-2.234E-5</v>
      </c>
      <c r="Q335" s="83">
        <v>-4.3649999999999997E-9</v>
      </c>
      <c r="R335" s="84">
        <v>442.88</v>
      </c>
      <c r="S335" s="84">
        <v>238.39</v>
      </c>
      <c r="T335" s="76">
        <v>0</v>
      </c>
      <c r="U335" s="76">
        <v>0</v>
      </c>
      <c r="V335" s="133">
        <v>16.1693</v>
      </c>
      <c r="W335" s="134">
        <v>2804.06</v>
      </c>
      <c r="X335" s="134">
        <v>-58.92</v>
      </c>
      <c r="Y335" s="76">
        <v>385</v>
      </c>
      <c r="Z335" s="76">
        <v>260</v>
      </c>
      <c r="AA335" s="80">
        <v>65.367000000000004</v>
      </c>
      <c r="AB335" s="84">
        <v>-6419.79</v>
      </c>
      <c r="AC335" s="80">
        <v>-6.915</v>
      </c>
      <c r="AD335" s="80">
        <v>3.98</v>
      </c>
      <c r="AE335" s="76">
        <v>7780</v>
      </c>
    </row>
    <row r="336" spans="1:31" ht="15" hidden="1" x14ac:dyDescent="0.2">
      <c r="A336" s="76">
        <v>323</v>
      </c>
      <c r="B336" s="75" t="s">
        <v>398</v>
      </c>
      <c r="C336" s="80">
        <v>76.096000000000004</v>
      </c>
      <c r="D336" s="81">
        <v>168</v>
      </c>
      <c r="E336" s="81">
        <v>315</v>
      </c>
      <c r="F336" s="81">
        <v>497</v>
      </c>
      <c r="G336" s="81">
        <v>0</v>
      </c>
      <c r="H336" s="81">
        <v>0</v>
      </c>
      <c r="I336" s="80">
        <v>0</v>
      </c>
      <c r="J336" s="80">
        <v>0</v>
      </c>
      <c r="K336" s="80">
        <v>0.88800000000000001</v>
      </c>
      <c r="L336" s="81">
        <v>291</v>
      </c>
      <c r="M336" s="81">
        <v>1</v>
      </c>
      <c r="N336" s="82">
        <v>0</v>
      </c>
      <c r="O336" s="83">
        <v>0</v>
      </c>
      <c r="P336" s="83">
        <v>0</v>
      </c>
      <c r="Q336" s="83">
        <v>0</v>
      </c>
      <c r="R336" s="84">
        <v>0</v>
      </c>
      <c r="S336" s="84">
        <v>0</v>
      </c>
      <c r="T336" s="76">
        <v>0</v>
      </c>
      <c r="U336" s="76">
        <v>0</v>
      </c>
      <c r="V336" s="133">
        <v>15.823700000000001</v>
      </c>
      <c r="W336" s="134">
        <v>2415.92</v>
      </c>
      <c r="X336" s="134">
        <v>-52.58</v>
      </c>
      <c r="Y336" s="76">
        <v>315</v>
      </c>
      <c r="Z336" s="76">
        <v>270</v>
      </c>
      <c r="AA336" s="80">
        <v>0</v>
      </c>
      <c r="AB336" s="84">
        <v>0</v>
      </c>
      <c r="AC336" s="80">
        <v>0</v>
      </c>
      <c r="AD336" s="80">
        <v>0</v>
      </c>
      <c r="AE336" s="76">
        <v>0</v>
      </c>
    </row>
    <row r="337" spans="1:32" ht="15" hidden="1" x14ac:dyDescent="0.2">
      <c r="A337" s="76">
        <v>324</v>
      </c>
      <c r="B337" s="75" t="s">
        <v>399</v>
      </c>
      <c r="C337" s="80">
        <v>98.188999999999993</v>
      </c>
      <c r="D337" s="81">
        <v>146.6</v>
      </c>
      <c r="E337" s="81">
        <v>374.1</v>
      </c>
      <c r="F337" s="81">
        <v>572.1</v>
      </c>
      <c r="G337" s="81">
        <v>34.299999999999997</v>
      </c>
      <c r="H337" s="81">
        <v>368</v>
      </c>
      <c r="I337" s="80">
        <v>0.26900000000000002</v>
      </c>
      <c r="J337" s="80">
        <v>0.23300000000000001</v>
      </c>
      <c r="K337" s="80">
        <v>0.77400000000000002</v>
      </c>
      <c r="L337" s="81">
        <v>289</v>
      </c>
      <c r="M337" s="81">
        <v>0</v>
      </c>
      <c r="N337" s="82">
        <v>-14.789</v>
      </c>
      <c r="O337" s="83">
        <v>0.18729999999999999</v>
      </c>
      <c r="P337" s="83">
        <v>-1.06E-4</v>
      </c>
      <c r="Q337" s="83">
        <v>2.2370000000000001E-8</v>
      </c>
      <c r="R337" s="84">
        <v>528.41</v>
      </c>
      <c r="S337" s="84">
        <v>271.58</v>
      </c>
      <c r="T337" s="76">
        <v>-36.99</v>
      </c>
      <c r="U337" s="76">
        <v>6.52</v>
      </c>
      <c r="V337" s="133">
        <v>15.7105</v>
      </c>
      <c r="W337" s="134">
        <v>2926.04</v>
      </c>
      <c r="X337" s="134">
        <v>-51.75</v>
      </c>
      <c r="Y337" s="76">
        <v>400</v>
      </c>
      <c r="Z337" s="76">
        <v>270</v>
      </c>
      <c r="AA337" s="80">
        <v>52.902000000000001</v>
      </c>
      <c r="AB337" s="84">
        <v>-5797.19</v>
      </c>
      <c r="AC337" s="80">
        <v>-5.1989999999999998</v>
      </c>
      <c r="AD337" s="80">
        <v>5.23</v>
      </c>
      <c r="AE337" s="76">
        <v>7440</v>
      </c>
    </row>
    <row r="338" spans="1:32" ht="15" hidden="1" x14ac:dyDescent="0.2">
      <c r="A338" s="76">
        <v>325</v>
      </c>
      <c r="B338" s="75" t="s">
        <v>400</v>
      </c>
      <c r="C338" s="80">
        <v>122.167</v>
      </c>
      <c r="D338" s="81">
        <v>269</v>
      </c>
      <c r="E338" s="81">
        <v>491.6</v>
      </c>
      <c r="F338" s="81">
        <v>716.4</v>
      </c>
      <c r="G338" s="81">
        <v>0</v>
      </c>
      <c r="H338" s="81">
        <v>0</v>
      </c>
      <c r="I338" s="80">
        <v>0</v>
      </c>
      <c r="J338" s="80">
        <v>0</v>
      </c>
      <c r="K338" s="80">
        <v>1.0249999999999999</v>
      </c>
      <c r="L338" s="81">
        <v>273</v>
      </c>
      <c r="M338" s="81">
        <v>0</v>
      </c>
      <c r="N338" s="82">
        <v>0</v>
      </c>
      <c r="O338" s="83">
        <v>0</v>
      </c>
      <c r="P338" s="83">
        <v>0</v>
      </c>
      <c r="Q338" s="83">
        <v>0</v>
      </c>
      <c r="R338" s="84">
        <v>0</v>
      </c>
      <c r="S338" s="84">
        <v>0</v>
      </c>
      <c r="T338" s="76">
        <v>-35.01</v>
      </c>
      <c r="U338" s="76">
        <v>0</v>
      </c>
      <c r="V338" s="133">
        <v>17.195499999999999</v>
      </c>
      <c r="W338" s="134">
        <v>4272.7700000000004</v>
      </c>
      <c r="X338" s="134">
        <v>-86.08</v>
      </c>
      <c r="Y338" s="76">
        <v>500</v>
      </c>
      <c r="Z338" s="76">
        <v>370</v>
      </c>
      <c r="AA338" s="80">
        <v>0</v>
      </c>
      <c r="AB338" s="84">
        <v>0</v>
      </c>
      <c r="AC338" s="80">
        <v>0</v>
      </c>
      <c r="AD338" s="80">
        <v>0</v>
      </c>
      <c r="AE338" s="76">
        <v>12140</v>
      </c>
    </row>
    <row r="339" spans="1:32" ht="15" hidden="1" x14ac:dyDescent="0.2">
      <c r="A339" s="76">
        <v>326</v>
      </c>
      <c r="B339" s="75" t="s">
        <v>401</v>
      </c>
      <c r="C339" s="80">
        <v>107.15600000000001</v>
      </c>
      <c r="D339" s="81">
        <v>216</v>
      </c>
      <c r="E339" s="81">
        <v>469.1</v>
      </c>
      <c r="F339" s="81">
        <v>701</v>
      </c>
      <c r="G339" s="81">
        <v>51.3</v>
      </c>
      <c r="H339" s="81">
        <v>0</v>
      </c>
      <c r="I339" s="80">
        <v>0</v>
      </c>
      <c r="J339" s="80">
        <v>0</v>
      </c>
      <c r="K339" s="80">
        <v>0.98899999999999999</v>
      </c>
      <c r="L339" s="81">
        <v>293</v>
      </c>
      <c r="M339" s="81">
        <v>1.7</v>
      </c>
      <c r="N339" s="82">
        <v>0</v>
      </c>
      <c r="O339" s="83">
        <v>0</v>
      </c>
      <c r="P339" s="83">
        <v>0</v>
      </c>
      <c r="Q339" s="83">
        <v>0</v>
      </c>
      <c r="R339" s="84">
        <v>915.12</v>
      </c>
      <c r="S339" s="84">
        <v>332.74</v>
      </c>
      <c r="T339" s="76">
        <v>20.399999999999999</v>
      </c>
      <c r="U339" s="76">
        <v>47.61</v>
      </c>
      <c r="V339" s="133">
        <v>16.3066</v>
      </c>
      <c r="W339" s="134">
        <v>3756.28</v>
      </c>
      <c r="X339" s="134">
        <v>-80.709999999999994</v>
      </c>
      <c r="Y339" s="76">
        <v>480</v>
      </c>
      <c r="Z339" s="76">
        <v>320</v>
      </c>
      <c r="AA339" s="80">
        <v>0</v>
      </c>
      <c r="AB339" s="84">
        <v>0</v>
      </c>
      <c r="AC339" s="80">
        <v>0</v>
      </c>
      <c r="AD339" s="80">
        <v>0</v>
      </c>
      <c r="AE339" s="76">
        <v>0</v>
      </c>
    </row>
    <row r="340" spans="1:32" ht="15" hidden="1" x14ac:dyDescent="0.2">
      <c r="A340" s="76">
        <v>327</v>
      </c>
      <c r="B340" s="75" t="s">
        <v>402</v>
      </c>
      <c r="C340" s="80">
        <v>61.084000000000003</v>
      </c>
      <c r="D340" s="81">
        <v>283.5</v>
      </c>
      <c r="E340" s="81">
        <v>443.5</v>
      </c>
      <c r="F340" s="81">
        <v>614</v>
      </c>
      <c r="G340" s="81">
        <v>44</v>
      </c>
      <c r="H340" s="81">
        <v>196</v>
      </c>
      <c r="I340" s="80">
        <v>0.17</v>
      </c>
      <c r="J340" s="80">
        <v>0</v>
      </c>
      <c r="K340" s="80">
        <v>1.016</v>
      </c>
      <c r="L340" s="81">
        <v>293</v>
      </c>
      <c r="M340" s="81">
        <v>2.6</v>
      </c>
      <c r="N340" s="82">
        <v>2.2240000000000002</v>
      </c>
      <c r="O340" s="83">
        <v>7.1879999999999999E-2</v>
      </c>
      <c r="P340" s="83">
        <v>-4.3420000000000001E-5</v>
      </c>
      <c r="Q340" s="83">
        <v>1.112E-8</v>
      </c>
      <c r="R340" s="84">
        <v>1984.1</v>
      </c>
      <c r="S340" s="84">
        <v>367.03</v>
      </c>
      <c r="T340" s="76">
        <v>-48.18</v>
      </c>
      <c r="U340" s="76">
        <v>0</v>
      </c>
      <c r="V340" s="133">
        <v>17.817399999999999</v>
      </c>
      <c r="W340" s="134">
        <v>3988.33</v>
      </c>
      <c r="X340" s="134">
        <v>-86.93</v>
      </c>
      <c r="Y340" s="76">
        <v>477</v>
      </c>
      <c r="Z340" s="76">
        <v>344</v>
      </c>
      <c r="AA340" s="80">
        <v>0</v>
      </c>
      <c r="AB340" s="84">
        <v>0</v>
      </c>
      <c r="AC340" s="80">
        <v>0</v>
      </c>
      <c r="AD340" s="80">
        <v>0</v>
      </c>
      <c r="AE340" s="76">
        <v>12000</v>
      </c>
    </row>
    <row r="341" spans="1:32" ht="15" hidden="1" x14ac:dyDescent="0.2">
      <c r="A341" s="76">
        <v>328</v>
      </c>
      <c r="B341" s="75" t="s">
        <v>403</v>
      </c>
      <c r="C341" s="80">
        <v>87.122</v>
      </c>
      <c r="D341" s="81">
        <v>268.39999999999998</v>
      </c>
      <c r="E341" s="81">
        <v>401.4</v>
      </c>
      <c r="F341" s="81">
        <v>618</v>
      </c>
      <c r="G341" s="81">
        <v>54</v>
      </c>
      <c r="H341" s="81">
        <v>253</v>
      </c>
      <c r="I341" s="80">
        <v>0.27</v>
      </c>
      <c r="J341" s="80">
        <v>0.37</v>
      </c>
      <c r="K341" s="80">
        <v>1</v>
      </c>
      <c r="L341" s="81">
        <v>293</v>
      </c>
      <c r="M341" s="81">
        <v>1.5</v>
      </c>
      <c r="N341" s="82">
        <v>-10.223000000000001</v>
      </c>
      <c r="O341" s="83">
        <v>0.12870000000000001</v>
      </c>
      <c r="P341" s="83">
        <v>-6.368E-5</v>
      </c>
      <c r="Q341" s="83">
        <v>1.0029999999999999E-8</v>
      </c>
      <c r="R341" s="84">
        <v>914.14</v>
      </c>
      <c r="S341" s="84">
        <v>332.75</v>
      </c>
      <c r="T341" s="76">
        <v>0</v>
      </c>
      <c r="U341" s="76">
        <v>0</v>
      </c>
      <c r="V341" s="133">
        <v>16.2364</v>
      </c>
      <c r="W341" s="134">
        <v>3171.35</v>
      </c>
      <c r="X341" s="134">
        <v>-71.150000000000006</v>
      </c>
      <c r="Y341" s="76">
        <v>440</v>
      </c>
      <c r="Z341" s="76">
        <v>300</v>
      </c>
      <c r="AA341" s="80">
        <v>0</v>
      </c>
      <c r="AB341" s="84">
        <v>0</v>
      </c>
      <c r="AC341" s="80">
        <v>0</v>
      </c>
      <c r="AD341" s="80">
        <v>0</v>
      </c>
      <c r="AE341" s="76">
        <v>9000</v>
      </c>
    </row>
    <row r="342" spans="1:32" ht="15" hidden="1" x14ac:dyDescent="0.2">
      <c r="A342" s="76">
        <v>329</v>
      </c>
      <c r="B342" s="75" t="s">
        <v>404</v>
      </c>
      <c r="C342" s="80">
        <v>230.31</v>
      </c>
      <c r="D342" s="81">
        <v>360</v>
      </c>
      <c r="E342" s="81">
        <v>638</v>
      </c>
      <c r="F342" s="81">
        <v>924.8</v>
      </c>
      <c r="G342" s="81">
        <v>34.6</v>
      </c>
      <c r="H342" s="81">
        <v>784</v>
      </c>
      <c r="I342" s="80">
        <v>0.35799999999999998</v>
      </c>
      <c r="J342" s="80">
        <v>0</v>
      </c>
      <c r="K342" s="80">
        <v>0</v>
      </c>
      <c r="L342" s="81">
        <v>0</v>
      </c>
      <c r="M342" s="81">
        <v>0</v>
      </c>
      <c r="N342" s="82">
        <v>0</v>
      </c>
      <c r="O342" s="83">
        <v>0</v>
      </c>
      <c r="P342" s="83">
        <v>0</v>
      </c>
      <c r="Q342" s="83">
        <v>0</v>
      </c>
      <c r="R342" s="84">
        <v>940.58</v>
      </c>
      <c r="S342" s="84">
        <v>460.94</v>
      </c>
      <c r="T342" s="76">
        <v>0</v>
      </c>
      <c r="U342" s="76">
        <v>0</v>
      </c>
      <c r="V342" s="133">
        <v>0</v>
      </c>
      <c r="W342" s="134">
        <v>0</v>
      </c>
      <c r="X342" s="134">
        <v>0</v>
      </c>
      <c r="Y342" s="76">
        <v>0</v>
      </c>
      <c r="Z342" s="76">
        <v>0</v>
      </c>
      <c r="AA342" s="80">
        <v>0</v>
      </c>
      <c r="AB342" s="84">
        <v>0</v>
      </c>
      <c r="AC342" s="80">
        <v>0</v>
      </c>
      <c r="AD342" s="80">
        <v>0</v>
      </c>
      <c r="AE342" s="76">
        <v>0</v>
      </c>
    </row>
    <row r="343" spans="1:32" ht="15" hidden="1" x14ac:dyDescent="0.2">
      <c r="A343" s="76">
        <v>330</v>
      </c>
      <c r="B343" s="75" t="s">
        <v>405</v>
      </c>
      <c r="C343" s="80">
        <v>107.15600000000001</v>
      </c>
      <c r="D343" s="81">
        <v>242.8</v>
      </c>
      <c r="E343" s="81">
        <v>476.5</v>
      </c>
      <c r="F343" s="81">
        <v>709</v>
      </c>
      <c r="G343" s="81">
        <v>41</v>
      </c>
      <c r="H343" s="81">
        <v>343</v>
      </c>
      <c r="I343" s="80">
        <v>0.24</v>
      </c>
      <c r="J343" s="80">
        <v>0.40600000000000003</v>
      </c>
      <c r="K343" s="80">
        <v>0.98899999999999999</v>
      </c>
      <c r="L343" s="81">
        <v>293</v>
      </c>
      <c r="M343" s="81">
        <v>1.5</v>
      </c>
      <c r="N343" s="82">
        <v>-3.819</v>
      </c>
      <c r="O343" s="83">
        <v>0.13569999999999999</v>
      </c>
      <c r="P343" s="83">
        <v>-7.2440000000000004E-5</v>
      </c>
      <c r="Q343" s="83">
        <v>1.109E-8</v>
      </c>
      <c r="R343" s="84">
        <v>928.12</v>
      </c>
      <c r="S343" s="84">
        <v>354.07</v>
      </c>
      <c r="T343" s="76">
        <v>0</v>
      </c>
      <c r="U343" s="76">
        <v>0</v>
      </c>
      <c r="V343" s="133">
        <v>16.7498</v>
      </c>
      <c r="W343" s="134">
        <v>4080.32</v>
      </c>
      <c r="X343" s="134">
        <v>-73.150000000000006</v>
      </c>
      <c r="Y343" s="76">
        <v>500</v>
      </c>
      <c r="Z343" s="76">
        <v>355</v>
      </c>
      <c r="AA343" s="80">
        <v>0</v>
      </c>
      <c r="AB343" s="84">
        <v>0</v>
      </c>
      <c r="AC343" s="80">
        <v>0</v>
      </c>
      <c r="AD343" s="80">
        <v>0</v>
      </c>
      <c r="AE343" s="76">
        <v>10900</v>
      </c>
    </row>
    <row r="344" spans="1:32" ht="15" hidden="1" x14ac:dyDescent="0.2">
      <c r="A344" s="76">
        <v>331</v>
      </c>
      <c r="B344" s="75" t="s">
        <v>406</v>
      </c>
      <c r="C344" s="80">
        <v>106.16800000000001</v>
      </c>
      <c r="D344" s="81">
        <v>225.3</v>
      </c>
      <c r="E344" s="81">
        <v>412.3</v>
      </c>
      <c r="F344" s="81">
        <v>617</v>
      </c>
      <c r="G344" s="81">
        <v>35</v>
      </c>
      <c r="H344" s="81">
        <v>376</v>
      </c>
      <c r="I344" s="80">
        <v>0.26</v>
      </c>
      <c r="J344" s="80">
        <v>0.33100000000000002</v>
      </c>
      <c r="K344" s="80">
        <v>0.86399999999999999</v>
      </c>
      <c r="L344" s="81">
        <v>293</v>
      </c>
      <c r="M344" s="81">
        <v>0.3</v>
      </c>
      <c r="N344" s="82">
        <v>-6.9660000000000002</v>
      </c>
      <c r="O344" s="83">
        <v>0.15040000000000001</v>
      </c>
      <c r="P344" s="83">
        <v>-8.9499999999999994E-5</v>
      </c>
      <c r="Q344" s="83">
        <v>2.0249999999999999E-8</v>
      </c>
      <c r="R344" s="84">
        <v>453.42</v>
      </c>
      <c r="S344" s="84">
        <v>257.18</v>
      </c>
      <c r="T344" s="76">
        <v>4.12</v>
      </c>
      <c r="U344" s="76">
        <v>28.41</v>
      </c>
      <c r="V344" s="133">
        <v>16.138999999999999</v>
      </c>
      <c r="W344" s="134">
        <v>3366.99</v>
      </c>
      <c r="X344" s="134">
        <v>-58.04</v>
      </c>
      <c r="Y344" s="76">
        <v>440</v>
      </c>
      <c r="Z344" s="76">
        <v>300</v>
      </c>
      <c r="AA344" s="80">
        <v>55.493000000000002</v>
      </c>
      <c r="AB344" s="84">
        <v>-6666.23</v>
      </c>
      <c r="AC344" s="80">
        <v>-5.4359999999999999</v>
      </c>
      <c r="AD344" s="80">
        <v>6.08</v>
      </c>
      <c r="AE344" s="76">
        <v>8690</v>
      </c>
    </row>
    <row r="345" spans="1:32" ht="15" hidden="1" x14ac:dyDescent="0.2">
      <c r="A345" s="76">
        <v>332</v>
      </c>
      <c r="B345" s="75" t="s">
        <v>407</v>
      </c>
      <c r="C345" s="80">
        <v>121.18300000000001</v>
      </c>
      <c r="D345" s="81">
        <v>275.60000000000002</v>
      </c>
      <c r="E345" s="81">
        <v>466.7</v>
      </c>
      <c r="F345" s="81">
        <v>687</v>
      </c>
      <c r="G345" s="81">
        <v>35.799999999999997</v>
      </c>
      <c r="H345" s="81">
        <v>0</v>
      </c>
      <c r="I345" s="80">
        <v>0</v>
      </c>
      <c r="J345" s="80">
        <v>0</v>
      </c>
      <c r="K345" s="80">
        <v>0.95599999999999996</v>
      </c>
      <c r="L345" s="81">
        <v>293</v>
      </c>
      <c r="M345" s="81">
        <v>1.6</v>
      </c>
      <c r="N345" s="82">
        <v>0</v>
      </c>
      <c r="O345" s="83">
        <v>0</v>
      </c>
      <c r="P345" s="83">
        <v>0</v>
      </c>
      <c r="Q345" s="83">
        <v>0</v>
      </c>
      <c r="R345" s="84">
        <v>553.02</v>
      </c>
      <c r="S345" s="84">
        <v>320.02999999999997</v>
      </c>
      <c r="T345" s="76">
        <v>20.100000000000001</v>
      </c>
      <c r="U345" s="76">
        <v>55.26</v>
      </c>
      <c r="V345" s="133">
        <v>16.964700000000001</v>
      </c>
      <c r="W345" s="134">
        <v>4276.08</v>
      </c>
      <c r="X345" s="134">
        <v>-52.8</v>
      </c>
      <c r="Y345" s="76">
        <v>480</v>
      </c>
      <c r="Z345" s="76">
        <v>345</v>
      </c>
      <c r="AA345" s="80">
        <v>0</v>
      </c>
      <c r="AB345" s="84">
        <v>0</v>
      </c>
      <c r="AC345" s="80">
        <v>0</v>
      </c>
      <c r="AD345" s="80">
        <v>0</v>
      </c>
      <c r="AE345" s="76">
        <v>0</v>
      </c>
    </row>
    <row r="346" spans="1:32" ht="15" hidden="1" x14ac:dyDescent="0.2">
      <c r="A346" s="76">
        <v>333</v>
      </c>
      <c r="B346" s="75" t="s">
        <v>408</v>
      </c>
      <c r="C346" s="80">
        <v>128.17400000000001</v>
      </c>
      <c r="D346" s="81">
        <v>353.5</v>
      </c>
      <c r="E346" s="81">
        <v>491.1</v>
      </c>
      <c r="F346" s="81">
        <v>748.4</v>
      </c>
      <c r="G346" s="81">
        <v>40</v>
      </c>
      <c r="H346" s="81">
        <v>410</v>
      </c>
      <c r="I346" s="80">
        <v>0.26700000000000002</v>
      </c>
      <c r="J346" s="80">
        <v>0.30199999999999999</v>
      </c>
      <c r="K346" s="80">
        <v>0.97099999999999997</v>
      </c>
      <c r="L346" s="81">
        <v>363</v>
      </c>
      <c r="M346" s="81">
        <v>0</v>
      </c>
      <c r="N346" s="82">
        <v>-16.433</v>
      </c>
      <c r="O346" s="83">
        <v>0.20300000000000001</v>
      </c>
      <c r="P346" s="83">
        <v>-1.5540000000000001E-4</v>
      </c>
      <c r="Q346" s="83">
        <v>4.7309999999999998E-8</v>
      </c>
      <c r="R346" s="84">
        <v>873.32</v>
      </c>
      <c r="S346" s="84">
        <v>352.57</v>
      </c>
      <c r="T346" s="76">
        <v>36.08</v>
      </c>
      <c r="U346" s="76">
        <v>53.44</v>
      </c>
      <c r="V346" s="133">
        <v>16.142600000000002</v>
      </c>
      <c r="W346" s="134">
        <v>3992.01</v>
      </c>
      <c r="X346" s="134">
        <v>-71.290000000000006</v>
      </c>
      <c r="Y346" s="76">
        <v>525</v>
      </c>
      <c r="Z346" s="76">
        <v>360</v>
      </c>
      <c r="AA346" s="80">
        <v>0</v>
      </c>
      <c r="AB346" s="84">
        <v>0</v>
      </c>
      <c r="AC346" s="80">
        <v>0</v>
      </c>
      <c r="AD346" s="80">
        <v>0</v>
      </c>
      <c r="AE346" s="76">
        <v>10340</v>
      </c>
    </row>
    <row r="347" spans="1:32" ht="15" hidden="1" x14ac:dyDescent="0.2">
      <c r="A347" s="76">
        <v>334</v>
      </c>
      <c r="B347" s="75" t="s">
        <v>409</v>
      </c>
      <c r="C347" s="80">
        <v>58.124000000000002</v>
      </c>
      <c r="D347" s="81">
        <v>134.80000000000001</v>
      </c>
      <c r="E347" s="81">
        <v>272.7</v>
      </c>
      <c r="F347" s="81">
        <v>425.2</v>
      </c>
      <c r="G347" s="81">
        <v>37.5</v>
      </c>
      <c r="H347" s="81">
        <v>255</v>
      </c>
      <c r="I347" s="80">
        <v>0.27400000000000002</v>
      </c>
      <c r="J347" s="80">
        <v>0.193</v>
      </c>
      <c r="K347" s="80">
        <v>0.57899999999999996</v>
      </c>
      <c r="L347" s="81">
        <v>293</v>
      </c>
      <c r="M347" s="81">
        <v>0</v>
      </c>
      <c r="N347" s="82">
        <v>2.266</v>
      </c>
      <c r="O347" s="83">
        <v>7.9130000000000006E-2</v>
      </c>
      <c r="P347" s="83">
        <v>-2.6469999999999999E-5</v>
      </c>
      <c r="Q347" s="83">
        <v>-6.7400000000000005E-10</v>
      </c>
      <c r="R347" s="84">
        <v>265.83999999999997</v>
      </c>
      <c r="S347" s="84">
        <v>160.19999999999999</v>
      </c>
      <c r="T347" s="76">
        <v>-30.15</v>
      </c>
      <c r="U347" s="76">
        <v>-4.0999999999999996</v>
      </c>
      <c r="V347" s="133">
        <v>15.6782</v>
      </c>
      <c r="W347" s="134">
        <v>2154.9</v>
      </c>
      <c r="X347" s="134">
        <v>-34.42</v>
      </c>
      <c r="Y347" s="76">
        <v>290</v>
      </c>
      <c r="Z347" s="76">
        <v>195</v>
      </c>
      <c r="AA347" s="80">
        <v>48.334000000000003</v>
      </c>
      <c r="AB347" s="84">
        <v>-4065.57</v>
      </c>
      <c r="AC347" s="80">
        <v>-4.7809999999999997</v>
      </c>
      <c r="AD347" s="80">
        <v>2.68</v>
      </c>
      <c r="AE347" s="76">
        <v>5352</v>
      </c>
      <c r="AF347" s="85"/>
    </row>
    <row r="348" spans="1:32" ht="15" hidden="1" x14ac:dyDescent="0.2">
      <c r="A348" s="76">
        <v>335</v>
      </c>
      <c r="B348" s="75" t="s">
        <v>410</v>
      </c>
      <c r="C348" s="80">
        <v>74.123000000000005</v>
      </c>
      <c r="D348" s="81">
        <v>183.9</v>
      </c>
      <c r="E348" s="81">
        <v>390.9</v>
      </c>
      <c r="F348" s="81">
        <v>562.9</v>
      </c>
      <c r="G348" s="81">
        <v>43.6</v>
      </c>
      <c r="H348" s="81">
        <v>274</v>
      </c>
      <c r="I348" s="80">
        <v>0.25900000000000001</v>
      </c>
      <c r="J348" s="80">
        <v>0.59</v>
      </c>
      <c r="K348" s="80">
        <v>0.81</v>
      </c>
      <c r="L348" s="81">
        <v>293</v>
      </c>
      <c r="M348" s="81">
        <v>1.8</v>
      </c>
      <c r="N348" s="82">
        <v>0.78</v>
      </c>
      <c r="O348" s="83">
        <v>9.9839999999999998E-2</v>
      </c>
      <c r="P348" s="83">
        <v>-5.3539999999999999E-5</v>
      </c>
      <c r="Q348" s="83">
        <v>1.119E-8</v>
      </c>
      <c r="R348" s="84">
        <v>984.54</v>
      </c>
      <c r="S348" s="84">
        <v>341.12</v>
      </c>
      <c r="T348" s="76">
        <v>-65.650000000000006</v>
      </c>
      <c r="U348" s="76">
        <v>-36.04</v>
      </c>
      <c r="V348" s="133">
        <v>17.216000000000001</v>
      </c>
      <c r="W348" s="134">
        <v>3137.02</v>
      </c>
      <c r="X348" s="134">
        <v>-94.43</v>
      </c>
      <c r="Y348" s="76">
        <v>404</v>
      </c>
      <c r="Z348" s="76">
        <v>288</v>
      </c>
      <c r="AA348" s="80">
        <v>0</v>
      </c>
      <c r="AB348" s="84">
        <v>0</v>
      </c>
      <c r="AC348" s="80">
        <v>0</v>
      </c>
      <c r="AD348" s="80">
        <v>0</v>
      </c>
      <c r="AE348" s="76">
        <v>10300</v>
      </c>
    </row>
    <row r="349" spans="1:32" ht="15" hidden="1" x14ac:dyDescent="0.2">
      <c r="A349" s="76">
        <v>336</v>
      </c>
      <c r="B349" s="75" t="s">
        <v>411</v>
      </c>
      <c r="C349" s="80">
        <v>73.138999999999996</v>
      </c>
      <c r="D349" s="81">
        <v>224.1</v>
      </c>
      <c r="E349" s="81">
        <v>350.6</v>
      </c>
      <c r="F349" s="81">
        <v>524</v>
      </c>
      <c r="G349" s="81">
        <v>41</v>
      </c>
      <c r="H349" s="81">
        <v>288</v>
      </c>
      <c r="I349" s="80">
        <v>0.27</v>
      </c>
      <c r="J349" s="80">
        <v>0.39600000000000002</v>
      </c>
      <c r="K349" s="80">
        <v>0.73899999999999999</v>
      </c>
      <c r="L349" s="81">
        <v>293</v>
      </c>
      <c r="M349" s="81">
        <v>1.3</v>
      </c>
      <c r="N349" s="82">
        <v>1.2130000000000001</v>
      </c>
      <c r="O349" s="83">
        <v>0.1069</v>
      </c>
      <c r="P349" s="83">
        <v>-5.749E-5</v>
      </c>
      <c r="Q349" s="83">
        <v>1.815E-8</v>
      </c>
      <c r="R349" s="84">
        <v>472.06</v>
      </c>
      <c r="S349" s="84">
        <v>246.98</v>
      </c>
      <c r="T349" s="76">
        <v>-22</v>
      </c>
      <c r="U349" s="76">
        <v>11.76</v>
      </c>
      <c r="V349" s="133">
        <v>16.608499999999999</v>
      </c>
      <c r="W349" s="134">
        <v>3012.7</v>
      </c>
      <c r="X349" s="134">
        <v>-48.96</v>
      </c>
      <c r="Y349" s="76">
        <v>373</v>
      </c>
      <c r="Z349" s="76">
        <v>259</v>
      </c>
      <c r="AA349" s="80">
        <v>0</v>
      </c>
      <c r="AB349" s="84">
        <v>0</v>
      </c>
      <c r="AC349" s="80">
        <v>0</v>
      </c>
      <c r="AD349" s="80">
        <v>0</v>
      </c>
      <c r="AE349" s="76">
        <v>7670</v>
      </c>
    </row>
    <row r="350" spans="1:32" ht="15" hidden="1" x14ac:dyDescent="0.2">
      <c r="A350" s="76">
        <v>337</v>
      </c>
      <c r="B350" s="75" t="s">
        <v>412</v>
      </c>
      <c r="C350" s="80">
        <v>116.161</v>
      </c>
      <c r="D350" s="81">
        <v>189</v>
      </c>
      <c r="E350" s="81">
        <v>389.6</v>
      </c>
      <c r="F350" s="81">
        <v>571</v>
      </c>
      <c r="G350" s="81">
        <v>32.299999999999997</v>
      </c>
      <c r="H350" s="81">
        <v>371</v>
      </c>
      <c r="I350" s="80">
        <v>0.26</v>
      </c>
      <c r="J350" s="80">
        <v>0.4</v>
      </c>
      <c r="K350" s="80">
        <v>0.80100000000000005</v>
      </c>
      <c r="L350" s="81">
        <v>293</v>
      </c>
      <c r="M350" s="81">
        <v>2.8</v>
      </c>
      <c r="N350" s="82">
        <v>3.2530000000000001</v>
      </c>
      <c r="O350" s="83">
        <v>0.13109999999999999</v>
      </c>
      <c r="P350" s="83">
        <v>-5.4419999999999997E-5</v>
      </c>
      <c r="Q350" s="83">
        <v>-1.8899999999999999E-10</v>
      </c>
      <c r="R350" s="84">
        <v>537.58000000000004</v>
      </c>
      <c r="S350" s="84">
        <v>272.3</v>
      </c>
      <c r="T350" s="76">
        <v>-116.26</v>
      </c>
      <c r="U350" s="76">
        <v>0</v>
      </c>
      <c r="V350" s="133">
        <v>16.183599999999998</v>
      </c>
      <c r="W350" s="134">
        <v>3151.09</v>
      </c>
      <c r="X350" s="134">
        <v>-69.150000000000006</v>
      </c>
      <c r="Y350" s="76">
        <v>435</v>
      </c>
      <c r="Z350" s="76">
        <v>295</v>
      </c>
      <c r="AA350" s="80">
        <v>0</v>
      </c>
      <c r="AB350" s="84">
        <v>0</v>
      </c>
      <c r="AC350" s="80">
        <v>0</v>
      </c>
      <c r="AD350" s="80">
        <v>0</v>
      </c>
      <c r="AE350" s="76">
        <v>8600</v>
      </c>
    </row>
    <row r="351" spans="1:32" ht="15" hidden="1" x14ac:dyDescent="0.2">
      <c r="A351" s="76">
        <v>338</v>
      </c>
      <c r="B351" s="75" t="s">
        <v>413</v>
      </c>
      <c r="C351" s="80">
        <v>149.23599999999999</v>
      </c>
      <c r="D351" s="81">
        <v>259</v>
      </c>
      <c r="E351" s="81">
        <v>513.9</v>
      </c>
      <c r="F351" s="81">
        <v>721</v>
      </c>
      <c r="G351" s="81">
        <v>28</v>
      </c>
      <c r="H351" s="81">
        <v>518</v>
      </c>
      <c r="I351" s="80">
        <v>0.25</v>
      </c>
      <c r="J351" s="80">
        <v>0</v>
      </c>
      <c r="K351" s="80">
        <v>0.93200000000000005</v>
      </c>
      <c r="L351" s="81">
        <v>293</v>
      </c>
      <c r="M351" s="81">
        <v>0</v>
      </c>
      <c r="N351" s="82">
        <v>-8.1370000000000005</v>
      </c>
      <c r="O351" s="83">
        <v>0.21840000000000001</v>
      </c>
      <c r="P351" s="83">
        <v>-1.328E-4</v>
      </c>
      <c r="Q351" s="83">
        <v>3.0750000000000001E-8</v>
      </c>
      <c r="R351" s="84">
        <v>1111.0999999999999</v>
      </c>
      <c r="S351" s="84">
        <v>341.28</v>
      </c>
      <c r="T351" s="76">
        <v>0</v>
      </c>
      <c r="U351" s="76">
        <v>0</v>
      </c>
      <c r="V351" s="133">
        <v>16.3994</v>
      </c>
      <c r="W351" s="134">
        <v>4079.72</v>
      </c>
      <c r="X351" s="134">
        <v>-96.15</v>
      </c>
      <c r="Y351" s="76">
        <v>560</v>
      </c>
      <c r="Z351" s="76">
        <v>385</v>
      </c>
      <c r="AA351" s="80">
        <v>0</v>
      </c>
      <c r="AB351" s="84">
        <v>0</v>
      </c>
      <c r="AC351" s="80">
        <v>0</v>
      </c>
      <c r="AD351" s="80">
        <v>0</v>
      </c>
      <c r="AE351" s="76">
        <v>11690</v>
      </c>
    </row>
    <row r="352" spans="1:32" ht="15" hidden="1" x14ac:dyDescent="0.2">
      <c r="A352" s="76">
        <v>339</v>
      </c>
      <c r="B352" s="75" t="s">
        <v>414</v>
      </c>
      <c r="C352" s="80">
        <v>134.22200000000001</v>
      </c>
      <c r="D352" s="81">
        <v>185.2</v>
      </c>
      <c r="E352" s="81">
        <v>456.4</v>
      </c>
      <c r="F352" s="81">
        <v>660.5</v>
      </c>
      <c r="G352" s="81">
        <v>28.5</v>
      </c>
      <c r="H352" s="81">
        <v>497</v>
      </c>
      <c r="I352" s="80">
        <v>0.26100000000000001</v>
      </c>
      <c r="J352" s="80">
        <v>0.39200000000000002</v>
      </c>
      <c r="K352" s="80">
        <v>0.86</v>
      </c>
      <c r="L352" s="81">
        <v>293</v>
      </c>
      <c r="M352" s="81">
        <v>0.4</v>
      </c>
      <c r="N352" s="82">
        <v>-5.4909999999999997</v>
      </c>
      <c r="O352" s="83">
        <v>0.1895</v>
      </c>
      <c r="P352" s="83">
        <v>-1.05E-4</v>
      </c>
      <c r="Q352" s="83">
        <v>2.0470000000000001E-8</v>
      </c>
      <c r="R352" s="84">
        <v>563.84</v>
      </c>
      <c r="S352" s="84">
        <v>296.01</v>
      </c>
      <c r="T352" s="76">
        <v>-3.3</v>
      </c>
      <c r="U352" s="76">
        <v>34.58</v>
      </c>
      <c r="V352" s="133">
        <v>16.0793</v>
      </c>
      <c r="W352" s="134">
        <v>3633.4</v>
      </c>
      <c r="X352" s="134">
        <v>-71.77</v>
      </c>
      <c r="Y352" s="76">
        <v>486</v>
      </c>
      <c r="Z352" s="76">
        <v>335</v>
      </c>
      <c r="AA352" s="80">
        <v>0</v>
      </c>
      <c r="AB352" s="84">
        <v>0</v>
      </c>
      <c r="AC352" s="80">
        <v>0</v>
      </c>
      <c r="AD352" s="80">
        <v>0</v>
      </c>
      <c r="AE352" s="76">
        <v>9380</v>
      </c>
    </row>
    <row r="353" spans="1:33" ht="15" hidden="1" x14ac:dyDescent="0.2">
      <c r="A353" s="76">
        <v>340</v>
      </c>
      <c r="B353" s="75" t="s">
        <v>415</v>
      </c>
      <c r="C353" s="80">
        <v>140.27000000000001</v>
      </c>
      <c r="D353" s="81">
        <v>198.4</v>
      </c>
      <c r="E353" s="81">
        <v>454.1</v>
      </c>
      <c r="F353" s="81">
        <v>667</v>
      </c>
      <c r="G353" s="81">
        <v>31.1</v>
      </c>
      <c r="H353" s="81">
        <v>0</v>
      </c>
      <c r="I353" s="80">
        <v>0</v>
      </c>
      <c r="J353" s="80">
        <v>0.36199999999999999</v>
      </c>
      <c r="K353" s="80">
        <v>0.79900000000000004</v>
      </c>
      <c r="L353" s="81">
        <v>293</v>
      </c>
      <c r="M353" s="81">
        <v>0</v>
      </c>
      <c r="N353" s="82">
        <v>-15.037000000000001</v>
      </c>
      <c r="O353" s="83">
        <v>0.25819999999999999</v>
      </c>
      <c r="P353" s="83">
        <v>-1.506E-4</v>
      </c>
      <c r="Q353" s="83">
        <v>3.344E-8</v>
      </c>
      <c r="R353" s="84">
        <v>598.29999999999995</v>
      </c>
      <c r="S353" s="84">
        <v>311.39</v>
      </c>
      <c r="T353" s="76">
        <v>-50.95</v>
      </c>
      <c r="U353" s="76">
        <v>13.49</v>
      </c>
      <c r="V353" s="133">
        <v>15.9116</v>
      </c>
      <c r="W353" s="134">
        <v>3542.57</v>
      </c>
      <c r="X353" s="134">
        <v>-72.319999999999993</v>
      </c>
      <c r="Y353" s="76">
        <v>485</v>
      </c>
      <c r="Z353" s="76">
        <v>332</v>
      </c>
      <c r="AA353" s="80">
        <v>0</v>
      </c>
      <c r="AB353" s="84">
        <v>0</v>
      </c>
      <c r="AC353" s="80">
        <v>0</v>
      </c>
      <c r="AD353" s="80">
        <v>0</v>
      </c>
      <c r="AE353" s="76">
        <v>9200</v>
      </c>
    </row>
    <row r="354" spans="1:33" ht="15" hidden="1" x14ac:dyDescent="0.2">
      <c r="A354" s="76">
        <v>341</v>
      </c>
      <c r="B354" s="75" t="s">
        <v>416</v>
      </c>
      <c r="C354" s="80">
        <v>72.106999999999999</v>
      </c>
      <c r="D354" s="81">
        <v>176.8</v>
      </c>
      <c r="E354" s="81">
        <v>348</v>
      </c>
      <c r="F354" s="81">
        <v>524</v>
      </c>
      <c r="G354" s="81">
        <v>40</v>
      </c>
      <c r="H354" s="81">
        <v>278</v>
      </c>
      <c r="I354" s="80">
        <v>0.26</v>
      </c>
      <c r="J354" s="80">
        <v>0.35199999999999998</v>
      </c>
      <c r="K354" s="80">
        <v>0.80200000000000005</v>
      </c>
      <c r="L354" s="81">
        <v>293</v>
      </c>
      <c r="M354" s="81">
        <v>2.6</v>
      </c>
      <c r="N354" s="82">
        <v>3.363</v>
      </c>
      <c r="O354" s="83">
        <v>8.2570000000000005E-2</v>
      </c>
      <c r="P354" s="83">
        <v>-4.1149999999999997E-5</v>
      </c>
      <c r="Q354" s="83">
        <v>6.8960000000000002E-9</v>
      </c>
      <c r="R354" s="84">
        <v>472.31</v>
      </c>
      <c r="S354" s="84">
        <v>233.42</v>
      </c>
      <c r="T354" s="76">
        <v>-49</v>
      </c>
      <c r="U354" s="76">
        <v>-27.43</v>
      </c>
      <c r="V354" s="133">
        <v>16.166799999999999</v>
      </c>
      <c r="W354" s="134">
        <v>2839.09</v>
      </c>
      <c r="X354" s="134">
        <v>-50.15</v>
      </c>
      <c r="Y354" s="76">
        <v>380</v>
      </c>
      <c r="Z354" s="76">
        <v>255</v>
      </c>
      <c r="AA354" s="80">
        <v>0</v>
      </c>
      <c r="AB354" s="84">
        <v>0</v>
      </c>
      <c r="AC354" s="80">
        <v>0</v>
      </c>
      <c r="AD354" s="80">
        <v>0</v>
      </c>
      <c r="AE354" s="76">
        <v>7530</v>
      </c>
    </row>
    <row r="355" spans="1:33" ht="15" hidden="1" x14ac:dyDescent="0.2">
      <c r="A355" s="76">
        <v>342</v>
      </c>
      <c r="B355" s="75" t="s">
        <v>417</v>
      </c>
      <c r="C355" s="80">
        <v>88.106999999999999</v>
      </c>
      <c r="D355" s="81">
        <v>267.89999999999998</v>
      </c>
      <c r="E355" s="81">
        <v>436.4</v>
      </c>
      <c r="F355" s="81">
        <v>628</v>
      </c>
      <c r="G355" s="81">
        <v>52</v>
      </c>
      <c r="H355" s="81">
        <v>292</v>
      </c>
      <c r="I355" s="80">
        <v>0.29499999999999998</v>
      </c>
      <c r="J355" s="80">
        <v>0.67</v>
      </c>
      <c r="K355" s="80">
        <v>0.95799999999999996</v>
      </c>
      <c r="L355" s="81">
        <v>293</v>
      </c>
      <c r="M355" s="81">
        <v>1.5</v>
      </c>
      <c r="N355" s="82">
        <v>2.8039999999999998</v>
      </c>
      <c r="O355" s="83">
        <v>9.8809999999999995E-2</v>
      </c>
      <c r="P355" s="83">
        <v>-5.804E-5</v>
      </c>
      <c r="Q355" s="83">
        <v>1.321E-8</v>
      </c>
      <c r="R355" s="84">
        <v>640.41999999999996</v>
      </c>
      <c r="S355" s="84">
        <v>321.13</v>
      </c>
      <c r="T355" s="76">
        <v>-113.73</v>
      </c>
      <c r="U355" s="76">
        <v>0</v>
      </c>
      <c r="V355" s="133">
        <v>17.923999999999999</v>
      </c>
      <c r="W355" s="134">
        <v>4130.93</v>
      </c>
      <c r="X355" s="134">
        <v>-70.55</v>
      </c>
      <c r="Y355" s="76">
        <v>470</v>
      </c>
      <c r="Z355" s="76">
        <v>335</v>
      </c>
      <c r="AA355" s="80">
        <v>73.805999999999997</v>
      </c>
      <c r="AB355" s="84">
        <v>-9015.33</v>
      </c>
      <c r="AC355" s="80">
        <v>-7.6509999999999998</v>
      </c>
      <c r="AD355" s="80">
        <v>4.22</v>
      </c>
      <c r="AE355" s="76">
        <v>10040</v>
      </c>
    </row>
    <row r="356" spans="1:33" ht="15" hidden="1" x14ac:dyDescent="0.2">
      <c r="A356" s="76">
        <v>343</v>
      </c>
      <c r="B356" s="75" t="s">
        <v>418</v>
      </c>
      <c r="C356" s="80">
        <v>142.286</v>
      </c>
      <c r="D356" s="81">
        <v>243.5</v>
      </c>
      <c r="E356" s="81">
        <v>447.3</v>
      </c>
      <c r="F356" s="81">
        <v>617.6</v>
      </c>
      <c r="G356" s="81">
        <v>20.8</v>
      </c>
      <c r="H356" s="81">
        <v>603</v>
      </c>
      <c r="I356" s="80">
        <v>0.247</v>
      </c>
      <c r="J356" s="80">
        <v>0.49</v>
      </c>
      <c r="K356" s="80">
        <v>0.73</v>
      </c>
      <c r="L356" s="81">
        <v>293</v>
      </c>
      <c r="M356" s="81">
        <v>0</v>
      </c>
      <c r="N356" s="82">
        <v>-1.89</v>
      </c>
      <c r="O356" s="83">
        <v>0.22950000000000001</v>
      </c>
      <c r="P356" s="83">
        <v>-1.2630000000000001E-4</v>
      </c>
      <c r="Q356" s="83">
        <v>2.7010000000000002E-8</v>
      </c>
      <c r="R356" s="84">
        <v>558.61</v>
      </c>
      <c r="S356" s="84">
        <v>288.37</v>
      </c>
      <c r="T356" s="76">
        <v>-59.67</v>
      </c>
      <c r="U356" s="76">
        <v>7.94</v>
      </c>
      <c r="V356" s="133">
        <v>16.011399999999998</v>
      </c>
      <c r="W356" s="134">
        <v>3456.8</v>
      </c>
      <c r="X356" s="134">
        <v>-78.67</v>
      </c>
      <c r="Y356" s="76">
        <v>476</v>
      </c>
      <c r="Z356" s="76">
        <v>330</v>
      </c>
      <c r="AA356" s="80">
        <v>75.474999999999994</v>
      </c>
      <c r="AB356" s="84">
        <v>-8563.64</v>
      </c>
      <c r="AC356" s="80">
        <v>-8.1489999999999991</v>
      </c>
      <c r="AD356" s="80">
        <v>10.199999999999999</v>
      </c>
      <c r="AE356" s="76">
        <v>9388</v>
      </c>
    </row>
    <row r="357" spans="1:33" ht="15" hidden="1" x14ac:dyDescent="0.2">
      <c r="A357" s="76">
        <v>344</v>
      </c>
      <c r="B357" s="75" t="s">
        <v>419</v>
      </c>
      <c r="C357" s="80">
        <v>210.405</v>
      </c>
      <c r="D357" s="81">
        <v>0</v>
      </c>
      <c r="E357" s="81">
        <v>552.5</v>
      </c>
      <c r="F357" s="81">
        <v>723.8</v>
      </c>
      <c r="G357" s="81">
        <v>15</v>
      </c>
      <c r="H357" s="81">
        <v>0</v>
      </c>
      <c r="I357" s="80">
        <v>0</v>
      </c>
      <c r="J357" s="80">
        <v>0.65400000000000003</v>
      </c>
      <c r="K357" s="80">
        <v>0</v>
      </c>
      <c r="L357" s="81">
        <v>0</v>
      </c>
      <c r="M357" s="81">
        <v>0</v>
      </c>
      <c r="N357" s="82">
        <v>-14.79</v>
      </c>
      <c r="O357" s="83">
        <v>3.601</v>
      </c>
      <c r="P357" s="83">
        <v>-1</v>
      </c>
      <c r="Q357" s="83">
        <v>-2.0819999999999999</v>
      </c>
      <c r="R357" s="84">
        <v>-4</v>
      </c>
      <c r="S357" s="84">
        <v>4.6790000000000003</v>
      </c>
      <c r="T357" s="76">
        <v>-8</v>
      </c>
      <c r="U357" s="76">
        <v>771.74</v>
      </c>
      <c r="V357" s="133">
        <v>368.3</v>
      </c>
      <c r="W357" s="134">
        <v>-69.78</v>
      </c>
      <c r="X357" s="134">
        <v>26.73</v>
      </c>
      <c r="Y357" s="76">
        <v>16.126100000000001</v>
      </c>
      <c r="Z357" s="76">
        <v>4203.9399999999996</v>
      </c>
      <c r="AA357" s="80">
        <v>-109.7</v>
      </c>
      <c r="AB357" s="84">
        <v>586</v>
      </c>
      <c r="AC357" s="80">
        <v>413</v>
      </c>
      <c r="AD357" s="80">
        <v>0</v>
      </c>
      <c r="AE357" s="76">
        <v>0</v>
      </c>
      <c r="AG357" s="76">
        <v>0</v>
      </c>
    </row>
    <row r="358" spans="1:33" ht="15" hidden="1" x14ac:dyDescent="0.2">
      <c r="A358" s="76">
        <v>345</v>
      </c>
      <c r="B358" s="75" t="s">
        <v>420</v>
      </c>
      <c r="C358" s="80">
        <v>224.43199999999999</v>
      </c>
      <c r="D358" s="81">
        <v>0</v>
      </c>
      <c r="E358" s="81">
        <v>570.79999999999995</v>
      </c>
      <c r="F358" s="81">
        <v>750</v>
      </c>
      <c r="G358" s="81">
        <v>13.4</v>
      </c>
      <c r="H358" s="81">
        <v>0</v>
      </c>
      <c r="I358" s="80">
        <v>0</v>
      </c>
      <c r="J358" s="80">
        <v>0.58299999999999996</v>
      </c>
      <c r="K358" s="80">
        <v>0</v>
      </c>
      <c r="L358" s="81">
        <v>0</v>
      </c>
      <c r="M358" s="81">
        <v>0</v>
      </c>
      <c r="N358" s="82">
        <v>-16.484000000000002</v>
      </c>
      <c r="O358" s="83">
        <v>3.9510000000000001</v>
      </c>
      <c r="P358" s="83">
        <v>-1</v>
      </c>
      <c r="Q358" s="83">
        <v>-2.2959999999999998</v>
      </c>
      <c r="R358" s="84">
        <v>-4</v>
      </c>
      <c r="S358" s="84">
        <v>5.1180000000000003</v>
      </c>
      <c r="T358" s="76">
        <v>-8</v>
      </c>
      <c r="U358" s="76">
        <v>925.84</v>
      </c>
      <c r="V358" s="133">
        <v>378.69</v>
      </c>
      <c r="W358" s="134">
        <v>0</v>
      </c>
      <c r="X358" s="134">
        <v>0</v>
      </c>
      <c r="Y358" s="76">
        <v>16.162700000000001</v>
      </c>
      <c r="Z358" s="76">
        <v>4373.37</v>
      </c>
      <c r="AA358" s="80">
        <v>-111.8</v>
      </c>
      <c r="AB358" s="84">
        <v>573</v>
      </c>
      <c r="AC358" s="80">
        <v>463</v>
      </c>
      <c r="AD358" s="80">
        <v>0</v>
      </c>
      <c r="AE358" s="76">
        <v>0</v>
      </c>
      <c r="AG358" s="76">
        <v>0</v>
      </c>
    </row>
    <row r="359" spans="1:33" ht="15" hidden="1" x14ac:dyDescent="0.2">
      <c r="A359" s="76">
        <v>346</v>
      </c>
      <c r="B359" s="75" t="s">
        <v>421</v>
      </c>
      <c r="C359" s="80">
        <v>170.34</v>
      </c>
      <c r="D359" s="81">
        <v>263.60000000000002</v>
      </c>
      <c r="E359" s="81">
        <v>489.5</v>
      </c>
      <c r="F359" s="81">
        <v>658.3</v>
      </c>
      <c r="G359" s="81">
        <v>18</v>
      </c>
      <c r="H359" s="81">
        <v>713</v>
      </c>
      <c r="I359" s="80">
        <v>0.24</v>
      </c>
      <c r="J359" s="80">
        <v>0.56200000000000006</v>
      </c>
      <c r="K359" s="80">
        <v>0.748</v>
      </c>
      <c r="L359" s="81">
        <v>293</v>
      </c>
      <c r="M359" s="81">
        <v>0</v>
      </c>
      <c r="N359" s="82">
        <v>-2.2280000000000002</v>
      </c>
      <c r="O359" s="83">
        <v>0.27439999999999998</v>
      </c>
      <c r="P359" s="83">
        <v>-1.516E-4</v>
      </c>
      <c r="Q359" s="83">
        <v>3.2460000000000001E-8</v>
      </c>
      <c r="R359" s="84">
        <v>631.63</v>
      </c>
      <c r="S359" s="84">
        <v>318.77999999999997</v>
      </c>
      <c r="T359" s="76">
        <v>-69.52</v>
      </c>
      <c r="U359" s="76">
        <v>11.96</v>
      </c>
      <c r="V359" s="133">
        <v>16.113399999999999</v>
      </c>
      <c r="W359" s="134">
        <v>3774.56</v>
      </c>
      <c r="X359" s="134">
        <v>-91.31</v>
      </c>
      <c r="Y359" s="76">
        <v>520</v>
      </c>
      <c r="Z359" s="76">
        <v>364</v>
      </c>
      <c r="AA359" s="80">
        <v>84.248000000000005</v>
      </c>
      <c r="AB359" s="84">
        <v>-10012.5</v>
      </c>
      <c r="AC359" s="80">
        <v>-9.2360000000000007</v>
      </c>
      <c r="AD359" s="80">
        <v>13.37</v>
      </c>
      <c r="AE359" s="76">
        <v>10430</v>
      </c>
    </row>
    <row r="360" spans="1:33" ht="15" hidden="1" x14ac:dyDescent="0.2">
      <c r="A360" s="76">
        <v>347</v>
      </c>
      <c r="B360" s="75" t="s">
        <v>422</v>
      </c>
      <c r="C360" s="80">
        <v>238.459</v>
      </c>
      <c r="D360" s="81">
        <v>0</v>
      </c>
      <c r="E360" s="81">
        <v>584.1</v>
      </c>
      <c r="F360" s="81">
        <v>750</v>
      </c>
      <c r="G360" s="81">
        <v>12.8</v>
      </c>
      <c r="H360" s="81">
        <v>0</v>
      </c>
      <c r="I360" s="80">
        <v>0</v>
      </c>
      <c r="J360" s="80">
        <v>0.71899999999999997</v>
      </c>
      <c r="K360" s="80">
        <v>0</v>
      </c>
      <c r="L360" s="81">
        <v>0</v>
      </c>
      <c r="M360" s="81">
        <v>0</v>
      </c>
      <c r="N360" s="82">
        <v>-15.11</v>
      </c>
      <c r="O360" s="83">
        <v>0.40489999999999998</v>
      </c>
      <c r="P360" s="83">
        <v>-2.3330000000000001E-4</v>
      </c>
      <c r="Q360" s="83">
        <v>5.2199999999999998E-8</v>
      </c>
      <c r="R360" s="84">
        <v>853.9</v>
      </c>
      <c r="S360" s="84">
        <v>385.53</v>
      </c>
      <c r="T360" s="76">
        <v>-80.28</v>
      </c>
      <c r="U360" s="76">
        <v>30.1</v>
      </c>
      <c r="V360" s="133">
        <v>16.191500000000001</v>
      </c>
      <c r="W360" s="134">
        <v>4395.87</v>
      </c>
      <c r="X360" s="134">
        <v>-124.2</v>
      </c>
      <c r="Y360" s="76">
        <v>619</v>
      </c>
      <c r="Z360" s="76">
        <v>441</v>
      </c>
      <c r="AA360" s="80">
        <v>0</v>
      </c>
      <c r="AB360" s="84">
        <v>0</v>
      </c>
      <c r="AC360" s="80">
        <v>0</v>
      </c>
      <c r="AD360" s="80">
        <v>0</v>
      </c>
      <c r="AE360" s="76">
        <v>12570</v>
      </c>
    </row>
    <row r="361" spans="1:33" ht="15" hidden="1" x14ac:dyDescent="0.2">
      <c r="A361" s="76">
        <v>348</v>
      </c>
      <c r="B361" s="75" t="s">
        <v>423</v>
      </c>
      <c r="C361" s="80">
        <v>282.55599999999998</v>
      </c>
      <c r="D361" s="81">
        <v>310</v>
      </c>
      <c r="E361" s="81">
        <v>617</v>
      </c>
      <c r="F361" s="81">
        <v>767</v>
      </c>
      <c r="G361" s="81">
        <v>11</v>
      </c>
      <c r="H361" s="81">
        <v>0</v>
      </c>
      <c r="I361" s="80">
        <v>0</v>
      </c>
      <c r="J361" s="80">
        <v>0.90700000000000003</v>
      </c>
      <c r="K361" s="80">
        <v>0.77500000000000002</v>
      </c>
      <c r="L361" s="81">
        <v>313</v>
      </c>
      <c r="M361" s="81">
        <v>0</v>
      </c>
      <c r="N361" s="82">
        <v>-5.3460000000000001</v>
      </c>
      <c r="O361" s="83">
        <v>0.4632</v>
      </c>
      <c r="P361" s="83">
        <v>-2.6669999999999998E-4</v>
      </c>
      <c r="Q361" s="83">
        <v>6.039E-8</v>
      </c>
      <c r="R361" s="84">
        <v>811.29</v>
      </c>
      <c r="S361" s="84">
        <v>401.67</v>
      </c>
      <c r="T361" s="76">
        <v>-108.93</v>
      </c>
      <c r="U361" s="76">
        <v>28.04</v>
      </c>
      <c r="V361" s="133">
        <v>16.468499999999999</v>
      </c>
      <c r="W361" s="134">
        <v>4680.46</v>
      </c>
      <c r="X361" s="134">
        <v>-141.1</v>
      </c>
      <c r="Y361" s="76">
        <v>652</v>
      </c>
      <c r="Z361" s="76">
        <v>471</v>
      </c>
      <c r="AA361" s="80">
        <v>0</v>
      </c>
      <c r="AB361" s="84">
        <v>0</v>
      </c>
      <c r="AC361" s="80">
        <v>0</v>
      </c>
      <c r="AD361" s="80">
        <v>0</v>
      </c>
      <c r="AE361" s="76">
        <v>13740</v>
      </c>
    </row>
    <row r="362" spans="1:33" ht="15" hidden="1" x14ac:dyDescent="0.2">
      <c r="A362" s="76">
        <v>349</v>
      </c>
      <c r="B362" s="75" t="s">
        <v>424</v>
      </c>
      <c r="C362" s="80">
        <v>20.183</v>
      </c>
      <c r="D362" s="81">
        <v>24.5</v>
      </c>
      <c r="E362" s="81">
        <v>27</v>
      </c>
      <c r="F362" s="81">
        <v>44.4</v>
      </c>
      <c r="G362" s="81">
        <v>27.2</v>
      </c>
      <c r="H362" s="81">
        <v>41.7</v>
      </c>
      <c r="I362" s="80">
        <v>0.311</v>
      </c>
      <c r="J362" s="80">
        <v>0</v>
      </c>
      <c r="K362" s="80">
        <v>1.204</v>
      </c>
      <c r="L362" s="81">
        <v>27</v>
      </c>
      <c r="M362" s="81">
        <v>0</v>
      </c>
      <c r="N362" s="82">
        <v>0</v>
      </c>
      <c r="O362" s="83">
        <v>0</v>
      </c>
      <c r="P362" s="83">
        <v>0</v>
      </c>
      <c r="Q362" s="83">
        <v>0</v>
      </c>
      <c r="R362" s="84">
        <v>0</v>
      </c>
      <c r="S362" s="84">
        <v>0</v>
      </c>
      <c r="T362" s="76">
        <v>0</v>
      </c>
      <c r="U362" s="76">
        <v>0</v>
      </c>
      <c r="V362" s="133">
        <v>14.0099</v>
      </c>
      <c r="W362" s="134">
        <v>180.47</v>
      </c>
      <c r="X362" s="134">
        <v>-2.61</v>
      </c>
      <c r="Y362" s="76">
        <v>29</v>
      </c>
      <c r="Z362" s="76">
        <v>24</v>
      </c>
      <c r="AA362" s="80">
        <v>26.181000000000001</v>
      </c>
      <c r="AB362" s="84">
        <v>-295.44</v>
      </c>
      <c r="AC362" s="80">
        <v>-2.645</v>
      </c>
      <c r="AD362" s="80">
        <v>4.1000000000000002E-2</v>
      </c>
      <c r="AE362" s="76">
        <v>440</v>
      </c>
    </row>
    <row r="363" spans="1:33" ht="15" hidden="1" x14ac:dyDescent="0.2">
      <c r="A363" s="76">
        <v>350</v>
      </c>
      <c r="B363" s="75" t="s">
        <v>425</v>
      </c>
      <c r="C363" s="80">
        <v>240.47499999999999</v>
      </c>
      <c r="D363" s="81">
        <v>295</v>
      </c>
      <c r="E363" s="81">
        <v>575.20000000000005</v>
      </c>
      <c r="F363" s="81">
        <v>733</v>
      </c>
      <c r="G363" s="81">
        <v>13</v>
      </c>
      <c r="H363" s="81">
        <v>1000</v>
      </c>
      <c r="I363" s="80">
        <v>0.22</v>
      </c>
      <c r="J363" s="80">
        <v>0.77</v>
      </c>
      <c r="K363" s="80">
        <v>0.77800000000000002</v>
      </c>
      <c r="L363" s="81">
        <v>293</v>
      </c>
      <c r="M363" s="81">
        <v>0</v>
      </c>
      <c r="N363" s="82">
        <v>-3.3359999999999999</v>
      </c>
      <c r="O363" s="83">
        <v>0.38790000000000002</v>
      </c>
      <c r="P363" s="83">
        <v>-2.1689999999999999E-4</v>
      </c>
      <c r="Q363" s="83">
        <v>4.7099999999999998E-8</v>
      </c>
      <c r="R363" s="84">
        <v>757.88</v>
      </c>
      <c r="S363" s="84">
        <v>375.9</v>
      </c>
      <c r="T363" s="76">
        <v>-94.15</v>
      </c>
      <c r="U363" s="76">
        <v>22.01</v>
      </c>
      <c r="V363" s="133">
        <v>16.151</v>
      </c>
      <c r="W363" s="134">
        <v>4294.55</v>
      </c>
      <c r="X363" s="134">
        <v>-124</v>
      </c>
      <c r="Y363" s="76">
        <v>610</v>
      </c>
      <c r="Z363" s="76">
        <v>434</v>
      </c>
      <c r="AA363" s="80">
        <v>0</v>
      </c>
      <c r="AB363" s="84">
        <v>0</v>
      </c>
      <c r="AC363" s="80">
        <v>0</v>
      </c>
      <c r="AD363" s="80">
        <v>0</v>
      </c>
      <c r="AE363" s="76">
        <v>12640</v>
      </c>
    </row>
    <row r="364" spans="1:33" ht="15" hidden="1" x14ac:dyDescent="0.2">
      <c r="A364" s="76">
        <v>351</v>
      </c>
      <c r="B364" s="75" t="s">
        <v>426</v>
      </c>
      <c r="C364" s="80">
        <v>100.205</v>
      </c>
      <c r="D364" s="81">
        <v>182.6</v>
      </c>
      <c r="E364" s="81">
        <v>371.6</v>
      </c>
      <c r="F364" s="81">
        <v>540.20000000000005</v>
      </c>
      <c r="G364" s="81">
        <v>27</v>
      </c>
      <c r="H364" s="81">
        <v>432</v>
      </c>
      <c r="I364" s="80">
        <v>0.26300000000000001</v>
      </c>
      <c r="J364" s="80">
        <v>0.35099999999999998</v>
      </c>
      <c r="K364" s="80">
        <v>0.68400000000000005</v>
      </c>
      <c r="L364" s="81">
        <v>293</v>
      </c>
      <c r="M364" s="81">
        <v>0</v>
      </c>
      <c r="N364" s="82">
        <v>-1.2290000000000001</v>
      </c>
      <c r="O364" s="83">
        <v>0.1615</v>
      </c>
      <c r="P364" s="83">
        <v>-8.7200000000000005E-5</v>
      </c>
      <c r="Q364" s="83">
        <v>1.829E-8</v>
      </c>
      <c r="R364" s="84">
        <v>436.73</v>
      </c>
      <c r="S364" s="84">
        <v>232.53</v>
      </c>
      <c r="T364" s="76">
        <v>-44.88</v>
      </c>
      <c r="U364" s="76">
        <v>1.91</v>
      </c>
      <c r="V364" s="133">
        <v>15.873699999999999</v>
      </c>
      <c r="W364" s="134">
        <v>2911.32</v>
      </c>
      <c r="X364" s="134">
        <v>-56.51</v>
      </c>
      <c r="Y364" s="76">
        <v>400</v>
      </c>
      <c r="Z364" s="76">
        <v>270</v>
      </c>
      <c r="AA364" s="80">
        <v>61.276000000000003</v>
      </c>
      <c r="AB364" s="84">
        <v>-6303.87</v>
      </c>
      <c r="AC364" s="80">
        <v>-6.3730000000000002</v>
      </c>
      <c r="AD364" s="80">
        <v>6</v>
      </c>
      <c r="AE364" s="76">
        <v>7576</v>
      </c>
    </row>
    <row r="365" spans="1:33" ht="15" hidden="1" x14ac:dyDescent="0.2">
      <c r="A365" s="76">
        <v>352</v>
      </c>
      <c r="B365" s="75" t="s">
        <v>427</v>
      </c>
      <c r="C365" s="80">
        <v>168.32400000000001</v>
      </c>
      <c r="D365" s="81">
        <v>0</v>
      </c>
      <c r="E365" s="81">
        <v>497.3</v>
      </c>
      <c r="F365" s="81">
        <v>679</v>
      </c>
      <c r="G365" s="81">
        <v>19.2</v>
      </c>
      <c r="H365" s="81">
        <v>0</v>
      </c>
      <c r="I365" s="80">
        <v>0</v>
      </c>
      <c r="J365" s="80">
        <v>0.51500000000000001</v>
      </c>
      <c r="K365" s="80">
        <v>0</v>
      </c>
      <c r="L365" s="81">
        <v>0</v>
      </c>
      <c r="M365" s="81">
        <v>0</v>
      </c>
      <c r="N365" s="82">
        <v>14.154999999999999</v>
      </c>
      <c r="O365" s="83">
        <v>0.29220000000000002</v>
      </c>
      <c r="P365" s="83">
        <v>-1.6919999999999999E-4</v>
      </c>
      <c r="Q365" s="83">
        <v>3.8129999999999998E-8</v>
      </c>
      <c r="R365" s="84">
        <v>654.77</v>
      </c>
      <c r="S365" s="84">
        <v>333.12</v>
      </c>
      <c r="T365" s="76">
        <v>-55</v>
      </c>
      <c r="U365" s="76">
        <v>20.7</v>
      </c>
      <c r="V365" s="133">
        <v>16.058900000000001</v>
      </c>
      <c r="W365" s="134">
        <v>3850.38</v>
      </c>
      <c r="X365" s="134">
        <v>-88.75</v>
      </c>
      <c r="Y365" s="76">
        <v>529</v>
      </c>
      <c r="Z365" s="76">
        <v>368</v>
      </c>
      <c r="AA365" s="80">
        <v>0</v>
      </c>
      <c r="AB365" s="84">
        <v>0</v>
      </c>
      <c r="AC365" s="80">
        <v>0</v>
      </c>
      <c r="AD365" s="80">
        <v>0</v>
      </c>
      <c r="AE365" s="76">
        <v>10360</v>
      </c>
    </row>
    <row r="366" spans="1:33" ht="15" hidden="1" x14ac:dyDescent="0.2">
      <c r="A366" s="76">
        <v>353</v>
      </c>
      <c r="B366" s="75" t="s">
        <v>428</v>
      </c>
      <c r="C366" s="80">
        <v>226.44800000000001</v>
      </c>
      <c r="D366" s="81">
        <v>291</v>
      </c>
      <c r="E366" s="81">
        <v>560</v>
      </c>
      <c r="F366" s="81">
        <v>717</v>
      </c>
      <c r="G366" s="81">
        <v>14</v>
      </c>
      <c r="H366" s="81">
        <v>0</v>
      </c>
      <c r="I366" s="80">
        <v>0</v>
      </c>
      <c r="J366" s="80">
        <v>0.74199999999999999</v>
      </c>
      <c r="K366" s="80">
        <v>0.77300000000000002</v>
      </c>
      <c r="L366" s="81">
        <v>293</v>
      </c>
      <c r="M366" s="81">
        <v>0</v>
      </c>
      <c r="N366" s="82">
        <v>-3.109</v>
      </c>
      <c r="O366" s="83">
        <v>0.36520000000000002</v>
      </c>
      <c r="P366" s="83">
        <v>-2.039E-4</v>
      </c>
      <c r="Q366" s="83">
        <v>4.4180000000000003E-8</v>
      </c>
      <c r="R366" s="84">
        <v>738.3</v>
      </c>
      <c r="S366" s="84">
        <v>366.11</v>
      </c>
      <c r="T366" s="76">
        <v>-89.23</v>
      </c>
      <c r="U366" s="76">
        <v>20</v>
      </c>
      <c r="V366" s="133">
        <v>16.184100000000001</v>
      </c>
      <c r="W366" s="134">
        <v>4214.91</v>
      </c>
      <c r="X366" s="134">
        <v>-118.7</v>
      </c>
      <c r="Y366" s="76">
        <v>594</v>
      </c>
      <c r="Z366" s="76">
        <v>423</v>
      </c>
      <c r="AA366" s="80">
        <v>95.68</v>
      </c>
      <c r="AB366" s="84">
        <v>-12411.3</v>
      </c>
      <c r="AC366" s="80">
        <v>-10.58</v>
      </c>
      <c r="AD366" s="80">
        <v>20.27</v>
      </c>
      <c r="AE366" s="76">
        <v>12240</v>
      </c>
    </row>
    <row r="367" spans="1:33" ht="15" hidden="1" x14ac:dyDescent="0.2">
      <c r="A367" s="76">
        <v>354</v>
      </c>
      <c r="B367" s="75" t="s">
        <v>429</v>
      </c>
      <c r="C367" s="80">
        <v>294.56700000000001</v>
      </c>
      <c r="D367" s="81">
        <v>0</v>
      </c>
      <c r="E367" s="81">
        <v>637</v>
      </c>
      <c r="F367" s="81">
        <v>791</v>
      </c>
      <c r="G367" s="81">
        <v>9.6</v>
      </c>
      <c r="H367" s="81">
        <v>0</v>
      </c>
      <c r="I367" s="80">
        <v>0</v>
      </c>
      <c r="J367" s="80">
        <v>0.86099999999999999</v>
      </c>
      <c r="K367" s="80">
        <v>0</v>
      </c>
      <c r="L367" s="81">
        <v>0</v>
      </c>
      <c r="M367" s="81">
        <v>0</v>
      </c>
      <c r="N367" s="82">
        <v>-15.927</v>
      </c>
      <c r="O367" s="83">
        <v>0.49540000000000001</v>
      </c>
      <c r="P367" s="83">
        <v>-2.8509999999999999E-4</v>
      </c>
      <c r="Q367" s="83">
        <v>6.3730000000000002E-8</v>
      </c>
      <c r="R367" s="84">
        <v>977.42</v>
      </c>
      <c r="S367" s="84">
        <v>412.29</v>
      </c>
      <c r="T367" s="76">
        <v>-99.33</v>
      </c>
      <c r="U367" s="76">
        <v>38.79</v>
      </c>
      <c r="V367" s="133">
        <v>16.3553</v>
      </c>
      <c r="W367" s="134">
        <v>4715.6899999999996</v>
      </c>
      <c r="X367" s="134">
        <v>-152.1</v>
      </c>
      <c r="Y367" s="76">
        <v>674</v>
      </c>
      <c r="Z367" s="76">
        <v>488</v>
      </c>
      <c r="AA367" s="80">
        <v>0</v>
      </c>
      <c r="AB367" s="84">
        <v>0</v>
      </c>
      <c r="AC367" s="80">
        <v>0</v>
      </c>
      <c r="AD367" s="80">
        <v>0</v>
      </c>
      <c r="AE367" s="76">
        <v>14180</v>
      </c>
    </row>
    <row r="368" spans="1:33" ht="15" hidden="1" x14ac:dyDescent="0.2">
      <c r="A368" s="76">
        <v>355</v>
      </c>
      <c r="B368" s="75" t="s">
        <v>430</v>
      </c>
      <c r="C368" s="80">
        <v>86.177999999999997</v>
      </c>
      <c r="D368" s="81">
        <v>177.8</v>
      </c>
      <c r="E368" s="81">
        <v>341.9</v>
      </c>
      <c r="F368" s="81">
        <v>507.4</v>
      </c>
      <c r="G368" s="81">
        <v>29.3</v>
      </c>
      <c r="H368" s="81">
        <v>370</v>
      </c>
      <c r="I368" s="80">
        <v>0.26</v>
      </c>
      <c r="J368" s="80">
        <v>0.29599999999999999</v>
      </c>
      <c r="K368" s="80">
        <v>0.65900000000000003</v>
      </c>
      <c r="L368" s="81">
        <v>293</v>
      </c>
      <c r="M368" s="81">
        <v>0</v>
      </c>
      <c r="N368" s="82">
        <v>-1.054</v>
      </c>
      <c r="O368" s="83">
        <v>0.13900000000000001</v>
      </c>
      <c r="P368" s="83">
        <v>-7.449E-5</v>
      </c>
      <c r="Q368" s="83">
        <v>1.5510000000000001E-8</v>
      </c>
      <c r="R368" s="84">
        <v>362.79</v>
      </c>
      <c r="S368" s="84">
        <v>207.09</v>
      </c>
      <c r="T368" s="76">
        <v>-39.96</v>
      </c>
      <c r="U368" s="76">
        <v>-0.06</v>
      </c>
      <c r="V368" s="133">
        <v>15.836600000000001</v>
      </c>
      <c r="W368" s="134">
        <v>2697.55</v>
      </c>
      <c r="X368" s="134">
        <v>-48.78</v>
      </c>
      <c r="Y368" s="76">
        <v>370</v>
      </c>
      <c r="Z368" s="76">
        <v>245</v>
      </c>
      <c r="AA368" s="80">
        <v>57.279000000000003</v>
      </c>
      <c r="AB368" s="84">
        <v>-5587.42</v>
      </c>
      <c r="AC368" s="80">
        <v>-5.8849999999999998</v>
      </c>
      <c r="AD368" s="80">
        <v>4.7779999999999996</v>
      </c>
      <c r="AE368" s="76">
        <v>6896</v>
      </c>
    </row>
    <row r="369" spans="1:33" ht="15" hidden="1" x14ac:dyDescent="0.2">
      <c r="A369" s="76">
        <v>356</v>
      </c>
      <c r="B369" s="75" t="s">
        <v>431</v>
      </c>
      <c r="C369" s="80">
        <v>154.297</v>
      </c>
      <c r="D369" s="81">
        <v>0</v>
      </c>
      <c r="E369" s="81">
        <v>476.3</v>
      </c>
      <c r="F369" s="81">
        <v>660.1</v>
      </c>
      <c r="G369" s="81">
        <v>21.1</v>
      </c>
      <c r="H369" s="81">
        <v>0</v>
      </c>
      <c r="I369" s="80">
        <v>0</v>
      </c>
      <c r="J369" s="80">
        <v>0.47599999999999998</v>
      </c>
      <c r="K369" s="80">
        <v>0</v>
      </c>
      <c r="L369" s="81">
        <v>0</v>
      </c>
      <c r="M369" s="81">
        <v>0</v>
      </c>
      <c r="N369" s="82">
        <v>13.93</v>
      </c>
      <c r="O369" s="83">
        <v>0.26939999999999997</v>
      </c>
      <c r="P369" s="83">
        <v>-1.561E-4</v>
      </c>
      <c r="Q369" s="83">
        <v>3.5180000000000001E-8</v>
      </c>
      <c r="R369" s="84">
        <v>617.57000000000005</v>
      </c>
      <c r="S369" s="84">
        <v>318.64999999999998</v>
      </c>
      <c r="T369" s="76">
        <v>-50.07</v>
      </c>
      <c r="U369" s="76">
        <v>18.690000000000001</v>
      </c>
      <c r="V369" s="133">
        <v>16.013999999999999</v>
      </c>
      <c r="W369" s="134">
        <v>3702.56</v>
      </c>
      <c r="X369" s="134">
        <v>-81.55</v>
      </c>
      <c r="Y369" s="76">
        <v>507</v>
      </c>
      <c r="Z369" s="76">
        <v>351</v>
      </c>
      <c r="AA369" s="80">
        <v>0</v>
      </c>
      <c r="AB369" s="84">
        <v>0</v>
      </c>
      <c r="AC369" s="80">
        <v>0</v>
      </c>
      <c r="AD369" s="80">
        <v>0</v>
      </c>
      <c r="AE369" s="76">
        <v>9840</v>
      </c>
    </row>
    <row r="370" spans="1:33" ht="15" hidden="1" x14ac:dyDescent="0.2">
      <c r="A370" s="76">
        <v>357</v>
      </c>
      <c r="B370" s="75" t="s">
        <v>432</v>
      </c>
      <c r="C370" s="80">
        <v>30.006</v>
      </c>
      <c r="D370" s="81">
        <v>109.5</v>
      </c>
      <c r="E370" s="81">
        <v>121.4</v>
      </c>
      <c r="F370" s="81">
        <v>180</v>
      </c>
      <c r="G370" s="81">
        <v>64</v>
      </c>
      <c r="H370" s="81">
        <v>58</v>
      </c>
      <c r="I370" s="80">
        <v>0.25</v>
      </c>
      <c r="J370" s="80">
        <v>0.60699999999999998</v>
      </c>
      <c r="K370" s="80">
        <v>1.28</v>
      </c>
      <c r="L370" s="81">
        <v>121</v>
      </c>
      <c r="M370" s="81">
        <v>0.2</v>
      </c>
      <c r="N370" s="82">
        <v>7.0090000000000003</v>
      </c>
      <c r="O370" s="83">
        <v>-2.24E-4</v>
      </c>
      <c r="P370" s="83">
        <v>2.328E-6</v>
      </c>
      <c r="Q370" s="83">
        <v>-1.0000000000000001E-9</v>
      </c>
      <c r="R370" s="84">
        <v>0</v>
      </c>
      <c r="S370" s="84">
        <v>0</v>
      </c>
      <c r="T370" s="76">
        <v>21.6</v>
      </c>
      <c r="U370" s="76">
        <v>20.72</v>
      </c>
      <c r="V370" s="133">
        <v>20.131399999999999</v>
      </c>
      <c r="W370" s="134">
        <v>1572.52</v>
      </c>
      <c r="X370" s="134">
        <v>-4.88</v>
      </c>
      <c r="Y370" s="76">
        <v>140</v>
      </c>
      <c r="Z370" s="76">
        <v>95</v>
      </c>
      <c r="AA370" s="80">
        <v>61.514000000000003</v>
      </c>
      <c r="AB370" s="84">
        <v>-2465.7800000000002</v>
      </c>
      <c r="AC370" s="80">
        <v>-7.2110000000000003</v>
      </c>
      <c r="AD370" s="80">
        <v>0.27900000000000003</v>
      </c>
      <c r="AE370" s="76">
        <v>3300</v>
      </c>
    </row>
    <row r="371" spans="1:33" ht="15" hidden="1" x14ac:dyDescent="0.2">
      <c r="A371" s="76">
        <v>358</v>
      </c>
      <c r="B371" s="75" t="s">
        <v>433</v>
      </c>
      <c r="C371" s="80">
        <v>28.013000000000002</v>
      </c>
      <c r="D371" s="81">
        <v>63.3</v>
      </c>
      <c r="E371" s="81">
        <v>77.400000000000006</v>
      </c>
      <c r="F371" s="81">
        <v>126.2</v>
      </c>
      <c r="G371" s="81">
        <v>33.5</v>
      </c>
      <c r="H371" s="81">
        <v>89.5</v>
      </c>
      <c r="I371" s="80">
        <v>0.28999999999999998</v>
      </c>
      <c r="J371" s="80">
        <v>0.04</v>
      </c>
      <c r="K371" s="80">
        <v>0.80400000000000005</v>
      </c>
      <c r="L371" s="81">
        <v>78.099999999999994</v>
      </c>
      <c r="M371" s="81">
        <v>0</v>
      </c>
      <c r="N371" s="82">
        <v>7.44</v>
      </c>
      <c r="O371" s="83">
        <v>-3.2399999999999998E-3</v>
      </c>
      <c r="P371" s="83">
        <v>6.3999999999999997E-6</v>
      </c>
      <c r="Q371" s="83">
        <v>-2.7900000000000001E-9</v>
      </c>
      <c r="R371" s="84">
        <v>90.3</v>
      </c>
      <c r="S371" s="84">
        <v>46.41</v>
      </c>
      <c r="T371" s="76">
        <v>0</v>
      </c>
      <c r="U371" s="76">
        <v>0</v>
      </c>
      <c r="V371" s="133">
        <v>14.934200000000001</v>
      </c>
      <c r="W371" s="134">
        <v>588.72</v>
      </c>
      <c r="X371" s="134">
        <v>-6.6</v>
      </c>
      <c r="Y371" s="76">
        <v>90</v>
      </c>
      <c r="Z371" s="76">
        <v>54</v>
      </c>
      <c r="AA371" s="80">
        <v>31.927</v>
      </c>
      <c r="AB371" s="84">
        <v>-924.86</v>
      </c>
      <c r="AC371" s="80">
        <v>-3.0750000000000002</v>
      </c>
      <c r="AD371" s="80">
        <v>0.26400000000000001</v>
      </c>
      <c r="AE371" s="76">
        <v>1333</v>
      </c>
    </row>
    <row r="372" spans="1:33" ht="15" hidden="1" x14ac:dyDescent="0.2">
      <c r="A372" s="76">
        <v>359</v>
      </c>
      <c r="B372" s="75" t="s">
        <v>434</v>
      </c>
      <c r="C372" s="80">
        <v>46.006</v>
      </c>
      <c r="D372" s="81">
        <v>261.89999999999998</v>
      </c>
      <c r="E372" s="81">
        <v>294.3</v>
      </c>
      <c r="F372" s="81">
        <v>431.4</v>
      </c>
      <c r="G372" s="81">
        <v>100</v>
      </c>
      <c r="H372" s="81">
        <v>170</v>
      </c>
      <c r="I372" s="80">
        <v>0.48</v>
      </c>
      <c r="J372" s="80">
        <v>0.86</v>
      </c>
      <c r="K372" s="80">
        <v>1.4470000000000001</v>
      </c>
      <c r="L372" s="81">
        <v>292.89999999999998</v>
      </c>
      <c r="M372" s="81">
        <v>0.4</v>
      </c>
      <c r="N372" s="82">
        <v>5.7880000000000003</v>
      </c>
      <c r="O372" s="83">
        <v>1.155E-2</v>
      </c>
      <c r="P372" s="83">
        <v>-4.9699999999999998E-6</v>
      </c>
      <c r="Q372" s="83">
        <v>7.0000000000000004E-11</v>
      </c>
      <c r="R372" s="84">
        <v>406.2</v>
      </c>
      <c r="S372" s="84">
        <v>230.21</v>
      </c>
      <c r="T372" s="76">
        <v>8.09</v>
      </c>
      <c r="U372" s="76">
        <v>12.42</v>
      </c>
      <c r="V372" s="133">
        <v>20.532399999999999</v>
      </c>
      <c r="W372" s="134">
        <v>4141.29</v>
      </c>
      <c r="X372" s="134">
        <v>3.65</v>
      </c>
      <c r="Y372" s="76">
        <v>320</v>
      </c>
      <c r="Z372" s="76">
        <v>230</v>
      </c>
      <c r="AA372" s="80">
        <v>61.862000000000002</v>
      </c>
      <c r="AB372" s="84">
        <v>-6073.34</v>
      </c>
      <c r="AC372" s="80">
        <v>-6.0940000000000003</v>
      </c>
      <c r="AD372" s="80">
        <v>1.04</v>
      </c>
      <c r="AE372" s="76">
        <v>4555</v>
      </c>
    </row>
    <row r="373" spans="1:33" ht="15" hidden="1" x14ac:dyDescent="0.2">
      <c r="A373" s="76">
        <v>360</v>
      </c>
      <c r="B373" s="75" t="s">
        <v>435</v>
      </c>
      <c r="C373" s="80">
        <v>71.001999999999995</v>
      </c>
      <c r="D373" s="81">
        <v>66.400000000000006</v>
      </c>
      <c r="E373" s="81">
        <v>144.1</v>
      </c>
      <c r="F373" s="81">
        <v>234</v>
      </c>
      <c r="G373" s="81">
        <v>44.7</v>
      </c>
      <c r="H373" s="81">
        <v>0</v>
      </c>
      <c r="I373" s="80">
        <v>0</v>
      </c>
      <c r="J373" s="80">
        <v>0.13200000000000001</v>
      </c>
      <c r="K373" s="80">
        <v>1.5369999999999999</v>
      </c>
      <c r="L373" s="81">
        <v>144</v>
      </c>
      <c r="M373" s="81">
        <v>0.2</v>
      </c>
      <c r="N373" s="82">
        <v>0</v>
      </c>
      <c r="O373" s="83">
        <v>0</v>
      </c>
      <c r="P373" s="83">
        <v>0</v>
      </c>
      <c r="Q373" s="83">
        <v>0</v>
      </c>
      <c r="R373" s="84">
        <v>0</v>
      </c>
      <c r="S373" s="84">
        <v>0</v>
      </c>
      <c r="T373" s="76">
        <v>-29.78</v>
      </c>
      <c r="U373" s="76">
        <v>-30.38</v>
      </c>
      <c r="V373" s="133">
        <v>15.6107</v>
      </c>
      <c r="W373" s="134">
        <v>1155.69</v>
      </c>
      <c r="X373" s="134">
        <v>-15.37</v>
      </c>
      <c r="Y373" s="76">
        <v>155</v>
      </c>
      <c r="Z373" s="76">
        <v>103</v>
      </c>
      <c r="AA373" s="80">
        <v>39.219000000000001</v>
      </c>
      <c r="AB373" s="84">
        <v>-1971.37</v>
      </c>
      <c r="AC373" s="80">
        <v>-3.81</v>
      </c>
      <c r="AD373" s="80">
        <v>0.67900000000000005</v>
      </c>
      <c r="AE373" s="76">
        <v>0</v>
      </c>
    </row>
    <row r="374" spans="1:33" ht="15" hidden="1" x14ac:dyDescent="0.2">
      <c r="A374" s="76">
        <v>361</v>
      </c>
      <c r="B374" s="75" t="s">
        <v>436</v>
      </c>
      <c r="C374" s="80">
        <v>61.040999999999997</v>
      </c>
      <c r="D374" s="81">
        <v>244.6</v>
      </c>
      <c r="E374" s="81">
        <v>374.4</v>
      </c>
      <c r="F374" s="81">
        <v>588</v>
      </c>
      <c r="G374" s="81">
        <v>62.3</v>
      </c>
      <c r="H374" s="81">
        <v>173</v>
      </c>
      <c r="I374" s="80">
        <v>0.224</v>
      </c>
      <c r="J374" s="80">
        <v>0.34599999999999997</v>
      </c>
      <c r="K374" s="80">
        <v>1.1379999999999999</v>
      </c>
      <c r="L374" s="81">
        <v>293</v>
      </c>
      <c r="M374" s="81">
        <v>3.1</v>
      </c>
      <c r="N374" s="82">
        <v>1.7729999999999999</v>
      </c>
      <c r="O374" s="83">
        <v>4.7239999999999997E-2</v>
      </c>
      <c r="P374" s="83">
        <v>-2.5829999999999998E-5</v>
      </c>
      <c r="Q374" s="83">
        <v>4.9799999999999998E-9</v>
      </c>
      <c r="R374" s="84">
        <v>452.5</v>
      </c>
      <c r="S374" s="84">
        <v>261.20999999999998</v>
      </c>
      <c r="T374" s="76">
        <v>-17.86</v>
      </c>
      <c r="U374" s="76">
        <v>-1.66</v>
      </c>
      <c r="V374" s="133">
        <v>16.2193</v>
      </c>
      <c r="W374" s="134">
        <v>2972.64</v>
      </c>
      <c r="X374" s="134">
        <v>-64.150000000000006</v>
      </c>
      <c r="Y374" s="76">
        <v>409</v>
      </c>
      <c r="Z374" s="76">
        <v>278</v>
      </c>
      <c r="AA374" s="80">
        <v>50.133000000000003</v>
      </c>
      <c r="AB374" s="84">
        <v>-5996.3</v>
      </c>
      <c r="AC374" s="80">
        <v>-4.641</v>
      </c>
      <c r="AD374" s="80">
        <v>3.08</v>
      </c>
      <c r="AE374" s="76">
        <v>8225</v>
      </c>
    </row>
    <row r="375" spans="1:33" ht="15" hidden="1" x14ac:dyDescent="0.2">
      <c r="A375" s="76">
        <v>362</v>
      </c>
      <c r="B375" s="75" t="s">
        <v>437</v>
      </c>
      <c r="C375" s="80">
        <v>65.459000000000003</v>
      </c>
      <c r="D375" s="81">
        <v>213.5</v>
      </c>
      <c r="E375" s="81">
        <v>2667.7</v>
      </c>
      <c r="F375" s="81">
        <v>440</v>
      </c>
      <c r="G375" s="81">
        <v>90</v>
      </c>
      <c r="H375" s="81">
        <v>139</v>
      </c>
      <c r="I375" s="80">
        <v>0.35</v>
      </c>
      <c r="J375" s="80">
        <v>0.318</v>
      </c>
      <c r="K375" s="80">
        <v>1.42</v>
      </c>
      <c r="L375" s="81">
        <v>261</v>
      </c>
      <c r="M375" s="81">
        <v>1.8</v>
      </c>
      <c r="N375" s="82">
        <v>8.1440000000000001</v>
      </c>
      <c r="O375" s="83">
        <v>1.068E-2</v>
      </c>
      <c r="P375" s="83">
        <v>-7.977E-6</v>
      </c>
      <c r="Q375" s="83">
        <v>2.4239999999999999E-9</v>
      </c>
      <c r="R375" s="84">
        <v>0</v>
      </c>
      <c r="S375" s="84">
        <v>0</v>
      </c>
      <c r="T375" s="76">
        <v>12.57</v>
      </c>
      <c r="U375" s="76">
        <v>16</v>
      </c>
      <c r="V375" s="133">
        <v>166.95050000000001</v>
      </c>
      <c r="W375" s="134">
        <v>2520.6999999999998</v>
      </c>
      <c r="X375" s="134">
        <v>-23.46</v>
      </c>
      <c r="Y375" s="76">
        <v>285</v>
      </c>
      <c r="Z375" s="76">
        <v>210</v>
      </c>
      <c r="AA375" s="80">
        <v>36.380000000000003</v>
      </c>
      <c r="AB375" s="84">
        <v>-3748.59</v>
      </c>
      <c r="AC375" s="80">
        <v>-2.819</v>
      </c>
      <c r="AD375" s="80">
        <v>1.2</v>
      </c>
      <c r="AE375" s="76">
        <v>6140</v>
      </c>
    </row>
    <row r="376" spans="1:33" ht="15" hidden="1" x14ac:dyDescent="0.2">
      <c r="A376" s="76">
        <v>363</v>
      </c>
      <c r="B376" s="75" t="s">
        <v>438</v>
      </c>
      <c r="C376" s="80">
        <v>44.012999999999998</v>
      </c>
      <c r="D376" s="81">
        <v>182.3</v>
      </c>
      <c r="E376" s="81">
        <v>184.7</v>
      </c>
      <c r="F376" s="81">
        <v>309.60000000000002</v>
      </c>
      <c r="G376" s="81">
        <v>71.5</v>
      </c>
      <c r="H376" s="81">
        <v>97.4</v>
      </c>
      <c r="I376" s="80">
        <v>0.27400000000000002</v>
      </c>
      <c r="J376" s="80">
        <v>0.16</v>
      </c>
      <c r="K376" s="80">
        <v>1.226</v>
      </c>
      <c r="L376" s="81">
        <v>183.6</v>
      </c>
      <c r="M376" s="81">
        <v>0.2</v>
      </c>
      <c r="N376" s="82">
        <v>5.1639999999999997</v>
      </c>
      <c r="O376" s="83">
        <v>1.7389999999999999E-2</v>
      </c>
      <c r="P376" s="83">
        <v>-1.38E-5</v>
      </c>
      <c r="Q376" s="83">
        <v>4.3709999999999999E-9</v>
      </c>
      <c r="R376" s="84">
        <v>0</v>
      </c>
      <c r="S376" s="84">
        <v>0</v>
      </c>
      <c r="T376" s="76">
        <v>19.489999999999998</v>
      </c>
      <c r="U376" s="76">
        <v>24.77</v>
      </c>
      <c r="V376" s="133">
        <v>16.127099999999999</v>
      </c>
      <c r="W376" s="134">
        <v>1506.49</v>
      </c>
      <c r="X376" s="134">
        <v>-25.99</v>
      </c>
      <c r="Y376" s="76">
        <v>200</v>
      </c>
      <c r="Z376" s="76">
        <v>144</v>
      </c>
      <c r="AA376" s="80">
        <v>46.444000000000003</v>
      </c>
      <c r="AB376" s="84">
        <v>-2867.98</v>
      </c>
      <c r="AC376" s="80">
        <v>-4.6550000000000002</v>
      </c>
      <c r="AD376" s="80">
        <v>0.74299999999999999</v>
      </c>
      <c r="AE376" s="76">
        <v>3955</v>
      </c>
    </row>
    <row r="377" spans="1:33" ht="15" hidden="1" x14ac:dyDescent="0.2">
      <c r="A377" s="76">
        <v>364</v>
      </c>
      <c r="B377" s="75" t="s">
        <v>439</v>
      </c>
      <c r="C377" s="80">
        <v>268.529</v>
      </c>
      <c r="D377" s="81">
        <v>305</v>
      </c>
      <c r="E377" s="81">
        <v>603.1</v>
      </c>
      <c r="F377" s="81">
        <v>756</v>
      </c>
      <c r="G377" s="81">
        <v>11</v>
      </c>
      <c r="H377" s="81">
        <v>0</v>
      </c>
      <c r="I377" s="80">
        <v>0</v>
      </c>
      <c r="J377" s="80">
        <v>0.82699999999999996</v>
      </c>
      <c r="K377" s="80">
        <v>0.78900000000000003</v>
      </c>
      <c r="L377" s="81">
        <v>305</v>
      </c>
      <c r="M377" s="81">
        <v>0</v>
      </c>
      <c r="N377" s="82">
        <v>-3.7</v>
      </c>
      <c r="O377" s="83">
        <v>0.43290000000000001</v>
      </c>
      <c r="P377" s="83">
        <v>-2.4240000000000001E-4</v>
      </c>
      <c r="Q377" s="83">
        <v>5.2670000000000001E-8</v>
      </c>
      <c r="R377" s="84">
        <v>793.62</v>
      </c>
      <c r="S377" s="84">
        <v>393.54</v>
      </c>
      <c r="T377" s="76">
        <v>-104</v>
      </c>
      <c r="U377" s="76">
        <v>26.03</v>
      </c>
      <c r="V377" s="133">
        <v>16.153300000000002</v>
      </c>
      <c r="W377" s="134">
        <v>4450.4399999999996</v>
      </c>
      <c r="X377" s="134">
        <v>-135.6</v>
      </c>
      <c r="Y377" s="76">
        <v>639</v>
      </c>
      <c r="Z377" s="76">
        <v>456</v>
      </c>
      <c r="AA377" s="80">
        <v>0</v>
      </c>
      <c r="AB377" s="84">
        <v>0</v>
      </c>
      <c r="AC377" s="80">
        <v>0</v>
      </c>
      <c r="AD377" s="80">
        <v>0</v>
      </c>
      <c r="AE377" s="76">
        <v>13390</v>
      </c>
    </row>
    <row r="378" spans="1:33" ht="15" hidden="1" x14ac:dyDescent="0.2">
      <c r="A378" s="76">
        <v>365</v>
      </c>
      <c r="B378" s="75" t="s">
        <v>440</v>
      </c>
      <c r="C378" s="80">
        <v>128.25899999999999</v>
      </c>
      <c r="D378" s="81">
        <v>219.7</v>
      </c>
      <c r="E378" s="81">
        <v>424</v>
      </c>
      <c r="F378" s="81">
        <v>594.6</v>
      </c>
      <c r="G378" s="81">
        <v>22.8</v>
      </c>
      <c r="H378" s="81">
        <v>548</v>
      </c>
      <c r="I378" s="80">
        <v>0.26</v>
      </c>
      <c r="J378" s="80">
        <v>0.44400000000000001</v>
      </c>
      <c r="K378" s="80">
        <v>0.71799999999999997</v>
      </c>
      <c r="L378" s="81">
        <v>293</v>
      </c>
      <c r="M378" s="81">
        <v>0</v>
      </c>
      <c r="N378" s="82">
        <v>0.751</v>
      </c>
      <c r="O378" s="83">
        <v>0.1618</v>
      </c>
      <c r="P378" s="83">
        <v>-4.6060000000000003E-5</v>
      </c>
      <c r="Q378" s="83">
        <v>-7.1209999999999997E-9</v>
      </c>
      <c r="R378" s="84">
        <v>525.55999999999995</v>
      </c>
      <c r="S378" s="84">
        <v>272.12</v>
      </c>
      <c r="T378" s="76">
        <v>-54.74</v>
      </c>
      <c r="U378" s="76">
        <v>5.93</v>
      </c>
      <c r="V378" s="133">
        <v>15.9671</v>
      </c>
      <c r="W378" s="134">
        <v>3291.45</v>
      </c>
      <c r="X378" s="134">
        <v>-71.33</v>
      </c>
      <c r="Y378" s="76">
        <v>452</v>
      </c>
      <c r="Z378" s="76">
        <v>312</v>
      </c>
      <c r="AA378" s="80">
        <v>73.132999999999996</v>
      </c>
      <c r="AB378" s="84">
        <v>-7969.42</v>
      </c>
      <c r="AC378" s="80">
        <v>7.89</v>
      </c>
      <c r="AD378" s="80">
        <v>8.69</v>
      </c>
      <c r="AE378" s="76">
        <v>8823</v>
      </c>
    </row>
    <row r="379" spans="1:33" ht="15" hidden="1" x14ac:dyDescent="0.2">
      <c r="A379" s="76">
        <v>366</v>
      </c>
      <c r="B379" s="75" t="s">
        <v>441</v>
      </c>
      <c r="C379" s="80">
        <v>196.37799999999999</v>
      </c>
      <c r="D379" s="81">
        <v>0</v>
      </c>
      <c r="E379" s="81">
        <v>535.29999999999995</v>
      </c>
      <c r="F379" s="81">
        <v>710.5</v>
      </c>
      <c r="G379" s="81">
        <v>16.3</v>
      </c>
      <c r="H379" s="81">
        <v>0</v>
      </c>
      <c r="I379" s="80">
        <v>0</v>
      </c>
      <c r="J379" s="80">
        <v>0.61</v>
      </c>
      <c r="K379" s="80">
        <v>0</v>
      </c>
      <c r="L379" s="81">
        <v>0</v>
      </c>
      <c r="M379" s="81">
        <v>0</v>
      </c>
      <c r="N379" s="82">
        <v>-14.523999999999999</v>
      </c>
      <c r="O379" s="83">
        <v>3.3719999999999999</v>
      </c>
      <c r="P379" s="83">
        <v>-1</v>
      </c>
      <c r="Q379" s="83">
        <v>-1.948</v>
      </c>
      <c r="R379" s="84">
        <v>-4</v>
      </c>
      <c r="S379" s="84">
        <v>4.3719999999999999</v>
      </c>
      <c r="T379" s="76">
        <v>-8</v>
      </c>
      <c r="U379" s="76">
        <v>735.19</v>
      </c>
      <c r="V379" s="133">
        <v>357.74</v>
      </c>
      <c r="W379" s="134">
        <v>-64.849999999999994</v>
      </c>
      <c r="X379" s="134">
        <v>24.72</v>
      </c>
      <c r="Y379" s="76">
        <v>16.108899999999998</v>
      </c>
      <c r="Z379" s="76">
        <v>4096.3</v>
      </c>
      <c r="AA379" s="80">
        <v>-103</v>
      </c>
      <c r="AB379" s="84">
        <v>569</v>
      </c>
      <c r="AC379" s="80">
        <v>400</v>
      </c>
      <c r="AD379" s="80">
        <v>0</v>
      </c>
      <c r="AE379" s="76">
        <v>0</v>
      </c>
      <c r="AG379" s="76">
        <v>0</v>
      </c>
    </row>
    <row r="380" spans="1:33" ht="15" hidden="1" x14ac:dyDescent="0.2">
      <c r="A380" s="76">
        <v>367</v>
      </c>
      <c r="B380" s="75" t="s">
        <v>442</v>
      </c>
      <c r="C380" s="80">
        <v>254.50200000000001</v>
      </c>
      <c r="D380" s="81">
        <v>301.3</v>
      </c>
      <c r="E380" s="81">
        <v>589.5</v>
      </c>
      <c r="F380" s="81">
        <v>745</v>
      </c>
      <c r="G380" s="81">
        <v>11.9</v>
      </c>
      <c r="H380" s="81">
        <v>0</v>
      </c>
      <c r="I380" s="80">
        <v>0</v>
      </c>
      <c r="J380" s="80">
        <v>0.79</v>
      </c>
      <c r="K380" s="80">
        <v>0.77700000000000002</v>
      </c>
      <c r="L380" s="81">
        <v>301</v>
      </c>
      <c r="M380" s="81">
        <v>0</v>
      </c>
      <c r="N380" s="82">
        <v>-3.456</v>
      </c>
      <c r="O380" s="83">
        <v>0.41010000000000002</v>
      </c>
      <c r="P380" s="83">
        <v>-2.2910000000000001E-4</v>
      </c>
      <c r="Q380" s="83">
        <v>4.964E-8</v>
      </c>
      <c r="R380" s="84">
        <v>777.4</v>
      </c>
      <c r="S380" s="84">
        <v>385</v>
      </c>
      <c r="T380" s="76">
        <v>-99.08</v>
      </c>
      <c r="U380" s="76">
        <v>24.02</v>
      </c>
      <c r="V380" s="133">
        <v>16.123200000000001</v>
      </c>
      <c r="W380" s="134">
        <v>4361.79</v>
      </c>
      <c r="X380" s="134">
        <v>-129.9</v>
      </c>
      <c r="Y380" s="76">
        <v>625</v>
      </c>
      <c r="Z380" s="76">
        <v>445</v>
      </c>
      <c r="AA380" s="80">
        <v>0</v>
      </c>
      <c r="AB380" s="84">
        <v>0</v>
      </c>
      <c r="AC380" s="80">
        <v>0</v>
      </c>
      <c r="AD380" s="80">
        <v>0</v>
      </c>
      <c r="AE380" s="76">
        <v>13020</v>
      </c>
    </row>
    <row r="381" spans="1:33" ht="15" hidden="1" x14ac:dyDescent="0.2">
      <c r="A381" s="76">
        <v>368</v>
      </c>
      <c r="B381" s="75" t="s">
        <v>443</v>
      </c>
      <c r="C381" s="80">
        <v>114.232</v>
      </c>
      <c r="D381" s="81">
        <v>216.4</v>
      </c>
      <c r="E381" s="81">
        <v>398.8</v>
      </c>
      <c r="F381" s="81">
        <v>568.79999999999995</v>
      </c>
      <c r="G381" s="81">
        <v>24.5</v>
      </c>
      <c r="H381" s="81">
        <v>492</v>
      </c>
      <c r="I381" s="80">
        <v>0.25900000000000001</v>
      </c>
      <c r="J381" s="80">
        <v>0.39400000000000002</v>
      </c>
      <c r="K381" s="80">
        <v>0.70299999999999996</v>
      </c>
      <c r="L381" s="81">
        <v>293</v>
      </c>
      <c r="M381" s="81">
        <v>0</v>
      </c>
      <c r="N381" s="82">
        <v>-1.456</v>
      </c>
      <c r="O381" s="83">
        <v>0.1842</v>
      </c>
      <c r="P381" s="83">
        <v>-1.002E-4</v>
      </c>
      <c r="Q381" s="83">
        <v>2.1150000000000001E-8</v>
      </c>
      <c r="R381" s="84">
        <v>473.7</v>
      </c>
      <c r="S381" s="84">
        <v>251.71</v>
      </c>
      <c r="T381" s="76">
        <v>-49.82</v>
      </c>
      <c r="U381" s="76">
        <v>3.92</v>
      </c>
      <c r="V381" s="133">
        <v>15.942600000000001</v>
      </c>
      <c r="W381" s="134">
        <v>3120.29</v>
      </c>
      <c r="X381" s="134">
        <v>-63.63</v>
      </c>
      <c r="Y381" s="76">
        <v>425</v>
      </c>
      <c r="Z381" s="76">
        <v>292</v>
      </c>
      <c r="AA381" s="80">
        <v>66.638999999999996</v>
      </c>
      <c r="AB381" s="84">
        <v>-7100.69</v>
      </c>
      <c r="AC381" s="80">
        <v>-7.0529999999999999</v>
      </c>
      <c r="AD381" s="80">
        <v>7.31</v>
      </c>
      <c r="AE381" s="76">
        <v>8225</v>
      </c>
    </row>
    <row r="382" spans="1:33" ht="15" hidden="1" x14ac:dyDescent="0.2">
      <c r="A382" s="76">
        <v>369</v>
      </c>
      <c r="B382" s="75" t="s">
        <v>444</v>
      </c>
      <c r="C382" s="80">
        <v>182.351</v>
      </c>
      <c r="D382" s="81">
        <v>0</v>
      </c>
      <c r="E382" s="81">
        <v>516.9</v>
      </c>
      <c r="F382" s="81">
        <v>694</v>
      </c>
      <c r="G382" s="81">
        <v>17.7</v>
      </c>
      <c r="H382" s="81">
        <v>0</v>
      </c>
      <c r="I382" s="80">
        <v>0</v>
      </c>
      <c r="J382" s="80">
        <v>0.56399999999999995</v>
      </c>
      <c r="K382" s="80">
        <v>0</v>
      </c>
      <c r="L382" s="81">
        <v>0</v>
      </c>
      <c r="M382" s="81">
        <v>0</v>
      </c>
      <c r="N382" s="82">
        <v>-14.319000000000001</v>
      </c>
      <c r="O382" s="83">
        <v>3.145</v>
      </c>
      <c r="P382" s="83">
        <v>-1</v>
      </c>
      <c r="Q382" s="83">
        <v>-1.8180000000000001</v>
      </c>
      <c r="R382" s="84">
        <v>-4</v>
      </c>
      <c r="S382" s="84">
        <v>4.08</v>
      </c>
      <c r="T382" s="76">
        <v>-8</v>
      </c>
      <c r="U382" s="76">
        <v>695.83</v>
      </c>
      <c r="V382" s="133">
        <v>346.19</v>
      </c>
      <c r="W382" s="134">
        <v>-59.92</v>
      </c>
      <c r="X382" s="134">
        <v>22.72</v>
      </c>
      <c r="Y382" s="76">
        <v>16.094100000000001</v>
      </c>
      <c r="Z382" s="76">
        <v>3983.01</v>
      </c>
      <c r="AA382" s="80">
        <v>-95.85</v>
      </c>
      <c r="AB382" s="84">
        <v>549</v>
      </c>
      <c r="AC382" s="80">
        <v>385</v>
      </c>
      <c r="AD382" s="80">
        <v>0</v>
      </c>
      <c r="AE382" s="76">
        <v>0</v>
      </c>
      <c r="AG382" s="76">
        <v>0</v>
      </c>
    </row>
    <row r="383" spans="1:33" ht="15" hidden="1" x14ac:dyDescent="0.2">
      <c r="A383" s="76">
        <v>370</v>
      </c>
      <c r="B383" s="75" t="s">
        <v>445</v>
      </c>
      <c r="C383" s="80">
        <v>212.42099999999999</v>
      </c>
      <c r="D383" s="81">
        <v>283</v>
      </c>
      <c r="E383" s="81">
        <v>543.79999999999995</v>
      </c>
      <c r="F383" s="81">
        <v>707</v>
      </c>
      <c r="G383" s="81">
        <v>15</v>
      </c>
      <c r="H383" s="81">
        <v>880</v>
      </c>
      <c r="I383" s="80">
        <v>0.23</v>
      </c>
      <c r="J383" s="80">
        <v>0.70599999999999996</v>
      </c>
      <c r="K383" s="80">
        <v>0.76900000000000002</v>
      </c>
      <c r="L383" s="81">
        <v>293</v>
      </c>
      <c r="M383" s="81">
        <v>0</v>
      </c>
      <c r="N383" s="82">
        <v>-2.8460000000000001</v>
      </c>
      <c r="O383" s="83">
        <v>3.4220000000000002</v>
      </c>
      <c r="P383" s="83">
        <v>-1</v>
      </c>
      <c r="Q383" s="83">
        <v>-1.9039999999999999</v>
      </c>
      <c r="R383" s="84">
        <v>-4</v>
      </c>
      <c r="S383" s="84">
        <v>4.1079999999999997</v>
      </c>
      <c r="T383" s="76">
        <v>-8</v>
      </c>
      <c r="U383" s="76">
        <v>718.51</v>
      </c>
      <c r="V383" s="133">
        <v>355.92</v>
      </c>
      <c r="W383" s="134">
        <v>-84.31</v>
      </c>
      <c r="X383" s="134">
        <v>17.98</v>
      </c>
      <c r="Y383" s="76">
        <v>16.1724</v>
      </c>
      <c r="Z383" s="76">
        <v>4121.51</v>
      </c>
      <c r="AA383" s="80">
        <v>-111.8</v>
      </c>
      <c r="AB383" s="84">
        <v>577</v>
      </c>
      <c r="AC383" s="80">
        <v>408</v>
      </c>
      <c r="AD383" s="80">
        <v>95</v>
      </c>
      <c r="AE383" s="76">
        <v>-11995.6</v>
      </c>
      <c r="AG383" s="76">
        <v>18.45</v>
      </c>
    </row>
    <row r="384" spans="1:33" ht="15" hidden="1" x14ac:dyDescent="0.2">
      <c r="A384" s="76">
        <v>371</v>
      </c>
      <c r="B384" s="75" t="s">
        <v>446</v>
      </c>
      <c r="C384" s="80">
        <v>280.54000000000002</v>
      </c>
      <c r="D384" s="81">
        <v>0</v>
      </c>
      <c r="E384" s="81">
        <v>625</v>
      </c>
      <c r="F384" s="81">
        <v>780</v>
      </c>
      <c r="G384" s="81">
        <v>10.1</v>
      </c>
      <c r="H384" s="81">
        <v>0</v>
      </c>
      <c r="I384" s="80">
        <v>0</v>
      </c>
      <c r="J384" s="80">
        <v>0.83299999999999996</v>
      </c>
      <c r="K384" s="80">
        <v>0</v>
      </c>
      <c r="L384" s="81">
        <v>0</v>
      </c>
      <c r="M384" s="81">
        <v>0</v>
      </c>
      <c r="N384" s="82">
        <v>-15.786</v>
      </c>
      <c r="O384" s="83">
        <v>0.47299999999999998</v>
      </c>
      <c r="P384" s="83">
        <v>-2.7240000000000001E-4</v>
      </c>
      <c r="Q384" s="83">
        <v>6.0899999999999996E-8</v>
      </c>
      <c r="R384" s="84">
        <v>950.57</v>
      </c>
      <c r="S384" s="84">
        <v>406.33</v>
      </c>
      <c r="T384" s="76">
        <v>-94.41</v>
      </c>
      <c r="U384" s="76">
        <v>36.78</v>
      </c>
      <c r="V384" s="133">
        <v>16.309200000000001</v>
      </c>
      <c r="W384" s="134">
        <v>4642.01</v>
      </c>
      <c r="X384" s="134">
        <v>-145.1</v>
      </c>
      <c r="Y384" s="76">
        <v>661</v>
      </c>
      <c r="Z384" s="76">
        <v>476</v>
      </c>
      <c r="AA384" s="80">
        <v>0</v>
      </c>
      <c r="AB384" s="84">
        <v>0</v>
      </c>
      <c r="AC384" s="80">
        <v>0</v>
      </c>
      <c r="AD384" s="80">
        <v>0</v>
      </c>
      <c r="AE384" s="76">
        <v>13780</v>
      </c>
    </row>
    <row r="385" spans="1:33" ht="15" hidden="1" x14ac:dyDescent="0.2">
      <c r="A385" s="76">
        <v>372</v>
      </c>
      <c r="B385" s="75" t="s">
        <v>447</v>
      </c>
      <c r="C385" s="80">
        <v>72.150999999999996</v>
      </c>
      <c r="D385" s="81">
        <v>143.4</v>
      </c>
      <c r="E385" s="81">
        <v>309.2</v>
      </c>
      <c r="F385" s="81">
        <v>469.6</v>
      </c>
      <c r="G385" s="81">
        <v>33.299999999999997</v>
      </c>
      <c r="H385" s="81">
        <v>304</v>
      </c>
      <c r="I385" s="80">
        <v>0.26200000000000001</v>
      </c>
      <c r="J385" s="80">
        <v>0.251</v>
      </c>
      <c r="K385" s="80">
        <v>0.626</v>
      </c>
      <c r="L385" s="81">
        <v>293</v>
      </c>
      <c r="M385" s="81">
        <v>0</v>
      </c>
      <c r="N385" s="82">
        <v>-0.86599999999999999</v>
      </c>
      <c r="O385" s="83">
        <v>0.1164</v>
      </c>
      <c r="P385" s="83">
        <v>-6.1630000000000005E-5</v>
      </c>
      <c r="Q385" s="83">
        <v>1.267E-8</v>
      </c>
      <c r="R385" s="84">
        <v>313.66000000000003</v>
      </c>
      <c r="S385" s="84">
        <v>182.45</v>
      </c>
      <c r="T385" s="76">
        <v>-35</v>
      </c>
      <c r="U385" s="76">
        <v>-2</v>
      </c>
      <c r="V385" s="133">
        <v>15.833299999999999</v>
      </c>
      <c r="W385" s="134">
        <v>2477.0700000000002</v>
      </c>
      <c r="X385" s="134">
        <v>-39.94</v>
      </c>
      <c r="Y385" s="76">
        <v>330</v>
      </c>
      <c r="Z385" s="76">
        <v>220</v>
      </c>
      <c r="AA385" s="80">
        <v>56.682000000000002</v>
      </c>
      <c r="AB385" s="84">
        <v>-4827.08</v>
      </c>
      <c r="AC385" s="80">
        <v>-5.3129999999999997</v>
      </c>
      <c r="AD385" s="80">
        <v>3.68</v>
      </c>
      <c r="AE385" s="76">
        <v>61.6</v>
      </c>
      <c r="AF385" s="85"/>
    </row>
    <row r="386" spans="1:33" ht="15" hidden="1" x14ac:dyDescent="0.2">
      <c r="A386" s="76">
        <v>373</v>
      </c>
      <c r="B386" s="75" t="s">
        <v>448</v>
      </c>
      <c r="C386" s="80">
        <v>102.134</v>
      </c>
      <c r="D386" s="81">
        <v>178</v>
      </c>
      <c r="E386" s="81">
        <v>374.8</v>
      </c>
      <c r="F386" s="81">
        <v>549.4</v>
      </c>
      <c r="G386" s="81">
        <v>32.9</v>
      </c>
      <c r="H386" s="81">
        <v>345</v>
      </c>
      <c r="I386" s="80">
        <v>0.252</v>
      </c>
      <c r="J386" s="80">
        <v>0.39200000000000002</v>
      </c>
      <c r="K386" s="80">
        <v>0.88700000000000001</v>
      </c>
      <c r="L386" s="81">
        <v>293</v>
      </c>
      <c r="M386" s="81">
        <v>1.8</v>
      </c>
      <c r="N386" s="82">
        <v>3.6829999999999998</v>
      </c>
      <c r="O386" s="83">
        <v>0.1075</v>
      </c>
      <c r="P386" s="83">
        <v>-4.0269999999999999E-5</v>
      </c>
      <c r="Q386" s="83">
        <v>-3.437E-9</v>
      </c>
      <c r="R386" s="84">
        <v>489.53</v>
      </c>
      <c r="S386" s="84">
        <v>255.83</v>
      </c>
      <c r="T386" s="76">
        <v>-111.31</v>
      </c>
      <c r="U386" s="76">
        <v>0</v>
      </c>
      <c r="V386" s="133">
        <v>16.229099999999999</v>
      </c>
      <c r="W386" s="134">
        <v>2980.47</v>
      </c>
      <c r="X386" s="134">
        <v>-64.150000000000006</v>
      </c>
      <c r="Y386" s="76">
        <v>410</v>
      </c>
      <c r="Z386" s="76">
        <v>280</v>
      </c>
      <c r="AA386" s="80">
        <v>69.656000000000006</v>
      </c>
      <c r="AB386" s="84">
        <v>-7028.88</v>
      </c>
      <c r="AC386" s="80">
        <v>-7.4749999999999996</v>
      </c>
      <c r="AD386" s="80">
        <v>5.0999999999999996</v>
      </c>
      <c r="AE386" s="76">
        <v>8170</v>
      </c>
    </row>
    <row r="387" spans="1:33" ht="15" hidden="1" x14ac:dyDescent="0.2">
      <c r="A387" s="76">
        <v>374</v>
      </c>
      <c r="B387" s="75" t="s">
        <v>449</v>
      </c>
      <c r="C387" s="80">
        <v>59.112000000000002</v>
      </c>
      <c r="D387" s="81">
        <v>190</v>
      </c>
      <c r="E387" s="81">
        <v>321.8</v>
      </c>
      <c r="F387" s="81">
        <v>497</v>
      </c>
      <c r="G387" s="81">
        <v>46.8</v>
      </c>
      <c r="H387" s="81">
        <v>233</v>
      </c>
      <c r="I387" s="80">
        <v>0.26700000000000002</v>
      </c>
      <c r="J387" s="80">
        <v>0.22900000000000001</v>
      </c>
      <c r="K387" s="80">
        <v>0.71699999999999997</v>
      </c>
      <c r="L387" s="81">
        <v>293</v>
      </c>
      <c r="M387" s="81">
        <v>1.3</v>
      </c>
      <c r="N387" s="82">
        <v>1.5980000000000001</v>
      </c>
      <c r="O387" s="83">
        <v>8.3559999999999995E-2</v>
      </c>
      <c r="P387" s="83">
        <v>-4.3519999999999997E-5</v>
      </c>
      <c r="Q387" s="83">
        <v>8.5660000000000004E-9</v>
      </c>
      <c r="R387" s="84">
        <v>0</v>
      </c>
      <c r="S387" s="84">
        <v>0</v>
      </c>
      <c r="T387" s="76">
        <v>-17.3</v>
      </c>
      <c r="U387" s="76">
        <v>9.51</v>
      </c>
      <c r="V387" s="133">
        <v>15.995699999999999</v>
      </c>
      <c r="W387" s="134">
        <v>2551.7199999999998</v>
      </c>
      <c r="X387" s="134">
        <v>-49.15</v>
      </c>
      <c r="Y387" s="76">
        <v>350</v>
      </c>
      <c r="Z387" s="76">
        <v>235</v>
      </c>
      <c r="AA387" s="80">
        <v>0</v>
      </c>
      <c r="AB387" s="84">
        <v>0</v>
      </c>
      <c r="AC387" s="80">
        <v>0</v>
      </c>
      <c r="AD387" s="80">
        <v>0</v>
      </c>
      <c r="AE387" s="76">
        <v>7100</v>
      </c>
    </row>
    <row r="388" spans="1:33" ht="15" hidden="1" x14ac:dyDescent="0.2">
      <c r="A388" s="76">
        <v>375</v>
      </c>
      <c r="B388" s="75" t="s">
        <v>450</v>
      </c>
      <c r="C388" s="80">
        <v>88.106999999999999</v>
      </c>
      <c r="D388" s="81">
        <v>180.3</v>
      </c>
      <c r="E388" s="81">
        <v>353.7</v>
      </c>
      <c r="F388" s="81">
        <v>538</v>
      </c>
      <c r="G388" s="81">
        <v>40.1</v>
      </c>
      <c r="H388" s="81">
        <v>285</v>
      </c>
      <c r="I388" s="80">
        <v>0.25900000000000001</v>
      </c>
      <c r="J388" s="80">
        <v>0.315</v>
      </c>
      <c r="K388" s="80">
        <v>0.91100000000000003</v>
      </c>
      <c r="L388" s="81">
        <v>289</v>
      </c>
      <c r="M388" s="81">
        <v>1.9</v>
      </c>
      <c r="N388" s="82">
        <v>0</v>
      </c>
      <c r="O388" s="83">
        <v>0</v>
      </c>
      <c r="P388" s="83">
        <v>0</v>
      </c>
      <c r="Q388" s="83">
        <v>0</v>
      </c>
      <c r="R388" s="84">
        <v>452.97</v>
      </c>
      <c r="S388" s="84">
        <v>246.09</v>
      </c>
      <c r="T388" s="76">
        <v>0</v>
      </c>
      <c r="U388" s="76">
        <v>0</v>
      </c>
      <c r="V388" s="133">
        <v>15.767099999999999</v>
      </c>
      <c r="W388" s="134">
        <v>2593.9499999999998</v>
      </c>
      <c r="X388" s="134">
        <v>-69.69</v>
      </c>
      <c r="Y388" s="76">
        <v>360</v>
      </c>
      <c r="Z388" s="76">
        <v>280</v>
      </c>
      <c r="AA388" s="80">
        <v>63.317999999999998</v>
      </c>
      <c r="AB388" s="84">
        <v>-6292.56</v>
      </c>
      <c r="AC388" s="80">
        <v>-6.6349999999999998</v>
      </c>
      <c r="AD388" s="80">
        <v>4.01</v>
      </c>
      <c r="AE388" s="76">
        <v>7760</v>
      </c>
    </row>
    <row r="389" spans="1:33" ht="15" hidden="1" x14ac:dyDescent="0.2">
      <c r="A389" s="76">
        <v>376</v>
      </c>
      <c r="B389" s="75" t="s">
        <v>451</v>
      </c>
      <c r="C389" s="80">
        <v>116.161</v>
      </c>
      <c r="D389" s="81">
        <v>197.3</v>
      </c>
      <c r="E389" s="81">
        <v>395.7</v>
      </c>
      <c r="F389" s="81">
        <v>578</v>
      </c>
      <c r="G389" s="81">
        <v>0</v>
      </c>
      <c r="H389" s="81">
        <v>0</v>
      </c>
      <c r="I389" s="80">
        <v>0</v>
      </c>
      <c r="J389" s="80">
        <v>0</v>
      </c>
      <c r="K389" s="80">
        <v>0.88100000000000001</v>
      </c>
      <c r="L389" s="81">
        <v>293</v>
      </c>
      <c r="M389" s="81">
        <v>1.8</v>
      </c>
      <c r="N389" s="82">
        <v>0</v>
      </c>
      <c r="O389" s="83">
        <v>0</v>
      </c>
      <c r="P389" s="83">
        <v>0</v>
      </c>
      <c r="Q389" s="83">
        <v>0</v>
      </c>
      <c r="R389" s="84">
        <v>0</v>
      </c>
      <c r="S389" s="84">
        <v>0</v>
      </c>
      <c r="T389" s="76">
        <v>0</v>
      </c>
      <c r="U389" s="76">
        <v>0</v>
      </c>
      <c r="V389" s="133">
        <v>16.864100000000001</v>
      </c>
      <c r="W389" s="134">
        <v>3558.18</v>
      </c>
      <c r="X389" s="134">
        <v>-47.86</v>
      </c>
      <c r="Y389" s="76">
        <v>420</v>
      </c>
      <c r="Z389" s="76">
        <v>292</v>
      </c>
      <c r="AA389" s="80">
        <v>0</v>
      </c>
      <c r="AB389" s="84">
        <v>0</v>
      </c>
      <c r="AC389" s="80">
        <v>0</v>
      </c>
      <c r="AD389" s="80">
        <v>0</v>
      </c>
      <c r="AE389" s="76">
        <v>8690</v>
      </c>
    </row>
    <row r="390" spans="1:33" ht="15" hidden="1" x14ac:dyDescent="0.2">
      <c r="A390" s="76">
        <v>377</v>
      </c>
      <c r="B390" s="75" t="s">
        <v>452</v>
      </c>
      <c r="C390" s="80">
        <v>120.19499999999999</v>
      </c>
      <c r="D390" s="81">
        <v>173.7</v>
      </c>
      <c r="E390" s="81">
        <v>432.4</v>
      </c>
      <c r="F390" s="81">
        <v>638.29999999999995</v>
      </c>
      <c r="G390" s="81">
        <v>31.6</v>
      </c>
      <c r="H390" s="81">
        <v>440</v>
      </c>
      <c r="I390" s="80">
        <v>0.26500000000000001</v>
      </c>
      <c r="J390" s="80">
        <v>0.34399999999999997</v>
      </c>
      <c r="K390" s="80">
        <v>0.86199999999999999</v>
      </c>
      <c r="L390" s="81">
        <v>293</v>
      </c>
      <c r="M390" s="81">
        <v>0.4</v>
      </c>
      <c r="N390" s="82">
        <v>-7.4729999999999999</v>
      </c>
      <c r="O390" s="83">
        <v>0.17879999999999999</v>
      </c>
      <c r="P390" s="83">
        <v>-1.099E-4</v>
      </c>
      <c r="Q390" s="83">
        <v>2.5819999999999999E-8</v>
      </c>
      <c r="R390" s="84">
        <v>527.45000000000005</v>
      </c>
      <c r="S390" s="84">
        <v>282.64999999999998</v>
      </c>
      <c r="T390" s="76">
        <v>1.87</v>
      </c>
      <c r="U390" s="76">
        <v>32.799999999999997</v>
      </c>
      <c r="V390" s="133">
        <v>16.0062</v>
      </c>
      <c r="W390" s="134">
        <v>3433.84</v>
      </c>
      <c r="X390" s="134">
        <v>-66.010000000000005</v>
      </c>
      <c r="Y390" s="76">
        <v>461</v>
      </c>
      <c r="Z390" s="76">
        <v>316</v>
      </c>
      <c r="AA390" s="80">
        <v>0</v>
      </c>
      <c r="AB390" s="84">
        <v>0</v>
      </c>
      <c r="AC390" s="80">
        <v>0</v>
      </c>
      <c r="AD390" s="80">
        <v>0</v>
      </c>
      <c r="AE390" s="76">
        <v>9140</v>
      </c>
    </row>
    <row r="391" spans="1:33" ht="15" hidden="1" x14ac:dyDescent="0.2">
      <c r="A391" s="76">
        <v>378</v>
      </c>
      <c r="B391" s="75" t="s">
        <v>453</v>
      </c>
      <c r="C391" s="80">
        <v>126.24299999999999</v>
      </c>
      <c r="D391" s="81">
        <v>178.7</v>
      </c>
      <c r="E391" s="81">
        <v>429.9</v>
      </c>
      <c r="F391" s="81">
        <v>639</v>
      </c>
      <c r="G391" s="81">
        <v>27.7</v>
      </c>
      <c r="H391" s="81">
        <v>0</v>
      </c>
      <c r="I391" s="80">
        <v>0</v>
      </c>
      <c r="J391" s="80">
        <v>0.25800000000000001</v>
      </c>
      <c r="K391" s="80">
        <v>0.79300000000000004</v>
      </c>
      <c r="L391" s="81">
        <v>293</v>
      </c>
      <c r="M391" s="81">
        <v>0</v>
      </c>
      <c r="N391" s="82">
        <v>-14.932</v>
      </c>
      <c r="O391" s="83">
        <v>0.23619999999999999</v>
      </c>
      <c r="P391" s="83">
        <v>-1.384E-4</v>
      </c>
      <c r="Q391" s="83">
        <v>3.0839999999999997E-8</v>
      </c>
      <c r="R391" s="84">
        <v>549.08000000000004</v>
      </c>
      <c r="S391" s="84">
        <v>293.93</v>
      </c>
      <c r="T391" s="76">
        <v>-46.2</v>
      </c>
      <c r="U391" s="76">
        <v>11.31</v>
      </c>
      <c r="V391" s="133">
        <v>15.8567</v>
      </c>
      <c r="W391" s="134">
        <v>3363.62</v>
      </c>
      <c r="X391" s="134">
        <v>-65.209999999999994</v>
      </c>
      <c r="Y391" s="76">
        <v>459</v>
      </c>
      <c r="Z391" s="76">
        <v>313</v>
      </c>
      <c r="AA391" s="80">
        <v>0</v>
      </c>
      <c r="AB391" s="84">
        <v>0</v>
      </c>
      <c r="AC391" s="80">
        <v>0</v>
      </c>
      <c r="AD391" s="80">
        <v>0</v>
      </c>
      <c r="AE391" s="76">
        <v>8620</v>
      </c>
    </row>
    <row r="392" spans="1:33" ht="15" hidden="1" x14ac:dyDescent="0.2">
      <c r="A392" s="76">
        <v>379</v>
      </c>
      <c r="B392" s="75" t="s">
        <v>454</v>
      </c>
      <c r="C392" s="80">
        <v>112.21599999999999</v>
      </c>
      <c r="D392" s="81">
        <v>155.80000000000001</v>
      </c>
      <c r="E392" s="81">
        <v>404.1</v>
      </c>
      <c r="F392" s="81">
        <v>603</v>
      </c>
      <c r="G392" s="81">
        <v>29.6</v>
      </c>
      <c r="H392" s="81">
        <v>425</v>
      </c>
      <c r="I392" s="80">
        <v>0.25</v>
      </c>
      <c r="J392" s="80">
        <v>0.33500000000000002</v>
      </c>
      <c r="K392" s="80">
        <v>0.78100000000000003</v>
      </c>
      <c r="L392" s="81">
        <v>289</v>
      </c>
      <c r="M392" s="81">
        <v>0</v>
      </c>
      <c r="N392" s="82">
        <v>-13.369</v>
      </c>
      <c r="O392" s="83">
        <v>0.20180000000000001</v>
      </c>
      <c r="P392" s="83">
        <v>-1.176E-4</v>
      </c>
      <c r="Q392" s="83">
        <v>2.6689999999999999E-8</v>
      </c>
      <c r="R392" s="84">
        <v>454.23</v>
      </c>
      <c r="S392" s="84">
        <v>264.22000000000003</v>
      </c>
      <c r="T392" s="76">
        <v>-35.39</v>
      </c>
      <c r="U392" s="76">
        <v>12.57</v>
      </c>
      <c r="V392" s="133">
        <v>15.8969</v>
      </c>
      <c r="W392" s="134">
        <v>3187.67</v>
      </c>
      <c r="X392" s="134">
        <v>-59.99</v>
      </c>
      <c r="Y392" s="76">
        <v>431</v>
      </c>
      <c r="Z392" s="76">
        <v>294</v>
      </c>
      <c r="AA392" s="80">
        <v>0</v>
      </c>
      <c r="AB392" s="84">
        <v>0</v>
      </c>
      <c r="AC392" s="80">
        <v>0</v>
      </c>
      <c r="AD392" s="80">
        <v>0</v>
      </c>
      <c r="AE392" s="76">
        <v>8152</v>
      </c>
    </row>
    <row r="393" spans="1:33" ht="15" hidden="1" x14ac:dyDescent="0.2">
      <c r="A393" s="76">
        <v>380</v>
      </c>
      <c r="B393" s="75" t="s">
        <v>455</v>
      </c>
      <c r="C393" s="80">
        <v>198.39400000000001</v>
      </c>
      <c r="D393" s="81">
        <v>279</v>
      </c>
      <c r="E393" s="81">
        <v>526.70000000000005</v>
      </c>
      <c r="F393" s="81">
        <v>694</v>
      </c>
      <c r="G393" s="81">
        <v>16</v>
      </c>
      <c r="H393" s="81">
        <v>830</v>
      </c>
      <c r="I393" s="80">
        <v>0.23</v>
      </c>
      <c r="J393" s="80">
        <v>0.67900000000000005</v>
      </c>
      <c r="K393" s="80">
        <v>0.76300000000000001</v>
      </c>
      <c r="L393" s="81">
        <v>293</v>
      </c>
      <c r="M393" s="81">
        <v>0</v>
      </c>
      <c r="N393" s="82">
        <v>-2.6230000000000002</v>
      </c>
      <c r="O393" s="83">
        <v>3.1949999999999998</v>
      </c>
      <c r="P393" s="83">
        <v>-1</v>
      </c>
      <c r="Q393" s="83">
        <v>-1.7729999999999999</v>
      </c>
      <c r="R393" s="84">
        <v>-4</v>
      </c>
      <c r="S393" s="84">
        <v>3.8170000000000002</v>
      </c>
      <c r="T393" s="76">
        <v>-8</v>
      </c>
      <c r="U393" s="76">
        <v>689.85</v>
      </c>
      <c r="V393" s="133">
        <v>344.21</v>
      </c>
      <c r="W393" s="134">
        <v>-79.38</v>
      </c>
      <c r="X393" s="134">
        <v>15.97</v>
      </c>
      <c r="Y393" s="76">
        <v>16.148</v>
      </c>
      <c r="Z393" s="76">
        <v>4008.52</v>
      </c>
      <c r="AA393" s="80">
        <v>-105.4</v>
      </c>
      <c r="AB393" s="84">
        <v>560</v>
      </c>
      <c r="AC393" s="80">
        <v>394</v>
      </c>
      <c r="AD393" s="80">
        <v>91.171999999999997</v>
      </c>
      <c r="AE393" s="76">
        <v>-11322.9</v>
      </c>
      <c r="AG393" s="76">
        <v>16.66</v>
      </c>
    </row>
    <row r="394" spans="1:33" ht="15" hidden="1" x14ac:dyDescent="0.2">
      <c r="A394" s="76">
        <v>381</v>
      </c>
      <c r="B394" s="75" t="s">
        <v>456</v>
      </c>
      <c r="C394" s="80">
        <v>266.51299999999998</v>
      </c>
      <c r="D394" s="81">
        <v>0</v>
      </c>
      <c r="E394" s="81">
        <v>599</v>
      </c>
      <c r="F394" s="81">
        <v>772</v>
      </c>
      <c r="G394" s="81">
        <v>11.1</v>
      </c>
      <c r="H394" s="81">
        <v>0</v>
      </c>
      <c r="I394" s="80">
        <v>0</v>
      </c>
      <c r="J394" s="80">
        <v>0.78900000000000003</v>
      </c>
      <c r="K394" s="80">
        <v>0</v>
      </c>
      <c r="L394" s="81">
        <v>0</v>
      </c>
      <c r="M394" s="81">
        <v>0</v>
      </c>
      <c r="N394" s="82">
        <v>-15.507999999999999</v>
      </c>
      <c r="O394" s="83">
        <v>0.4501</v>
      </c>
      <c r="P394" s="83">
        <v>-2.5920000000000001E-4</v>
      </c>
      <c r="Q394" s="83">
        <v>5.7940000000000001E-8</v>
      </c>
      <c r="R394" s="84">
        <v>924.6</v>
      </c>
      <c r="S394" s="84">
        <v>399.62</v>
      </c>
      <c r="T394" s="76">
        <v>-89.48</v>
      </c>
      <c r="U394" s="76">
        <v>34.770000000000003</v>
      </c>
      <c r="V394" s="133">
        <v>16.263200000000001</v>
      </c>
      <c r="W394" s="134">
        <v>4439.38</v>
      </c>
      <c r="X394" s="134">
        <v>-138.1</v>
      </c>
      <c r="Y394" s="76">
        <v>648</v>
      </c>
      <c r="Z394" s="76">
        <v>465</v>
      </c>
      <c r="AA394" s="80">
        <v>0</v>
      </c>
      <c r="AB394" s="84">
        <v>0</v>
      </c>
      <c r="AC394" s="80">
        <v>0</v>
      </c>
      <c r="AD394" s="80">
        <v>0</v>
      </c>
      <c r="AE394" s="76">
        <v>13380</v>
      </c>
    </row>
    <row r="395" spans="1:33" ht="15" hidden="1" x14ac:dyDescent="0.2">
      <c r="A395" s="76">
        <v>382</v>
      </c>
      <c r="B395" s="75" t="s">
        <v>457</v>
      </c>
      <c r="C395" s="80">
        <v>184.36699999999999</v>
      </c>
      <c r="D395" s="81">
        <v>267.8</v>
      </c>
      <c r="E395" s="81">
        <v>508.6</v>
      </c>
      <c r="F395" s="81">
        <v>675.8</v>
      </c>
      <c r="G395" s="81">
        <v>17</v>
      </c>
      <c r="H395" s="81">
        <v>780</v>
      </c>
      <c r="I395" s="80">
        <v>0.24</v>
      </c>
      <c r="J395" s="80">
        <v>0.623</v>
      </c>
      <c r="K395" s="80">
        <v>0.75600000000000001</v>
      </c>
      <c r="L395" s="81">
        <v>293</v>
      </c>
      <c r="M395" s="81">
        <v>0</v>
      </c>
      <c r="N395" s="82">
        <v>-2.4990000000000001</v>
      </c>
      <c r="O395" s="83">
        <v>2.9740000000000002</v>
      </c>
      <c r="P395" s="83">
        <v>-1</v>
      </c>
      <c r="Q395" s="83">
        <v>-1.651</v>
      </c>
      <c r="R395" s="84">
        <v>-4</v>
      </c>
      <c r="S395" s="84">
        <v>3.5579999999999998</v>
      </c>
      <c r="T395" s="76">
        <v>-8</v>
      </c>
      <c r="U395" s="76">
        <v>664.1</v>
      </c>
      <c r="V395" s="133">
        <v>332.1</v>
      </c>
      <c r="W395" s="134">
        <v>-74.45</v>
      </c>
      <c r="X395" s="134">
        <v>13.97</v>
      </c>
      <c r="Y395" s="76">
        <v>16.1355</v>
      </c>
      <c r="Z395" s="76">
        <v>3892.91</v>
      </c>
      <c r="AA395" s="80">
        <v>-98.93</v>
      </c>
      <c r="AB395" s="84">
        <v>540</v>
      </c>
      <c r="AC395" s="80">
        <v>380</v>
      </c>
      <c r="AD395" s="80">
        <v>0</v>
      </c>
      <c r="AE395" s="76">
        <v>0</v>
      </c>
      <c r="AG395" s="76">
        <v>0</v>
      </c>
    </row>
    <row r="396" spans="1:33" ht="15" hidden="1" x14ac:dyDescent="0.2">
      <c r="A396" s="76">
        <v>383</v>
      </c>
      <c r="B396" s="75" t="s">
        <v>458</v>
      </c>
      <c r="C396" s="80">
        <v>252.48599999999999</v>
      </c>
      <c r="D396" s="81">
        <v>0</v>
      </c>
      <c r="E396" s="81">
        <v>598.6</v>
      </c>
      <c r="F396" s="81">
        <v>761</v>
      </c>
      <c r="G396" s="81">
        <v>11.9</v>
      </c>
      <c r="H396" s="81">
        <v>0</v>
      </c>
      <c r="I396" s="80">
        <v>0</v>
      </c>
      <c r="J396" s="80">
        <v>0.755</v>
      </c>
      <c r="K396" s="80">
        <v>0</v>
      </c>
      <c r="L396" s="81">
        <v>0</v>
      </c>
      <c r="M396" s="81">
        <v>0</v>
      </c>
      <c r="N396" s="82">
        <v>-15.336</v>
      </c>
      <c r="O396" s="83">
        <v>0.42759999999999998</v>
      </c>
      <c r="P396" s="83">
        <v>-2.4649999999999997E-4</v>
      </c>
      <c r="Q396" s="83">
        <v>5.5159999999999999E-8</v>
      </c>
      <c r="R396" s="84">
        <v>891.8</v>
      </c>
      <c r="S396" s="84">
        <v>392.78</v>
      </c>
      <c r="T396" s="76">
        <v>-84.55</v>
      </c>
      <c r="U396" s="76">
        <v>32.74</v>
      </c>
      <c r="V396" s="133">
        <v>16.227</v>
      </c>
      <c r="W396" s="134">
        <v>4483.13</v>
      </c>
      <c r="X396" s="134">
        <v>-131.30000000000001</v>
      </c>
      <c r="Y396" s="76">
        <v>634</v>
      </c>
      <c r="Z396" s="76">
        <v>453</v>
      </c>
      <c r="AA396" s="80">
        <v>0</v>
      </c>
      <c r="AB396" s="84">
        <v>0</v>
      </c>
      <c r="AC396" s="80">
        <v>0</v>
      </c>
      <c r="AD396" s="80">
        <v>0</v>
      </c>
      <c r="AE396" s="76">
        <v>12980</v>
      </c>
    </row>
    <row r="397" spans="1:33" ht="15" hidden="1" x14ac:dyDescent="0.2">
      <c r="A397" s="76">
        <v>384</v>
      </c>
      <c r="B397" s="75" t="s">
        <v>459</v>
      </c>
      <c r="C397" s="80">
        <v>156.31299999999999</v>
      </c>
      <c r="D397" s="81">
        <v>247.6</v>
      </c>
      <c r="E397" s="81">
        <v>469.1</v>
      </c>
      <c r="F397" s="81">
        <v>638.79999999999995</v>
      </c>
      <c r="G397" s="81">
        <v>19.399999999999999</v>
      </c>
      <c r="H397" s="81">
        <v>660</v>
      </c>
      <c r="I397" s="80">
        <v>0.24</v>
      </c>
      <c r="J397" s="80">
        <v>0.53500000000000003</v>
      </c>
      <c r="K397" s="80">
        <v>0.74</v>
      </c>
      <c r="L397" s="81">
        <v>293</v>
      </c>
      <c r="M397" s="81">
        <v>0</v>
      </c>
      <c r="N397" s="82">
        <v>-2.0049999999999999</v>
      </c>
      <c r="O397" s="83">
        <v>0.25169999999999998</v>
      </c>
      <c r="P397" s="83">
        <v>-1.3850000000000001E-4</v>
      </c>
      <c r="Q397" s="83">
        <v>2.9539999999999998E-8</v>
      </c>
      <c r="R397" s="84">
        <v>605.5</v>
      </c>
      <c r="S397" s="84">
        <v>305.01</v>
      </c>
      <c r="T397" s="76">
        <v>-64.599999999999994</v>
      </c>
      <c r="U397" s="76">
        <v>9.94</v>
      </c>
      <c r="V397" s="133">
        <v>16.054099999999998</v>
      </c>
      <c r="W397" s="134">
        <v>3614.07</v>
      </c>
      <c r="X397" s="134">
        <v>-85.45</v>
      </c>
      <c r="Y397" s="76">
        <v>498</v>
      </c>
      <c r="Z397" s="76">
        <v>348</v>
      </c>
      <c r="AA397" s="80">
        <v>80.120999999999995</v>
      </c>
      <c r="AB397" s="84">
        <v>-9305.7999999999993</v>
      </c>
      <c r="AC397" s="80">
        <v>-8.7289999999999992</v>
      </c>
      <c r="AD397" s="80">
        <v>11.75</v>
      </c>
      <c r="AE397" s="76">
        <v>9920</v>
      </c>
    </row>
    <row r="398" spans="1:33" ht="15" hidden="1" x14ac:dyDescent="0.2">
      <c r="A398" s="76">
        <v>385</v>
      </c>
      <c r="B398" s="75" t="s">
        <v>460</v>
      </c>
      <c r="C398" s="80">
        <v>102.134</v>
      </c>
      <c r="D398" s="81">
        <v>239</v>
      </c>
      <c r="E398" s="81">
        <v>458.7</v>
      </c>
      <c r="F398" s="81">
        <v>651</v>
      </c>
      <c r="G398" s="81">
        <v>38</v>
      </c>
      <c r="H398" s="81">
        <v>340</v>
      </c>
      <c r="I398" s="80">
        <v>0.24</v>
      </c>
      <c r="J398" s="80">
        <v>0.61599999999999999</v>
      </c>
      <c r="K398" s="80">
        <v>0.93899999999999995</v>
      </c>
      <c r="L398" s="81">
        <v>293</v>
      </c>
      <c r="M398" s="81">
        <v>0</v>
      </c>
      <c r="N398" s="82">
        <v>3.198</v>
      </c>
      <c r="O398" s="83">
        <v>0.1202</v>
      </c>
      <c r="P398" s="83">
        <v>-7.0010000000000002E-5</v>
      </c>
      <c r="Q398" s="83">
        <v>1.5810000000000001E-8</v>
      </c>
      <c r="R398" s="84">
        <v>729.09</v>
      </c>
      <c r="S398" s="84">
        <v>341.13</v>
      </c>
      <c r="T398" s="76">
        <v>-117.2</v>
      </c>
      <c r="U398" s="76">
        <v>-85.37</v>
      </c>
      <c r="V398" s="133">
        <v>17.630600000000001</v>
      </c>
      <c r="W398" s="134">
        <v>4092.15</v>
      </c>
      <c r="X398" s="134">
        <v>-86.55</v>
      </c>
      <c r="Y398" s="76">
        <v>495</v>
      </c>
      <c r="Z398" s="76">
        <v>350</v>
      </c>
      <c r="AA398" s="80">
        <v>0</v>
      </c>
      <c r="AB398" s="84">
        <v>0</v>
      </c>
      <c r="AC398" s="80">
        <v>0</v>
      </c>
      <c r="AD398" s="80">
        <v>0</v>
      </c>
      <c r="AE398" s="76">
        <v>11900</v>
      </c>
    </row>
    <row r="399" spans="1:33" ht="15" hidden="1" x14ac:dyDescent="0.2">
      <c r="A399" s="76">
        <v>386</v>
      </c>
      <c r="B399" s="75" t="s">
        <v>461</v>
      </c>
      <c r="C399" s="80">
        <v>108.14</v>
      </c>
      <c r="D399" s="81">
        <v>304.10000000000002</v>
      </c>
      <c r="E399" s="81">
        <v>464.2</v>
      </c>
      <c r="F399" s="81">
        <v>697.6</v>
      </c>
      <c r="G399" s="81">
        <v>49.4</v>
      </c>
      <c r="H399" s="81">
        <v>282</v>
      </c>
      <c r="I399" s="80">
        <v>0.24</v>
      </c>
      <c r="J399" s="80">
        <v>0.443</v>
      </c>
      <c r="K399" s="80">
        <v>1.028</v>
      </c>
      <c r="L399" s="81">
        <v>313</v>
      </c>
      <c r="M399" s="81">
        <v>1.6</v>
      </c>
      <c r="N399" s="82">
        <v>-7.7089999999999996</v>
      </c>
      <c r="O399" s="83">
        <v>0.1673</v>
      </c>
      <c r="P399" s="83">
        <v>-1.415E-4</v>
      </c>
      <c r="Q399" s="83">
        <v>5.0729999999999998E-8</v>
      </c>
      <c r="R399" s="84">
        <v>1533.4</v>
      </c>
      <c r="S399" s="84">
        <v>365.61</v>
      </c>
      <c r="T399" s="76">
        <v>-30.74</v>
      </c>
      <c r="U399" s="76">
        <v>-8.86</v>
      </c>
      <c r="V399" s="133">
        <v>15.9148</v>
      </c>
      <c r="W399" s="134">
        <v>3305.37</v>
      </c>
      <c r="X399" s="134">
        <v>-108</v>
      </c>
      <c r="Y399" s="76">
        <v>480</v>
      </c>
      <c r="Z399" s="76">
        <v>370</v>
      </c>
      <c r="AA399" s="80">
        <v>75.616</v>
      </c>
      <c r="AB399" s="84">
        <v>-9341.59</v>
      </c>
      <c r="AC399" s="80">
        <v>-7.9589999999999996</v>
      </c>
      <c r="AD399" s="80">
        <v>5.47</v>
      </c>
      <c r="AE399" s="76">
        <v>10800</v>
      </c>
    </row>
    <row r="400" spans="1:33" ht="15" hidden="1" x14ac:dyDescent="0.2">
      <c r="A400" s="76">
        <v>387</v>
      </c>
      <c r="B400" s="75" t="s">
        <v>462</v>
      </c>
      <c r="C400" s="80">
        <v>147.00399999999999</v>
      </c>
      <c r="D400" s="81">
        <v>256.10000000000002</v>
      </c>
      <c r="E400" s="81">
        <v>453.6</v>
      </c>
      <c r="F400" s="81">
        <v>697.3</v>
      </c>
      <c r="G400" s="81">
        <v>40.5</v>
      </c>
      <c r="H400" s="81">
        <v>360</v>
      </c>
      <c r="I400" s="80">
        <v>0.22500000000000001</v>
      </c>
      <c r="J400" s="80">
        <v>0.27200000000000002</v>
      </c>
      <c r="K400" s="80">
        <v>1.306</v>
      </c>
      <c r="L400" s="81">
        <v>293</v>
      </c>
      <c r="M400" s="81">
        <v>2.2999999999999998</v>
      </c>
      <c r="N400" s="82">
        <v>-3.4159999999999999</v>
      </c>
      <c r="O400" s="83">
        <v>0.13150000000000001</v>
      </c>
      <c r="P400" s="83">
        <v>-1.078E-4</v>
      </c>
      <c r="Q400" s="83">
        <v>3.414E-8</v>
      </c>
      <c r="R400" s="84">
        <v>554.35</v>
      </c>
      <c r="S400" s="84">
        <v>319.07</v>
      </c>
      <c r="T400" s="76">
        <v>7.16</v>
      </c>
      <c r="U400" s="76">
        <v>19.760000000000002</v>
      </c>
      <c r="V400" s="133">
        <v>16.279900000000001</v>
      </c>
      <c r="W400" s="134">
        <v>3798.23</v>
      </c>
      <c r="X400" s="134">
        <v>-59.84</v>
      </c>
      <c r="Y400" s="76">
        <v>483</v>
      </c>
      <c r="Z400" s="76">
        <v>331</v>
      </c>
      <c r="AA400" s="80">
        <v>0</v>
      </c>
      <c r="AB400" s="84">
        <v>0</v>
      </c>
      <c r="AC400" s="80">
        <v>0</v>
      </c>
      <c r="AD400" s="80">
        <v>0</v>
      </c>
      <c r="AE400" s="76">
        <v>9480</v>
      </c>
    </row>
    <row r="401" spans="1:31" ht="15" hidden="1" x14ac:dyDescent="0.2">
      <c r="A401" s="76">
        <v>388</v>
      </c>
      <c r="B401" s="75" t="s">
        <v>463</v>
      </c>
      <c r="C401" s="80">
        <v>122.167</v>
      </c>
      <c r="D401" s="81">
        <v>269.8</v>
      </c>
      <c r="E401" s="81">
        <v>477.7</v>
      </c>
      <c r="F401" s="81">
        <v>703</v>
      </c>
      <c r="G401" s="81">
        <v>0</v>
      </c>
      <c r="H401" s="81">
        <v>0</v>
      </c>
      <c r="I401" s="80">
        <v>0</v>
      </c>
      <c r="J401" s="80">
        <v>0</v>
      </c>
      <c r="K401" s="80">
        <v>1.0369999999999999</v>
      </c>
      <c r="L401" s="81">
        <v>273</v>
      </c>
      <c r="M401" s="81">
        <v>0</v>
      </c>
      <c r="N401" s="82">
        <v>0</v>
      </c>
      <c r="O401" s="83">
        <v>0</v>
      </c>
      <c r="P401" s="83">
        <v>0</v>
      </c>
      <c r="Q401" s="83">
        <v>0</v>
      </c>
      <c r="R401" s="84">
        <v>0</v>
      </c>
      <c r="S401" s="84">
        <v>0</v>
      </c>
      <c r="T401" s="76">
        <v>-34.82</v>
      </c>
      <c r="U401" s="76">
        <v>0</v>
      </c>
      <c r="V401" s="133">
        <v>17.960999999999999</v>
      </c>
      <c r="W401" s="134">
        <v>4928.3599999999997</v>
      </c>
      <c r="X401" s="134">
        <v>-45.75</v>
      </c>
      <c r="Y401" s="76">
        <v>500</v>
      </c>
      <c r="Z401" s="76">
        <v>350</v>
      </c>
      <c r="AA401" s="80">
        <v>0</v>
      </c>
      <c r="AB401" s="84">
        <v>0</v>
      </c>
      <c r="AC401" s="80">
        <v>0</v>
      </c>
      <c r="AD401" s="80">
        <v>0</v>
      </c>
      <c r="AE401" s="76">
        <v>11490</v>
      </c>
    </row>
    <row r="402" spans="1:31" ht="15" hidden="1" x14ac:dyDescent="0.2">
      <c r="A402" s="76">
        <v>389</v>
      </c>
      <c r="B402" s="75" t="s">
        <v>464</v>
      </c>
      <c r="C402" s="80">
        <v>230.31</v>
      </c>
      <c r="D402" s="81">
        <v>330</v>
      </c>
      <c r="E402" s="81">
        <v>605</v>
      </c>
      <c r="F402" s="81">
        <v>891</v>
      </c>
      <c r="G402" s="81">
        <v>38.5</v>
      </c>
      <c r="H402" s="81">
        <v>769</v>
      </c>
      <c r="I402" s="80">
        <v>0.40500000000000003</v>
      </c>
      <c r="J402" s="80">
        <v>0</v>
      </c>
      <c r="K402" s="80">
        <v>0</v>
      </c>
      <c r="L402" s="81">
        <v>0</v>
      </c>
      <c r="M402" s="81">
        <v>0</v>
      </c>
      <c r="N402" s="82">
        <v>0</v>
      </c>
      <c r="O402" s="83">
        <v>0</v>
      </c>
      <c r="P402" s="83">
        <v>0</v>
      </c>
      <c r="Q402" s="83">
        <v>0</v>
      </c>
      <c r="R402" s="84">
        <v>1094.0999999999999</v>
      </c>
      <c r="S402" s="84">
        <v>461.27</v>
      </c>
      <c r="T402" s="76">
        <v>0</v>
      </c>
      <c r="U402" s="76">
        <v>0</v>
      </c>
      <c r="V402" s="133">
        <v>0</v>
      </c>
      <c r="W402" s="134">
        <v>0</v>
      </c>
      <c r="X402" s="134">
        <v>0</v>
      </c>
      <c r="Y402" s="76">
        <v>0</v>
      </c>
      <c r="Z402" s="76">
        <v>0</v>
      </c>
      <c r="AA402" s="80">
        <v>0</v>
      </c>
      <c r="AB402" s="84">
        <v>0</v>
      </c>
      <c r="AC402" s="80">
        <v>0</v>
      </c>
      <c r="AD402" s="80">
        <v>0</v>
      </c>
      <c r="AE402" s="76">
        <v>0</v>
      </c>
    </row>
    <row r="403" spans="1:31" ht="15" hidden="1" x14ac:dyDescent="0.2">
      <c r="A403" s="76">
        <v>390</v>
      </c>
      <c r="B403" s="75" t="s">
        <v>465</v>
      </c>
      <c r="C403" s="80">
        <v>107.15600000000001</v>
      </c>
      <c r="D403" s="81">
        <v>258.39999999999998</v>
      </c>
      <c r="E403" s="81">
        <v>473.3</v>
      </c>
      <c r="F403" s="81">
        <v>694</v>
      </c>
      <c r="G403" s="81">
        <v>37</v>
      </c>
      <c r="H403" s="81">
        <v>343</v>
      </c>
      <c r="I403" s="80">
        <v>0.26</v>
      </c>
      <c r="J403" s="80">
        <v>0.435</v>
      </c>
      <c r="K403" s="80">
        <v>0.998</v>
      </c>
      <c r="L403" s="81">
        <v>293</v>
      </c>
      <c r="M403" s="81">
        <v>1.6</v>
      </c>
      <c r="N403" s="82">
        <v>0</v>
      </c>
      <c r="O403" s="83">
        <v>0</v>
      </c>
      <c r="P403" s="83">
        <v>0</v>
      </c>
      <c r="Q403" s="83">
        <v>0</v>
      </c>
      <c r="R403" s="84">
        <v>1085.0999999999999</v>
      </c>
      <c r="S403" s="84">
        <v>356.46</v>
      </c>
      <c r="T403" s="76">
        <v>0</v>
      </c>
      <c r="U403" s="76">
        <v>0</v>
      </c>
      <c r="V403" s="133">
        <v>16.7834</v>
      </c>
      <c r="W403" s="134">
        <v>4072.58</v>
      </c>
      <c r="X403" s="134">
        <v>-72.150000000000006</v>
      </c>
      <c r="Y403" s="76">
        <v>500</v>
      </c>
      <c r="Z403" s="76">
        <v>375</v>
      </c>
      <c r="AA403" s="80">
        <v>0</v>
      </c>
      <c r="AB403" s="84">
        <v>0</v>
      </c>
      <c r="AC403" s="80">
        <v>0</v>
      </c>
      <c r="AD403" s="80">
        <v>0</v>
      </c>
      <c r="AE403" s="76">
        <v>10835</v>
      </c>
    </row>
    <row r="404" spans="1:31" ht="15" hidden="1" x14ac:dyDescent="0.2">
      <c r="A404" s="76">
        <v>391</v>
      </c>
      <c r="B404" s="75" t="s">
        <v>466</v>
      </c>
      <c r="C404" s="80">
        <v>31.998999999999999</v>
      </c>
      <c r="D404" s="81">
        <v>54.4</v>
      </c>
      <c r="E404" s="81">
        <v>90.2</v>
      </c>
      <c r="F404" s="81">
        <v>154.6</v>
      </c>
      <c r="G404" s="81">
        <v>49.8</v>
      </c>
      <c r="H404" s="81">
        <v>73.400000000000006</v>
      </c>
      <c r="I404" s="80">
        <v>0.28799999999999998</v>
      </c>
      <c r="J404" s="80">
        <v>2.1000000000000001E-2</v>
      </c>
      <c r="K404" s="80">
        <v>1.149</v>
      </c>
      <c r="L404" s="81">
        <v>90</v>
      </c>
      <c r="M404" s="81">
        <v>0</v>
      </c>
      <c r="N404" s="82">
        <v>6.7130000000000001</v>
      </c>
      <c r="O404" s="83">
        <v>-8.7899999999999997E-7</v>
      </c>
      <c r="P404" s="83">
        <v>4.1699999999999999E-6</v>
      </c>
      <c r="Q404" s="83">
        <v>-2.5439999999999999E-9</v>
      </c>
      <c r="R404" s="84">
        <v>85.68</v>
      </c>
      <c r="S404" s="84">
        <v>51.5</v>
      </c>
      <c r="T404" s="76">
        <v>0</v>
      </c>
      <c r="U404" s="76">
        <v>0</v>
      </c>
      <c r="V404" s="133">
        <v>15.407500000000001</v>
      </c>
      <c r="W404" s="134">
        <v>734.55</v>
      </c>
      <c r="X404" s="134">
        <v>-6.45</v>
      </c>
      <c r="Y404" s="76">
        <v>100</v>
      </c>
      <c r="Z404" s="76">
        <v>63</v>
      </c>
      <c r="AA404" s="80">
        <v>31.041</v>
      </c>
      <c r="AB404" s="84">
        <v>-1082.52</v>
      </c>
      <c r="AC404" s="80">
        <v>-2.7610000000000001</v>
      </c>
      <c r="AD404" s="80">
        <v>0.26500000000000001</v>
      </c>
      <c r="AE404" s="76">
        <v>1630</v>
      </c>
    </row>
    <row r="405" spans="1:31" ht="15" hidden="1" x14ac:dyDescent="0.2">
      <c r="A405" s="76">
        <v>392</v>
      </c>
      <c r="B405" s="75" t="s">
        <v>467</v>
      </c>
      <c r="C405" s="80">
        <v>106.16800000000001</v>
      </c>
      <c r="D405" s="81">
        <v>248</v>
      </c>
      <c r="E405" s="81">
        <v>417.6</v>
      </c>
      <c r="F405" s="81">
        <v>630.20000000000005</v>
      </c>
      <c r="G405" s="81">
        <v>36.799999999999997</v>
      </c>
      <c r="H405" s="81">
        <v>369</v>
      </c>
      <c r="I405" s="80">
        <v>0.26300000000000001</v>
      </c>
      <c r="J405" s="80">
        <v>0.314</v>
      </c>
      <c r="K405" s="80">
        <v>0.88</v>
      </c>
      <c r="L405" s="81">
        <v>293</v>
      </c>
      <c r="M405" s="81">
        <v>0.5</v>
      </c>
      <c r="N405" s="82">
        <v>-3.786</v>
      </c>
      <c r="O405" s="83">
        <v>0.1424</v>
      </c>
      <c r="P405" s="83">
        <v>-8.2239999999999999E-5</v>
      </c>
      <c r="Q405" s="83">
        <v>1.798E-8</v>
      </c>
      <c r="R405" s="84">
        <v>513.54</v>
      </c>
      <c r="S405" s="84">
        <v>277.98</v>
      </c>
      <c r="T405" s="76">
        <v>4.54</v>
      </c>
      <c r="U405" s="76">
        <v>29.18</v>
      </c>
      <c r="V405" s="133">
        <v>16.115600000000001</v>
      </c>
      <c r="W405" s="134">
        <v>3395.57</v>
      </c>
      <c r="X405" s="134">
        <v>-59.46</v>
      </c>
      <c r="Y405" s="76">
        <v>445</v>
      </c>
      <c r="Z405" s="76">
        <v>305</v>
      </c>
      <c r="AA405" s="80">
        <v>61.762999999999998</v>
      </c>
      <c r="AB405" s="84">
        <v>-7149.21</v>
      </c>
      <c r="AC405" s="80">
        <v>-6.3019999999999996</v>
      </c>
      <c r="AD405" s="80">
        <v>6.11</v>
      </c>
      <c r="AE405" s="76">
        <v>8800</v>
      </c>
    </row>
    <row r="406" spans="1:31" ht="15" hidden="1" x14ac:dyDescent="0.2">
      <c r="A406" s="76">
        <v>393</v>
      </c>
      <c r="B406" s="75" t="s">
        <v>468</v>
      </c>
      <c r="C406" s="80">
        <v>47.997999999999998</v>
      </c>
      <c r="D406" s="81">
        <v>80.5</v>
      </c>
      <c r="E406" s="81">
        <v>161.30000000000001</v>
      </c>
      <c r="F406" s="81">
        <v>261</v>
      </c>
      <c r="G406" s="81">
        <v>55</v>
      </c>
      <c r="H406" s="81">
        <v>88.9</v>
      </c>
      <c r="I406" s="80">
        <v>0.28799999999999998</v>
      </c>
      <c r="J406" s="80">
        <v>0.215</v>
      </c>
      <c r="K406" s="80">
        <v>1.3560000000000001</v>
      </c>
      <c r="L406" s="81">
        <v>161.30000000000001</v>
      </c>
      <c r="M406" s="81">
        <v>0.6</v>
      </c>
      <c r="N406" s="82">
        <v>4.907</v>
      </c>
      <c r="O406" s="83">
        <v>1.9130000000000001E-2</v>
      </c>
      <c r="P406" s="83">
        <v>-1.491E-5</v>
      </c>
      <c r="Q406" s="83">
        <v>4.0540000000000003E-9</v>
      </c>
      <c r="R406" s="84">
        <v>313.79000000000002</v>
      </c>
      <c r="S406" s="84">
        <v>120.34</v>
      </c>
      <c r="T406" s="76">
        <v>34.1</v>
      </c>
      <c r="U406" s="76">
        <v>38.909999999999997</v>
      </c>
      <c r="V406" s="133">
        <v>15.742699999999999</v>
      </c>
      <c r="W406" s="134">
        <v>1272.18</v>
      </c>
      <c r="X406" s="134">
        <v>-22.16</v>
      </c>
      <c r="Y406" s="76">
        <v>174</v>
      </c>
      <c r="Z406" s="76">
        <v>109</v>
      </c>
      <c r="AA406" s="80">
        <v>0</v>
      </c>
      <c r="AB406" s="84">
        <v>0</v>
      </c>
      <c r="AC406" s="80">
        <v>0</v>
      </c>
      <c r="AD406" s="80">
        <v>0</v>
      </c>
      <c r="AE406" s="76">
        <v>2670</v>
      </c>
    </row>
    <row r="407" spans="1:31" ht="15" hidden="1" x14ac:dyDescent="0.2">
      <c r="A407" s="76">
        <v>394</v>
      </c>
      <c r="B407" s="75" t="s">
        <v>469</v>
      </c>
      <c r="C407" s="80">
        <v>108.14</v>
      </c>
      <c r="D407" s="81">
        <v>307.89999999999998</v>
      </c>
      <c r="E407" s="81">
        <v>475.1</v>
      </c>
      <c r="F407" s="81">
        <v>704.6</v>
      </c>
      <c r="G407" s="81">
        <v>50.8</v>
      </c>
      <c r="H407" s="81">
        <v>0</v>
      </c>
      <c r="I407" s="80">
        <v>0</v>
      </c>
      <c r="J407" s="80">
        <v>0.51500000000000001</v>
      </c>
      <c r="K407" s="80">
        <v>1.0189999999999999</v>
      </c>
      <c r="L407" s="81">
        <v>313</v>
      </c>
      <c r="M407" s="81">
        <v>1.6</v>
      </c>
      <c r="N407" s="82">
        <v>-9.7050000000000001</v>
      </c>
      <c r="O407" s="83">
        <v>0.16850000000000001</v>
      </c>
      <c r="P407" s="83">
        <v>-1.3750000000000001E-4</v>
      </c>
      <c r="Q407" s="83">
        <v>4.6989999999999999E-8</v>
      </c>
      <c r="R407" s="84">
        <v>1826.9</v>
      </c>
      <c r="S407" s="84">
        <v>372.68</v>
      </c>
      <c r="T407" s="76">
        <v>-29.97</v>
      </c>
      <c r="U407" s="76">
        <v>-7.38</v>
      </c>
      <c r="V407" s="133">
        <v>16.198899999999998</v>
      </c>
      <c r="W407" s="134">
        <v>3479.39</v>
      </c>
      <c r="X407" s="134">
        <v>-111.3</v>
      </c>
      <c r="Y407" s="76">
        <v>480</v>
      </c>
      <c r="Z407" s="76">
        <v>370</v>
      </c>
      <c r="AA407" s="80">
        <v>64.082999999999998</v>
      </c>
      <c r="AB407" s="84">
        <v>-8825.19</v>
      </c>
      <c r="AC407" s="80">
        <v>-6.3159999999999998</v>
      </c>
      <c r="AD407" s="80">
        <v>5.42</v>
      </c>
      <c r="AE407" s="76">
        <v>11340</v>
      </c>
    </row>
    <row r="408" spans="1:31" ht="15" hidden="1" x14ac:dyDescent="0.2">
      <c r="A408" s="76">
        <v>395</v>
      </c>
      <c r="B408" s="75" t="s">
        <v>470</v>
      </c>
      <c r="C408" s="80">
        <v>147.00399999999999</v>
      </c>
      <c r="D408" s="81">
        <v>326.3</v>
      </c>
      <c r="E408" s="81">
        <v>447.3</v>
      </c>
      <c r="F408" s="81">
        <v>685</v>
      </c>
      <c r="G408" s="81">
        <v>39</v>
      </c>
      <c r="H408" s="81">
        <v>372</v>
      </c>
      <c r="I408" s="80">
        <v>0.26</v>
      </c>
      <c r="J408" s="80">
        <v>0.27</v>
      </c>
      <c r="K408" s="80">
        <v>1.248</v>
      </c>
      <c r="L408" s="81">
        <v>328</v>
      </c>
      <c r="M408" s="81">
        <v>0</v>
      </c>
      <c r="N408" s="82">
        <v>-3.4260000000000002</v>
      </c>
      <c r="O408" s="83">
        <v>0.13220000000000001</v>
      </c>
      <c r="P408" s="83">
        <v>-1.089E-4</v>
      </c>
      <c r="Q408" s="83">
        <v>3.4580000000000003E-8</v>
      </c>
      <c r="R408" s="84">
        <v>483.82</v>
      </c>
      <c r="S408" s="84">
        <v>312.02999999999997</v>
      </c>
      <c r="T408" s="76">
        <v>5.5</v>
      </c>
      <c r="U408" s="76">
        <v>18.440000000000001</v>
      </c>
      <c r="V408" s="133">
        <v>16.113499999999998</v>
      </c>
      <c r="W408" s="134">
        <v>3626.83</v>
      </c>
      <c r="X408" s="134">
        <v>-64.64</v>
      </c>
      <c r="Y408" s="76">
        <v>477</v>
      </c>
      <c r="Z408" s="76">
        <v>326</v>
      </c>
      <c r="AA408" s="80">
        <v>0</v>
      </c>
      <c r="AB408" s="84">
        <v>0</v>
      </c>
      <c r="AC408" s="80">
        <v>0</v>
      </c>
      <c r="AD408" s="80">
        <v>0</v>
      </c>
      <c r="AE408" s="76">
        <v>9270</v>
      </c>
    </row>
    <row r="409" spans="1:31" ht="15" hidden="1" x14ac:dyDescent="0.2">
      <c r="A409" s="76">
        <v>396</v>
      </c>
      <c r="B409" s="75" t="s">
        <v>471</v>
      </c>
      <c r="C409" s="80">
        <v>186.05600000000001</v>
      </c>
      <c r="D409" s="81">
        <v>0</v>
      </c>
      <c r="E409" s="81">
        <v>353.4</v>
      </c>
      <c r="F409" s="81">
        <v>516.70000000000005</v>
      </c>
      <c r="G409" s="81">
        <v>32.6</v>
      </c>
      <c r="H409" s="81">
        <v>0</v>
      </c>
      <c r="I409" s="80">
        <v>0</v>
      </c>
      <c r="J409" s="80">
        <v>0.4</v>
      </c>
      <c r="K409" s="80">
        <v>0</v>
      </c>
      <c r="L409" s="81">
        <v>0</v>
      </c>
      <c r="M409" s="81">
        <v>0</v>
      </c>
      <c r="N409" s="82">
        <v>8.66</v>
      </c>
      <c r="O409" s="83">
        <v>0.1258</v>
      </c>
      <c r="P409" s="83">
        <v>-1.086E-4</v>
      </c>
      <c r="Q409" s="83">
        <v>3.477E-8</v>
      </c>
      <c r="R409" s="84">
        <v>0</v>
      </c>
      <c r="S409" s="84">
        <v>0</v>
      </c>
      <c r="T409" s="76">
        <v>-228.64</v>
      </c>
      <c r="U409" s="76">
        <v>-210.18</v>
      </c>
      <c r="V409" s="133">
        <v>16.193999999999999</v>
      </c>
      <c r="W409" s="134">
        <v>2827.53</v>
      </c>
      <c r="X409" s="134">
        <v>-57.66</v>
      </c>
      <c r="Y409" s="76">
        <v>390</v>
      </c>
      <c r="Z409" s="76">
        <v>270</v>
      </c>
      <c r="AA409" s="80">
        <v>74.686000000000007</v>
      </c>
      <c r="AB409" s="84">
        <v>-6815.04</v>
      </c>
      <c r="AC409" s="80">
        <v>-8.3179999999999996</v>
      </c>
      <c r="AD409" s="80">
        <v>5.31</v>
      </c>
      <c r="AE409" s="76">
        <v>0</v>
      </c>
    </row>
    <row r="410" spans="1:31" ht="15" hidden="1" x14ac:dyDescent="0.2">
      <c r="A410" s="76">
        <v>397</v>
      </c>
      <c r="B410" s="75" t="s">
        <v>472</v>
      </c>
      <c r="C410" s="80">
        <v>300.04700000000003</v>
      </c>
      <c r="D410" s="81">
        <v>0</v>
      </c>
      <c r="E410" s="81">
        <v>325.7</v>
      </c>
      <c r="F410" s="81">
        <v>457.2</v>
      </c>
      <c r="G410" s="81">
        <v>24</v>
      </c>
      <c r="H410" s="81">
        <v>0</v>
      </c>
      <c r="I410" s="80">
        <v>0</v>
      </c>
      <c r="J410" s="80">
        <v>0</v>
      </c>
      <c r="K410" s="80">
        <v>0</v>
      </c>
      <c r="L410" s="81">
        <v>0</v>
      </c>
      <c r="M410" s="81">
        <v>0</v>
      </c>
      <c r="N410" s="82">
        <v>0</v>
      </c>
      <c r="O410" s="83">
        <v>0</v>
      </c>
      <c r="P410" s="83">
        <v>0</v>
      </c>
      <c r="Q410" s="83">
        <v>0</v>
      </c>
      <c r="R410" s="84">
        <v>0</v>
      </c>
      <c r="S410" s="84">
        <v>0</v>
      </c>
      <c r="T410" s="76">
        <v>0</v>
      </c>
      <c r="U410" s="76">
        <v>0</v>
      </c>
      <c r="V410" s="133">
        <v>13.9087</v>
      </c>
      <c r="W410" s="134">
        <v>1374.07</v>
      </c>
      <c r="X410" s="134">
        <v>-136.80000000000001</v>
      </c>
      <c r="Y410" s="76">
        <v>400</v>
      </c>
      <c r="Z410" s="76">
        <v>280</v>
      </c>
      <c r="AA410" s="80">
        <v>119.2</v>
      </c>
      <c r="AB410" s="84">
        <v>-8611.09</v>
      </c>
      <c r="AC410" s="80">
        <v>-14.89</v>
      </c>
      <c r="AD410" s="80">
        <v>6.04</v>
      </c>
      <c r="AE410" s="76">
        <v>0</v>
      </c>
    </row>
    <row r="411" spans="1:31" ht="15" hidden="1" x14ac:dyDescent="0.2">
      <c r="A411" s="76">
        <v>398</v>
      </c>
      <c r="B411" s="75" t="s">
        <v>473</v>
      </c>
      <c r="C411" s="80">
        <v>100.01600000000001</v>
      </c>
      <c r="D411" s="81">
        <v>130.69999999999999</v>
      </c>
      <c r="E411" s="81">
        <v>197.5</v>
      </c>
      <c r="F411" s="81">
        <v>306.39999999999998</v>
      </c>
      <c r="G411" s="81">
        <v>38.9</v>
      </c>
      <c r="H411" s="81">
        <v>175</v>
      </c>
      <c r="I411" s="80">
        <v>0.27100000000000002</v>
      </c>
      <c r="J411" s="80">
        <v>0.22600000000000001</v>
      </c>
      <c r="K411" s="80">
        <v>1.5189999999999999</v>
      </c>
      <c r="L411" s="81">
        <v>197</v>
      </c>
      <c r="M411" s="81">
        <v>0</v>
      </c>
      <c r="N411" s="82">
        <v>6.9290000000000003</v>
      </c>
      <c r="O411" s="83">
        <v>5.4390000000000001E-2</v>
      </c>
      <c r="P411" s="83">
        <v>-4.863E-5</v>
      </c>
      <c r="Q411" s="83">
        <v>1.6190000000000001E-8</v>
      </c>
      <c r="R411" s="84">
        <v>0</v>
      </c>
      <c r="S411" s="84">
        <v>0</v>
      </c>
      <c r="T411" s="76">
        <v>-157.4</v>
      </c>
      <c r="U411" s="76">
        <v>-149.07</v>
      </c>
      <c r="V411" s="133">
        <v>15.88</v>
      </c>
      <c r="W411" s="134">
        <v>1574.6</v>
      </c>
      <c r="X411" s="134">
        <v>-27.22</v>
      </c>
      <c r="Y411" s="76">
        <v>210</v>
      </c>
      <c r="Z411" s="76">
        <v>140</v>
      </c>
      <c r="AA411" s="80">
        <v>51.902999999999999</v>
      </c>
      <c r="AB411" s="84">
        <v>-3165.74</v>
      </c>
      <c r="AC411" s="80">
        <v>-5.5369999999999999</v>
      </c>
      <c r="AD411" s="80">
        <v>1.34</v>
      </c>
      <c r="AE411" s="76">
        <v>0</v>
      </c>
    </row>
    <row r="412" spans="1:31" ht="15" hidden="1" x14ac:dyDescent="0.2">
      <c r="A412" s="76">
        <v>399</v>
      </c>
      <c r="B412" s="75" t="s">
        <v>473</v>
      </c>
      <c r="C412" s="80">
        <v>138.012</v>
      </c>
      <c r="D412" s="81">
        <v>172.4</v>
      </c>
      <c r="E412" s="81">
        <v>194.9</v>
      </c>
      <c r="F412" s="81">
        <v>292.8</v>
      </c>
      <c r="G412" s="81">
        <v>0</v>
      </c>
      <c r="H412" s="81">
        <v>224</v>
      </c>
      <c r="I412" s="80">
        <v>0</v>
      </c>
      <c r="J412" s="80">
        <v>0</v>
      </c>
      <c r="K412" s="80">
        <v>1.59</v>
      </c>
      <c r="L412" s="81">
        <v>195</v>
      </c>
      <c r="M412" s="81">
        <v>0</v>
      </c>
      <c r="N412" s="82">
        <v>6.4050000000000002</v>
      </c>
      <c r="O412" s="83">
        <v>8.2589999999999997E-2</v>
      </c>
      <c r="P412" s="83">
        <v>-6.8529999999999996E-5</v>
      </c>
      <c r="Q412" s="83">
        <v>1.9429999999999999E-8</v>
      </c>
      <c r="R412" s="84">
        <v>0</v>
      </c>
      <c r="S412" s="84">
        <v>0</v>
      </c>
      <c r="T412" s="76">
        <v>-321</v>
      </c>
      <c r="U412" s="76">
        <v>-300.52</v>
      </c>
      <c r="V412" s="133">
        <v>15.642200000000001</v>
      </c>
      <c r="W412" s="134">
        <v>1512.94</v>
      </c>
      <c r="X412" s="134">
        <v>-26.94</v>
      </c>
      <c r="Y412" s="76">
        <v>200</v>
      </c>
      <c r="Z412" s="76">
        <v>170</v>
      </c>
      <c r="AA412" s="80">
        <v>48.372999999999998</v>
      </c>
      <c r="AB412" s="84">
        <v>-2969.9</v>
      </c>
      <c r="AC412" s="80">
        <v>-5.032</v>
      </c>
      <c r="AD412" s="80">
        <v>1.53</v>
      </c>
      <c r="AE412" s="76">
        <v>3860</v>
      </c>
    </row>
    <row r="413" spans="1:31" ht="15" hidden="1" x14ac:dyDescent="0.2">
      <c r="A413" s="76">
        <v>400</v>
      </c>
      <c r="B413" s="75" t="s">
        <v>474</v>
      </c>
      <c r="C413" s="80">
        <v>350.05500000000001</v>
      </c>
      <c r="D413" s="81">
        <v>0</v>
      </c>
      <c r="E413" s="81">
        <v>349.5</v>
      </c>
      <c r="F413" s="81">
        <v>486.8</v>
      </c>
      <c r="G413" s="81">
        <v>23</v>
      </c>
      <c r="H413" s="81">
        <v>0</v>
      </c>
      <c r="I413" s="80">
        <v>0</v>
      </c>
      <c r="J413" s="80">
        <v>0.48199999999999998</v>
      </c>
      <c r="K413" s="80">
        <v>0</v>
      </c>
      <c r="L413" s="81">
        <v>0</v>
      </c>
      <c r="M413" s="81">
        <v>0</v>
      </c>
      <c r="N413" s="82">
        <v>0</v>
      </c>
      <c r="O413" s="83">
        <v>0</v>
      </c>
      <c r="P413" s="83">
        <v>0</v>
      </c>
      <c r="Q413" s="83">
        <v>0</v>
      </c>
      <c r="R413" s="84">
        <v>0</v>
      </c>
      <c r="S413" s="84">
        <v>0</v>
      </c>
      <c r="T413" s="76">
        <v>-692.2</v>
      </c>
      <c r="U413" s="76">
        <v>0</v>
      </c>
      <c r="V413" s="133">
        <v>15.712999999999999</v>
      </c>
      <c r="W413" s="134">
        <v>2610.5700000000002</v>
      </c>
      <c r="X413" s="134">
        <v>-61.93</v>
      </c>
      <c r="Y413" s="76">
        <v>385</v>
      </c>
      <c r="Z413" s="76">
        <v>290</v>
      </c>
      <c r="AA413" s="80">
        <v>51.689</v>
      </c>
      <c r="AB413" s="84">
        <v>-5514.04</v>
      </c>
      <c r="AC413" s="80">
        <v>-5.0039999999999996</v>
      </c>
      <c r="AD413" s="80">
        <v>5.47</v>
      </c>
      <c r="AE413" s="76">
        <v>0</v>
      </c>
    </row>
    <row r="414" spans="1:31" ht="15" hidden="1" x14ac:dyDescent="0.2">
      <c r="A414" s="76">
        <v>401</v>
      </c>
      <c r="B414" s="75" t="s">
        <v>475</v>
      </c>
      <c r="C414" s="80">
        <v>388.05099999999999</v>
      </c>
      <c r="D414" s="81">
        <v>195</v>
      </c>
      <c r="E414" s="81">
        <v>355.7</v>
      </c>
      <c r="F414" s="81">
        <v>474.8</v>
      </c>
      <c r="G414" s="81">
        <v>16</v>
      </c>
      <c r="H414" s="81">
        <v>664</v>
      </c>
      <c r="I414" s="80">
        <v>0.27300000000000002</v>
      </c>
      <c r="J414" s="80">
        <v>0.56000000000000005</v>
      </c>
      <c r="K414" s="80">
        <v>1.7330000000000001</v>
      </c>
      <c r="L414" s="81">
        <v>293</v>
      </c>
      <c r="M414" s="81">
        <v>0</v>
      </c>
      <c r="N414" s="82">
        <v>0</v>
      </c>
      <c r="O414" s="83">
        <v>0</v>
      </c>
      <c r="P414" s="83">
        <v>0</v>
      </c>
      <c r="Q414" s="83">
        <v>0</v>
      </c>
      <c r="R414" s="84">
        <v>0</v>
      </c>
      <c r="S414" s="84">
        <v>0</v>
      </c>
      <c r="T414" s="76">
        <v>-808.9</v>
      </c>
      <c r="U414" s="76">
        <v>-737.87</v>
      </c>
      <c r="V414" s="133">
        <v>15.9747</v>
      </c>
      <c r="W414" s="134">
        <v>2719.68</v>
      </c>
      <c r="X414" s="134">
        <v>-64.5</v>
      </c>
      <c r="Y414" s="76">
        <v>390</v>
      </c>
      <c r="Z414" s="76">
        <v>270</v>
      </c>
      <c r="AA414" s="80">
        <v>83.896000000000001</v>
      </c>
      <c r="AB414" s="84">
        <v>-7348.95</v>
      </c>
      <c r="AC414" s="80">
        <v>-9.6440000000000001</v>
      </c>
      <c r="AD414" s="80">
        <v>7.82</v>
      </c>
      <c r="AE414" s="76">
        <v>0</v>
      </c>
    </row>
    <row r="415" spans="1:31" ht="15" hidden="1" x14ac:dyDescent="0.2">
      <c r="A415" s="76">
        <v>402</v>
      </c>
      <c r="B415" s="75" t="s">
        <v>476</v>
      </c>
      <c r="C415" s="80">
        <v>338.04399999999998</v>
      </c>
      <c r="D415" s="81">
        <v>186</v>
      </c>
      <c r="E415" s="81">
        <v>330.3</v>
      </c>
      <c r="F415" s="81">
        <v>451.7</v>
      </c>
      <c r="G415" s="81">
        <v>18.8</v>
      </c>
      <c r="H415" s="81">
        <v>442</v>
      </c>
      <c r="I415" s="80">
        <v>0.224</v>
      </c>
      <c r="J415" s="80">
        <v>0.73</v>
      </c>
      <c r="K415" s="80">
        <v>0</v>
      </c>
      <c r="L415" s="81">
        <v>0</v>
      </c>
      <c r="M415" s="81">
        <v>0</v>
      </c>
      <c r="N415" s="82">
        <v>0</v>
      </c>
      <c r="O415" s="83">
        <v>0</v>
      </c>
      <c r="P415" s="83">
        <v>0</v>
      </c>
      <c r="Q415" s="83">
        <v>0</v>
      </c>
      <c r="R415" s="84">
        <v>0</v>
      </c>
      <c r="S415" s="84">
        <v>0</v>
      </c>
      <c r="T415" s="76">
        <v>0</v>
      </c>
      <c r="U415" s="76">
        <v>0</v>
      </c>
      <c r="V415" s="133">
        <v>15.8307</v>
      </c>
      <c r="W415" s="134">
        <v>2488.59</v>
      </c>
      <c r="X415" s="134">
        <v>-59.73</v>
      </c>
      <c r="Y415" s="76">
        <v>330</v>
      </c>
      <c r="Z415" s="76">
        <v>270</v>
      </c>
      <c r="AA415" s="80">
        <v>90.504999999999995</v>
      </c>
      <c r="AB415" s="84">
        <v>-7074.74</v>
      </c>
      <c r="AC415" s="80">
        <v>-10.78</v>
      </c>
      <c r="AD415" s="80">
        <v>7.33</v>
      </c>
      <c r="AE415" s="76">
        <v>0</v>
      </c>
    </row>
    <row r="416" spans="1:31" ht="15" hidden="1" x14ac:dyDescent="0.2">
      <c r="A416" s="76">
        <v>403</v>
      </c>
      <c r="B416" s="75" t="s">
        <v>477</v>
      </c>
      <c r="C416" s="80">
        <v>122.167</v>
      </c>
      <c r="D416" s="81">
        <v>318</v>
      </c>
      <c r="E416" s="81">
        <v>491</v>
      </c>
      <c r="F416" s="81">
        <v>716.4</v>
      </c>
      <c r="G416" s="81">
        <v>0</v>
      </c>
      <c r="H416" s="81">
        <v>0</v>
      </c>
      <c r="I416" s="80">
        <v>0</v>
      </c>
      <c r="J416" s="80">
        <v>0</v>
      </c>
      <c r="K416" s="80">
        <v>0</v>
      </c>
      <c r="L416" s="81">
        <v>0</v>
      </c>
      <c r="M416" s="81">
        <v>0</v>
      </c>
      <c r="N416" s="82">
        <v>0</v>
      </c>
      <c r="O416" s="83">
        <v>0</v>
      </c>
      <c r="P416" s="83">
        <v>0</v>
      </c>
      <c r="Q416" s="83">
        <v>0</v>
      </c>
      <c r="R416" s="84">
        <v>0</v>
      </c>
      <c r="S416" s="84">
        <v>0</v>
      </c>
      <c r="T416" s="76">
        <v>-34.549999999999997</v>
      </c>
      <c r="U416" s="76">
        <v>0</v>
      </c>
      <c r="V416" s="133">
        <v>19.090499999999999</v>
      </c>
      <c r="W416" s="134">
        <v>5579.62</v>
      </c>
      <c r="X416" s="134">
        <v>-44.15</v>
      </c>
      <c r="Y416" s="76">
        <v>500</v>
      </c>
      <c r="Z416" s="76">
        <v>370</v>
      </c>
      <c r="AA416" s="80">
        <v>0</v>
      </c>
      <c r="AB416" s="84">
        <v>0</v>
      </c>
      <c r="AC416" s="80">
        <v>0</v>
      </c>
      <c r="AD416" s="80">
        <v>0</v>
      </c>
      <c r="AE416" s="76">
        <v>12100</v>
      </c>
    </row>
    <row r="417" spans="1:33" ht="15" hidden="1" x14ac:dyDescent="0.2">
      <c r="A417" s="76">
        <v>404</v>
      </c>
      <c r="B417" s="75" t="s">
        <v>478</v>
      </c>
      <c r="C417" s="80">
        <v>178.23400000000001</v>
      </c>
      <c r="D417" s="81">
        <v>373.7</v>
      </c>
      <c r="E417" s="81">
        <v>612.6</v>
      </c>
      <c r="F417" s="81">
        <v>878</v>
      </c>
      <c r="G417" s="81">
        <v>0</v>
      </c>
      <c r="H417" s="81">
        <v>0</v>
      </c>
      <c r="I417" s="80">
        <v>0</v>
      </c>
      <c r="J417" s="80">
        <v>0</v>
      </c>
      <c r="K417" s="80">
        <v>0</v>
      </c>
      <c r="L417" s="81">
        <v>0</v>
      </c>
      <c r="M417" s="81">
        <v>0</v>
      </c>
      <c r="N417" s="82">
        <v>-14.087</v>
      </c>
      <c r="O417" s="83">
        <v>2.4020000000000001</v>
      </c>
      <c r="P417" s="83">
        <v>-1</v>
      </c>
      <c r="Q417" s="83">
        <v>-1.575</v>
      </c>
      <c r="R417" s="84">
        <v>-4</v>
      </c>
      <c r="S417" s="84">
        <v>3.835</v>
      </c>
      <c r="T417" s="76">
        <v>-8</v>
      </c>
      <c r="U417" s="76">
        <v>0</v>
      </c>
      <c r="V417" s="133">
        <v>0</v>
      </c>
      <c r="W417" s="134">
        <v>48.4</v>
      </c>
      <c r="X417" s="134">
        <v>0</v>
      </c>
      <c r="Y417" s="76">
        <v>16.718699999999998</v>
      </c>
      <c r="Z417" s="76">
        <v>5477.94</v>
      </c>
      <c r="AA417" s="80">
        <v>-69.39</v>
      </c>
      <c r="AB417" s="84">
        <v>655</v>
      </c>
      <c r="AC417" s="80">
        <v>450</v>
      </c>
      <c r="AD417" s="80">
        <v>0</v>
      </c>
      <c r="AE417" s="76">
        <v>0</v>
      </c>
      <c r="AG417" s="76">
        <v>0</v>
      </c>
    </row>
    <row r="418" spans="1:33" ht="15" hidden="1" x14ac:dyDescent="0.2">
      <c r="A418" s="76">
        <v>405</v>
      </c>
      <c r="B418" s="75" t="s">
        <v>479</v>
      </c>
      <c r="C418" s="80">
        <v>122.167</v>
      </c>
      <c r="D418" s="81">
        <v>243</v>
      </c>
      <c r="E418" s="81">
        <v>443</v>
      </c>
      <c r="F418" s="81">
        <v>647</v>
      </c>
      <c r="G418" s="81">
        <v>33.799999999999997</v>
      </c>
      <c r="H418" s="81">
        <v>0</v>
      </c>
      <c r="I418" s="80">
        <v>0</v>
      </c>
      <c r="J418" s="80">
        <v>0</v>
      </c>
      <c r="K418" s="80">
        <v>0.97899999999999998</v>
      </c>
      <c r="L418" s="81">
        <v>277</v>
      </c>
      <c r="M418" s="81">
        <v>1.2</v>
      </c>
      <c r="N418" s="82">
        <v>0</v>
      </c>
      <c r="O418" s="83">
        <v>0</v>
      </c>
      <c r="P418" s="83">
        <v>0</v>
      </c>
      <c r="Q418" s="83">
        <v>0</v>
      </c>
      <c r="R418" s="84">
        <v>646.88</v>
      </c>
      <c r="S418" s="84">
        <v>305.91000000000003</v>
      </c>
      <c r="T418" s="76">
        <v>0</v>
      </c>
      <c r="U418" s="76">
        <v>0</v>
      </c>
      <c r="V418" s="133">
        <v>16.167300000000001</v>
      </c>
      <c r="W418" s="134">
        <v>3473.2</v>
      </c>
      <c r="X418" s="134">
        <v>-78.66</v>
      </c>
      <c r="Y418" s="76">
        <v>460</v>
      </c>
      <c r="Z418" s="76">
        <v>385</v>
      </c>
      <c r="AA418" s="80">
        <v>0</v>
      </c>
      <c r="AB418" s="84">
        <v>0</v>
      </c>
      <c r="AC418" s="80">
        <v>0</v>
      </c>
      <c r="AD418" s="80">
        <v>0</v>
      </c>
      <c r="AE418" s="76">
        <v>0</v>
      </c>
    </row>
    <row r="419" spans="1:33" ht="15" hidden="1" x14ac:dyDescent="0.2">
      <c r="A419" s="76">
        <v>406</v>
      </c>
      <c r="B419" s="75" t="s">
        <v>480</v>
      </c>
      <c r="C419" s="80">
        <v>94.113</v>
      </c>
      <c r="D419" s="81">
        <v>314</v>
      </c>
      <c r="E419" s="81">
        <v>455</v>
      </c>
      <c r="F419" s="81">
        <v>694.2</v>
      </c>
      <c r="G419" s="81">
        <v>60.5</v>
      </c>
      <c r="H419" s="81">
        <v>229</v>
      </c>
      <c r="I419" s="80">
        <v>0.24</v>
      </c>
      <c r="J419" s="80">
        <v>0.44</v>
      </c>
      <c r="K419" s="80">
        <v>1.0589999999999999</v>
      </c>
      <c r="L419" s="81">
        <v>313</v>
      </c>
      <c r="M419" s="81">
        <v>1.6</v>
      </c>
      <c r="N419" s="82">
        <v>8.5609999999999999</v>
      </c>
      <c r="O419" s="83">
        <v>0.1429</v>
      </c>
      <c r="P419" s="83">
        <v>-1.153E-4</v>
      </c>
      <c r="Q419" s="83">
        <v>3.6470000000000002E-8</v>
      </c>
      <c r="R419" s="84">
        <v>1405.5</v>
      </c>
      <c r="S419" s="84">
        <v>370.07</v>
      </c>
      <c r="T419" s="76">
        <v>-23.03</v>
      </c>
      <c r="U419" s="76">
        <v>7.86</v>
      </c>
      <c r="V419" s="133">
        <v>16.427</v>
      </c>
      <c r="W419" s="134">
        <v>3490.89</v>
      </c>
      <c r="X419" s="134">
        <v>-98.59</v>
      </c>
      <c r="Y419" s="76">
        <v>481</v>
      </c>
      <c r="Z419" s="76">
        <v>345</v>
      </c>
      <c r="AA419" s="80">
        <v>72.558000000000007</v>
      </c>
      <c r="AB419" s="84">
        <v>-9072.6</v>
      </c>
      <c r="AC419" s="80">
        <v>7.516</v>
      </c>
      <c r="AD419" s="80">
        <v>4.42</v>
      </c>
      <c r="AE419" s="76">
        <v>10900</v>
      </c>
    </row>
    <row r="420" spans="1:33" ht="15" hidden="1" x14ac:dyDescent="0.2">
      <c r="A420" s="76">
        <v>407</v>
      </c>
      <c r="B420" s="75" t="s">
        <v>481</v>
      </c>
      <c r="C420" s="80">
        <v>98.915999999999997</v>
      </c>
      <c r="D420" s="81">
        <v>145</v>
      </c>
      <c r="E420" s="81">
        <v>280.8</v>
      </c>
      <c r="F420" s="81">
        <v>455</v>
      </c>
      <c r="G420" s="81">
        <v>56</v>
      </c>
      <c r="H420" s="81">
        <v>190</v>
      </c>
      <c r="I420" s="80">
        <v>0.28000000000000003</v>
      </c>
      <c r="J420" s="80">
        <v>0.20399999999999999</v>
      </c>
      <c r="K420" s="80">
        <v>1.381</v>
      </c>
      <c r="L420" s="81">
        <v>293</v>
      </c>
      <c r="M420" s="81">
        <v>1.1000000000000001</v>
      </c>
      <c r="N420" s="82">
        <v>6.7089999999999996</v>
      </c>
      <c r="O420" s="83">
        <v>3.2500000000000001E-2</v>
      </c>
      <c r="P420" s="83">
        <v>-3.2809999999999999E-5</v>
      </c>
      <c r="Q420" s="83">
        <v>1.2110000000000001E-8</v>
      </c>
      <c r="R420" s="84">
        <v>0</v>
      </c>
      <c r="S420" s="84">
        <v>0</v>
      </c>
      <c r="T420" s="76">
        <v>-52.8</v>
      </c>
      <c r="U420" s="76">
        <v>-49.42</v>
      </c>
      <c r="V420" s="133">
        <v>15.756500000000001</v>
      </c>
      <c r="W420" s="134">
        <v>2167.31</v>
      </c>
      <c r="X420" s="134">
        <v>-43.15</v>
      </c>
      <c r="Y420" s="76">
        <v>341</v>
      </c>
      <c r="Z420" s="76">
        <v>213</v>
      </c>
      <c r="AA420" s="80">
        <v>0</v>
      </c>
      <c r="AB420" s="84">
        <v>0</v>
      </c>
      <c r="AC420" s="80">
        <v>0</v>
      </c>
      <c r="AD420" s="80">
        <v>0</v>
      </c>
      <c r="AE420" s="76">
        <v>5830</v>
      </c>
    </row>
    <row r="421" spans="1:33" ht="15" hidden="1" x14ac:dyDescent="0.2">
      <c r="A421" s="76">
        <v>408</v>
      </c>
      <c r="B421" s="75" t="s">
        <v>482</v>
      </c>
      <c r="C421" s="80">
        <v>137.333</v>
      </c>
      <c r="D421" s="81">
        <v>161</v>
      </c>
      <c r="E421" s="81">
        <v>349</v>
      </c>
      <c r="F421" s="81">
        <v>563</v>
      </c>
      <c r="G421" s="81">
        <v>0</v>
      </c>
      <c r="H421" s="81">
        <v>260</v>
      </c>
      <c r="I421" s="80">
        <v>0</v>
      </c>
      <c r="J421" s="80">
        <v>0</v>
      </c>
      <c r="K421" s="80">
        <v>1.5740000000000001</v>
      </c>
      <c r="L421" s="81">
        <v>294</v>
      </c>
      <c r="M421" s="81">
        <v>0.9</v>
      </c>
      <c r="N421" s="82">
        <v>0</v>
      </c>
      <c r="O421" s="83">
        <v>0</v>
      </c>
      <c r="P421" s="83">
        <v>0</v>
      </c>
      <c r="Q421" s="83">
        <v>0</v>
      </c>
      <c r="R421" s="84">
        <v>0</v>
      </c>
      <c r="S421" s="84">
        <v>0</v>
      </c>
      <c r="T421" s="76">
        <v>0</v>
      </c>
      <c r="U421" s="76">
        <v>0</v>
      </c>
      <c r="V421" s="133">
        <v>0</v>
      </c>
      <c r="W421" s="134">
        <v>0</v>
      </c>
      <c r="X421" s="134">
        <v>0</v>
      </c>
      <c r="Y421" s="76">
        <v>0</v>
      </c>
      <c r="Z421" s="76">
        <v>0</v>
      </c>
      <c r="AA421" s="80">
        <v>0</v>
      </c>
      <c r="AB421" s="84">
        <v>0</v>
      </c>
      <c r="AC421" s="80">
        <v>0</v>
      </c>
      <c r="AD421" s="80">
        <v>0</v>
      </c>
      <c r="AE421" s="76">
        <v>0</v>
      </c>
    </row>
    <row r="422" spans="1:33" ht="15" hidden="1" x14ac:dyDescent="0.2">
      <c r="A422" s="76">
        <v>409</v>
      </c>
      <c r="B422" s="75" t="s">
        <v>483</v>
      </c>
      <c r="C422" s="80">
        <v>148.11799999999999</v>
      </c>
      <c r="D422" s="81">
        <v>404</v>
      </c>
      <c r="E422" s="81">
        <v>560</v>
      </c>
      <c r="F422" s="81">
        <v>810</v>
      </c>
      <c r="G422" s="81">
        <v>47</v>
      </c>
      <c r="H422" s="81">
        <v>368</v>
      </c>
      <c r="I422" s="80">
        <v>0.26</v>
      </c>
      <c r="J422" s="80">
        <v>0</v>
      </c>
      <c r="K422" s="80">
        <v>0</v>
      </c>
      <c r="L422" s="81">
        <v>0</v>
      </c>
      <c r="M422" s="81">
        <v>5.3</v>
      </c>
      <c r="N422" s="82">
        <v>-1.0640000000000001</v>
      </c>
      <c r="O422" s="83">
        <v>0.15620000000000001</v>
      </c>
      <c r="P422" s="83">
        <v>-1.0230000000000001E-4</v>
      </c>
      <c r="Q422" s="83">
        <v>2.4109999999999999E-8</v>
      </c>
      <c r="R422" s="84">
        <v>0</v>
      </c>
      <c r="S422" s="84">
        <v>0</v>
      </c>
      <c r="T422" s="76">
        <v>-88.8</v>
      </c>
      <c r="U422" s="76">
        <v>0</v>
      </c>
      <c r="V422" s="133">
        <v>15.9984</v>
      </c>
      <c r="W422" s="134">
        <v>4467.01</v>
      </c>
      <c r="X422" s="134">
        <v>-83.15</v>
      </c>
      <c r="Y422" s="76">
        <v>615</v>
      </c>
      <c r="Z422" s="76">
        <v>409</v>
      </c>
      <c r="AA422" s="80">
        <v>0</v>
      </c>
      <c r="AB422" s="84">
        <v>0</v>
      </c>
      <c r="AC422" s="80">
        <v>0</v>
      </c>
      <c r="AD422" s="80">
        <v>0</v>
      </c>
      <c r="AE422" s="76">
        <v>11850</v>
      </c>
    </row>
    <row r="423" spans="1:33" ht="15" hidden="1" x14ac:dyDescent="0.2">
      <c r="A423" s="76">
        <v>410</v>
      </c>
      <c r="B423" s="75" t="s">
        <v>484</v>
      </c>
      <c r="C423" s="80">
        <v>85.15</v>
      </c>
      <c r="D423" s="81">
        <v>262.7</v>
      </c>
      <c r="E423" s="81">
        <v>379.7</v>
      </c>
      <c r="F423" s="81">
        <v>594</v>
      </c>
      <c r="G423" s="81">
        <v>47</v>
      </c>
      <c r="H423" s="81">
        <v>289</v>
      </c>
      <c r="I423" s="80">
        <v>0.28000000000000003</v>
      </c>
      <c r="J423" s="80">
        <v>0.25</v>
      </c>
      <c r="K423" s="80">
        <v>0.86199999999999999</v>
      </c>
      <c r="L423" s="81">
        <v>293</v>
      </c>
      <c r="M423" s="81">
        <v>1.2</v>
      </c>
      <c r="N423" s="82">
        <v>-12.675000000000001</v>
      </c>
      <c r="O423" s="83">
        <v>0.1502</v>
      </c>
      <c r="P423" s="83">
        <v>-8.0199999999999998E-5</v>
      </c>
      <c r="Q423" s="83">
        <v>1.5349999999999998E-8</v>
      </c>
      <c r="R423" s="84">
        <v>772.79</v>
      </c>
      <c r="S423" s="84">
        <v>313.49</v>
      </c>
      <c r="T423" s="76">
        <v>11.71</v>
      </c>
      <c r="U423" s="76">
        <v>0</v>
      </c>
      <c r="V423" s="133">
        <v>16.1004</v>
      </c>
      <c r="W423" s="134">
        <v>3015.46</v>
      </c>
      <c r="X423" s="134">
        <v>-61.15</v>
      </c>
      <c r="Y423" s="76">
        <v>416</v>
      </c>
      <c r="Z423" s="76">
        <v>280</v>
      </c>
      <c r="AA423" s="80">
        <v>0</v>
      </c>
      <c r="AB423" s="84">
        <v>0</v>
      </c>
      <c r="AC423" s="80">
        <v>0</v>
      </c>
      <c r="AD423" s="80">
        <v>0</v>
      </c>
      <c r="AE423" s="76">
        <v>8180</v>
      </c>
    </row>
    <row r="424" spans="1:33" ht="15" hidden="1" x14ac:dyDescent="0.2">
      <c r="A424" s="76">
        <v>411</v>
      </c>
      <c r="B424" s="75" t="s">
        <v>485</v>
      </c>
      <c r="C424" s="80">
        <v>40.064999999999998</v>
      </c>
      <c r="D424" s="81">
        <v>136.9</v>
      </c>
      <c r="E424" s="81">
        <v>238.7</v>
      </c>
      <c r="F424" s="81">
        <v>393</v>
      </c>
      <c r="G424" s="81">
        <v>54</v>
      </c>
      <c r="H424" s="81">
        <v>162</v>
      </c>
      <c r="I424" s="80">
        <v>0.27100000000000002</v>
      </c>
      <c r="J424" s="80">
        <v>0.313</v>
      </c>
      <c r="K424" s="80">
        <v>0.65800000000000003</v>
      </c>
      <c r="L424" s="81">
        <v>238</v>
      </c>
      <c r="M424" s="81">
        <v>0.2</v>
      </c>
      <c r="N424" s="82">
        <v>2.3660000000000001</v>
      </c>
      <c r="O424" s="83">
        <v>4.7230000000000001E-2</v>
      </c>
      <c r="P424" s="83">
        <v>-2.8220000000000001E-5</v>
      </c>
      <c r="Q424" s="83">
        <v>6.6450000000000001E-9</v>
      </c>
      <c r="R424" s="84">
        <v>0</v>
      </c>
      <c r="S424" s="84">
        <v>0</v>
      </c>
      <c r="T424" s="76">
        <v>45.92</v>
      </c>
      <c r="U424" s="76">
        <v>48.37</v>
      </c>
      <c r="V424" s="133">
        <v>13.1563</v>
      </c>
      <c r="W424" s="134">
        <v>1054.72</v>
      </c>
      <c r="X424" s="134">
        <v>-77.08</v>
      </c>
      <c r="Y424" s="76">
        <v>257</v>
      </c>
      <c r="Z424" s="76">
        <v>174</v>
      </c>
      <c r="AA424" s="80">
        <v>0</v>
      </c>
      <c r="AB424" s="84">
        <v>0</v>
      </c>
      <c r="AC424" s="80">
        <v>0</v>
      </c>
      <c r="AD424" s="80">
        <v>0</v>
      </c>
      <c r="AE424" s="76">
        <v>4450</v>
      </c>
    </row>
    <row r="425" spans="1:33" ht="15" hidden="1" x14ac:dyDescent="0.2">
      <c r="A425" s="76">
        <v>412</v>
      </c>
      <c r="B425" s="75" t="s">
        <v>486</v>
      </c>
      <c r="C425" s="80">
        <v>44.097000000000001</v>
      </c>
      <c r="D425" s="81">
        <v>85.5</v>
      </c>
      <c r="E425" s="81">
        <v>231.1</v>
      </c>
      <c r="F425" s="81">
        <v>369.8</v>
      </c>
      <c r="G425" s="81">
        <v>41.9</v>
      </c>
      <c r="H425" s="81">
        <v>203</v>
      </c>
      <c r="I425" s="80">
        <v>0.28100000000000003</v>
      </c>
      <c r="J425" s="80">
        <v>0.152</v>
      </c>
      <c r="K425" s="80">
        <v>0.58199999999999996</v>
      </c>
      <c r="L425" s="81">
        <v>231</v>
      </c>
      <c r="M425" s="81">
        <v>0</v>
      </c>
      <c r="N425" s="82">
        <v>-1.0089999999999999</v>
      </c>
      <c r="O425" s="83">
        <v>7.3150000000000007E-2</v>
      </c>
      <c r="P425" s="83">
        <v>-3.7889999999999998E-5</v>
      </c>
      <c r="Q425" s="83">
        <v>7.6779999999999993E-9</v>
      </c>
      <c r="R425" s="84">
        <v>222.67</v>
      </c>
      <c r="S425" s="84">
        <v>133.41</v>
      </c>
      <c r="T425" s="76">
        <v>-24.82</v>
      </c>
      <c r="U425" s="76">
        <v>-5.61</v>
      </c>
      <c r="V425" s="133">
        <v>15.726000000000001</v>
      </c>
      <c r="W425" s="134">
        <v>1872.46</v>
      </c>
      <c r="X425" s="134">
        <v>-25.16</v>
      </c>
      <c r="Y425" s="76">
        <v>249</v>
      </c>
      <c r="Z425" s="76">
        <v>164</v>
      </c>
      <c r="AA425" s="80">
        <v>43.491999999999997</v>
      </c>
      <c r="AB425" s="84">
        <v>-3266.92</v>
      </c>
      <c r="AC425" s="80">
        <v>-4.1790000000000003</v>
      </c>
      <c r="AD425" s="80">
        <v>1.81</v>
      </c>
      <c r="AE425" s="76">
        <v>4487</v>
      </c>
      <c r="AF425" s="85"/>
    </row>
    <row r="426" spans="1:33" ht="15" hidden="1" x14ac:dyDescent="0.2">
      <c r="A426" s="76">
        <v>413</v>
      </c>
      <c r="B426" s="75" t="s">
        <v>487</v>
      </c>
      <c r="C426" s="80">
        <v>58.08</v>
      </c>
      <c r="D426" s="81">
        <v>193</v>
      </c>
      <c r="E426" s="81">
        <v>321</v>
      </c>
      <c r="F426" s="81">
        <v>496</v>
      </c>
      <c r="G426" s="81">
        <v>47</v>
      </c>
      <c r="H426" s="81">
        <v>223</v>
      </c>
      <c r="I426" s="80">
        <v>0.26</v>
      </c>
      <c r="J426" s="80">
        <v>0.313</v>
      </c>
      <c r="K426" s="80">
        <v>0.79700000000000004</v>
      </c>
      <c r="L426" s="81">
        <v>293</v>
      </c>
      <c r="M426" s="81">
        <v>2.7</v>
      </c>
      <c r="N426" s="82">
        <v>2.8</v>
      </c>
      <c r="O426" s="83">
        <v>6.2440000000000002E-2</v>
      </c>
      <c r="P426" s="83">
        <v>-3.1050000000000003E-5</v>
      </c>
      <c r="Q426" s="83">
        <v>5.078E-9</v>
      </c>
      <c r="R426" s="84">
        <v>343.44</v>
      </c>
      <c r="S426" s="84">
        <v>219.33</v>
      </c>
      <c r="T426" s="76">
        <v>-45.9</v>
      </c>
      <c r="U426" s="76">
        <v>-31.18</v>
      </c>
      <c r="V426" s="133">
        <v>16.2315</v>
      </c>
      <c r="W426" s="134">
        <v>2659.02</v>
      </c>
      <c r="X426" s="134">
        <v>-44.15</v>
      </c>
      <c r="Y426" s="76">
        <v>350</v>
      </c>
      <c r="Z426" s="76">
        <v>235</v>
      </c>
      <c r="AA426" s="80">
        <v>0</v>
      </c>
      <c r="AB426" s="84">
        <v>0</v>
      </c>
      <c r="AC426" s="80">
        <v>0</v>
      </c>
      <c r="AD426" s="80">
        <v>0</v>
      </c>
      <c r="AE426" s="76">
        <v>6760</v>
      </c>
    </row>
    <row r="427" spans="1:33" ht="15" hidden="1" x14ac:dyDescent="0.2">
      <c r="A427" s="76">
        <v>414</v>
      </c>
      <c r="B427" s="75" t="s">
        <v>488</v>
      </c>
      <c r="C427" s="80">
        <v>74.08</v>
      </c>
      <c r="D427" s="81">
        <v>252.5</v>
      </c>
      <c r="E427" s="81">
        <v>414</v>
      </c>
      <c r="F427" s="81">
        <v>612</v>
      </c>
      <c r="G427" s="81">
        <v>53</v>
      </c>
      <c r="H427" s="81">
        <v>230</v>
      </c>
      <c r="I427" s="80">
        <v>0.24199999999999999</v>
      </c>
      <c r="J427" s="80">
        <v>0.53600000000000003</v>
      </c>
      <c r="K427" s="80">
        <v>0.99299999999999999</v>
      </c>
      <c r="L427" s="81">
        <v>293</v>
      </c>
      <c r="M427" s="81">
        <v>1.5</v>
      </c>
      <c r="N427" s="82">
        <v>1.3540000000000001</v>
      </c>
      <c r="O427" s="83">
        <v>8.8109999999999994E-2</v>
      </c>
      <c r="P427" s="83">
        <v>-6.8419999999999999E-5</v>
      </c>
      <c r="Q427" s="83">
        <v>2.3590000000000001E-8</v>
      </c>
      <c r="R427" s="84">
        <v>535.04</v>
      </c>
      <c r="S427" s="84">
        <v>299.32</v>
      </c>
      <c r="T427" s="76">
        <v>-108.78</v>
      </c>
      <c r="U427" s="76">
        <v>-88.27</v>
      </c>
      <c r="V427" s="133">
        <v>17.378900000000002</v>
      </c>
      <c r="W427" s="134">
        <v>3723.42</v>
      </c>
      <c r="X427" s="134">
        <v>-67.48</v>
      </c>
      <c r="Y427" s="76">
        <v>450</v>
      </c>
      <c r="Z427" s="76">
        <v>315</v>
      </c>
      <c r="AA427" s="80">
        <v>76.489999999999995</v>
      </c>
      <c r="AB427" s="84">
        <v>-8619.48</v>
      </c>
      <c r="AC427" s="80">
        <v>-8.1389999999999993</v>
      </c>
      <c r="AD427" s="80">
        <v>3.93</v>
      </c>
      <c r="AE427" s="76">
        <v>7700</v>
      </c>
    </row>
    <row r="428" spans="1:33" ht="15" hidden="1" x14ac:dyDescent="0.2">
      <c r="A428" s="76">
        <v>415</v>
      </c>
      <c r="B428" s="75" t="s">
        <v>489</v>
      </c>
      <c r="C428" s="80">
        <v>55.08</v>
      </c>
      <c r="D428" s="81">
        <v>180.3</v>
      </c>
      <c r="E428" s="81">
        <v>370.5</v>
      </c>
      <c r="F428" s="81">
        <v>564.4</v>
      </c>
      <c r="G428" s="81">
        <v>41.3</v>
      </c>
      <c r="H428" s="81">
        <v>230</v>
      </c>
      <c r="I428" s="80">
        <v>0.20499999999999999</v>
      </c>
      <c r="J428" s="80">
        <v>0.318</v>
      </c>
      <c r="K428" s="80">
        <v>0.78200000000000003</v>
      </c>
      <c r="L428" s="81">
        <v>293</v>
      </c>
      <c r="M428" s="81">
        <v>3.7</v>
      </c>
      <c r="N428" s="82">
        <v>3.6789999999999998</v>
      </c>
      <c r="O428" s="83">
        <v>5.3629999999999997E-2</v>
      </c>
      <c r="P428" s="83">
        <v>-2.6279999999999999E-5</v>
      </c>
      <c r="Q428" s="83">
        <v>4.6669999999999997E-9</v>
      </c>
      <c r="R428" s="84">
        <v>366.77</v>
      </c>
      <c r="S428" s="84">
        <v>225.86</v>
      </c>
      <c r="T428" s="76">
        <v>12.1</v>
      </c>
      <c r="U428" s="76">
        <v>22.98</v>
      </c>
      <c r="V428" s="133">
        <v>15.957100000000001</v>
      </c>
      <c r="W428" s="134">
        <v>2940.86</v>
      </c>
      <c r="X428" s="134">
        <v>-55.15</v>
      </c>
      <c r="Y428" s="76">
        <v>405</v>
      </c>
      <c r="Z428" s="76">
        <v>270</v>
      </c>
      <c r="AA428" s="80">
        <v>53.398000000000003</v>
      </c>
      <c r="AB428" s="84">
        <v>-5937.37</v>
      </c>
      <c r="AC428" s="80">
        <v>-5.2</v>
      </c>
      <c r="AD428" s="80">
        <v>4.28</v>
      </c>
      <c r="AE428" s="76">
        <v>7710</v>
      </c>
    </row>
    <row r="429" spans="1:33" ht="15" hidden="1" x14ac:dyDescent="0.2">
      <c r="A429" s="76">
        <v>416</v>
      </c>
      <c r="B429" s="75" t="s">
        <v>490</v>
      </c>
      <c r="C429" s="80">
        <v>78.542000000000002</v>
      </c>
      <c r="D429" s="81">
        <v>150.4</v>
      </c>
      <c r="E429" s="81">
        <v>319.60000000000002</v>
      </c>
      <c r="F429" s="81">
        <v>503</v>
      </c>
      <c r="G429" s="81">
        <v>45.2</v>
      </c>
      <c r="H429" s="81">
        <v>254</v>
      </c>
      <c r="I429" s="80">
        <v>0.27800000000000002</v>
      </c>
      <c r="J429" s="80">
        <v>0.23</v>
      </c>
      <c r="K429" s="80">
        <v>0.89100000000000001</v>
      </c>
      <c r="L429" s="81">
        <v>293</v>
      </c>
      <c r="M429" s="81">
        <v>2</v>
      </c>
      <c r="N429" s="82">
        <v>-0.79900000000000004</v>
      </c>
      <c r="O429" s="83">
        <v>8.6599999999999996E-2</v>
      </c>
      <c r="P429" s="83">
        <v>-5.9910000000000001E-5</v>
      </c>
      <c r="Q429" s="83">
        <v>1.7789999999999999E-8</v>
      </c>
      <c r="R429" s="84">
        <v>374.77</v>
      </c>
      <c r="S429" s="84">
        <v>215</v>
      </c>
      <c r="T429" s="76">
        <v>-31.1</v>
      </c>
      <c r="U429" s="76">
        <v>-12.11</v>
      </c>
      <c r="V429" s="133">
        <v>15.9594</v>
      </c>
      <c r="W429" s="134">
        <v>2581.48</v>
      </c>
      <c r="X429" s="134">
        <v>-42.95</v>
      </c>
      <c r="Y429" s="76">
        <v>350</v>
      </c>
      <c r="Z429" s="76">
        <v>230</v>
      </c>
      <c r="AA429" s="80">
        <v>0</v>
      </c>
      <c r="AB429" s="84">
        <v>0</v>
      </c>
      <c r="AC429" s="80">
        <v>0</v>
      </c>
      <c r="AD429" s="80">
        <v>0</v>
      </c>
      <c r="AE429" s="76">
        <v>6510</v>
      </c>
    </row>
    <row r="430" spans="1:33" ht="15" hidden="1" x14ac:dyDescent="0.2">
      <c r="A430" s="76">
        <v>417</v>
      </c>
      <c r="B430" s="75" t="s">
        <v>491</v>
      </c>
      <c r="C430" s="80">
        <v>42.081000000000003</v>
      </c>
      <c r="D430" s="81">
        <v>87.9</v>
      </c>
      <c r="E430" s="81">
        <v>225.4</v>
      </c>
      <c r="F430" s="81">
        <v>365</v>
      </c>
      <c r="G430" s="81">
        <v>45.6</v>
      </c>
      <c r="H430" s="81">
        <v>181</v>
      </c>
      <c r="I430" s="80">
        <v>0.27500000000000002</v>
      </c>
      <c r="J430" s="80">
        <v>0.14799999999999999</v>
      </c>
      <c r="K430" s="80">
        <v>0.61199999999999999</v>
      </c>
      <c r="L430" s="81">
        <v>223</v>
      </c>
      <c r="M430" s="81">
        <v>0.4</v>
      </c>
      <c r="N430" s="82">
        <v>0.88600000000000001</v>
      </c>
      <c r="O430" s="83">
        <v>5.602E-2</v>
      </c>
      <c r="P430" s="83">
        <v>-2.7710000000000001E-5</v>
      </c>
      <c r="Q430" s="83">
        <v>5.2659999999999998E-9</v>
      </c>
      <c r="R430" s="84">
        <v>273.83999999999997</v>
      </c>
      <c r="S430" s="84">
        <v>131.63</v>
      </c>
      <c r="T430" s="76">
        <v>4.88</v>
      </c>
      <c r="U430" s="76">
        <v>14.99</v>
      </c>
      <c r="V430" s="133">
        <v>15.7027</v>
      </c>
      <c r="W430" s="134">
        <v>1807.53</v>
      </c>
      <c r="X430" s="134">
        <v>-26.15</v>
      </c>
      <c r="Y430" s="76">
        <v>240</v>
      </c>
      <c r="Z430" s="76">
        <v>160</v>
      </c>
      <c r="AA430" s="80">
        <v>44.793999999999997</v>
      </c>
      <c r="AB430" s="84">
        <v>-3260.31</v>
      </c>
      <c r="AC430" s="80">
        <v>-4.3789999999999996</v>
      </c>
      <c r="AD430" s="80">
        <v>1.63</v>
      </c>
      <c r="AE430" s="76">
        <v>4400</v>
      </c>
    </row>
    <row r="431" spans="1:33" ht="15" hidden="1" x14ac:dyDescent="0.2">
      <c r="A431" s="76">
        <v>418</v>
      </c>
      <c r="B431" s="75" t="s">
        <v>492</v>
      </c>
      <c r="C431" s="80">
        <v>58.08</v>
      </c>
      <c r="D431" s="81">
        <v>161</v>
      </c>
      <c r="E431" s="81">
        <v>307.5</v>
      </c>
      <c r="F431" s="81">
        <v>482.2</v>
      </c>
      <c r="G431" s="81">
        <v>48.6</v>
      </c>
      <c r="H431" s="81">
        <v>186</v>
      </c>
      <c r="I431" s="80">
        <v>0.22800000000000001</v>
      </c>
      <c r="J431" s="80">
        <v>0.26900000000000002</v>
      </c>
      <c r="K431" s="80">
        <v>0.82899999999999996</v>
      </c>
      <c r="L431" s="81">
        <v>293</v>
      </c>
      <c r="M431" s="81">
        <v>2</v>
      </c>
      <c r="N431" s="82">
        <v>-2.02</v>
      </c>
      <c r="O431" s="83">
        <v>7.7789999999999998E-2</v>
      </c>
      <c r="P431" s="83">
        <v>-4.7500000000000003E-5</v>
      </c>
      <c r="Q431" s="83">
        <v>1.152E-8</v>
      </c>
      <c r="R431" s="84">
        <v>377.43</v>
      </c>
      <c r="S431" s="84">
        <v>213.36</v>
      </c>
      <c r="T431" s="76">
        <v>-22.17</v>
      </c>
      <c r="U431" s="76">
        <v>-6.16</v>
      </c>
      <c r="V431" s="133">
        <v>15.322699999999999</v>
      </c>
      <c r="W431" s="134">
        <v>2107.58</v>
      </c>
      <c r="X431" s="134">
        <v>-64.87</v>
      </c>
      <c r="Y431" s="76">
        <v>340</v>
      </c>
      <c r="Z431" s="76">
        <v>225</v>
      </c>
      <c r="AA431" s="80">
        <v>0</v>
      </c>
      <c r="AB431" s="84">
        <v>0</v>
      </c>
      <c r="AC431" s="80">
        <v>0</v>
      </c>
      <c r="AD431" s="80">
        <v>0</v>
      </c>
      <c r="AE431" s="76">
        <v>6450</v>
      </c>
    </row>
    <row r="432" spans="1:33" ht="15" hidden="1" x14ac:dyDescent="0.2">
      <c r="A432" s="76">
        <v>419</v>
      </c>
      <c r="B432" s="75" t="s">
        <v>493</v>
      </c>
      <c r="C432" s="80">
        <v>230.31</v>
      </c>
      <c r="D432" s="81">
        <v>485</v>
      </c>
      <c r="E432" s="81">
        <v>649</v>
      </c>
      <c r="F432" s="81">
        <v>926</v>
      </c>
      <c r="G432" s="81">
        <v>32.799999999999997</v>
      </c>
      <c r="H432" s="81">
        <v>779</v>
      </c>
      <c r="I432" s="80">
        <v>0.33600000000000002</v>
      </c>
      <c r="J432" s="80">
        <v>0</v>
      </c>
      <c r="K432" s="80">
        <v>0</v>
      </c>
      <c r="L432" s="81">
        <v>0</v>
      </c>
      <c r="M432" s="81">
        <v>0.7</v>
      </c>
      <c r="N432" s="82">
        <v>0</v>
      </c>
      <c r="O432" s="83">
        <v>0</v>
      </c>
      <c r="P432" s="83">
        <v>0</v>
      </c>
      <c r="Q432" s="83">
        <v>0</v>
      </c>
      <c r="R432" s="84">
        <v>911.01</v>
      </c>
      <c r="S432" s="84">
        <v>461.1</v>
      </c>
      <c r="T432" s="76">
        <v>0</v>
      </c>
      <c r="U432" s="76">
        <v>0</v>
      </c>
      <c r="V432" s="133">
        <v>0</v>
      </c>
      <c r="W432" s="134">
        <v>0</v>
      </c>
      <c r="X432" s="134">
        <v>0</v>
      </c>
      <c r="Y432" s="76">
        <v>0</v>
      </c>
      <c r="Z432" s="76">
        <v>0</v>
      </c>
      <c r="AA432" s="80">
        <v>0</v>
      </c>
      <c r="AB432" s="84">
        <v>0</v>
      </c>
      <c r="AC432" s="80">
        <v>0</v>
      </c>
      <c r="AD432" s="80">
        <v>0</v>
      </c>
      <c r="AE432" s="76">
        <v>0</v>
      </c>
    </row>
    <row r="433" spans="1:34" ht="15" hidden="1" x14ac:dyDescent="0.2">
      <c r="A433" s="76">
        <v>420</v>
      </c>
      <c r="B433" s="75" t="s">
        <v>494</v>
      </c>
      <c r="C433" s="80">
        <v>107.15600000000001</v>
      </c>
      <c r="D433" s="81">
        <v>316.89999999999998</v>
      </c>
      <c r="E433" s="81">
        <v>473.8</v>
      </c>
      <c r="F433" s="81">
        <v>667</v>
      </c>
      <c r="G433" s="81">
        <v>0</v>
      </c>
      <c r="H433" s="81">
        <v>0</v>
      </c>
      <c r="I433" s="80">
        <v>0</v>
      </c>
      <c r="J433" s="80">
        <v>0</v>
      </c>
      <c r="K433" s="80">
        <v>0.96399999999999997</v>
      </c>
      <c r="L433" s="81">
        <v>323</v>
      </c>
      <c r="M433" s="81">
        <v>1.6</v>
      </c>
      <c r="N433" s="82">
        <v>0</v>
      </c>
      <c r="O433" s="83">
        <v>0</v>
      </c>
      <c r="P433" s="83">
        <v>0</v>
      </c>
      <c r="Q433" s="83">
        <v>0</v>
      </c>
      <c r="R433" s="84">
        <v>738.9</v>
      </c>
      <c r="S433" s="84">
        <v>356.02</v>
      </c>
      <c r="T433" s="76">
        <v>0</v>
      </c>
      <c r="U433" s="76">
        <v>0</v>
      </c>
      <c r="V433" s="133">
        <v>16.6968</v>
      </c>
      <c r="W433" s="134">
        <v>4041.04</v>
      </c>
      <c r="X433" s="134">
        <v>-72.150000000000006</v>
      </c>
      <c r="Y433" s="76">
        <v>500</v>
      </c>
      <c r="Z433" s="76">
        <v>350</v>
      </c>
      <c r="AA433" s="80">
        <v>0</v>
      </c>
      <c r="AB433" s="84">
        <v>0</v>
      </c>
      <c r="AC433" s="80">
        <v>0</v>
      </c>
      <c r="AD433" s="80">
        <v>0</v>
      </c>
      <c r="AE433" s="76">
        <v>10700</v>
      </c>
    </row>
    <row r="434" spans="1:34" ht="15" hidden="1" x14ac:dyDescent="0.2">
      <c r="A434" s="76">
        <v>421</v>
      </c>
      <c r="B434" s="75" t="s">
        <v>495</v>
      </c>
      <c r="C434" s="80">
        <v>106.16800000000001</v>
      </c>
      <c r="D434" s="81">
        <v>286.39999999999998</v>
      </c>
      <c r="E434" s="81">
        <v>411.5</v>
      </c>
      <c r="F434" s="81">
        <v>616.20000000000005</v>
      </c>
      <c r="G434" s="81">
        <v>34.700000000000003</v>
      </c>
      <c r="H434" s="81">
        <v>379</v>
      </c>
      <c r="I434" s="80">
        <v>0.26</v>
      </c>
      <c r="J434" s="80">
        <v>0.32400000000000001</v>
      </c>
      <c r="K434" s="80">
        <v>0.86099999999999999</v>
      </c>
      <c r="L434" s="81">
        <v>293</v>
      </c>
      <c r="M434" s="81">
        <v>0.1</v>
      </c>
      <c r="N434" s="82">
        <v>-5.9930000000000003</v>
      </c>
      <c r="O434" s="83">
        <v>0.14430000000000001</v>
      </c>
      <c r="P434" s="83">
        <v>-8.0580000000000004E-5</v>
      </c>
      <c r="Q434" s="83">
        <v>1.6289999999999999E-8</v>
      </c>
      <c r="R434" s="84">
        <v>475.16</v>
      </c>
      <c r="S434" s="84">
        <v>261.39999999999998</v>
      </c>
      <c r="T434" s="76">
        <v>4.29</v>
      </c>
      <c r="U434" s="76">
        <v>28.95</v>
      </c>
      <c r="V434" s="133">
        <v>16.096299999999999</v>
      </c>
      <c r="W434" s="134">
        <v>3346.65</v>
      </c>
      <c r="X434" s="134">
        <v>-57.84</v>
      </c>
      <c r="Y434" s="76">
        <v>440</v>
      </c>
      <c r="Z434" s="76">
        <v>300</v>
      </c>
      <c r="AA434" s="80">
        <v>56.174999999999997</v>
      </c>
      <c r="AB434" s="84">
        <v>-6673.7</v>
      </c>
      <c r="AC434" s="80">
        <v>-5.5430000000000001</v>
      </c>
      <c r="AD434" s="80">
        <v>6.19</v>
      </c>
      <c r="AE434" s="76">
        <v>8600</v>
      </c>
    </row>
    <row r="435" spans="1:34" ht="15" hidden="1" x14ac:dyDescent="0.2">
      <c r="A435" s="76">
        <v>422</v>
      </c>
      <c r="B435" s="75" t="s">
        <v>496</v>
      </c>
      <c r="C435" s="80">
        <v>79.102000000000004</v>
      </c>
      <c r="D435" s="81">
        <v>231.5</v>
      </c>
      <c r="E435" s="81">
        <v>388.5</v>
      </c>
      <c r="F435" s="81">
        <v>620</v>
      </c>
      <c r="G435" s="81">
        <v>55.6</v>
      </c>
      <c r="H435" s="81">
        <v>254</v>
      </c>
      <c r="I435" s="80">
        <v>0.27700000000000002</v>
      </c>
      <c r="J435" s="80">
        <v>0.24</v>
      </c>
      <c r="K435" s="80">
        <v>0.98299999999999998</v>
      </c>
      <c r="L435" s="81">
        <v>293</v>
      </c>
      <c r="M435" s="81">
        <v>2.2999999999999998</v>
      </c>
      <c r="N435" s="82">
        <v>9.5039999999999996</v>
      </c>
      <c r="O435" s="83">
        <v>0.1177</v>
      </c>
      <c r="P435" s="83">
        <v>-8.4980000000000003E-5</v>
      </c>
      <c r="Q435" s="83">
        <v>2.3989999999999998E-8</v>
      </c>
      <c r="R435" s="84">
        <v>618.5</v>
      </c>
      <c r="S435" s="84">
        <v>291.58</v>
      </c>
      <c r="T435" s="76">
        <v>33.5</v>
      </c>
      <c r="U435" s="76">
        <v>45.46</v>
      </c>
      <c r="V435" s="133">
        <v>16.091000000000001</v>
      </c>
      <c r="W435" s="134">
        <v>3095.13</v>
      </c>
      <c r="X435" s="134">
        <v>-61.15</v>
      </c>
      <c r="Y435" s="76">
        <v>425</v>
      </c>
      <c r="Z435" s="76">
        <v>285</v>
      </c>
      <c r="AA435" s="80">
        <v>0</v>
      </c>
      <c r="AB435" s="84">
        <v>0</v>
      </c>
      <c r="AC435" s="80">
        <v>0</v>
      </c>
      <c r="AD435" s="80">
        <v>0</v>
      </c>
      <c r="AE435" s="76">
        <v>8400</v>
      </c>
    </row>
    <row r="436" spans="1:34" ht="15" hidden="1" x14ac:dyDescent="0.2">
      <c r="A436" s="76">
        <v>423</v>
      </c>
      <c r="B436" s="75" t="s">
        <v>497</v>
      </c>
      <c r="C436" s="80">
        <v>67.090999999999994</v>
      </c>
      <c r="D436" s="81">
        <v>0</v>
      </c>
      <c r="E436" s="81">
        <v>403</v>
      </c>
      <c r="F436" s="81">
        <v>640</v>
      </c>
      <c r="G436" s="81">
        <v>0</v>
      </c>
      <c r="H436" s="81">
        <v>0</v>
      </c>
      <c r="I436" s="80">
        <v>0</v>
      </c>
      <c r="J436" s="80">
        <v>0</v>
      </c>
      <c r="K436" s="80">
        <v>0.96699999999999997</v>
      </c>
      <c r="L436" s="81">
        <v>294</v>
      </c>
      <c r="M436" s="81">
        <v>1.8</v>
      </c>
      <c r="N436" s="82">
        <v>0</v>
      </c>
      <c r="O436" s="83">
        <v>0</v>
      </c>
      <c r="P436" s="83">
        <v>0</v>
      </c>
      <c r="Q436" s="83">
        <v>0</v>
      </c>
      <c r="R436" s="84">
        <v>0</v>
      </c>
      <c r="S436" s="84">
        <v>0</v>
      </c>
      <c r="T436" s="76">
        <v>25.88</v>
      </c>
      <c r="U436" s="76">
        <v>0</v>
      </c>
      <c r="V436" s="133">
        <v>16.796600000000002</v>
      </c>
      <c r="W436" s="134">
        <v>3457.47</v>
      </c>
      <c r="X436" s="134">
        <v>-62.73</v>
      </c>
      <c r="Y436" s="76">
        <v>440</v>
      </c>
      <c r="Z436" s="76">
        <v>330</v>
      </c>
      <c r="AA436" s="80">
        <v>0</v>
      </c>
      <c r="AB436" s="84">
        <v>0</v>
      </c>
      <c r="AC436" s="80">
        <v>0</v>
      </c>
      <c r="AD436" s="80">
        <v>0</v>
      </c>
      <c r="AE436" s="76">
        <v>0</v>
      </c>
    </row>
    <row r="437" spans="1:34" ht="15" hidden="1" x14ac:dyDescent="0.2">
      <c r="A437" s="76">
        <v>424</v>
      </c>
      <c r="B437" s="75" t="s">
        <v>498</v>
      </c>
      <c r="C437" s="80">
        <v>71.123000000000005</v>
      </c>
      <c r="D437" s="81">
        <v>0</v>
      </c>
      <c r="E437" s="81">
        <v>359.7</v>
      </c>
      <c r="F437" s="81">
        <v>568.6</v>
      </c>
      <c r="G437" s="81">
        <v>55.4</v>
      </c>
      <c r="H437" s="81">
        <v>249</v>
      </c>
      <c r="I437" s="80">
        <v>0.29599999999999999</v>
      </c>
      <c r="J437" s="80">
        <v>0</v>
      </c>
      <c r="K437" s="80">
        <v>0.85199999999999998</v>
      </c>
      <c r="L437" s="81">
        <v>295</v>
      </c>
      <c r="M437" s="81">
        <v>1.6</v>
      </c>
      <c r="N437" s="82">
        <v>-12.308</v>
      </c>
      <c r="O437" s="83">
        <v>0.1275</v>
      </c>
      <c r="P437" s="83">
        <v>-7.7379999999999994E-5</v>
      </c>
      <c r="Q437" s="83">
        <v>1.798E-8</v>
      </c>
      <c r="R437" s="84">
        <v>0</v>
      </c>
      <c r="S437" s="84">
        <v>0</v>
      </c>
      <c r="T437" s="76">
        <v>-0.86</v>
      </c>
      <c r="U437" s="76">
        <v>27.41</v>
      </c>
      <c r="V437" s="133">
        <v>15.9444</v>
      </c>
      <c r="W437" s="134">
        <v>2717.03</v>
      </c>
      <c r="X437" s="134">
        <v>-67.900000000000006</v>
      </c>
      <c r="Y437" s="76">
        <v>400</v>
      </c>
      <c r="Z437" s="76">
        <v>300</v>
      </c>
      <c r="AA437" s="80">
        <v>0</v>
      </c>
      <c r="AB437" s="84">
        <v>0</v>
      </c>
      <c r="AC437" s="80">
        <v>0</v>
      </c>
      <c r="AD437" s="80">
        <v>0</v>
      </c>
      <c r="AE437" s="76">
        <v>0</v>
      </c>
    </row>
    <row r="438" spans="1:34" ht="15" hidden="1" x14ac:dyDescent="0.2">
      <c r="A438" s="76">
        <v>425</v>
      </c>
      <c r="B438" s="75" t="s">
        <v>499</v>
      </c>
      <c r="C438" s="80">
        <v>134.22200000000001</v>
      </c>
      <c r="D438" s="81">
        <v>197.7</v>
      </c>
      <c r="E438" s="81">
        <v>446.5</v>
      </c>
      <c r="F438" s="81">
        <v>664</v>
      </c>
      <c r="G438" s="81">
        <v>29.1</v>
      </c>
      <c r="H438" s="81">
        <v>0</v>
      </c>
      <c r="I438" s="80">
        <v>0</v>
      </c>
      <c r="J438" s="80">
        <v>0.27400000000000002</v>
      </c>
      <c r="K438" s="80">
        <v>0.86199999999999999</v>
      </c>
      <c r="L438" s="81">
        <v>293</v>
      </c>
      <c r="M438" s="81">
        <v>0.4</v>
      </c>
      <c r="N438" s="82">
        <v>-15.56</v>
      </c>
      <c r="O438" s="83">
        <v>0.23630000000000001</v>
      </c>
      <c r="P438" s="83">
        <v>-1.7229999999999999E-4</v>
      </c>
      <c r="Q438" s="83">
        <v>5.1399999999999997E-8</v>
      </c>
      <c r="R438" s="84">
        <v>582.66</v>
      </c>
      <c r="S438" s="84">
        <v>295.82</v>
      </c>
      <c r="T438" s="76">
        <v>-4.17</v>
      </c>
      <c r="U438" s="76">
        <v>0</v>
      </c>
      <c r="V438" s="133">
        <v>15.9999</v>
      </c>
      <c r="W438" s="134">
        <v>3544.19</v>
      </c>
      <c r="X438" s="134">
        <v>-68.099999999999994</v>
      </c>
      <c r="Y438" s="76">
        <v>476</v>
      </c>
      <c r="Z438" s="76">
        <v>325</v>
      </c>
      <c r="AA438" s="80">
        <v>0</v>
      </c>
      <c r="AB438" s="84">
        <v>0</v>
      </c>
      <c r="AC438" s="80">
        <v>0</v>
      </c>
      <c r="AD438" s="80">
        <v>0</v>
      </c>
      <c r="AE438" s="76">
        <v>9070</v>
      </c>
    </row>
    <row r="439" spans="1:34" ht="15" hidden="1" x14ac:dyDescent="0.2">
      <c r="A439" s="76">
        <v>426</v>
      </c>
      <c r="B439" s="75" t="s">
        <v>500</v>
      </c>
      <c r="C439" s="80">
        <v>140.27000000000001</v>
      </c>
      <c r="D439" s="81">
        <v>0</v>
      </c>
      <c r="E439" s="81">
        <v>452.5</v>
      </c>
      <c r="F439" s="81">
        <v>669</v>
      </c>
      <c r="G439" s="81">
        <v>26.4</v>
      </c>
      <c r="H439" s="81">
        <v>0</v>
      </c>
      <c r="I439" s="80">
        <v>0</v>
      </c>
      <c r="J439" s="80">
        <v>0.26400000000000001</v>
      </c>
      <c r="K439" s="80">
        <v>0.81299999999999994</v>
      </c>
      <c r="L439" s="81">
        <v>293</v>
      </c>
      <c r="M439" s="81">
        <v>0</v>
      </c>
      <c r="N439" s="82">
        <v>0</v>
      </c>
      <c r="O439" s="83">
        <v>0</v>
      </c>
      <c r="P439" s="83">
        <v>0</v>
      </c>
      <c r="Q439" s="83">
        <v>0</v>
      </c>
      <c r="R439" s="84">
        <v>0</v>
      </c>
      <c r="S439" s="84">
        <v>0</v>
      </c>
      <c r="T439" s="76">
        <v>0</v>
      </c>
      <c r="U439" s="76">
        <v>0</v>
      </c>
      <c r="V439" s="133">
        <v>15.867000000000001</v>
      </c>
      <c r="W439" s="134">
        <v>3524.57</v>
      </c>
      <c r="X439" s="134">
        <v>-70.78</v>
      </c>
      <c r="Y439" s="76">
        <v>470</v>
      </c>
      <c r="Z439" s="76">
        <v>360</v>
      </c>
      <c r="AA439" s="80">
        <v>0</v>
      </c>
      <c r="AB439" s="84">
        <v>0</v>
      </c>
      <c r="AC439" s="80">
        <v>0</v>
      </c>
      <c r="AD439" s="80">
        <v>0</v>
      </c>
      <c r="AE439" s="76">
        <v>0</v>
      </c>
    </row>
    <row r="440" spans="1:34" ht="15" hidden="1" x14ac:dyDescent="0.2">
      <c r="A440" s="76">
        <v>427</v>
      </c>
      <c r="B440" s="75" t="s">
        <v>501</v>
      </c>
      <c r="C440" s="80">
        <v>169.898</v>
      </c>
      <c r="D440" s="81">
        <v>204.3</v>
      </c>
      <c r="E440" s="81">
        <v>330.4</v>
      </c>
      <c r="F440" s="81">
        <v>507</v>
      </c>
      <c r="G440" s="81">
        <v>37</v>
      </c>
      <c r="H440" s="81">
        <v>326</v>
      </c>
      <c r="I440" s="80">
        <v>0.28999999999999998</v>
      </c>
      <c r="J440" s="80">
        <v>0.26400000000000001</v>
      </c>
      <c r="K440" s="80">
        <v>1.48</v>
      </c>
      <c r="L440" s="81">
        <v>293</v>
      </c>
      <c r="M440" s="81">
        <v>0</v>
      </c>
      <c r="N440" s="82">
        <v>0</v>
      </c>
      <c r="O440" s="83">
        <v>0</v>
      </c>
      <c r="P440" s="83">
        <v>0</v>
      </c>
      <c r="Q440" s="83">
        <v>0</v>
      </c>
      <c r="R440" s="84">
        <v>0</v>
      </c>
      <c r="S440" s="84">
        <v>0</v>
      </c>
      <c r="T440" s="76">
        <v>0</v>
      </c>
      <c r="U440" s="76">
        <v>0</v>
      </c>
      <c r="V440" s="133">
        <v>15.8019</v>
      </c>
      <c r="W440" s="134">
        <v>2634.16</v>
      </c>
      <c r="X440" s="134">
        <v>-43.15</v>
      </c>
      <c r="Y440" s="76">
        <v>364</v>
      </c>
      <c r="Z440" s="76">
        <v>238</v>
      </c>
      <c r="AA440" s="80">
        <v>0</v>
      </c>
      <c r="AB440" s="84">
        <v>0</v>
      </c>
      <c r="AC440" s="80">
        <v>0</v>
      </c>
      <c r="AD440" s="80">
        <v>0</v>
      </c>
      <c r="AE440" s="76">
        <v>6580</v>
      </c>
    </row>
    <row r="441" spans="1:34" ht="15" hidden="1" x14ac:dyDescent="0.2">
      <c r="A441" s="76">
        <v>428</v>
      </c>
      <c r="B441" s="75" t="s">
        <v>502</v>
      </c>
      <c r="C441" s="80">
        <v>104.08</v>
      </c>
      <c r="D441" s="81">
        <v>183</v>
      </c>
      <c r="E441" s="81">
        <v>187</v>
      </c>
      <c r="F441" s="81">
        <v>259</v>
      </c>
      <c r="G441" s="81">
        <v>36.700000000000003</v>
      </c>
      <c r="H441" s="81">
        <v>0</v>
      </c>
      <c r="I441" s="80">
        <v>0</v>
      </c>
      <c r="J441" s="80">
        <v>0</v>
      </c>
      <c r="K441" s="80">
        <v>1.66</v>
      </c>
      <c r="L441" s="81">
        <v>178</v>
      </c>
      <c r="M441" s="81">
        <v>0</v>
      </c>
      <c r="N441" s="82">
        <v>0</v>
      </c>
      <c r="O441" s="83">
        <v>0</v>
      </c>
      <c r="P441" s="83">
        <v>0</v>
      </c>
      <c r="Q441" s="83">
        <v>0</v>
      </c>
      <c r="R441" s="84">
        <v>0</v>
      </c>
      <c r="S441" s="84">
        <v>0</v>
      </c>
      <c r="T441" s="76">
        <v>0</v>
      </c>
      <c r="U441" s="76">
        <v>0</v>
      </c>
      <c r="V441" s="133">
        <v>0</v>
      </c>
      <c r="W441" s="134">
        <v>0</v>
      </c>
      <c r="X441" s="134">
        <v>0</v>
      </c>
      <c r="Y441" s="76">
        <v>0</v>
      </c>
      <c r="Z441" s="76">
        <v>0</v>
      </c>
      <c r="AA441" s="80">
        <v>0</v>
      </c>
      <c r="AB441" s="84">
        <v>0</v>
      </c>
      <c r="AC441" s="80">
        <v>0</v>
      </c>
      <c r="AD441" s="80">
        <v>0</v>
      </c>
      <c r="AE441" s="76">
        <v>0</v>
      </c>
    </row>
    <row r="442" spans="1:34" ht="15" hidden="1" x14ac:dyDescent="0.2">
      <c r="A442" s="76">
        <v>429</v>
      </c>
      <c r="B442" s="75" t="s">
        <v>503</v>
      </c>
      <c r="C442" s="80">
        <v>104.152</v>
      </c>
      <c r="D442" s="81">
        <v>242.5</v>
      </c>
      <c r="E442" s="81">
        <v>418.3</v>
      </c>
      <c r="F442" s="81">
        <v>647</v>
      </c>
      <c r="G442" s="81">
        <v>39.4</v>
      </c>
      <c r="H442" s="81">
        <v>0</v>
      </c>
      <c r="I442" s="80">
        <v>0</v>
      </c>
      <c r="J442" s="80">
        <v>0.25700000000000001</v>
      </c>
      <c r="K442" s="80">
        <v>0.90600000000000003</v>
      </c>
      <c r="L442" s="81">
        <v>293</v>
      </c>
      <c r="M442" s="81">
        <v>0.1</v>
      </c>
      <c r="N442" s="82">
        <v>-6.7469999999999999</v>
      </c>
      <c r="O442" s="83">
        <v>0.14710000000000001</v>
      </c>
      <c r="P442" s="83">
        <v>-9.6089999999999996E-5</v>
      </c>
      <c r="Q442" s="83">
        <v>2.3730000000000001E-8</v>
      </c>
      <c r="R442" s="84">
        <v>528.64</v>
      </c>
      <c r="S442" s="84">
        <v>276.70999999999998</v>
      </c>
      <c r="T442" s="76">
        <v>35.22</v>
      </c>
      <c r="U442" s="76">
        <v>51.1</v>
      </c>
      <c r="V442" s="133">
        <v>16.019300000000001</v>
      </c>
      <c r="W442" s="134">
        <v>3328.57</v>
      </c>
      <c r="X442" s="134">
        <v>-63.72</v>
      </c>
      <c r="Y442" s="76">
        <v>460</v>
      </c>
      <c r="Z442" s="76">
        <v>305</v>
      </c>
      <c r="AA442" s="80">
        <v>0</v>
      </c>
      <c r="AB442" s="84">
        <v>0</v>
      </c>
      <c r="AC442" s="80">
        <v>0</v>
      </c>
      <c r="AD442" s="80">
        <v>0</v>
      </c>
      <c r="AE442" s="76">
        <v>8800</v>
      </c>
    </row>
    <row r="443" spans="1:34" ht="15" hidden="1" x14ac:dyDescent="0.2">
      <c r="A443" s="76">
        <v>430</v>
      </c>
      <c r="B443" s="75" t="s">
        <v>504</v>
      </c>
      <c r="C443" s="80">
        <v>118.09</v>
      </c>
      <c r="D443" s="81">
        <v>456</v>
      </c>
      <c r="E443" s="81">
        <v>508</v>
      </c>
      <c r="F443" s="81">
        <v>0</v>
      </c>
      <c r="G443" s="81">
        <v>0</v>
      </c>
      <c r="H443" s="81">
        <v>0</v>
      </c>
      <c r="I443" s="80">
        <v>0</v>
      </c>
      <c r="J443" s="80">
        <v>0</v>
      </c>
      <c r="K443" s="80">
        <v>0</v>
      </c>
      <c r="L443" s="81">
        <v>0</v>
      </c>
      <c r="M443" s="81">
        <v>2.2000000000000002</v>
      </c>
      <c r="N443" s="82">
        <v>3.6</v>
      </c>
      <c r="O443" s="83">
        <v>1.12E-2</v>
      </c>
      <c r="P443" s="83">
        <v>-7.5080000000000006E-5</v>
      </c>
      <c r="Q443" s="83">
        <v>1.8959999999999999E-8</v>
      </c>
      <c r="R443" s="84">
        <v>0</v>
      </c>
      <c r="S443" s="84">
        <v>0</v>
      </c>
      <c r="T443" s="76">
        <v>0</v>
      </c>
      <c r="U443" s="76">
        <v>0</v>
      </c>
      <c r="V443" s="133">
        <v>0</v>
      </c>
      <c r="W443" s="134">
        <v>0</v>
      </c>
      <c r="X443" s="134">
        <v>0</v>
      </c>
      <c r="Y443" s="76">
        <v>0</v>
      </c>
      <c r="Z443" s="76">
        <v>0</v>
      </c>
      <c r="AA443" s="80">
        <v>0</v>
      </c>
      <c r="AB443" s="84">
        <v>0</v>
      </c>
      <c r="AC443" s="80">
        <v>0</v>
      </c>
      <c r="AD443" s="80">
        <v>0</v>
      </c>
      <c r="AE443" s="76">
        <v>0</v>
      </c>
    </row>
    <row r="444" spans="1:34" ht="15" hidden="1" x14ac:dyDescent="0.2">
      <c r="A444" s="76">
        <v>431</v>
      </c>
      <c r="B444" s="75" t="s">
        <v>505</v>
      </c>
      <c r="C444" s="80">
        <v>64.063000000000002</v>
      </c>
      <c r="D444" s="81">
        <v>197.7</v>
      </c>
      <c r="E444" s="81">
        <v>263</v>
      </c>
      <c r="F444" s="81">
        <v>430.8</v>
      </c>
      <c r="G444" s="81">
        <v>77.8</v>
      </c>
      <c r="H444" s="81">
        <v>122</v>
      </c>
      <c r="I444" s="80">
        <v>0.26800000000000002</v>
      </c>
      <c r="J444" s="80">
        <v>0.251</v>
      </c>
      <c r="K444" s="80">
        <v>1.4550000000000001</v>
      </c>
      <c r="L444" s="81">
        <v>263</v>
      </c>
      <c r="M444" s="81">
        <v>1.6</v>
      </c>
      <c r="N444" s="82">
        <v>5.6970000000000001</v>
      </c>
      <c r="O444" s="83">
        <v>1.6E-2</v>
      </c>
      <c r="P444" s="83">
        <v>-1.185E-5</v>
      </c>
      <c r="Q444" s="83">
        <v>3.1719999999999998E-9</v>
      </c>
      <c r="R444" s="84">
        <v>397.85</v>
      </c>
      <c r="S444" s="84">
        <v>208.42</v>
      </c>
      <c r="T444" s="76">
        <v>-70.95</v>
      </c>
      <c r="U444" s="76">
        <v>-71.739999999999995</v>
      </c>
      <c r="V444" s="133">
        <v>16.768000000000001</v>
      </c>
      <c r="W444" s="134">
        <v>2302.35</v>
      </c>
      <c r="X444" s="134">
        <v>-35.97</v>
      </c>
      <c r="Y444" s="76">
        <v>280</v>
      </c>
      <c r="Z444" s="76">
        <v>195</v>
      </c>
      <c r="AA444" s="80">
        <v>55.502000000000002</v>
      </c>
      <c r="AB444" s="84">
        <v>-4552.5</v>
      </c>
      <c r="AC444" s="80">
        <v>-5.6660000000000004</v>
      </c>
      <c r="AD444" s="80">
        <v>1.32</v>
      </c>
      <c r="AE444" s="76">
        <v>5955</v>
      </c>
    </row>
    <row r="445" spans="1:34" ht="15" hidden="1" x14ac:dyDescent="0.2">
      <c r="A445" s="76">
        <v>432</v>
      </c>
      <c r="B445" s="75" t="s">
        <v>506</v>
      </c>
      <c r="C445" s="80">
        <v>146.05000000000001</v>
      </c>
      <c r="D445" s="81">
        <v>222.5</v>
      </c>
      <c r="E445" s="81">
        <v>209.3</v>
      </c>
      <c r="F445" s="81">
        <v>318.7</v>
      </c>
      <c r="G445" s="81">
        <v>37.1</v>
      </c>
      <c r="H445" s="81">
        <v>198</v>
      </c>
      <c r="I445" s="80">
        <v>0.28100000000000003</v>
      </c>
      <c r="J445" s="80">
        <v>0.28599999999999998</v>
      </c>
      <c r="K445" s="80">
        <v>1.83</v>
      </c>
      <c r="L445" s="81">
        <v>223</v>
      </c>
      <c r="M445" s="81">
        <v>0</v>
      </c>
      <c r="N445" s="82">
        <v>0</v>
      </c>
      <c r="O445" s="83">
        <v>0</v>
      </c>
      <c r="P445" s="83">
        <v>0</v>
      </c>
      <c r="Q445" s="83">
        <v>0</v>
      </c>
      <c r="R445" s="84">
        <v>251.29</v>
      </c>
      <c r="S445" s="84">
        <v>180.75</v>
      </c>
      <c r="T445" s="76">
        <v>-291.8</v>
      </c>
      <c r="U445" s="76">
        <v>-267</v>
      </c>
      <c r="V445" s="133">
        <v>19.378499999999999</v>
      </c>
      <c r="W445" s="134">
        <v>2524.7800000000002</v>
      </c>
      <c r="X445" s="134">
        <v>-11.16</v>
      </c>
      <c r="Y445" s="76">
        <v>220</v>
      </c>
      <c r="Z445" s="76">
        <v>159</v>
      </c>
      <c r="AA445" s="80">
        <v>0</v>
      </c>
      <c r="AB445" s="84">
        <v>0</v>
      </c>
      <c r="AC445" s="80">
        <v>0</v>
      </c>
      <c r="AD445" s="80">
        <v>0</v>
      </c>
      <c r="AE445" s="76">
        <v>0</v>
      </c>
    </row>
    <row r="446" spans="1:34" ht="15" hidden="1" x14ac:dyDescent="0.2">
      <c r="A446" s="76">
        <v>433</v>
      </c>
      <c r="B446" s="75" t="s">
        <v>507</v>
      </c>
      <c r="C446" s="80">
        <v>80.058000000000007</v>
      </c>
      <c r="D446" s="81">
        <v>290</v>
      </c>
      <c r="E446" s="81">
        <v>318</v>
      </c>
      <c r="F446" s="81">
        <v>491</v>
      </c>
      <c r="G446" s="81">
        <v>81</v>
      </c>
      <c r="H446" s="81">
        <v>130</v>
      </c>
      <c r="I446" s="80">
        <v>0.26</v>
      </c>
      <c r="J446" s="80">
        <v>0.41</v>
      </c>
      <c r="K446" s="80">
        <v>1.78</v>
      </c>
      <c r="L446" s="81">
        <v>318</v>
      </c>
      <c r="M446" s="81">
        <v>0</v>
      </c>
      <c r="N446" s="82">
        <v>0</v>
      </c>
      <c r="O446" s="83">
        <v>0</v>
      </c>
      <c r="P446" s="83">
        <v>0</v>
      </c>
      <c r="Q446" s="83">
        <v>0</v>
      </c>
      <c r="R446" s="84">
        <v>1372.8</v>
      </c>
      <c r="S446" s="84">
        <v>315.99</v>
      </c>
      <c r="T446" s="76">
        <v>-94.47</v>
      </c>
      <c r="U446" s="76">
        <v>-88.52</v>
      </c>
      <c r="V446" s="133">
        <v>20.840299999999999</v>
      </c>
      <c r="W446" s="134">
        <v>3995.7</v>
      </c>
      <c r="X446" s="134">
        <v>-36.659999999999997</v>
      </c>
      <c r="Y446" s="76">
        <v>332</v>
      </c>
      <c r="Z446" s="76">
        <v>290</v>
      </c>
      <c r="AA446" s="80">
        <v>139.56</v>
      </c>
      <c r="AB446" s="84">
        <v>-10420.1</v>
      </c>
      <c r="AC446" s="80">
        <v>-17.38</v>
      </c>
      <c r="AD446" s="80">
        <v>1.6</v>
      </c>
      <c r="AE446" s="76">
        <v>9716</v>
      </c>
    </row>
    <row r="447" spans="1:34" ht="15" hidden="1" x14ac:dyDescent="0.2">
      <c r="A447" s="76">
        <v>434</v>
      </c>
      <c r="B447" s="75" t="s">
        <v>508</v>
      </c>
      <c r="C447" s="80">
        <v>74.123000000000005</v>
      </c>
      <c r="D447" s="81">
        <v>298.8</v>
      </c>
      <c r="E447" s="81">
        <v>355.6</v>
      </c>
      <c r="F447" s="81">
        <v>506.2</v>
      </c>
      <c r="G447" s="81">
        <v>39.200000000000003</v>
      </c>
      <c r="H447" s="81">
        <v>275</v>
      </c>
      <c r="I447" s="80">
        <v>0.25900000000000001</v>
      </c>
      <c r="J447" s="80">
        <v>0.61799999999999999</v>
      </c>
      <c r="K447" s="80">
        <v>0.78700000000000003</v>
      </c>
      <c r="L447" s="81">
        <v>293</v>
      </c>
      <c r="M447" s="81">
        <v>1.7</v>
      </c>
      <c r="N447" s="82">
        <v>-11.611000000000001</v>
      </c>
      <c r="O447" s="83">
        <v>0.17130000000000001</v>
      </c>
      <c r="P447" s="83">
        <v>-1.6919999999999999E-4</v>
      </c>
      <c r="Q447" s="83">
        <v>6.9740000000000001E-8</v>
      </c>
      <c r="R447" s="84">
        <v>972.1</v>
      </c>
      <c r="S447" s="84">
        <v>363.38</v>
      </c>
      <c r="T447" s="76">
        <v>-74.67</v>
      </c>
      <c r="U447" s="76">
        <v>-42.46</v>
      </c>
      <c r="V447" s="133">
        <v>16.854800000000001</v>
      </c>
      <c r="W447" s="134">
        <v>2658.29</v>
      </c>
      <c r="X447" s="134">
        <v>-95.5</v>
      </c>
      <c r="Y447" s="76">
        <v>376</v>
      </c>
      <c r="Z447" s="76">
        <v>293</v>
      </c>
      <c r="AA447" s="80">
        <v>0</v>
      </c>
      <c r="AB447" s="84">
        <v>0</v>
      </c>
      <c r="AC447" s="80">
        <v>0</v>
      </c>
      <c r="AD447" s="80">
        <v>0</v>
      </c>
      <c r="AE447" s="76">
        <v>9330</v>
      </c>
    </row>
    <row r="448" spans="1:34" ht="15" hidden="1" x14ac:dyDescent="0.2">
      <c r="A448" s="76">
        <v>435</v>
      </c>
      <c r="B448" s="75" t="s">
        <v>509</v>
      </c>
      <c r="C448" s="80">
        <v>92.569000000000003</v>
      </c>
      <c r="D448" s="81">
        <v>247.8</v>
      </c>
      <c r="E448" s="81">
        <v>324</v>
      </c>
      <c r="F448" s="81">
        <v>507</v>
      </c>
      <c r="G448" s="81">
        <v>39</v>
      </c>
      <c r="H448" s="81">
        <v>295</v>
      </c>
      <c r="I448" s="80">
        <v>0.28000000000000003</v>
      </c>
      <c r="J448" s="80">
        <v>0.19</v>
      </c>
      <c r="K448" s="80">
        <v>0.84199999999999997</v>
      </c>
      <c r="L448" s="81">
        <v>293</v>
      </c>
      <c r="M448" s="81">
        <v>2.1</v>
      </c>
      <c r="N448" s="82">
        <v>-0.93899999999999995</v>
      </c>
      <c r="O448" s="83">
        <v>0.1111</v>
      </c>
      <c r="P448" s="83">
        <v>-6.8930000000000006E-5</v>
      </c>
      <c r="Q448" s="83">
        <v>1.88E-8</v>
      </c>
      <c r="R448" s="84">
        <v>543.41</v>
      </c>
      <c r="S448" s="84">
        <v>253.35</v>
      </c>
      <c r="T448" s="76">
        <v>-43.8</v>
      </c>
      <c r="U448" s="76">
        <v>-15.32</v>
      </c>
      <c r="V448" s="133">
        <v>15.812099999999999</v>
      </c>
      <c r="W448" s="134">
        <v>2567.15</v>
      </c>
      <c r="X448" s="134">
        <v>-44.15</v>
      </c>
      <c r="Y448" s="76">
        <v>360</v>
      </c>
      <c r="Z448" s="76">
        <v>235</v>
      </c>
      <c r="AA448" s="80">
        <v>0</v>
      </c>
      <c r="AB448" s="84">
        <v>0</v>
      </c>
      <c r="AC448" s="80">
        <v>0</v>
      </c>
      <c r="AD448" s="80">
        <v>0</v>
      </c>
      <c r="AE448" s="76">
        <v>6550</v>
      </c>
      <c r="AH448" s="76">
        <v>0</v>
      </c>
    </row>
    <row r="449" spans="1:34" ht="15" hidden="1" x14ac:dyDescent="0.2">
      <c r="A449" s="76">
        <v>436</v>
      </c>
      <c r="B449" s="75" t="s">
        <v>510</v>
      </c>
      <c r="C449" s="80">
        <v>134.22200000000001</v>
      </c>
      <c r="D449" s="81">
        <v>215.3</v>
      </c>
      <c r="E449" s="81">
        <v>442.3</v>
      </c>
      <c r="F449" s="81">
        <v>660</v>
      </c>
      <c r="G449" s="81">
        <v>29.3</v>
      </c>
      <c r="H449" s="81">
        <v>0</v>
      </c>
      <c r="I449" s="80">
        <v>0</v>
      </c>
      <c r="J449" s="80">
        <v>0.26500000000000001</v>
      </c>
      <c r="K449" s="80">
        <v>0.86699999999999999</v>
      </c>
      <c r="L449" s="81">
        <v>293</v>
      </c>
      <c r="M449" s="81">
        <v>0.5</v>
      </c>
      <c r="N449" s="82">
        <v>-20.541</v>
      </c>
      <c r="O449" s="83">
        <v>0.26319999999999999</v>
      </c>
      <c r="P449" s="83">
        <v>-2.0890000000000001E-4</v>
      </c>
      <c r="Q449" s="83">
        <v>6.751E-8</v>
      </c>
      <c r="R449" s="84">
        <v>0</v>
      </c>
      <c r="S449" s="84">
        <v>0</v>
      </c>
      <c r="T449" s="76">
        <v>-5.42</v>
      </c>
      <c r="U449" s="76">
        <v>0</v>
      </c>
      <c r="V449" s="133">
        <v>15.93</v>
      </c>
      <c r="W449" s="134">
        <v>3462.28</v>
      </c>
      <c r="X449" s="134">
        <v>-69.87</v>
      </c>
      <c r="Y449" s="76">
        <v>472</v>
      </c>
      <c r="Z449" s="76">
        <v>323</v>
      </c>
      <c r="AA449" s="80">
        <v>0</v>
      </c>
      <c r="AB449" s="84">
        <v>0</v>
      </c>
      <c r="AC449" s="80">
        <v>0</v>
      </c>
      <c r="AD449" s="80">
        <v>0</v>
      </c>
      <c r="AE449" s="76">
        <v>8990</v>
      </c>
      <c r="AH449" s="76">
        <v>10600</v>
      </c>
    </row>
    <row r="450" spans="1:34" ht="15" hidden="1" x14ac:dyDescent="0.2">
      <c r="A450" s="76">
        <v>437</v>
      </c>
      <c r="B450" s="75" t="s">
        <v>511</v>
      </c>
      <c r="C450" s="80">
        <v>140.27000000000001</v>
      </c>
      <c r="D450" s="81">
        <v>232</v>
      </c>
      <c r="E450" s="81">
        <v>444.7</v>
      </c>
      <c r="F450" s="81">
        <v>659</v>
      </c>
      <c r="G450" s="81">
        <v>26.3</v>
      </c>
      <c r="H450" s="81">
        <v>0</v>
      </c>
      <c r="I450" s="80">
        <v>0</v>
      </c>
      <c r="J450" s="80">
        <v>0.252</v>
      </c>
      <c r="K450" s="80">
        <v>0.81299999999999994</v>
      </c>
      <c r="L450" s="81">
        <v>293</v>
      </c>
      <c r="M450" s="81">
        <v>0</v>
      </c>
      <c r="N450" s="82">
        <v>0</v>
      </c>
      <c r="O450" s="83">
        <v>0</v>
      </c>
      <c r="P450" s="83">
        <v>0</v>
      </c>
      <c r="Q450" s="83">
        <v>0</v>
      </c>
      <c r="R450" s="84">
        <v>0</v>
      </c>
      <c r="S450" s="84">
        <v>0</v>
      </c>
      <c r="T450" s="76">
        <v>0</v>
      </c>
      <c r="U450" s="76">
        <v>0</v>
      </c>
      <c r="V450" s="133">
        <v>15.788399999999999</v>
      </c>
      <c r="W450" s="134">
        <v>3457.85</v>
      </c>
      <c r="X450" s="134">
        <v>-67.040000000000006</v>
      </c>
      <c r="Y450" s="76">
        <v>450</v>
      </c>
      <c r="Z450" s="76">
        <v>357</v>
      </c>
      <c r="AA450" s="80">
        <v>0</v>
      </c>
      <c r="AB450" s="84">
        <v>0</v>
      </c>
      <c r="AC450" s="80">
        <v>0</v>
      </c>
      <c r="AD450" s="80">
        <v>0</v>
      </c>
      <c r="AE450" s="76">
        <v>0</v>
      </c>
    </row>
    <row r="451" spans="1:34" ht="15" hidden="1" x14ac:dyDescent="0.2">
      <c r="A451" s="76">
        <v>438</v>
      </c>
      <c r="B451" s="75" t="s">
        <v>512</v>
      </c>
      <c r="C451" s="80">
        <v>165.834</v>
      </c>
      <c r="D451" s="81">
        <v>251</v>
      </c>
      <c r="E451" s="81">
        <v>394.3</v>
      </c>
      <c r="F451" s="81">
        <v>620</v>
      </c>
      <c r="G451" s="81">
        <v>44</v>
      </c>
      <c r="H451" s="81">
        <v>290</v>
      </c>
      <c r="I451" s="80">
        <v>0.25</v>
      </c>
      <c r="J451" s="80">
        <v>0</v>
      </c>
      <c r="K451" s="80">
        <v>1.62</v>
      </c>
      <c r="L451" s="81">
        <v>293</v>
      </c>
      <c r="M451" s="81">
        <v>0</v>
      </c>
      <c r="N451" s="82">
        <v>10.98</v>
      </c>
      <c r="O451" s="83">
        <v>5.3870000000000001E-2</v>
      </c>
      <c r="P451" s="83">
        <v>-5.4780000000000001E-5</v>
      </c>
      <c r="Q451" s="83">
        <v>2.002E-8</v>
      </c>
      <c r="R451" s="84">
        <v>392.58</v>
      </c>
      <c r="S451" s="84">
        <v>281.82</v>
      </c>
      <c r="T451" s="76">
        <v>-2.9</v>
      </c>
      <c r="U451" s="76">
        <v>5.4</v>
      </c>
      <c r="V451" s="133">
        <v>16.164200000000001</v>
      </c>
      <c r="W451" s="134">
        <v>3259.29</v>
      </c>
      <c r="X451" s="134">
        <v>-52.15</v>
      </c>
      <c r="Y451" s="76">
        <v>460</v>
      </c>
      <c r="Z451" s="76">
        <v>307</v>
      </c>
      <c r="AA451" s="80">
        <v>0</v>
      </c>
      <c r="AB451" s="84">
        <v>0</v>
      </c>
      <c r="AC451" s="80">
        <v>0</v>
      </c>
      <c r="AD451" s="80">
        <v>0</v>
      </c>
      <c r="AE451" s="76">
        <v>8300</v>
      </c>
      <c r="AH451" s="76">
        <v>10850</v>
      </c>
    </row>
    <row r="452" spans="1:34" ht="15" hidden="1" x14ac:dyDescent="0.2">
      <c r="A452" s="76">
        <v>439</v>
      </c>
      <c r="B452" s="75" t="s">
        <v>513</v>
      </c>
      <c r="C452" s="80">
        <v>72.106999999999999</v>
      </c>
      <c r="D452" s="81">
        <v>164.7</v>
      </c>
      <c r="E452" s="81">
        <v>339.1</v>
      </c>
      <c r="F452" s="81">
        <v>540.20000000000005</v>
      </c>
      <c r="G452" s="81">
        <v>51.2</v>
      </c>
      <c r="H452" s="81">
        <v>224</v>
      </c>
      <c r="I452" s="80">
        <v>0.25900000000000001</v>
      </c>
      <c r="J452" s="80">
        <v>0.217</v>
      </c>
      <c r="K452" s="80">
        <v>0.88900000000000001</v>
      </c>
      <c r="L452" s="81">
        <v>293</v>
      </c>
      <c r="M452" s="81">
        <v>1.7</v>
      </c>
      <c r="N452" s="82">
        <v>-4.5629999999999997</v>
      </c>
      <c r="O452" s="83">
        <v>0.12330000000000001</v>
      </c>
      <c r="P452" s="83">
        <v>-9.8679999999999997E-5</v>
      </c>
      <c r="Q452" s="83">
        <v>3.4730000000000001E-8</v>
      </c>
      <c r="R452" s="84">
        <v>419.79</v>
      </c>
      <c r="S452" s="84">
        <v>244.46</v>
      </c>
      <c r="T452" s="76">
        <v>-44.03</v>
      </c>
      <c r="U452" s="76">
        <v>0</v>
      </c>
      <c r="V452" s="133">
        <v>16.1069</v>
      </c>
      <c r="W452" s="134">
        <v>2768.38</v>
      </c>
      <c r="X452" s="134">
        <v>-46.9</v>
      </c>
      <c r="Y452" s="76">
        <v>370</v>
      </c>
      <c r="Z452" s="76">
        <v>270</v>
      </c>
      <c r="AA452" s="80">
        <v>0</v>
      </c>
      <c r="AB452" s="84">
        <v>0</v>
      </c>
      <c r="AC452" s="80">
        <v>0</v>
      </c>
      <c r="AD452" s="80">
        <v>0</v>
      </c>
      <c r="AE452" s="76">
        <v>7070</v>
      </c>
      <c r="AH452" s="76">
        <v>10750</v>
      </c>
    </row>
    <row r="453" spans="1:34" ht="15" hidden="1" x14ac:dyDescent="0.2">
      <c r="A453" s="76">
        <v>440</v>
      </c>
      <c r="B453" s="75" t="s">
        <v>514</v>
      </c>
      <c r="C453" s="80">
        <v>84.135999999999996</v>
      </c>
      <c r="D453" s="81">
        <v>234.9</v>
      </c>
      <c r="E453" s="81">
        <v>357.3</v>
      </c>
      <c r="F453" s="81">
        <v>579.4</v>
      </c>
      <c r="G453" s="81">
        <v>56.2</v>
      </c>
      <c r="H453" s="81">
        <v>219</v>
      </c>
      <c r="I453" s="80">
        <v>0.25900000000000001</v>
      </c>
      <c r="J453" s="80">
        <v>0.2</v>
      </c>
      <c r="K453" s="80">
        <v>1.071</v>
      </c>
      <c r="L453" s="81">
        <v>289</v>
      </c>
      <c r="M453" s="81">
        <v>0.5</v>
      </c>
      <c r="N453" s="82">
        <v>-7.31</v>
      </c>
      <c r="O453" s="83">
        <v>0.107</v>
      </c>
      <c r="P453" s="83">
        <v>-9.009E-5</v>
      </c>
      <c r="Q453" s="83">
        <v>2.9919999999999999E-8</v>
      </c>
      <c r="R453" s="84">
        <v>498.6</v>
      </c>
      <c r="S453" s="84">
        <v>264.89999999999998</v>
      </c>
      <c r="T453" s="76">
        <v>27.66</v>
      </c>
      <c r="U453" s="76">
        <v>30.3</v>
      </c>
      <c r="V453" s="133">
        <v>16.0243</v>
      </c>
      <c r="W453" s="134">
        <v>2869.07</v>
      </c>
      <c r="X453" s="134">
        <v>-51.8</v>
      </c>
      <c r="Y453" s="76">
        <v>380</v>
      </c>
      <c r="Z453" s="76">
        <v>260</v>
      </c>
      <c r="AA453" s="80">
        <v>0</v>
      </c>
      <c r="AB453" s="84">
        <v>0</v>
      </c>
      <c r="AC453" s="80">
        <v>0</v>
      </c>
      <c r="AD453" s="80">
        <v>0</v>
      </c>
      <c r="AE453" s="76">
        <v>7520</v>
      </c>
      <c r="AH453" s="76">
        <v>10910</v>
      </c>
    </row>
    <row r="454" spans="1:34" ht="15" x14ac:dyDescent="0.2">
      <c r="A454" s="76">
        <v>441</v>
      </c>
      <c r="B454" s="75" t="s">
        <v>515</v>
      </c>
      <c r="C454" s="80">
        <v>92.141000000000005</v>
      </c>
      <c r="D454" s="81">
        <v>178</v>
      </c>
      <c r="E454" s="81">
        <v>383.8</v>
      </c>
      <c r="F454" s="81">
        <v>591.70000000000005</v>
      </c>
      <c r="G454" s="81">
        <v>40.6</v>
      </c>
      <c r="H454" s="81">
        <v>316</v>
      </c>
      <c r="I454" s="80">
        <v>0.26400000000000001</v>
      </c>
      <c r="J454" s="80">
        <v>0.25700000000000001</v>
      </c>
      <c r="K454" s="80">
        <v>0.86699999999999999</v>
      </c>
      <c r="L454" s="81">
        <v>293</v>
      </c>
      <c r="M454" s="81">
        <v>0.4</v>
      </c>
      <c r="N454" s="82">
        <v>-5.8170000000000002</v>
      </c>
      <c r="O454" s="83">
        <v>0.12239999999999999</v>
      </c>
      <c r="P454" s="83">
        <v>-6.6050000000000006E-5</v>
      </c>
      <c r="Q454" s="83">
        <v>1.173E-8</v>
      </c>
      <c r="R454" s="84">
        <v>467.33</v>
      </c>
      <c r="S454" s="84">
        <v>255.24</v>
      </c>
      <c r="T454" s="76">
        <v>11.95</v>
      </c>
      <c r="U454" s="76">
        <v>29.16</v>
      </c>
      <c r="V454" s="133">
        <v>16.0137</v>
      </c>
      <c r="W454" s="134">
        <v>3096.52</v>
      </c>
      <c r="X454" s="134">
        <v>-53.67</v>
      </c>
      <c r="Y454" s="76">
        <v>410</v>
      </c>
      <c r="Z454" s="76">
        <v>280</v>
      </c>
      <c r="AA454" s="80">
        <v>56.784999999999997</v>
      </c>
      <c r="AB454" s="84">
        <v>-6283.5</v>
      </c>
      <c r="AC454" s="80">
        <v>-5.681</v>
      </c>
      <c r="AD454" s="80">
        <v>4.84</v>
      </c>
      <c r="AE454" s="76">
        <v>7930</v>
      </c>
      <c r="AH454" s="76">
        <v>13500</v>
      </c>
    </row>
    <row r="455" spans="1:34" ht="15" hidden="1" x14ac:dyDescent="0.2">
      <c r="A455" s="76">
        <v>442</v>
      </c>
      <c r="B455" s="75" t="s">
        <v>516</v>
      </c>
      <c r="C455" s="80">
        <v>112.21599999999999</v>
      </c>
      <c r="D455" s="81">
        <v>185</v>
      </c>
      <c r="E455" s="81">
        <v>396.6</v>
      </c>
      <c r="F455" s="81">
        <v>596</v>
      </c>
      <c r="G455" s="81">
        <v>29.3</v>
      </c>
      <c r="H455" s="81">
        <v>0</v>
      </c>
      <c r="I455" s="80">
        <v>0</v>
      </c>
      <c r="J455" s="80">
        <v>0.24199999999999999</v>
      </c>
      <c r="K455" s="80">
        <v>0.77600000000000002</v>
      </c>
      <c r="L455" s="81">
        <v>293</v>
      </c>
      <c r="M455" s="81">
        <v>0</v>
      </c>
      <c r="N455" s="82">
        <v>-16.356000000000002</v>
      </c>
      <c r="O455" s="83">
        <v>0.21790000000000001</v>
      </c>
      <c r="P455" s="83">
        <v>-1.2789999999999999E-4</v>
      </c>
      <c r="Q455" s="83">
        <v>2.8209999999999999E-8</v>
      </c>
      <c r="R455" s="84">
        <v>0</v>
      </c>
      <c r="S455" s="84">
        <v>0</v>
      </c>
      <c r="T455" s="76">
        <v>-43.02</v>
      </c>
      <c r="U455" s="76">
        <v>8.24</v>
      </c>
      <c r="V455" s="133">
        <v>15.733700000000001</v>
      </c>
      <c r="W455" s="134">
        <v>3117.43</v>
      </c>
      <c r="X455" s="134">
        <v>-54.02</v>
      </c>
      <c r="Y455" s="76">
        <v>424</v>
      </c>
      <c r="Z455" s="76">
        <v>286</v>
      </c>
      <c r="AA455" s="80">
        <v>53.523000000000003</v>
      </c>
      <c r="AB455" s="84">
        <v>-6162.66</v>
      </c>
      <c r="AC455" s="80">
        <v>-5.2450000000000001</v>
      </c>
      <c r="AD455" s="80">
        <v>6.38</v>
      </c>
      <c r="AE455" s="76">
        <v>7860</v>
      </c>
      <c r="AH455" s="76">
        <v>13300</v>
      </c>
    </row>
    <row r="456" spans="1:34" ht="15" hidden="1" x14ac:dyDescent="0.2">
      <c r="A456" s="76">
        <v>443</v>
      </c>
      <c r="B456" s="75" t="s">
        <v>517</v>
      </c>
      <c r="C456" s="80">
        <v>98.188999999999993</v>
      </c>
      <c r="D456" s="81">
        <v>155.6</v>
      </c>
      <c r="E456" s="81">
        <v>365</v>
      </c>
      <c r="F456" s="81">
        <v>553.20000000000005</v>
      </c>
      <c r="G456" s="81">
        <v>34</v>
      </c>
      <c r="H456" s="81">
        <v>362</v>
      </c>
      <c r="I456" s="80">
        <v>0.27</v>
      </c>
      <c r="J456" s="80">
        <v>0.26900000000000002</v>
      </c>
      <c r="K456" s="80">
        <v>0.75600000000000001</v>
      </c>
      <c r="L456" s="81">
        <v>289</v>
      </c>
      <c r="M456" s="81">
        <v>0</v>
      </c>
      <c r="N456" s="82">
        <v>-13.022</v>
      </c>
      <c r="O456" s="83">
        <v>0.18129999999999999</v>
      </c>
      <c r="P456" s="83">
        <v>-1.07E-4</v>
      </c>
      <c r="Q456" s="83">
        <v>2.4290000000000001E-8</v>
      </c>
      <c r="R456" s="84">
        <v>0</v>
      </c>
      <c r="S456" s="84">
        <v>0</v>
      </c>
      <c r="T456" s="76">
        <v>-32.67</v>
      </c>
      <c r="U456" s="76">
        <v>9.17</v>
      </c>
      <c r="V456" s="133">
        <v>15.759399999999999</v>
      </c>
      <c r="W456" s="134">
        <v>2861.53</v>
      </c>
      <c r="X456" s="134">
        <v>-51.46</v>
      </c>
      <c r="Y456" s="76">
        <v>390</v>
      </c>
      <c r="Z456" s="76">
        <v>260</v>
      </c>
      <c r="AA456" s="80">
        <v>0</v>
      </c>
      <c r="AB456" s="84">
        <v>0</v>
      </c>
      <c r="AC456" s="80">
        <v>0</v>
      </c>
      <c r="AD456" s="80">
        <v>0</v>
      </c>
      <c r="AE456" s="76">
        <v>7375</v>
      </c>
      <c r="AH456" s="76">
        <v>11290</v>
      </c>
    </row>
    <row r="457" spans="1:34" ht="15" hidden="1" x14ac:dyDescent="0.2">
      <c r="A457" s="76">
        <v>444</v>
      </c>
      <c r="B457" s="75" t="s">
        <v>518</v>
      </c>
      <c r="C457" s="80">
        <v>112.21599999999999</v>
      </c>
      <c r="D457" s="81">
        <v>183</v>
      </c>
      <c r="E457" s="81">
        <v>397.6</v>
      </c>
      <c r="F457" s="81">
        <v>598</v>
      </c>
      <c r="G457" s="81">
        <v>29.3</v>
      </c>
      <c r="H457" s="81">
        <v>0</v>
      </c>
      <c r="I457" s="80">
        <v>0</v>
      </c>
      <c r="J457" s="80">
        <v>0.189</v>
      </c>
      <c r="K457" s="80">
        <v>0.78500000000000003</v>
      </c>
      <c r="L457" s="81">
        <v>293</v>
      </c>
      <c r="M457" s="81">
        <v>0</v>
      </c>
      <c r="N457" s="82">
        <v>-15.323</v>
      </c>
      <c r="O457" s="83">
        <v>0.21079999999999999</v>
      </c>
      <c r="P457" s="83">
        <v>-1.198E-4</v>
      </c>
      <c r="Q457" s="83">
        <v>2.552E-8</v>
      </c>
      <c r="R457" s="84">
        <v>0</v>
      </c>
      <c r="S457" s="84">
        <v>0</v>
      </c>
      <c r="T457" s="76">
        <v>-42.2</v>
      </c>
      <c r="U457" s="76">
        <v>8.68</v>
      </c>
      <c r="V457" s="133">
        <v>15.7371</v>
      </c>
      <c r="W457" s="134">
        <v>3093.95</v>
      </c>
      <c r="X457" s="134">
        <v>-57.76</v>
      </c>
      <c r="Y457" s="76">
        <v>425</v>
      </c>
      <c r="Z457" s="76">
        <v>288</v>
      </c>
      <c r="AA457" s="80">
        <v>56.097000000000001</v>
      </c>
      <c r="AB457" s="84">
        <v>-6271.67</v>
      </c>
      <c r="AC457" s="80">
        <v>-5.6150000000000002</v>
      </c>
      <c r="AD457" s="80">
        <v>6.29</v>
      </c>
      <c r="AE457" s="76">
        <v>8090</v>
      </c>
      <c r="AH457" s="76">
        <v>11210</v>
      </c>
    </row>
    <row r="458" spans="1:34" ht="15" hidden="1" x14ac:dyDescent="0.2">
      <c r="A458" s="76">
        <v>445</v>
      </c>
      <c r="B458" s="75" t="s">
        <v>519</v>
      </c>
      <c r="C458" s="80">
        <v>112.21599999999999</v>
      </c>
      <c r="D458" s="81">
        <v>236.2</v>
      </c>
      <c r="E458" s="81">
        <v>392.5</v>
      </c>
      <c r="F458" s="81">
        <v>590</v>
      </c>
      <c r="G458" s="81">
        <v>29.3</v>
      </c>
      <c r="H458" s="81">
        <v>0</v>
      </c>
      <c r="I458" s="80">
        <v>0</v>
      </c>
      <c r="J458" s="80">
        <v>0.24199999999999999</v>
      </c>
      <c r="K458" s="80">
        <v>0.76300000000000001</v>
      </c>
      <c r="L458" s="81">
        <v>293</v>
      </c>
      <c r="M458" s="81">
        <v>0</v>
      </c>
      <c r="N458" s="82">
        <v>-16.806000000000001</v>
      </c>
      <c r="O458" s="83">
        <v>0.21809999999999999</v>
      </c>
      <c r="P458" s="83">
        <v>-1.2679999999999999E-4</v>
      </c>
      <c r="Q458" s="83">
        <v>2.7579999999999999E-8</v>
      </c>
      <c r="R458" s="84">
        <v>0</v>
      </c>
      <c r="S458" s="84">
        <v>0</v>
      </c>
      <c r="T458" s="76">
        <v>-44.12</v>
      </c>
      <c r="U458" s="76">
        <v>7.58</v>
      </c>
      <c r="V458" s="133">
        <v>15.698399999999999</v>
      </c>
      <c r="W458" s="134">
        <v>3063.44</v>
      </c>
      <c r="X458" s="134">
        <v>-54.57</v>
      </c>
      <c r="Y458" s="76">
        <v>420</v>
      </c>
      <c r="Z458" s="76">
        <v>283</v>
      </c>
      <c r="AA458" s="80">
        <v>52.908999999999999</v>
      </c>
      <c r="AB458" s="84">
        <v>-6071.72</v>
      </c>
      <c r="AC458" s="80">
        <v>-5.1630000000000003</v>
      </c>
      <c r="AD458" s="80">
        <v>6.2</v>
      </c>
      <c r="AE458" s="76">
        <v>7790</v>
      </c>
      <c r="AH458" s="76">
        <v>11380</v>
      </c>
    </row>
    <row r="459" spans="1:34" ht="15" hidden="1" x14ac:dyDescent="0.2">
      <c r="A459" s="76">
        <v>446</v>
      </c>
      <c r="B459" s="75" t="s">
        <v>520</v>
      </c>
      <c r="C459" s="80">
        <v>56.107999999999997</v>
      </c>
      <c r="D459" s="81">
        <v>167.6</v>
      </c>
      <c r="E459" s="81">
        <v>274</v>
      </c>
      <c r="F459" s="81">
        <v>428.6</v>
      </c>
      <c r="G459" s="81">
        <v>40.5</v>
      </c>
      <c r="H459" s="81">
        <v>238</v>
      </c>
      <c r="I459" s="80">
        <v>0.27400000000000002</v>
      </c>
      <c r="J459" s="80">
        <v>0.214</v>
      </c>
      <c r="K459" s="80">
        <v>0.60399999999999998</v>
      </c>
      <c r="L459" s="81">
        <v>293</v>
      </c>
      <c r="M459" s="81">
        <v>0</v>
      </c>
      <c r="N459" s="82">
        <v>4.375</v>
      </c>
      <c r="O459" s="83">
        <v>6.123E-2</v>
      </c>
      <c r="P459" s="83">
        <v>-1.6750000000000001E-5</v>
      </c>
      <c r="Q459" s="83">
        <v>-2.1470000000000001E-9</v>
      </c>
      <c r="R459" s="84">
        <v>259.01</v>
      </c>
      <c r="S459" s="84">
        <v>153.30000000000001</v>
      </c>
      <c r="T459" s="76">
        <v>-2.67</v>
      </c>
      <c r="U459" s="76">
        <v>15.05</v>
      </c>
      <c r="V459" s="133">
        <v>15.8177</v>
      </c>
      <c r="W459" s="134">
        <v>2212.3200000000002</v>
      </c>
      <c r="X459" s="134">
        <v>-33.15</v>
      </c>
      <c r="Y459" s="76">
        <v>300</v>
      </c>
      <c r="Z459" s="76">
        <v>200</v>
      </c>
      <c r="AA459" s="80">
        <v>50.137</v>
      </c>
      <c r="AB459" s="84">
        <v>-4174.5600000000004</v>
      </c>
      <c r="AC459" s="80">
        <v>-5.0410000000000004</v>
      </c>
      <c r="AD459" s="80">
        <v>2.66</v>
      </c>
      <c r="AE459" s="76">
        <v>5439</v>
      </c>
      <c r="AH459" s="76">
        <v>11710</v>
      </c>
    </row>
    <row r="460" spans="1:34" ht="15" hidden="1" x14ac:dyDescent="0.2">
      <c r="A460" s="76">
        <v>447</v>
      </c>
      <c r="B460" s="75" t="s">
        <v>521</v>
      </c>
      <c r="C460" s="80">
        <v>84.162000000000006</v>
      </c>
      <c r="D460" s="81">
        <v>140</v>
      </c>
      <c r="E460" s="81">
        <v>341</v>
      </c>
      <c r="F460" s="81">
        <v>516</v>
      </c>
      <c r="G460" s="81">
        <v>32.299999999999997</v>
      </c>
      <c r="H460" s="81">
        <v>351</v>
      </c>
      <c r="I460" s="80">
        <v>0.27</v>
      </c>
      <c r="J460" s="80">
        <v>0.24199999999999999</v>
      </c>
      <c r="K460" s="80">
        <v>0.67800000000000005</v>
      </c>
      <c r="L460" s="81">
        <v>293</v>
      </c>
      <c r="M460" s="81">
        <v>0</v>
      </c>
      <c r="N460" s="82">
        <v>-7.8639999999999999</v>
      </c>
      <c r="O460" s="83">
        <v>0.16550000000000001</v>
      </c>
      <c r="P460" s="83">
        <v>-1.3420000000000001E-4</v>
      </c>
      <c r="Q460" s="83">
        <v>4.7880000000000003E-8</v>
      </c>
      <c r="R460" s="84">
        <v>344.33</v>
      </c>
      <c r="S460" s="84">
        <v>197.95</v>
      </c>
      <c r="T460" s="76">
        <v>-12.88</v>
      </c>
      <c r="U460" s="76">
        <v>18.27</v>
      </c>
      <c r="V460" s="133">
        <v>15.8727</v>
      </c>
      <c r="W460" s="134">
        <v>2701.72</v>
      </c>
      <c r="X460" s="134">
        <v>-48.62</v>
      </c>
      <c r="Y460" s="76">
        <v>365</v>
      </c>
      <c r="Z460" s="76">
        <v>245</v>
      </c>
      <c r="AA460" s="80">
        <v>60.438000000000002</v>
      </c>
      <c r="AB460" s="84">
        <v>-5734.51</v>
      </c>
      <c r="AC460" s="80">
        <v>-6.3479999999999999</v>
      </c>
      <c r="AD460" s="80">
        <v>4.7300000000000004</v>
      </c>
      <c r="AE460" s="76">
        <v>6910</v>
      </c>
      <c r="AH460" s="76">
        <v>11630</v>
      </c>
    </row>
    <row r="461" spans="1:34" ht="15" hidden="1" x14ac:dyDescent="0.2">
      <c r="A461" s="76">
        <v>448</v>
      </c>
      <c r="B461" s="75" t="s">
        <v>522</v>
      </c>
      <c r="C461" s="80">
        <v>112.21599999999999</v>
      </c>
      <c r="D461" s="81">
        <v>185.4</v>
      </c>
      <c r="E461" s="81">
        <v>398.1</v>
      </c>
      <c r="F461" s="81">
        <v>580</v>
      </c>
      <c r="G461" s="81">
        <v>27.3</v>
      </c>
      <c r="H461" s="81">
        <v>0</v>
      </c>
      <c r="I461" s="80">
        <v>0</v>
      </c>
      <c r="J461" s="80">
        <v>0.35</v>
      </c>
      <c r="K461" s="80">
        <v>0.72</v>
      </c>
      <c r="L461" s="81">
        <v>293</v>
      </c>
      <c r="M461" s="81">
        <v>0</v>
      </c>
      <c r="N461" s="82">
        <v>-3.0619999999999998</v>
      </c>
      <c r="O461" s="83">
        <v>0.1799</v>
      </c>
      <c r="P461" s="83">
        <v>-1.061E-4</v>
      </c>
      <c r="Q461" s="83">
        <v>2.5089999999999998E-8</v>
      </c>
      <c r="R461" s="84">
        <v>427.64</v>
      </c>
      <c r="S461" s="84">
        <v>240.32</v>
      </c>
      <c r="T461" s="76">
        <v>-22.59</v>
      </c>
      <c r="U461" s="76">
        <v>22.15</v>
      </c>
      <c r="V461" s="133">
        <v>15.855399999999999</v>
      </c>
      <c r="W461" s="134">
        <v>3134.97</v>
      </c>
      <c r="X461" s="134">
        <v>-58</v>
      </c>
      <c r="Y461" s="76">
        <v>425</v>
      </c>
      <c r="Z461" s="76">
        <v>289</v>
      </c>
      <c r="AA461" s="80">
        <v>0</v>
      </c>
      <c r="AB461" s="84">
        <v>0</v>
      </c>
      <c r="AC461" s="80">
        <v>0</v>
      </c>
      <c r="AD461" s="80">
        <v>0</v>
      </c>
      <c r="AE461" s="76">
        <v>8200</v>
      </c>
      <c r="AH461" s="76">
        <v>11820</v>
      </c>
    </row>
    <row r="462" spans="1:34" ht="15" hidden="1" x14ac:dyDescent="0.2">
      <c r="A462" s="76">
        <v>449</v>
      </c>
      <c r="B462" s="75" t="s">
        <v>523</v>
      </c>
      <c r="C462" s="80">
        <v>70.135000000000005</v>
      </c>
      <c r="D462" s="81">
        <v>132.9</v>
      </c>
      <c r="E462" s="81">
        <v>309.5</v>
      </c>
      <c r="F462" s="81">
        <v>475</v>
      </c>
      <c r="G462" s="81">
        <v>36.1</v>
      </c>
      <c r="H462" s="81">
        <v>300</v>
      </c>
      <c r="I462" s="80">
        <v>0.28000000000000003</v>
      </c>
      <c r="J462" s="80">
        <v>0.23699999999999999</v>
      </c>
      <c r="K462" s="80">
        <v>0.64900000000000002</v>
      </c>
      <c r="L462" s="81">
        <v>293</v>
      </c>
      <c r="M462" s="81">
        <v>0</v>
      </c>
      <c r="N462" s="82">
        <v>0.46500000000000002</v>
      </c>
      <c r="O462" s="83">
        <v>9.9879999999999997E-2</v>
      </c>
      <c r="P462" s="83">
        <v>-5.2009999999999998E-5</v>
      </c>
      <c r="Q462" s="83">
        <v>1.0519999999999999E-8</v>
      </c>
      <c r="R462" s="84">
        <v>349.33</v>
      </c>
      <c r="S462" s="84">
        <v>176.62</v>
      </c>
      <c r="T462" s="76">
        <v>-7.59</v>
      </c>
      <c r="U462" s="76">
        <v>16.71</v>
      </c>
      <c r="V462" s="133">
        <v>15.9011</v>
      </c>
      <c r="W462" s="134">
        <v>2495.9699999999998</v>
      </c>
      <c r="X462" s="134">
        <v>-40.18</v>
      </c>
      <c r="Y462" s="76">
        <v>330</v>
      </c>
      <c r="Z462" s="76">
        <v>220</v>
      </c>
      <c r="AA462" s="80">
        <v>56.42</v>
      </c>
      <c r="AB462" s="84">
        <v>-5028.79</v>
      </c>
      <c r="AC462" s="80">
        <v>-5.8529999999999998</v>
      </c>
      <c r="AD462" s="80">
        <v>3.62</v>
      </c>
      <c r="AE462" s="76">
        <v>6230</v>
      </c>
      <c r="AH462" s="76">
        <v>18900</v>
      </c>
    </row>
    <row r="463" spans="1:34" ht="15" hidden="1" x14ac:dyDescent="0.2">
      <c r="A463" s="76">
        <v>450</v>
      </c>
      <c r="B463" s="75" t="s">
        <v>524</v>
      </c>
      <c r="C463" s="80">
        <v>84.162000000000006</v>
      </c>
      <c r="D463" s="81">
        <v>159.69999999999999</v>
      </c>
      <c r="E463" s="81">
        <v>340.3</v>
      </c>
      <c r="F463" s="81">
        <v>519.9</v>
      </c>
      <c r="G463" s="81">
        <v>32.1</v>
      </c>
      <c r="H463" s="81">
        <v>350</v>
      </c>
      <c r="I463" s="80">
        <v>0.26</v>
      </c>
      <c r="J463" s="80">
        <v>0.22700000000000001</v>
      </c>
      <c r="K463" s="80">
        <v>0.67700000000000005</v>
      </c>
      <c r="L463" s="81">
        <v>293</v>
      </c>
      <c r="M463" s="81">
        <v>0</v>
      </c>
      <c r="N463" s="82">
        <v>-1.036</v>
      </c>
      <c r="O463" s="83">
        <v>0.13159999999999999</v>
      </c>
      <c r="P463" s="83">
        <v>-7.8399999999999995E-5</v>
      </c>
      <c r="Q463" s="83">
        <v>1.9219999999999999E-8</v>
      </c>
      <c r="R463" s="84">
        <v>344.33</v>
      </c>
      <c r="S463" s="84">
        <v>197.95</v>
      </c>
      <c r="T463" s="76">
        <v>-13.01</v>
      </c>
      <c r="U463" s="76">
        <v>18.55</v>
      </c>
      <c r="V463" s="133">
        <v>15.928800000000001</v>
      </c>
      <c r="W463" s="134">
        <v>2718.68</v>
      </c>
      <c r="X463" s="134">
        <v>-47.77</v>
      </c>
      <c r="Y463" s="76">
        <v>365</v>
      </c>
      <c r="Z463" s="76">
        <v>245</v>
      </c>
      <c r="AA463" s="80">
        <v>0</v>
      </c>
      <c r="AB463" s="84">
        <v>0</v>
      </c>
      <c r="AC463" s="80">
        <v>0</v>
      </c>
      <c r="AD463" s="80">
        <v>0</v>
      </c>
      <c r="AE463" s="76">
        <v>6920</v>
      </c>
      <c r="AH463" s="76">
        <v>12040</v>
      </c>
    </row>
    <row r="464" spans="1:34" ht="15" hidden="1" x14ac:dyDescent="0.2">
      <c r="A464" s="76">
        <v>451</v>
      </c>
      <c r="B464" s="75" t="s">
        <v>525</v>
      </c>
      <c r="C464" s="80">
        <v>138.25399999999999</v>
      </c>
      <c r="D464" s="81">
        <v>242.8</v>
      </c>
      <c r="E464" s="81">
        <v>460.4</v>
      </c>
      <c r="F464" s="81">
        <v>690</v>
      </c>
      <c r="G464" s="81">
        <v>31</v>
      </c>
      <c r="H464" s="81">
        <v>0</v>
      </c>
      <c r="I464" s="80">
        <v>0</v>
      </c>
      <c r="J464" s="80">
        <v>0.27</v>
      </c>
      <c r="K464" s="80">
        <v>0.87</v>
      </c>
      <c r="L464" s="81">
        <v>293</v>
      </c>
      <c r="M464" s="81">
        <v>0</v>
      </c>
      <c r="N464" s="82">
        <v>-23.327999999999999</v>
      </c>
      <c r="O464" s="83">
        <v>0.2495</v>
      </c>
      <c r="P464" s="83">
        <v>-1.3080000000000001E-4</v>
      </c>
      <c r="Q464" s="83">
        <v>2.145E-8</v>
      </c>
      <c r="R464" s="84">
        <v>702.27</v>
      </c>
      <c r="S464" s="84">
        <v>339.66</v>
      </c>
      <c r="T464" s="76">
        <v>-43.57</v>
      </c>
      <c r="U464" s="76">
        <v>17.55</v>
      </c>
      <c r="V464" s="133">
        <v>15.7989</v>
      </c>
      <c r="W464" s="134">
        <v>3610.66</v>
      </c>
      <c r="X464" s="134">
        <v>-66.489999999999995</v>
      </c>
      <c r="Y464" s="76">
        <v>470</v>
      </c>
      <c r="Z464" s="76">
        <v>363</v>
      </c>
      <c r="AA464" s="80">
        <v>0</v>
      </c>
      <c r="AB464" s="84">
        <v>0</v>
      </c>
      <c r="AC464" s="80">
        <v>0</v>
      </c>
      <c r="AD464" s="80">
        <v>0</v>
      </c>
      <c r="AE464" s="76">
        <v>9200</v>
      </c>
      <c r="AH464" s="76">
        <v>12050</v>
      </c>
    </row>
    <row r="465" spans="1:33" ht="15" hidden="1" x14ac:dyDescent="0.2">
      <c r="A465" s="76">
        <v>452</v>
      </c>
      <c r="B465" s="75" t="s">
        <v>526</v>
      </c>
      <c r="C465" s="80">
        <v>185.35499999999999</v>
      </c>
      <c r="D465" s="81">
        <v>0</v>
      </c>
      <c r="E465" s="81">
        <v>486.6</v>
      </c>
      <c r="F465" s="81">
        <v>643</v>
      </c>
      <c r="G465" s="81">
        <v>18</v>
      </c>
      <c r="H465" s="81">
        <v>0</v>
      </c>
      <c r="I465" s="80">
        <v>0</v>
      </c>
      <c r="J465" s="80">
        <v>0</v>
      </c>
      <c r="K465" s="80">
        <v>0.77900000000000003</v>
      </c>
      <c r="L465" s="81">
        <v>293</v>
      </c>
      <c r="M465" s="81">
        <v>0.8</v>
      </c>
      <c r="N465" s="82">
        <v>1.909</v>
      </c>
      <c r="O465" s="83">
        <v>2.8610000000000002</v>
      </c>
      <c r="P465" s="83">
        <v>-1</v>
      </c>
      <c r="Q465" s="83">
        <v>-1.601</v>
      </c>
      <c r="R465" s="84">
        <v>-4</v>
      </c>
      <c r="S465" s="84">
        <v>3.46</v>
      </c>
      <c r="T465" s="76">
        <v>-8</v>
      </c>
      <c r="U465" s="76">
        <v>889.06</v>
      </c>
      <c r="V465" s="133">
        <v>312.48</v>
      </c>
      <c r="W465" s="134">
        <v>0</v>
      </c>
      <c r="X465" s="134">
        <v>0</v>
      </c>
      <c r="Y465" s="76">
        <v>16.287800000000001</v>
      </c>
      <c r="Z465" s="76">
        <v>3865.58</v>
      </c>
      <c r="AA465" s="80">
        <v>-86.15</v>
      </c>
      <c r="AB465" s="84">
        <v>531</v>
      </c>
      <c r="AC465" s="80">
        <v>362</v>
      </c>
      <c r="AD465" s="80">
        <v>0</v>
      </c>
      <c r="AE465" s="76">
        <v>0</v>
      </c>
      <c r="AG465" s="76">
        <v>0</v>
      </c>
    </row>
    <row r="466" spans="1:33" ht="15" hidden="1" x14ac:dyDescent="0.2">
      <c r="A466" s="76">
        <v>453</v>
      </c>
      <c r="B466" s="75" t="s">
        <v>527</v>
      </c>
      <c r="C466" s="80">
        <v>131.38900000000001</v>
      </c>
      <c r="D466" s="81">
        <v>186.8</v>
      </c>
      <c r="E466" s="81">
        <v>360.4</v>
      </c>
      <c r="F466" s="81">
        <v>571</v>
      </c>
      <c r="G466" s="81">
        <v>48.5</v>
      </c>
      <c r="H466" s="81">
        <v>256</v>
      </c>
      <c r="I466" s="80">
        <v>0.26500000000000001</v>
      </c>
      <c r="J466" s="80">
        <v>0.21299999999999999</v>
      </c>
      <c r="K466" s="80">
        <v>1.462</v>
      </c>
      <c r="L466" s="81">
        <v>293</v>
      </c>
      <c r="M466" s="81">
        <v>0.9</v>
      </c>
      <c r="N466" s="82">
        <v>7.2069999999999999</v>
      </c>
      <c r="O466" s="83">
        <v>5.4620000000000002E-5</v>
      </c>
      <c r="P466" s="83">
        <v>-5.3239999999999998E-5</v>
      </c>
      <c r="Q466" s="83">
        <v>1.6960000000000001E-8</v>
      </c>
      <c r="R466" s="84">
        <v>145.6</v>
      </c>
      <c r="S466" s="84">
        <v>196.6</v>
      </c>
      <c r="T466" s="76">
        <v>-1.4</v>
      </c>
      <c r="U466" s="76">
        <v>4.75</v>
      </c>
      <c r="V466" s="133">
        <v>16.182700000000001</v>
      </c>
      <c r="W466" s="134">
        <v>3028.13</v>
      </c>
      <c r="X466" s="134">
        <v>-43.15</v>
      </c>
      <c r="Y466" s="76">
        <v>400</v>
      </c>
      <c r="Z466" s="76">
        <v>260</v>
      </c>
      <c r="AA466" s="80">
        <v>53.481999999999999</v>
      </c>
      <c r="AB466" s="84">
        <v>-5776.65</v>
      </c>
      <c r="AC466" s="80">
        <v>-5.2949999999999999</v>
      </c>
      <c r="AD466" s="80">
        <v>3.7</v>
      </c>
      <c r="AE466" s="76">
        <v>7500</v>
      </c>
    </row>
    <row r="467" spans="1:33" ht="15" hidden="1" x14ac:dyDescent="0.2">
      <c r="A467" s="76">
        <v>454</v>
      </c>
      <c r="B467" s="75" t="s">
        <v>528</v>
      </c>
      <c r="C467" s="80">
        <v>37.368000000000002</v>
      </c>
      <c r="D467" s="81">
        <v>162</v>
      </c>
      <c r="E467" s="81">
        <v>297</v>
      </c>
      <c r="F467" s="81">
        <v>471.2</v>
      </c>
      <c r="G467" s="81">
        <v>43.5</v>
      </c>
      <c r="H467" s="81">
        <v>248</v>
      </c>
      <c r="I467" s="80">
        <v>0.27900000000000003</v>
      </c>
      <c r="J467" s="80">
        <v>0.188</v>
      </c>
      <c r="K467" s="80">
        <v>0</v>
      </c>
      <c r="L467" s="81">
        <v>0</v>
      </c>
      <c r="M467" s="81">
        <v>0.5</v>
      </c>
      <c r="N467" s="82">
        <v>9.7889999999999997</v>
      </c>
      <c r="O467" s="83">
        <v>3.8929999999999999E-2</v>
      </c>
      <c r="P467" s="83">
        <v>-3.383E-5</v>
      </c>
      <c r="Q467" s="83">
        <v>9.9029999999999994E-9</v>
      </c>
      <c r="R467" s="84">
        <v>0</v>
      </c>
      <c r="S467" s="84">
        <v>0</v>
      </c>
      <c r="T467" s="76">
        <v>-68</v>
      </c>
      <c r="U467" s="76">
        <v>-58.64</v>
      </c>
      <c r="V467" s="133">
        <v>15.851599999999999</v>
      </c>
      <c r="W467" s="134">
        <v>2401.61</v>
      </c>
      <c r="X467" s="134">
        <v>-36.299999999999997</v>
      </c>
      <c r="Y467" s="76">
        <v>300</v>
      </c>
      <c r="Z467" s="76">
        <v>240</v>
      </c>
      <c r="AA467" s="80">
        <v>48.709000000000003</v>
      </c>
      <c r="AB467" s="84">
        <v>-4464.1400000000003</v>
      </c>
      <c r="AC467" s="80">
        <v>-4.7530000000000001</v>
      </c>
      <c r="AD467" s="80">
        <v>2.85</v>
      </c>
      <c r="AE467" s="76">
        <v>5920</v>
      </c>
    </row>
    <row r="468" spans="1:33" ht="15" hidden="1" x14ac:dyDescent="0.2">
      <c r="A468" s="76">
        <v>455</v>
      </c>
      <c r="B468" s="75" t="s">
        <v>529</v>
      </c>
      <c r="C468" s="80">
        <v>101.193</v>
      </c>
      <c r="D468" s="81">
        <v>158.4</v>
      </c>
      <c r="E468" s="81">
        <v>362.7</v>
      </c>
      <c r="F468" s="81">
        <v>535</v>
      </c>
      <c r="G468" s="81">
        <v>30</v>
      </c>
      <c r="H468" s="81">
        <v>390</v>
      </c>
      <c r="I468" s="80">
        <v>0.27</v>
      </c>
      <c r="J468" s="80">
        <v>0.32900000000000001</v>
      </c>
      <c r="K468" s="80">
        <v>0.72799999999999998</v>
      </c>
      <c r="L468" s="81">
        <v>293</v>
      </c>
      <c r="M468" s="81">
        <v>0.9</v>
      </c>
      <c r="N468" s="82">
        <v>-4.4020000000000001</v>
      </c>
      <c r="O468" s="83">
        <v>0.1709</v>
      </c>
      <c r="P468" s="83">
        <v>-1.049E-4</v>
      </c>
      <c r="Q468" s="83">
        <v>2.6090000000000001E-8</v>
      </c>
      <c r="R468" s="84">
        <v>355.52</v>
      </c>
      <c r="S468" s="84">
        <v>214.48</v>
      </c>
      <c r="T468" s="76">
        <v>-23.8</v>
      </c>
      <c r="U468" s="76">
        <v>26.36</v>
      </c>
      <c r="V468" s="133">
        <v>15.885300000000001</v>
      </c>
      <c r="W468" s="134">
        <v>2882.38</v>
      </c>
      <c r="X468" s="134">
        <v>-51.15</v>
      </c>
      <c r="Y468" s="76">
        <v>400</v>
      </c>
      <c r="Z468" s="76">
        <v>260</v>
      </c>
      <c r="AA468" s="80">
        <v>0</v>
      </c>
      <c r="AB468" s="84">
        <v>0</v>
      </c>
      <c r="AC468" s="80">
        <v>0</v>
      </c>
      <c r="AD468" s="80">
        <v>0</v>
      </c>
      <c r="AE468" s="76">
        <v>7500</v>
      </c>
    </row>
    <row r="469" spans="1:33" ht="15" hidden="1" x14ac:dyDescent="0.2">
      <c r="A469" s="76">
        <v>456</v>
      </c>
      <c r="B469" s="75" t="s">
        <v>530</v>
      </c>
      <c r="C469" s="80">
        <v>114.024</v>
      </c>
      <c r="D469" s="81">
        <v>257.89999999999998</v>
      </c>
      <c r="E469" s="81">
        <v>345.6</v>
      </c>
      <c r="F469" s="81">
        <v>491.3</v>
      </c>
      <c r="G469" s="81">
        <v>32.200000000000003</v>
      </c>
      <c r="H469" s="81">
        <v>0</v>
      </c>
      <c r="I469" s="80">
        <v>0</v>
      </c>
      <c r="J469" s="80">
        <v>0</v>
      </c>
      <c r="K469" s="80">
        <v>1.5349999999999999</v>
      </c>
      <c r="L469" s="81">
        <v>273</v>
      </c>
      <c r="M469" s="81">
        <v>2.2999999999999998</v>
      </c>
      <c r="N469" s="82">
        <v>0</v>
      </c>
      <c r="O469" s="83">
        <v>0</v>
      </c>
      <c r="P469" s="83">
        <v>0</v>
      </c>
      <c r="Q469" s="83">
        <v>0</v>
      </c>
      <c r="R469" s="84">
        <v>0</v>
      </c>
      <c r="S469" s="84">
        <v>0</v>
      </c>
      <c r="T469" s="76">
        <v>0</v>
      </c>
      <c r="U469" s="76">
        <v>0</v>
      </c>
      <c r="V469" s="133">
        <v>0</v>
      </c>
      <c r="W469" s="134">
        <v>0</v>
      </c>
      <c r="X469" s="134">
        <v>0</v>
      </c>
      <c r="Y469" s="76">
        <v>0</v>
      </c>
      <c r="Z469" s="76">
        <v>0</v>
      </c>
      <c r="AA469" s="80">
        <v>0</v>
      </c>
      <c r="AB469" s="84">
        <v>0</v>
      </c>
      <c r="AC469" s="80">
        <v>0</v>
      </c>
      <c r="AD469" s="80">
        <v>0</v>
      </c>
      <c r="AE469" s="76">
        <v>0</v>
      </c>
    </row>
    <row r="470" spans="1:33" ht="15" hidden="1" x14ac:dyDescent="0.2">
      <c r="A470" s="76">
        <v>457</v>
      </c>
      <c r="B470" s="75" t="s">
        <v>531</v>
      </c>
      <c r="C470" s="80">
        <v>148.91</v>
      </c>
      <c r="D470" s="81">
        <v>0</v>
      </c>
      <c r="E470" s="81">
        <v>214</v>
      </c>
      <c r="F470" s="81">
        <v>340.2</v>
      </c>
      <c r="G470" s="81">
        <v>39.200000000000003</v>
      </c>
      <c r="H470" s="81">
        <v>200</v>
      </c>
      <c r="I470" s="80">
        <v>0.28000000000000003</v>
      </c>
      <c r="J470" s="80">
        <v>0</v>
      </c>
      <c r="K470" s="80">
        <v>0</v>
      </c>
      <c r="L470" s="81">
        <v>0</v>
      </c>
      <c r="M470" s="81">
        <v>0.7</v>
      </c>
      <c r="N470" s="82">
        <v>0</v>
      </c>
      <c r="O470" s="83">
        <v>0</v>
      </c>
      <c r="P470" s="83">
        <v>0</v>
      </c>
      <c r="Q470" s="83">
        <v>0</v>
      </c>
      <c r="R470" s="84">
        <v>0</v>
      </c>
      <c r="S470" s="84">
        <v>0</v>
      </c>
      <c r="T470" s="76">
        <v>-155.1</v>
      </c>
      <c r="U470" s="76">
        <v>-148.80000000000001</v>
      </c>
      <c r="V470" s="133">
        <v>0</v>
      </c>
      <c r="W470" s="134">
        <v>0</v>
      </c>
      <c r="X470" s="134">
        <v>0</v>
      </c>
      <c r="Y470" s="76">
        <v>0</v>
      </c>
      <c r="Z470" s="76">
        <v>0</v>
      </c>
      <c r="AA470" s="80">
        <v>0</v>
      </c>
      <c r="AB470" s="84">
        <v>0</v>
      </c>
      <c r="AC470" s="80">
        <v>0</v>
      </c>
      <c r="AD470" s="80">
        <v>0</v>
      </c>
      <c r="AE470" s="76">
        <v>0</v>
      </c>
    </row>
    <row r="471" spans="1:33" ht="15" hidden="1" x14ac:dyDescent="0.2">
      <c r="A471" s="76">
        <v>458</v>
      </c>
      <c r="B471" s="75" t="s">
        <v>532</v>
      </c>
      <c r="C471" s="80">
        <v>59.112000000000002</v>
      </c>
      <c r="D471" s="81">
        <v>156</v>
      </c>
      <c r="E471" s="81">
        <v>276.10000000000002</v>
      </c>
      <c r="F471" s="81">
        <v>433.2</v>
      </c>
      <c r="G471" s="81">
        <v>40.200000000000003</v>
      </c>
      <c r="H471" s="81">
        <v>254</v>
      </c>
      <c r="I471" s="80">
        <v>0.28699999999999998</v>
      </c>
      <c r="J471" s="80">
        <v>0.19500000000000001</v>
      </c>
      <c r="K471" s="80">
        <v>0.63300000000000001</v>
      </c>
      <c r="L471" s="81">
        <v>293</v>
      </c>
      <c r="M471" s="81">
        <v>0.6</v>
      </c>
      <c r="N471" s="82">
        <v>-1.96</v>
      </c>
      <c r="O471" s="83">
        <v>9.486E-2</v>
      </c>
      <c r="P471" s="83">
        <v>-5.2989999999999999E-5</v>
      </c>
      <c r="Q471" s="83">
        <v>1.104E-8</v>
      </c>
      <c r="R471" s="84">
        <v>0</v>
      </c>
      <c r="S471" s="84">
        <v>0</v>
      </c>
      <c r="T471" s="76">
        <v>-5.7</v>
      </c>
      <c r="U471" s="76">
        <v>23.64</v>
      </c>
      <c r="V471" s="133">
        <v>16.049900000000001</v>
      </c>
      <c r="W471" s="134">
        <v>2230.5100000000002</v>
      </c>
      <c r="X471" s="134">
        <v>-39.15</v>
      </c>
      <c r="Y471" s="76">
        <v>305</v>
      </c>
      <c r="Z471" s="76">
        <v>215</v>
      </c>
      <c r="AA471" s="80">
        <v>50.869</v>
      </c>
      <c r="AB471" s="84">
        <v>-4261.51</v>
      </c>
      <c r="AC471" s="80">
        <v>-5.1269999999999998</v>
      </c>
      <c r="AD471" s="80">
        <v>2.59</v>
      </c>
      <c r="AE471" s="76">
        <v>5760</v>
      </c>
    </row>
    <row r="472" spans="1:33" ht="15" hidden="1" x14ac:dyDescent="0.2">
      <c r="A472" s="76">
        <v>459</v>
      </c>
      <c r="B472" s="75" t="s">
        <v>533</v>
      </c>
      <c r="C472" s="80">
        <v>86.134</v>
      </c>
      <c r="D472" s="81">
        <v>182</v>
      </c>
      <c r="E472" s="81">
        <v>376</v>
      </c>
      <c r="F472" s="81">
        <v>554</v>
      </c>
      <c r="G472" s="81">
        <v>35</v>
      </c>
      <c r="H472" s="81">
        <v>333</v>
      </c>
      <c r="I472" s="80">
        <v>0.26</v>
      </c>
      <c r="J472" s="80">
        <v>0.4</v>
      </c>
      <c r="K472" s="80">
        <v>0.81</v>
      </c>
      <c r="L472" s="81">
        <v>293</v>
      </c>
      <c r="M472" s="81">
        <v>2.6</v>
      </c>
      <c r="N472" s="82">
        <v>3.4009999999999998</v>
      </c>
      <c r="O472" s="83">
        <v>0.10340000000000001</v>
      </c>
      <c r="P472" s="83">
        <v>-5.0330000000000001E-5</v>
      </c>
      <c r="Q472" s="83">
        <v>7.5529999999999999E-9</v>
      </c>
      <c r="R472" s="84">
        <v>521.29999999999995</v>
      </c>
      <c r="S472" s="84">
        <v>252.03</v>
      </c>
      <c r="T472" s="76">
        <v>-54.45</v>
      </c>
      <c r="U472" s="76">
        <v>-25.88</v>
      </c>
      <c r="V472" s="133">
        <v>16.162299999999998</v>
      </c>
      <c r="W472" s="134">
        <v>3030.2</v>
      </c>
      <c r="X472" s="134">
        <v>-58.15</v>
      </c>
      <c r="Y472" s="76">
        <v>412</v>
      </c>
      <c r="Z472" s="76">
        <v>277</v>
      </c>
      <c r="AA472" s="80">
        <v>0</v>
      </c>
      <c r="AB472" s="84">
        <v>0</v>
      </c>
      <c r="AC472" s="80">
        <v>0</v>
      </c>
      <c r="AD472" s="80">
        <v>0</v>
      </c>
      <c r="AE472" s="76">
        <v>8040</v>
      </c>
    </row>
    <row r="473" spans="1:33" ht="15" hidden="1" x14ac:dyDescent="0.2">
      <c r="A473" s="76">
        <v>460</v>
      </c>
      <c r="B473" s="75" t="s">
        <v>534</v>
      </c>
      <c r="C473" s="80">
        <v>86.090999999999994</v>
      </c>
      <c r="D473" s="81">
        <v>173</v>
      </c>
      <c r="E473" s="81">
        <v>346</v>
      </c>
      <c r="F473" s="81">
        <v>525</v>
      </c>
      <c r="G473" s="81">
        <v>43</v>
      </c>
      <c r="H473" s="81">
        <v>265</v>
      </c>
      <c r="I473" s="80">
        <v>0.26</v>
      </c>
      <c r="J473" s="80">
        <v>0.34</v>
      </c>
      <c r="K473" s="80">
        <v>0.93200000000000005</v>
      </c>
      <c r="L473" s="81">
        <v>293</v>
      </c>
      <c r="M473" s="81">
        <v>1.7</v>
      </c>
      <c r="N473" s="82">
        <v>3.621</v>
      </c>
      <c r="O473" s="83">
        <v>6.676E-2</v>
      </c>
      <c r="P473" s="83">
        <v>-2.103E-5</v>
      </c>
      <c r="Q473" s="83">
        <v>-3.9650000000000003E-9</v>
      </c>
      <c r="R473" s="84">
        <v>457.89</v>
      </c>
      <c r="S473" s="84">
        <v>235.35</v>
      </c>
      <c r="T473" s="76">
        <v>-75.5</v>
      </c>
      <c r="U473" s="76">
        <v>0</v>
      </c>
      <c r="V473" s="133">
        <v>16.100300000000001</v>
      </c>
      <c r="W473" s="134">
        <v>2744.68</v>
      </c>
      <c r="X473" s="134">
        <v>-56.15</v>
      </c>
      <c r="Y473" s="76">
        <v>379</v>
      </c>
      <c r="Z473" s="76">
        <v>255</v>
      </c>
      <c r="AA473" s="80">
        <v>0</v>
      </c>
      <c r="AB473" s="84">
        <v>0</v>
      </c>
      <c r="AC473" s="80">
        <v>0</v>
      </c>
      <c r="AD473" s="80">
        <v>0</v>
      </c>
      <c r="AE473" s="76">
        <v>0</v>
      </c>
    </row>
    <row r="474" spans="1:33" ht="15" hidden="1" x14ac:dyDescent="0.2">
      <c r="A474" s="76">
        <v>461</v>
      </c>
      <c r="B474" s="75" t="s">
        <v>535</v>
      </c>
      <c r="C474" s="80">
        <v>62.499000000000002</v>
      </c>
      <c r="D474" s="81">
        <v>119.4</v>
      </c>
      <c r="E474" s="81">
        <v>259.8</v>
      </c>
      <c r="F474" s="81">
        <v>429.7</v>
      </c>
      <c r="G474" s="81">
        <v>55.3</v>
      </c>
      <c r="H474" s="81">
        <v>169</v>
      </c>
      <c r="I474" s="80">
        <v>0.26500000000000001</v>
      </c>
      <c r="J474" s="80">
        <v>0.122</v>
      </c>
      <c r="K474" s="80">
        <v>0.96899999999999997</v>
      </c>
      <c r="L474" s="81">
        <v>259</v>
      </c>
      <c r="M474" s="81">
        <v>1.5</v>
      </c>
      <c r="N474" s="82">
        <v>1.421</v>
      </c>
      <c r="O474" s="83">
        <v>4.8230000000000002E-2</v>
      </c>
      <c r="P474" s="83">
        <v>-3.6690000000000003E-5</v>
      </c>
      <c r="Q474" s="83">
        <v>1.14E-8</v>
      </c>
      <c r="R474" s="84">
        <v>276.89999999999998</v>
      </c>
      <c r="S474" s="84">
        <v>167.04</v>
      </c>
      <c r="T474" s="76">
        <v>8.4</v>
      </c>
      <c r="U474" s="76">
        <v>12.31</v>
      </c>
      <c r="V474" s="133">
        <v>14.960100000000001</v>
      </c>
      <c r="W474" s="134">
        <v>1803.84</v>
      </c>
      <c r="X474" s="134">
        <v>-43.15</v>
      </c>
      <c r="Y474" s="76">
        <v>290</v>
      </c>
      <c r="Z474" s="76">
        <v>185</v>
      </c>
      <c r="AA474" s="80">
        <v>48.671999999999997</v>
      </c>
      <c r="AB474" s="84">
        <v>-3955.89</v>
      </c>
      <c r="AC474" s="80">
        <v>-4.8230000000000004</v>
      </c>
      <c r="AD474" s="80">
        <v>1.85</v>
      </c>
      <c r="AE474" s="76">
        <v>5321</v>
      </c>
    </row>
    <row r="475" spans="1:33" ht="15" hidden="1" x14ac:dyDescent="0.2">
      <c r="A475" s="76">
        <v>462</v>
      </c>
      <c r="B475" s="75" t="s">
        <v>536</v>
      </c>
      <c r="C475" s="80">
        <v>72.106999999999999</v>
      </c>
      <c r="D475" s="81">
        <v>157.9</v>
      </c>
      <c r="E475" s="81">
        <v>308.8</v>
      </c>
      <c r="F475" s="81">
        <v>475</v>
      </c>
      <c r="G475" s="81">
        <v>40.200000000000003</v>
      </c>
      <c r="H475" s="81">
        <v>260</v>
      </c>
      <c r="I475" s="80">
        <v>0.27</v>
      </c>
      <c r="J475" s="80">
        <v>0</v>
      </c>
      <c r="K475" s="80">
        <v>0.79300000000000004</v>
      </c>
      <c r="L475" s="81">
        <v>293</v>
      </c>
      <c r="M475" s="81">
        <v>1.3</v>
      </c>
      <c r="N475" s="82">
        <v>4.1269999999999998</v>
      </c>
      <c r="O475" s="83">
        <v>7.7289999999999998E-2</v>
      </c>
      <c r="P475" s="83">
        <v>-3.5139999999999999E-5</v>
      </c>
      <c r="Q475" s="83">
        <v>5.1339999999999998E-9</v>
      </c>
      <c r="R475" s="84">
        <v>349.95</v>
      </c>
      <c r="S475" s="84">
        <v>189.02</v>
      </c>
      <c r="T475" s="76">
        <v>-33.5</v>
      </c>
      <c r="U475" s="76">
        <v>0</v>
      </c>
      <c r="V475" s="133">
        <v>15.8911</v>
      </c>
      <c r="W475" s="134">
        <v>2449.2600000000002</v>
      </c>
      <c r="X475" s="134">
        <v>-44.15</v>
      </c>
      <c r="Y475" s="76">
        <v>340</v>
      </c>
      <c r="Z475" s="76">
        <v>225</v>
      </c>
      <c r="AA475" s="80">
        <v>0</v>
      </c>
      <c r="AB475" s="84">
        <v>0</v>
      </c>
      <c r="AC475" s="80">
        <v>0</v>
      </c>
      <c r="AD475" s="80">
        <v>0</v>
      </c>
      <c r="AE475" s="76">
        <v>6330</v>
      </c>
    </row>
    <row r="476" spans="1:33" ht="15" hidden="1" x14ac:dyDescent="0.2">
      <c r="A476" s="76">
        <v>463</v>
      </c>
      <c r="B476" s="75" t="s">
        <v>537</v>
      </c>
      <c r="C476" s="80">
        <v>46.043999999999997</v>
      </c>
      <c r="D476" s="81">
        <v>130</v>
      </c>
      <c r="E476" s="81">
        <v>235.5</v>
      </c>
      <c r="F476" s="81">
        <v>327.8</v>
      </c>
      <c r="G476" s="81">
        <v>51.7</v>
      </c>
      <c r="H476" s="81">
        <v>144</v>
      </c>
      <c r="I476" s="80">
        <v>0.27700000000000002</v>
      </c>
      <c r="J476" s="80">
        <v>0</v>
      </c>
      <c r="K476" s="80">
        <v>0</v>
      </c>
      <c r="L476" s="81">
        <v>0</v>
      </c>
      <c r="M476" s="81">
        <v>1.4</v>
      </c>
      <c r="N476" s="82">
        <v>0</v>
      </c>
      <c r="O476" s="83">
        <v>0</v>
      </c>
      <c r="P476" s="83">
        <v>0</v>
      </c>
      <c r="Q476" s="83">
        <v>0</v>
      </c>
      <c r="R476" s="84">
        <v>0</v>
      </c>
      <c r="S476" s="84">
        <v>0</v>
      </c>
      <c r="T476" s="76">
        <v>0</v>
      </c>
      <c r="U476" s="76">
        <v>0</v>
      </c>
      <c r="V476" s="133">
        <v>0</v>
      </c>
      <c r="W476" s="134">
        <v>0</v>
      </c>
      <c r="X476" s="134">
        <v>0</v>
      </c>
      <c r="Y476" s="76">
        <v>0</v>
      </c>
      <c r="Z476" s="76">
        <v>0</v>
      </c>
      <c r="AA476" s="80">
        <v>0</v>
      </c>
      <c r="AB476" s="84">
        <v>0</v>
      </c>
      <c r="AC476" s="80">
        <v>0</v>
      </c>
      <c r="AD476" s="80">
        <v>0</v>
      </c>
      <c r="AE476" s="76">
        <v>0</v>
      </c>
    </row>
    <row r="477" spans="1:33" ht="15" hidden="1" x14ac:dyDescent="0.2">
      <c r="A477" s="76">
        <v>464</v>
      </c>
      <c r="B477" s="75" t="s">
        <v>538</v>
      </c>
      <c r="C477" s="80">
        <v>72.063999999999993</v>
      </c>
      <c r="D477" s="81">
        <v>215.5</v>
      </c>
      <c r="E477" s="81">
        <v>319.60000000000002</v>
      </c>
      <c r="F477" s="81">
        <v>475</v>
      </c>
      <c r="G477" s="81">
        <v>57</v>
      </c>
      <c r="H477" s="81">
        <v>210</v>
      </c>
      <c r="I477" s="80">
        <v>0.31</v>
      </c>
      <c r="J477" s="80">
        <v>0.55000000000000004</v>
      </c>
      <c r="K477" s="80">
        <v>0.96299999999999997</v>
      </c>
      <c r="L477" s="81">
        <v>293</v>
      </c>
      <c r="M477" s="81">
        <v>0</v>
      </c>
      <c r="N477" s="82">
        <v>6.6429999999999998</v>
      </c>
      <c r="O477" s="83">
        <v>4.3920000000000001E-2</v>
      </c>
      <c r="P477" s="83">
        <v>-8.5019999999999992E-6</v>
      </c>
      <c r="Q477" s="83">
        <v>-5.5770000000000002E-8</v>
      </c>
      <c r="R477" s="84">
        <v>428.4</v>
      </c>
      <c r="S477" s="84">
        <v>224.83</v>
      </c>
      <c r="T477" s="76">
        <v>0</v>
      </c>
      <c r="U477" s="76">
        <v>0</v>
      </c>
      <c r="V477" s="133">
        <v>16.653099999999998</v>
      </c>
      <c r="W477" s="134">
        <v>2569.6799999999998</v>
      </c>
      <c r="X477" s="134">
        <v>-63.15</v>
      </c>
      <c r="Y477" s="76">
        <v>350</v>
      </c>
      <c r="Z477" s="76">
        <v>240</v>
      </c>
      <c r="AA477" s="80">
        <v>0</v>
      </c>
      <c r="AB477" s="84">
        <v>0</v>
      </c>
      <c r="AC477" s="80">
        <v>0</v>
      </c>
      <c r="AD477" s="80">
        <v>0</v>
      </c>
      <c r="AE477" s="76">
        <v>7680</v>
      </c>
    </row>
    <row r="478" spans="1:33" ht="15" hidden="1" x14ac:dyDescent="0.2">
      <c r="A478" s="76">
        <v>465</v>
      </c>
      <c r="B478" s="75" t="s">
        <v>539</v>
      </c>
      <c r="C478" s="80">
        <v>58.08</v>
      </c>
      <c r="D478" s="81">
        <v>151.5</v>
      </c>
      <c r="E478" s="81">
        <v>278</v>
      </c>
      <c r="F478" s="81">
        <v>436</v>
      </c>
      <c r="G478" s="81">
        <v>47</v>
      </c>
      <c r="H478" s="81">
        <v>205</v>
      </c>
      <c r="I478" s="80">
        <v>0.27</v>
      </c>
      <c r="J478" s="80">
        <v>0.34</v>
      </c>
      <c r="K478" s="80">
        <v>0.75</v>
      </c>
      <c r="L478" s="81">
        <v>293</v>
      </c>
      <c r="M478" s="81">
        <v>0</v>
      </c>
      <c r="N478" s="82">
        <v>3.7330000000000001</v>
      </c>
      <c r="O478" s="83">
        <v>5.5919999999999997E-2</v>
      </c>
      <c r="P478" s="83">
        <v>-2.3159999999999998E-5</v>
      </c>
      <c r="Q478" s="83">
        <v>2.5369999999999998E-9</v>
      </c>
      <c r="R478" s="84">
        <v>318.41000000000003</v>
      </c>
      <c r="S478" s="84">
        <v>180.98</v>
      </c>
      <c r="T478" s="76">
        <v>0</v>
      </c>
      <c r="U478" s="76">
        <v>0</v>
      </c>
      <c r="V478" s="133">
        <v>14.4602</v>
      </c>
      <c r="W478" s="134">
        <v>1950.22</v>
      </c>
      <c r="X478" s="134">
        <v>-25.15</v>
      </c>
      <c r="Y478" s="76">
        <v>315</v>
      </c>
      <c r="Z478" s="76">
        <v>190</v>
      </c>
      <c r="AA478" s="80">
        <v>0</v>
      </c>
      <c r="AB478" s="84">
        <v>0</v>
      </c>
      <c r="AC478" s="80">
        <v>0</v>
      </c>
      <c r="AD478" s="80">
        <v>0</v>
      </c>
      <c r="AE478" s="76">
        <v>4550</v>
      </c>
    </row>
    <row r="479" spans="1:33" ht="15" hidden="1" x14ac:dyDescent="0.2">
      <c r="A479" s="76">
        <v>466</v>
      </c>
      <c r="B479" s="75" t="s">
        <v>540</v>
      </c>
      <c r="C479" s="80">
        <v>52.076000000000001</v>
      </c>
      <c r="D479" s="81">
        <v>227.6</v>
      </c>
      <c r="E479" s="81">
        <v>278.10000000000002</v>
      </c>
      <c r="F479" s="81">
        <v>455</v>
      </c>
      <c r="G479" s="81">
        <v>49</v>
      </c>
      <c r="H479" s="81">
        <v>202</v>
      </c>
      <c r="I479" s="80">
        <v>0.26</v>
      </c>
      <c r="J479" s="80">
        <v>9.1999999999999998E-2</v>
      </c>
      <c r="K479" s="80">
        <v>0.71</v>
      </c>
      <c r="L479" s="81">
        <v>273</v>
      </c>
      <c r="M479" s="81">
        <v>0</v>
      </c>
      <c r="N479" s="82">
        <v>1.6140000000000001</v>
      </c>
      <c r="O479" s="83">
        <v>6.7849999999999994E-2</v>
      </c>
      <c r="P479" s="83">
        <v>-5.41E-5</v>
      </c>
      <c r="Q479" s="83">
        <v>1.782E-8</v>
      </c>
      <c r="R479" s="84">
        <v>0</v>
      </c>
      <c r="S479" s="84">
        <v>0</v>
      </c>
      <c r="T479" s="76">
        <v>72.8</v>
      </c>
      <c r="U479" s="76">
        <v>73.13</v>
      </c>
      <c r="V479" s="133">
        <v>16.010000000000002</v>
      </c>
      <c r="W479" s="134">
        <v>2203.5700000000002</v>
      </c>
      <c r="X479" s="134">
        <v>-43.15</v>
      </c>
      <c r="Y479" s="76">
        <v>305</v>
      </c>
      <c r="Z479" s="76">
        <v>200</v>
      </c>
      <c r="AA479" s="80">
        <v>0</v>
      </c>
      <c r="AB479" s="84">
        <v>0</v>
      </c>
      <c r="AC479" s="80">
        <v>0</v>
      </c>
      <c r="AD479" s="80">
        <v>0</v>
      </c>
      <c r="AE479" s="76">
        <v>5850</v>
      </c>
    </row>
    <row r="480" spans="1:33" ht="15" hidden="1" x14ac:dyDescent="0.2">
      <c r="A480" s="76">
        <v>467</v>
      </c>
      <c r="B480" s="75" t="s">
        <v>541</v>
      </c>
      <c r="C480" s="80">
        <v>18.015000000000001</v>
      </c>
      <c r="D480" s="81">
        <v>273.2</v>
      </c>
      <c r="E480" s="81">
        <v>373.2</v>
      </c>
      <c r="F480" s="81">
        <v>647.29999999999995</v>
      </c>
      <c r="G480" s="81">
        <v>217.6</v>
      </c>
      <c r="H480" s="81">
        <v>56</v>
      </c>
      <c r="I480" s="80">
        <v>0.22900000000000001</v>
      </c>
      <c r="J480" s="80">
        <v>0.34399999999999997</v>
      </c>
      <c r="K480" s="80">
        <v>0.998</v>
      </c>
      <c r="L480" s="81">
        <v>293</v>
      </c>
      <c r="M480" s="81">
        <v>1.8</v>
      </c>
      <c r="N480" s="82">
        <v>7.7009999999999996</v>
      </c>
      <c r="O480" s="83">
        <v>4.595E-4</v>
      </c>
      <c r="P480" s="83">
        <v>2.5210000000000001E-6</v>
      </c>
      <c r="Q480" s="83">
        <v>-8.5900000000000003E-10</v>
      </c>
      <c r="R480" s="84">
        <v>658.25</v>
      </c>
      <c r="S480" s="84">
        <v>283.16000000000003</v>
      </c>
      <c r="T480" s="76">
        <v>-57.8</v>
      </c>
      <c r="U480" s="76">
        <v>-54.64</v>
      </c>
      <c r="V480" s="133">
        <v>18.303599999999999</v>
      </c>
      <c r="W480" s="134">
        <v>3816.44</v>
      </c>
      <c r="X480" s="134">
        <v>-46.13</v>
      </c>
      <c r="Y480" s="76">
        <v>441</v>
      </c>
      <c r="Z480" s="76">
        <v>284</v>
      </c>
      <c r="AA480" s="80">
        <v>55.335999999999999</v>
      </c>
      <c r="AB480" s="84">
        <v>-6869.5</v>
      </c>
      <c r="AC480" s="80">
        <v>-5.1150000000000002</v>
      </c>
      <c r="AD480" s="80">
        <v>1.05</v>
      </c>
      <c r="AE480" s="76">
        <v>9717</v>
      </c>
    </row>
    <row r="481" spans="1:31" ht="15" hidden="1" x14ac:dyDescent="0.2">
      <c r="A481" s="76">
        <v>468</v>
      </c>
      <c r="B481" s="75" t="s">
        <v>542</v>
      </c>
      <c r="C481" s="80">
        <v>131.30000000000001</v>
      </c>
      <c r="D481" s="81">
        <v>161.30000000000001</v>
      </c>
      <c r="E481" s="81">
        <v>165</v>
      </c>
      <c r="F481" s="81">
        <v>289.7</v>
      </c>
      <c r="G481" s="81">
        <v>57.6</v>
      </c>
      <c r="H481" s="81">
        <v>118</v>
      </c>
      <c r="I481" s="80">
        <v>0.28599999999999998</v>
      </c>
      <c r="J481" s="80">
        <v>2E-3</v>
      </c>
      <c r="K481" s="80">
        <v>3.06</v>
      </c>
      <c r="L481" s="81">
        <v>165</v>
      </c>
      <c r="M481" s="81">
        <v>0</v>
      </c>
      <c r="N481" s="82">
        <v>0</v>
      </c>
      <c r="O481" s="83">
        <v>0</v>
      </c>
      <c r="P481" s="83">
        <v>0</v>
      </c>
      <c r="Q481" s="83">
        <v>0</v>
      </c>
      <c r="R481" s="84">
        <v>0</v>
      </c>
      <c r="S481" s="84">
        <v>0</v>
      </c>
      <c r="T481" s="76">
        <v>0</v>
      </c>
      <c r="U481" s="76">
        <v>0</v>
      </c>
      <c r="V481" s="133">
        <v>15.2958</v>
      </c>
      <c r="W481" s="134">
        <v>1303.92</v>
      </c>
      <c r="X481" s="134">
        <v>-14.5</v>
      </c>
      <c r="Y481" s="76">
        <v>178</v>
      </c>
      <c r="Z481" s="76">
        <v>158</v>
      </c>
      <c r="AA481" s="80">
        <v>31.428999999999998</v>
      </c>
      <c r="AB481" s="84">
        <v>-1951.76</v>
      </c>
      <c r="AC481" s="80">
        <v>-2.544</v>
      </c>
      <c r="AD481" s="80">
        <v>0.80400000000000005</v>
      </c>
      <c r="AE481" s="76">
        <v>3108</v>
      </c>
    </row>
  </sheetData>
  <autoFilter ref="A14:WVJ481">
    <filterColumn colId="1">
      <filters>
        <filter val="TOLUENE"/>
      </filters>
    </filterColumn>
  </autoFilter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tabSelected="1" workbookViewId="0">
      <selection activeCell="I18" sqref="I18"/>
    </sheetView>
  </sheetViews>
  <sheetFormatPr defaultRowHeight="15" x14ac:dyDescent="0.25"/>
  <cols>
    <col min="1" max="1" width="14.85546875" bestFit="1" customWidth="1"/>
  </cols>
  <sheetData>
    <row r="2" spans="1:5" x14ac:dyDescent="0.25">
      <c r="A2" t="s">
        <v>3</v>
      </c>
      <c r="B2">
        <v>6.95</v>
      </c>
    </row>
    <row r="3" spans="1:5" x14ac:dyDescent="0.25">
      <c r="A3" t="s">
        <v>4</v>
      </c>
      <c r="B3">
        <v>1344.8</v>
      </c>
    </row>
    <row r="4" spans="1:5" x14ac:dyDescent="0.25">
      <c r="A4" t="s">
        <v>5</v>
      </c>
      <c r="B4">
        <v>219.482</v>
      </c>
    </row>
    <row r="6" spans="1:5" x14ac:dyDescent="0.25">
      <c r="A6" t="s">
        <v>627</v>
      </c>
      <c r="B6">
        <v>760</v>
      </c>
      <c r="C6" t="s">
        <v>628</v>
      </c>
    </row>
    <row r="7" spans="1:5" x14ac:dyDescent="0.25">
      <c r="A7" t="s">
        <v>629</v>
      </c>
      <c r="B7">
        <v>650</v>
      </c>
      <c r="C7" t="s">
        <v>628</v>
      </c>
    </row>
    <row r="8" spans="1:5" x14ac:dyDescent="0.25">
      <c r="A8" s="135" t="s">
        <v>631</v>
      </c>
      <c r="B8">
        <f>B6-B7</f>
        <v>110</v>
      </c>
      <c r="C8" t="s">
        <v>628</v>
      </c>
    </row>
    <row r="11" spans="1:5" ht="15.75" x14ac:dyDescent="0.25">
      <c r="A11" s="143" t="s">
        <v>630</v>
      </c>
      <c r="B11" s="143"/>
      <c r="C11" s="143"/>
    </row>
    <row r="14" spans="1:5" x14ac:dyDescent="0.25">
      <c r="A14">
        <f>LOG(B8)</f>
        <v>2.0413926851582249</v>
      </c>
    </row>
    <row r="15" spans="1:5" x14ac:dyDescent="0.25">
      <c r="D15">
        <f>B3/B2-A14</f>
        <v>191.45501019253959</v>
      </c>
      <c r="E15">
        <f>D15-B4</f>
        <v>-28.02698980746041</v>
      </c>
    </row>
  </sheetData>
  <mergeCells count="1">
    <mergeCell ref="A11:C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Wilson Method Dhananjay Patil</vt:lpstr>
      <vt:lpstr>DATA BANK</vt:lpstr>
      <vt:lpstr>CALC SHEET</vt:lpstr>
      <vt:lpstr>'Wilson Method Dhananjay Patil'!Print_Area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Aarav</dc:creator>
  <cp:lastModifiedBy>Production Unit3</cp:lastModifiedBy>
  <cp:lastPrinted>2015-10-21T09:34:50Z</cp:lastPrinted>
  <dcterms:created xsi:type="dcterms:W3CDTF">2015-10-18T06:37:22Z</dcterms:created>
  <dcterms:modified xsi:type="dcterms:W3CDTF">2022-08-23T10:43:45Z</dcterms:modified>
</cp:coreProperties>
</file>