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I9" i="1"/>
  <c r="I14" i="1"/>
  <c r="D21" i="1"/>
  <c r="I10" i="1"/>
  <c r="I15" i="1"/>
  <c r="I17" i="1"/>
  <c r="N26" i="1"/>
  <c r="D27" i="1"/>
  <c r="D29" i="1"/>
  <c r="N29" i="1"/>
  <c r="N30" i="1"/>
  <c r="I29" i="1"/>
  <c r="I26" i="1"/>
  <c r="D26" i="1"/>
</calcChain>
</file>

<file path=xl/sharedStrings.xml><?xml version="1.0" encoding="utf-8"?>
<sst xmlns="http://schemas.openxmlformats.org/spreadsheetml/2006/main" count="50" uniqueCount="42">
  <si>
    <t>Heating Time Calculation for a Binary Mixture</t>
  </si>
  <si>
    <t>INPUT DATA</t>
  </si>
  <si>
    <t>SOLVENT PROPERTIES</t>
  </si>
  <si>
    <t>TEMPERATURE PARAMETERS</t>
  </si>
  <si>
    <t>Solvent 1</t>
  </si>
  <si>
    <t>Solvent 1 Volume</t>
  </si>
  <si>
    <t>Cu.m</t>
  </si>
  <si>
    <t>Initial Mass temp., T1</t>
  </si>
  <si>
    <t>°C</t>
  </si>
  <si>
    <t>Solvent 1 Density</t>
  </si>
  <si>
    <t>Kg/Cu.m</t>
  </si>
  <si>
    <t>Solvent 1 heat capacity</t>
  </si>
  <si>
    <t>KCal/Kg.°C</t>
  </si>
  <si>
    <t>Solvent 2 volume</t>
  </si>
  <si>
    <t>Final Mass temp., T2</t>
  </si>
  <si>
    <t>Solvent 2</t>
  </si>
  <si>
    <t>Solvent</t>
  </si>
  <si>
    <t>Reactor Volume, V</t>
  </si>
  <si>
    <t>Solvent 2 Density</t>
  </si>
  <si>
    <t>Jacket Temp., T</t>
  </si>
  <si>
    <t>Solvent 2 heat capacity</t>
  </si>
  <si>
    <t>Overall Specific heat, Cp</t>
  </si>
  <si>
    <t>Reactor Overall Heat transfer Coefficient, U</t>
  </si>
  <si>
    <t>KCal/sq.m.hr.°K</t>
  </si>
  <si>
    <t>Total Mass, M</t>
  </si>
  <si>
    <t>Kg</t>
  </si>
  <si>
    <t>OUTPUT DATA</t>
  </si>
  <si>
    <t>Heat Transfer Area, A</t>
  </si>
  <si>
    <t>Sq.m</t>
  </si>
  <si>
    <t>Heat duty on Utility, Q</t>
  </si>
  <si>
    <t>KCal/hr</t>
  </si>
  <si>
    <t>M x Cp</t>
  </si>
  <si>
    <t>KCal/hr.°C</t>
  </si>
  <si>
    <t>Available Heat Transfer Area, A'</t>
  </si>
  <si>
    <t>U x A</t>
  </si>
  <si>
    <t>Heat transfer performance of Reactor, Q</t>
  </si>
  <si>
    <t>KCal</t>
  </si>
  <si>
    <t>Time for Heating/Cooling, t</t>
  </si>
  <si>
    <t>hr</t>
  </si>
  <si>
    <t>mins</t>
  </si>
  <si>
    <t>Ln((T-t1)/(T-t2))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</si>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</sst>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i/>
      <sz val="12"/>
      <color theme="6"/>
      <name val="Times New Roman"/>
      <family val="1"/>
    </font>
    <font>
      <b/>
      <i/>
      <sz val="12"/>
      <color theme="4" tint="-0.499984740745262"/>
      <name val="Times New Roman"/>
      <family val="1"/>
    </font>
    <font>
      <sz val="12"/>
      <color theme="4" tint="-0.499984740745262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2" fontId="1" fillId="0" borderId="4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2" fontId="1" fillId="0" borderId="4" xfId="0" applyNumberFormat="1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/>
      <protection locked="0"/>
    </xf>
    <xf numFmtId="2" fontId="1" fillId="0" borderId="13" xfId="0" applyNumberFormat="1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vertical="center"/>
    </xf>
    <xf numFmtId="2" fontId="1" fillId="0" borderId="12" xfId="0" applyNumberFormat="1" applyFont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2" fontId="1" fillId="0" borderId="0" xfId="0" applyNumberFormat="1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2" fontId="1" fillId="0" borderId="4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2" fontId="1" fillId="0" borderId="13" xfId="0" applyNumberFormat="1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uction.Unit3\Downloads\Pharma%20Engg.%20Heating%20&amp;%20cooling%20Time-Cyc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Sheet1"/>
    </sheetNames>
    <sheetDataSet>
      <sheetData sheetId="0"/>
      <sheetData sheetId="1">
        <row r="2">
          <cell r="D2" t="str">
            <v>Solvent</v>
          </cell>
          <cell r="E2">
            <v>0</v>
          </cell>
          <cell r="F2">
            <v>0</v>
          </cell>
        </row>
        <row r="3">
          <cell r="D3" t="str">
            <v>n-Pentane</v>
          </cell>
          <cell r="E3">
            <v>0.55972222222222223</v>
          </cell>
          <cell r="F3">
            <v>0.626</v>
          </cell>
        </row>
        <row r="4">
          <cell r="D4" t="str">
            <v>n-Hexane</v>
          </cell>
          <cell r="E4">
            <v>0.48837209302325579</v>
          </cell>
          <cell r="F4">
            <v>0.65900000000000003</v>
          </cell>
        </row>
        <row r="5">
          <cell r="D5" t="str">
            <v>n-Heptane</v>
          </cell>
          <cell r="E5">
            <v>0.52</v>
          </cell>
          <cell r="F5">
            <v>0.66400000000000003</v>
          </cell>
        </row>
        <row r="6">
          <cell r="D6" t="str">
            <v>n-Octane</v>
          </cell>
          <cell r="E6">
            <v>0.52017543859649118</v>
          </cell>
          <cell r="F6">
            <v>0.70299999999999996</v>
          </cell>
        </row>
        <row r="7">
          <cell r="D7" t="str">
            <v>Cyclohexane</v>
          </cell>
          <cell r="E7">
            <v>0.43333333333333329</v>
          </cell>
          <cell r="F7">
            <v>0.77800000000000002</v>
          </cell>
        </row>
        <row r="8">
          <cell r="D8" t="str">
            <v>Benzene</v>
          </cell>
          <cell r="E8">
            <v>0.39743589743589741</v>
          </cell>
          <cell r="F8">
            <v>0.879</v>
          </cell>
        </row>
        <row r="9">
          <cell r="D9" t="str">
            <v>Toluene</v>
          </cell>
          <cell r="E9">
            <v>0.44565217391304346</v>
          </cell>
          <cell r="F9">
            <v>0.86699999999999999</v>
          </cell>
        </row>
        <row r="10">
          <cell r="D10" t="str">
            <v>Xylenes(mixed isomers)</v>
          </cell>
          <cell r="E10">
            <v>0.39559197513421868</v>
          </cell>
          <cell r="F10">
            <v>0.87</v>
          </cell>
        </row>
        <row r="11">
          <cell r="D11" t="str">
            <v>2,2,4-Trimethyl pentane</v>
          </cell>
          <cell r="E11">
            <v>0.48771929824561405</v>
          </cell>
          <cell r="F11">
            <v>0.69199999999999995</v>
          </cell>
        </row>
        <row r="12">
          <cell r="D12" t="str">
            <v>Methanol</v>
          </cell>
          <cell r="E12">
            <v>0.609375</v>
          </cell>
          <cell r="F12">
            <v>0.79200000000000004</v>
          </cell>
        </row>
        <row r="13">
          <cell r="D13" t="str">
            <v>Ethanol</v>
          </cell>
          <cell r="E13">
            <v>0.58695652173913049</v>
          </cell>
          <cell r="F13">
            <v>0.78900000000000003</v>
          </cell>
        </row>
        <row r="14">
          <cell r="D14" t="str">
            <v>n-Propanol</v>
          </cell>
          <cell r="E14">
            <v>0.56666666666666665</v>
          </cell>
          <cell r="F14">
            <v>0.80400000000000005</v>
          </cell>
        </row>
        <row r="15">
          <cell r="D15" t="str">
            <v>IsoPropanal</v>
          </cell>
          <cell r="E15">
            <v>0.6166666666666667</v>
          </cell>
          <cell r="F15">
            <v>0.78600000000000003</v>
          </cell>
        </row>
        <row r="16">
          <cell r="D16" t="str">
            <v>n-Butanol</v>
          </cell>
          <cell r="E16">
            <v>0.55405405405405406</v>
          </cell>
          <cell r="F16">
            <v>0.81</v>
          </cell>
        </row>
        <row r="17">
          <cell r="D17" t="str">
            <v>sec Butanol</v>
          </cell>
          <cell r="E17">
            <v>0.54054054054054057</v>
          </cell>
          <cell r="F17">
            <v>0.80700000000000005</v>
          </cell>
        </row>
        <row r="18">
          <cell r="D18" t="str">
            <v>n-Amyl alcohol</v>
          </cell>
          <cell r="E18">
            <v>0.42045454545454547</v>
          </cell>
          <cell r="F18">
            <v>0.81499999999999995</v>
          </cell>
        </row>
        <row r="19">
          <cell r="D19" t="str">
            <v>1,2-Ethanediol</v>
          </cell>
          <cell r="E19">
            <v>0.56451612903225812</v>
          </cell>
          <cell r="F19">
            <v>1.115</v>
          </cell>
        </row>
        <row r="20">
          <cell r="D20" t="str">
            <v>Diethylene glycol</v>
          </cell>
          <cell r="E20">
            <v>0.55094339622641508</v>
          </cell>
          <cell r="F20">
            <v>1.1180000000000001</v>
          </cell>
        </row>
        <row r="21">
          <cell r="D21" t="str">
            <v>1,2-Propanediol</v>
          </cell>
          <cell r="E21">
            <v>0.59210526315789469</v>
          </cell>
          <cell r="F21">
            <v>1.0362</v>
          </cell>
        </row>
        <row r="22">
          <cell r="D22" t="str">
            <v>CycloHexanol</v>
          </cell>
          <cell r="E22">
            <v>0.5</v>
          </cell>
          <cell r="F22">
            <v>0.94899999999999995</v>
          </cell>
        </row>
        <row r="23">
          <cell r="D23" t="str">
            <v>Propylene glycol methyl ether</v>
          </cell>
          <cell r="E23">
            <v>0.55000000000000004</v>
          </cell>
          <cell r="F23">
            <v>0.92400000000000004</v>
          </cell>
        </row>
        <row r="24">
          <cell r="D24" t="str">
            <v>Methyl Cellosolve</v>
          </cell>
          <cell r="E24">
            <v>0.56578947368421051</v>
          </cell>
          <cell r="F24">
            <v>0.96599999999999997</v>
          </cell>
        </row>
        <row r="25">
          <cell r="D25" t="str">
            <v>Ethyl Cellosolve</v>
          </cell>
          <cell r="E25">
            <v>0.57777777777777772</v>
          </cell>
          <cell r="F25">
            <v>0.93100000000000005</v>
          </cell>
        </row>
        <row r="26">
          <cell r="D26" t="str">
            <v>Butyl Cellosolve (Butyl glycol)</v>
          </cell>
          <cell r="E26">
            <v>0.46610169491525422</v>
          </cell>
          <cell r="F26">
            <v>0.90200000000000002</v>
          </cell>
        </row>
        <row r="27">
          <cell r="D27" t="str">
            <v>MDC</v>
          </cell>
          <cell r="E27">
            <v>0.28235294117647058</v>
          </cell>
          <cell r="F27">
            <v>1.3260000000000001</v>
          </cell>
        </row>
        <row r="28">
          <cell r="D28" t="str">
            <v>Chloroform</v>
          </cell>
          <cell r="E28">
            <v>0.22689075630252101</v>
          </cell>
          <cell r="F28">
            <v>1.48</v>
          </cell>
        </row>
        <row r="29">
          <cell r="D29" t="str">
            <v>Trifluoro Acetic Acid</v>
          </cell>
          <cell r="E29">
            <v>0.38</v>
          </cell>
          <cell r="F29">
            <v>0.72599999999999998</v>
          </cell>
        </row>
        <row r="30">
          <cell r="D30" t="str">
            <v>1,2 DiChloro Ethane (EDC)</v>
          </cell>
          <cell r="E30">
            <v>0.31313131313131315</v>
          </cell>
          <cell r="F30">
            <v>1.2529999999999999</v>
          </cell>
        </row>
        <row r="31">
          <cell r="D31" t="str">
            <v>Tri Chloro Ethylene</v>
          </cell>
          <cell r="E31">
            <v>0.22900763358778625</v>
          </cell>
          <cell r="F31">
            <v>1.464</v>
          </cell>
        </row>
        <row r="32">
          <cell r="D32" t="str">
            <v>Per Chloro Ethylene</v>
          </cell>
          <cell r="E32">
            <v>0.21084337349397592</v>
          </cell>
          <cell r="F32">
            <v>1.63</v>
          </cell>
        </row>
        <row r="33">
          <cell r="D33" t="str">
            <v>Mono Chloro Benzene</v>
          </cell>
          <cell r="E33">
            <v>0.30973451327433627</v>
          </cell>
          <cell r="F33">
            <v>1.1060000000000001</v>
          </cell>
        </row>
        <row r="34">
          <cell r="D34" t="str">
            <v>Acetone</v>
          </cell>
          <cell r="E34">
            <v>0.51724137931034486</v>
          </cell>
          <cell r="F34">
            <v>0.79</v>
          </cell>
        </row>
        <row r="35">
          <cell r="D35" t="str">
            <v>Methyl Ethyl Ketone</v>
          </cell>
          <cell r="E35">
            <v>0.52777777777777779</v>
          </cell>
          <cell r="F35">
            <v>0.80500000000000005</v>
          </cell>
        </row>
        <row r="36">
          <cell r="D36" t="str">
            <v>MIBK</v>
          </cell>
          <cell r="E36">
            <v>0.46</v>
          </cell>
          <cell r="F36">
            <v>0.80100000000000005</v>
          </cell>
        </row>
        <row r="37">
          <cell r="D37" t="str">
            <v>Cyclo Hexanone</v>
          </cell>
          <cell r="E37">
            <v>0.48979591836734693</v>
          </cell>
          <cell r="F37">
            <v>0.94799999999999995</v>
          </cell>
        </row>
        <row r="38">
          <cell r="D38" t="str">
            <v>n-Methyl-2-pyrolidone</v>
          </cell>
          <cell r="E38">
            <v>0.40404040404040403</v>
          </cell>
          <cell r="F38">
            <v>1.03</v>
          </cell>
        </row>
        <row r="39">
          <cell r="D39" t="str">
            <v>Acetophenone</v>
          </cell>
          <cell r="E39">
            <v>0.45</v>
          </cell>
          <cell r="F39">
            <v>1.024</v>
          </cell>
        </row>
        <row r="40">
          <cell r="D40" t="str">
            <v>Di Ethyl Ether</v>
          </cell>
          <cell r="E40">
            <v>0.54054054054054057</v>
          </cell>
          <cell r="F40">
            <v>0.71499999999999997</v>
          </cell>
        </row>
        <row r="41">
          <cell r="D41" t="str">
            <v xml:space="preserve">Di iso Propyl Ether </v>
          </cell>
          <cell r="E41">
            <v>0.50980392156862742</v>
          </cell>
          <cell r="F41">
            <v>0.72399999999999998</v>
          </cell>
        </row>
        <row r="42">
          <cell r="D42" t="str">
            <v>Di butyl ether</v>
          </cell>
          <cell r="E42">
            <v>0.50769230769230766</v>
          </cell>
          <cell r="F42">
            <v>0.76900000000000002</v>
          </cell>
        </row>
        <row r="43">
          <cell r="D43" t="str">
            <v>Methyl tert butyl ether</v>
          </cell>
          <cell r="E43">
            <v>0.28999999999999998</v>
          </cell>
          <cell r="F43">
            <v>0.74099999999999999</v>
          </cell>
        </row>
        <row r="44">
          <cell r="D44" t="str">
            <v>1,4 Diaoxane</v>
          </cell>
          <cell r="E44">
            <v>0.40909090909090912</v>
          </cell>
          <cell r="F44">
            <v>1.034</v>
          </cell>
        </row>
        <row r="45">
          <cell r="D45" t="str">
            <v>Tetra Hydro Furan</v>
          </cell>
          <cell r="E45">
            <v>0.5</v>
          </cell>
          <cell r="F45">
            <v>0.88800000000000001</v>
          </cell>
        </row>
        <row r="46">
          <cell r="D46" t="str">
            <v>Methyl Acetate</v>
          </cell>
          <cell r="E46">
            <v>0.5</v>
          </cell>
          <cell r="F46">
            <v>0.92700000000000005</v>
          </cell>
        </row>
        <row r="47">
          <cell r="D47" t="str">
            <v>Ethyl Acetate</v>
          </cell>
          <cell r="E47">
            <v>0.45454545454545453</v>
          </cell>
          <cell r="F47">
            <v>0.89500000000000002</v>
          </cell>
        </row>
        <row r="48">
          <cell r="D48" t="str">
            <v>Isopropyl Acetate</v>
          </cell>
          <cell r="E48">
            <v>0.49019607843137253</v>
          </cell>
          <cell r="F48">
            <v>0.874</v>
          </cell>
        </row>
        <row r="49">
          <cell r="D49" t="str">
            <v>n-Butyl Acetate</v>
          </cell>
          <cell r="E49">
            <v>0.5</v>
          </cell>
          <cell r="F49">
            <v>0.876</v>
          </cell>
        </row>
        <row r="50">
          <cell r="D50" t="str">
            <v xml:space="preserve">Di Methyl Formamide </v>
          </cell>
          <cell r="E50">
            <v>0.49315068493150682</v>
          </cell>
          <cell r="F50">
            <v>0.94499999999999995</v>
          </cell>
        </row>
        <row r="51">
          <cell r="D51" t="str">
            <v>DiMethyl Acetamide</v>
          </cell>
          <cell r="E51">
            <v>0.48275862068965519</v>
          </cell>
          <cell r="F51">
            <v>0.94499999999999995</v>
          </cell>
        </row>
        <row r="52">
          <cell r="D52" t="str">
            <v>Di methyl Sulfaoxide</v>
          </cell>
          <cell r="E52">
            <v>0.46153846153846156</v>
          </cell>
          <cell r="F52">
            <v>1.101</v>
          </cell>
        </row>
        <row r="53">
          <cell r="D53" t="str">
            <v>Sulpholane</v>
          </cell>
          <cell r="E53">
            <v>0.45833333333333331</v>
          </cell>
          <cell r="F53">
            <v>1.26</v>
          </cell>
        </row>
        <row r="54">
          <cell r="D54" t="str">
            <v>Carbon disulphide</v>
          </cell>
          <cell r="E54">
            <v>0.23684210526315788</v>
          </cell>
          <cell r="F54">
            <v>1.26</v>
          </cell>
        </row>
        <row r="55">
          <cell r="D55" t="str">
            <v>Nitrobenzene</v>
          </cell>
          <cell r="E55">
            <v>0.35772357723577236</v>
          </cell>
          <cell r="F55">
            <v>1.204</v>
          </cell>
        </row>
        <row r="56">
          <cell r="D56" t="str">
            <v>Pyridine</v>
          </cell>
          <cell r="E56">
            <v>0.43037974683544306</v>
          </cell>
          <cell r="F56">
            <v>0.98299999999999998</v>
          </cell>
        </row>
        <row r="57">
          <cell r="D57" t="str">
            <v>2-Nitropropane</v>
          </cell>
          <cell r="E57">
            <v>0.47191011235955055</v>
          </cell>
          <cell r="F57">
            <v>0.99199999999999999</v>
          </cell>
        </row>
        <row r="58">
          <cell r="D58" t="str">
            <v>Acetonitrile</v>
          </cell>
          <cell r="E58">
            <v>0.53658536585365857</v>
          </cell>
          <cell r="F58">
            <v>0.78200000000000003</v>
          </cell>
        </row>
        <row r="59">
          <cell r="D59" t="str">
            <v>Furfuraldehyde</v>
          </cell>
          <cell r="E59">
            <v>0.375</v>
          </cell>
          <cell r="F59">
            <v>1.1599999999999999</v>
          </cell>
        </row>
        <row r="60">
          <cell r="D60" t="str">
            <v>Phenol</v>
          </cell>
          <cell r="E60">
            <v>0.55319148936170215</v>
          </cell>
          <cell r="F60">
            <v>1.0580000000000001</v>
          </cell>
        </row>
        <row r="61">
          <cell r="D61" t="str">
            <v>Water</v>
          </cell>
          <cell r="E61">
            <v>1</v>
          </cell>
          <cell r="F6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zoomScaleNormal="100" workbookViewId="0">
      <selection sqref="A1:XFD1048576"/>
    </sheetView>
  </sheetViews>
  <sheetFormatPr defaultRowHeight="15.75" x14ac:dyDescent="0.25"/>
  <cols>
    <col min="1" max="1" width="9.140625" style="1"/>
    <col min="2" max="2" width="11.42578125" style="1" customWidth="1"/>
    <col min="3" max="3" width="17" style="1" customWidth="1"/>
    <col min="4" max="4" width="12.85546875" style="1" bestFit="1" customWidth="1"/>
    <col min="5" max="5" width="9.140625" style="1"/>
    <col min="6" max="6" width="2.140625" style="1" customWidth="1"/>
    <col min="7" max="7" width="12" style="1" customWidth="1"/>
    <col min="8" max="8" width="12.7109375" style="1" customWidth="1"/>
    <col min="9" max="9" width="12.85546875" style="1" bestFit="1" customWidth="1"/>
    <col min="10" max="10" width="10.7109375" style="1" customWidth="1"/>
    <col min="11" max="11" width="4.85546875" style="1" customWidth="1"/>
    <col min="12" max="12" width="9.140625" style="1"/>
    <col min="13" max="13" width="11.140625" style="1" customWidth="1"/>
    <col min="14" max="14" width="12.85546875" style="1" bestFit="1" customWidth="1"/>
    <col min="15" max="257" width="9.140625" style="1"/>
    <col min="258" max="258" width="11.42578125" style="1" customWidth="1"/>
    <col min="259" max="259" width="17" style="1" customWidth="1"/>
    <col min="260" max="260" width="12.85546875" style="1" bestFit="1" customWidth="1"/>
    <col min="261" max="261" width="9.140625" style="1"/>
    <col min="262" max="262" width="2.140625" style="1" customWidth="1"/>
    <col min="263" max="263" width="12" style="1" customWidth="1"/>
    <col min="264" max="264" width="12.7109375" style="1" customWidth="1"/>
    <col min="265" max="265" width="12.85546875" style="1" bestFit="1" customWidth="1"/>
    <col min="266" max="266" width="10.7109375" style="1" customWidth="1"/>
    <col min="267" max="267" width="1.7109375" style="1" customWidth="1"/>
    <col min="268" max="268" width="9.140625" style="1"/>
    <col min="269" max="269" width="11.140625" style="1" customWidth="1"/>
    <col min="270" max="270" width="12.85546875" style="1" bestFit="1" customWidth="1"/>
    <col min="271" max="513" width="9.140625" style="1"/>
    <col min="514" max="514" width="11.42578125" style="1" customWidth="1"/>
    <col min="515" max="515" width="17" style="1" customWidth="1"/>
    <col min="516" max="516" width="12.85546875" style="1" bestFit="1" customWidth="1"/>
    <col min="517" max="517" width="9.140625" style="1"/>
    <col min="518" max="518" width="2.140625" style="1" customWidth="1"/>
    <col min="519" max="519" width="12" style="1" customWidth="1"/>
    <col min="520" max="520" width="12.7109375" style="1" customWidth="1"/>
    <col min="521" max="521" width="12.85546875" style="1" bestFit="1" customWidth="1"/>
    <col min="522" max="522" width="10.7109375" style="1" customWidth="1"/>
    <col min="523" max="523" width="1.7109375" style="1" customWidth="1"/>
    <col min="524" max="524" width="9.140625" style="1"/>
    <col min="525" max="525" width="11.140625" style="1" customWidth="1"/>
    <col min="526" max="526" width="12.85546875" style="1" bestFit="1" customWidth="1"/>
    <col min="527" max="769" width="9.140625" style="1"/>
    <col min="770" max="770" width="11.42578125" style="1" customWidth="1"/>
    <col min="771" max="771" width="17" style="1" customWidth="1"/>
    <col min="772" max="772" width="12.85546875" style="1" bestFit="1" customWidth="1"/>
    <col min="773" max="773" width="9.140625" style="1"/>
    <col min="774" max="774" width="2.140625" style="1" customWidth="1"/>
    <col min="775" max="775" width="12" style="1" customWidth="1"/>
    <col min="776" max="776" width="12.7109375" style="1" customWidth="1"/>
    <col min="777" max="777" width="12.85546875" style="1" bestFit="1" customWidth="1"/>
    <col min="778" max="778" width="10.7109375" style="1" customWidth="1"/>
    <col min="779" max="779" width="1.7109375" style="1" customWidth="1"/>
    <col min="780" max="780" width="9.140625" style="1"/>
    <col min="781" max="781" width="11.140625" style="1" customWidth="1"/>
    <col min="782" max="782" width="12.85546875" style="1" bestFit="1" customWidth="1"/>
    <col min="783" max="1025" width="9.140625" style="1"/>
    <col min="1026" max="1026" width="11.42578125" style="1" customWidth="1"/>
    <col min="1027" max="1027" width="17" style="1" customWidth="1"/>
    <col min="1028" max="1028" width="12.85546875" style="1" bestFit="1" customWidth="1"/>
    <col min="1029" max="1029" width="9.140625" style="1"/>
    <col min="1030" max="1030" width="2.140625" style="1" customWidth="1"/>
    <col min="1031" max="1031" width="12" style="1" customWidth="1"/>
    <col min="1032" max="1032" width="12.7109375" style="1" customWidth="1"/>
    <col min="1033" max="1033" width="12.85546875" style="1" bestFit="1" customWidth="1"/>
    <col min="1034" max="1034" width="10.7109375" style="1" customWidth="1"/>
    <col min="1035" max="1035" width="1.7109375" style="1" customWidth="1"/>
    <col min="1036" max="1036" width="9.140625" style="1"/>
    <col min="1037" max="1037" width="11.140625" style="1" customWidth="1"/>
    <col min="1038" max="1038" width="12.85546875" style="1" bestFit="1" customWidth="1"/>
    <col min="1039" max="1281" width="9.140625" style="1"/>
    <col min="1282" max="1282" width="11.42578125" style="1" customWidth="1"/>
    <col min="1283" max="1283" width="17" style="1" customWidth="1"/>
    <col min="1284" max="1284" width="12.85546875" style="1" bestFit="1" customWidth="1"/>
    <col min="1285" max="1285" width="9.140625" style="1"/>
    <col min="1286" max="1286" width="2.140625" style="1" customWidth="1"/>
    <col min="1287" max="1287" width="12" style="1" customWidth="1"/>
    <col min="1288" max="1288" width="12.7109375" style="1" customWidth="1"/>
    <col min="1289" max="1289" width="12.85546875" style="1" bestFit="1" customWidth="1"/>
    <col min="1290" max="1290" width="10.7109375" style="1" customWidth="1"/>
    <col min="1291" max="1291" width="1.7109375" style="1" customWidth="1"/>
    <col min="1292" max="1292" width="9.140625" style="1"/>
    <col min="1293" max="1293" width="11.140625" style="1" customWidth="1"/>
    <col min="1294" max="1294" width="12.85546875" style="1" bestFit="1" customWidth="1"/>
    <col min="1295" max="1537" width="9.140625" style="1"/>
    <col min="1538" max="1538" width="11.42578125" style="1" customWidth="1"/>
    <col min="1539" max="1539" width="17" style="1" customWidth="1"/>
    <col min="1540" max="1540" width="12.85546875" style="1" bestFit="1" customWidth="1"/>
    <col min="1541" max="1541" width="9.140625" style="1"/>
    <col min="1542" max="1542" width="2.140625" style="1" customWidth="1"/>
    <col min="1543" max="1543" width="12" style="1" customWidth="1"/>
    <col min="1544" max="1544" width="12.7109375" style="1" customWidth="1"/>
    <col min="1545" max="1545" width="12.85546875" style="1" bestFit="1" customWidth="1"/>
    <col min="1546" max="1546" width="10.7109375" style="1" customWidth="1"/>
    <col min="1547" max="1547" width="1.7109375" style="1" customWidth="1"/>
    <col min="1548" max="1548" width="9.140625" style="1"/>
    <col min="1549" max="1549" width="11.140625" style="1" customWidth="1"/>
    <col min="1550" max="1550" width="12.85546875" style="1" bestFit="1" customWidth="1"/>
    <col min="1551" max="1793" width="9.140625" style="1"/>
    <col min="1794" max="1794" width="11.42578125" style="1" customWidth="1"/>
    <col min="1795" max="1795" width="17" style="1" customWidth="1"/>
    <col min="1796" max="1796" width="12.85546875" style="1" bestFit="1" customWidth="1"/>
    <col min="1797" max="1797" width="9.140625" style="1"/>
    <col min="1798" max="1798" width="2.140625" style="1" customWidth="1"/>
    <col min="1799" max="1799" width="12" style="1" customWidth="1"/>
    <col min="1800" max="1800" width="12.7109375" style="1" customWidth="1"/>
    <col min="1801" max="1801" width="12.85546875" style="1" bestFit="1" customWidth="1"/>
    <col min="1802" max="1802" width="10.7109375" style="1" customWidth="1"/>
    <col min="1803" max="1803" width="1.7109375" style="1" customWidth="1"/>
    <col min="1804" max="1804" width="9.140625" style="1"/>
    <col min="1805" max="1805" width="11.140625" style="1" customWidth="1"/>
    <col min="1806" max="1806" width="12.85546875" style="1" bestFit="1" customWidth="1"/>
    <col min="1807" max="2049" width="9.140625" style="1"/>
    <col min="2050" max="2050" width="11.42578125" style="1" customWidth="1"/>
    <col min="2051" max="2051" width="17" style="1" customWidth="1"/>
    <col min="2052" max="2052" width="12.85546875" style="1" bestFit="1" customWidth="1"/>
    <col min="2053" max="2053" width="9.140625" style="1"/>
    <col min="2054" max="2054" width="2.140625" style="1" customWidth="1"/>
    <col min="2055" max="2055" width="12" style="1" customWidth="1"/>
    <col min="2056" max="2056" width="12.7109375" style="1" customWidth="1"/>
    <col min="2057" max="2057" width="12.85546875" style="1" bestFit="1" customWidth="1"/>
    <col min="2058" max="2058" width="10.7109375" style="1" customWidth="1"/>
    <col min="2059" max="2059" width="1.7109375" style="1" customWidth="1"/>
    <col min="2060" max="2060" width="9.140625" style="1"/>
    <col min="2061" max="2061" width="11.140625" style="1" customWidth="1"/>
    <col min="2062" max="2062" width="12.85546875" style="1" bestFit="1" customWidth="1"/>
    <col min="2063" max="2305" width="9.140625" style="1"/>
    <col min="2306" max="2306" width="11.42578125" style="1" customWidth="1"/>
    <col min="2307" max="2307" width="17" style="1" customWidth="1"/>
    <col min="2308" max="2308" width="12.85546875" style="1" bestFit="1" customWidth="1"/>
    <col min="2309" max="2309" width="9.140625" style="1"/>
    <col min="2310" max="2310" width="2.140625" style="1" customWidth="1"/>
    <col min="2311" max="2311" width="12" style="1" customWidth="1"/>
    <col min="2312" max="2312" width="12.7109375" style="1" customWidth="1"/>
    <col min="2313" max="2313" width="12.85546875" style="1" bestFit="1" customWidth="1"/>
    <col min="2314" max="2314" width="10.7109375" style="1" customWidth="1"/>
    <col min="2315" max="2315" width="1.7109375" style="1" customWidth="1"/>
    <col min="2316" max="2316" width="9.140625" style="1"/>
    <col min="2317" max="2317" width="11.140625" style="1" customWidth="1"/>
    <col min="2318" max="2318" width="12.85546875" style="1" bestFit="1" customWidth="1"/>
    <col min="2319" max="2561" width="9.140625" style="1"/>
    <col min="2562" max="2562" width="11.42578125" style="1" customWidth="1"/>
    <col min="2563" max="2563" width="17" style="1" customWidth="1"/>
    <col min="2564" max="2564" width="12.85546875" style="1" bestFit="1" customWidth="1"/>
    <col min="2565" max="2565" width="9.140625" style="1"/>
    <col min="2566" max="2566" width="2.140625" style="1" customWidth="1"/>
    <col min="2567" max="2567" width="12" style="1" customWidth="1"/>
    <col min="2568" max="2568" width="12.7109375" style="1" customWidth="1"/>
    <col min="2569" max="2569" width="12.85546875" style="1" bestFit="1" customWidth="1"/>
    <col min="2570" max="2570" width="10.7109375" style="1" customWidth="1"/>
    <col min="2571" max="2571" width="1.7109375" style="1" customWidth="1"/>
    <col min="2572" max="2572" width="9.140625" style="1"/>
    <col min="2573" max="2573" width="11.140625" style="1" customWidth="1"/>
    <col min="2574" max="2574" width="12.85546875" style="1" bestFit="1" customWidth="1"/>
    <col min="2575" max="2817" width="9.140625" style="1"/>
    <col min="2818" max="2818" width="11.42578125" style="1" customWidth="1"/>
    <col min="2819" max="2819" width="17" style="1" customWidth="1"/>
    <col min="2820" max="2820" width="12.85546875" style="1" bestFit="1" customWidth="1"/>
    <col min="2821" max="2821" width="9.140625" style="1"/>
    <col min="2822" max="2822" width="2.140625" style="1" customWidth="1"/>
    <col min="2823" max="2823" width="12" style="1" customWidth="1"/>
    <col min="2824" max="2824" width="12.7109375" style="1" customWidth="1"/>
    <col min="2825" max="2825" width="12.85546875" style="1" bestFit="1" customWidth="1"/>
    <col min="2826" max="2826" width="10.7109375" style="1" customWidth="1"/>
    <col min="2827" max="2827" width="1.7109375" style="1" customWidth="1"/>
    <col min="2828" max="2828" width="9.140625" style="1"/>
    <col min="2829" max="2829" width="11.140625" style="1" customWidth="1"/>
    <col min="2830" max="2830" width="12.85546875" style="1" bestFit="1" customWidth="1"/>
    <col min="2831" max="3073" width="9.140625" style="1"/>
    <col min="3074" max="3074" width="11.42578125" style="1" customWidth="1"/>
    <col min="3075" max="3075" width="17" style="1" customWidth="1"/>
    <col min="3076" max="3076" width="12.85546875" style="1" bestFit="1" customWidth="1"/>
    <col min="3077" max="3077" width="9.140625" style="1"/>
    <col min="3078" max="3078" width="2.140625" style="1" customWidth="1"/>
    <col min="3079" max="3079" width="12" style="1" customWidth="1"/>
    <col min="3080" max="3080" width="12.7109375" style="1" customWidth="1"/>
    <col min="3081" max="3081" width="12.85546875" style="1" bestFit="1" customWidth="1"/>
    <col min="3082" max="3082" width="10.7109375" style="1" customWidth="1"/>
    <col min="3083" max="3083" width="1.7109375" style="1" customWidth="1"/>
    <col min="3084" max="3084" width="9.140625" style="1"/>
    <col min="3085" max="3085" width="11.140625" style="1" customWidth="1"/>
    <col min="3086" max="3086" width="12.85546875" style="1" bestFit="1" customWidth="1"/>
    <col min="3087" max="3329" width="9.140625" style="1"/>
    <col min="3330" max="3330" width="11.42578125" style="1" customWidth="1"/>
    <col min="3331" max="3331" width="17" style="1" customWidth="1"/>
    <col min="3332" max="3332" width="12.85546875" style="1" bestFit="1" customWidth="1"/>
    <col min="3333" max="3333" width="9.140625" style="1"/>
    <col min="3334" max="3334" width="2.140625" style="1" customWidth="1"/>
    <col min="3335" max="3335" width="12" style="1" customWidth="1"/>
    <col min="3336" max="3336" width="12.7109375" style="1" customWidth="1"/>
    <col min="3337" max="3337" width="12.85546875" style="1" bestFit="1" customWidth="1"/>
    <col min="3338" max="3338" width="10.7109375" style="1" customWidth="1"/>
    <col min="3339" max="3339" width="1.7109375" style="1" customWidth="1"/>
    <col min="3340" max="3340" width="9.140625" style="1"/>
    <col min="3341" max="3341" width="11.140625" style="1" customWidth="1"/>
    <col min="3342" max="3342" width="12.85546875" style="1" bestFit="1" customWidth="1"/>
    <col min="3343" max="3585" width="9.140625" style="1"/>
    <col min="3586" max="3586" width="11.42578125" style="1" customWidth="1"/>
    <col min="3587" max="3587" width="17" style="1" customWidth="1"/>
    <col min="3588" max="3588" width="12.85546875" style="1" bestFit="1" customWidth="1"/>
    <col min="3589" max="3589" width="9.140625" style="1"/>
    <col min="3590" max="3590" width="2.140625" style="1" customWidth="1"/>
    <col min="3591" max="3591" width="12" style="1" customWidth="1"/>
    <col min="3592" max="3592" width="12.7109375" style="1" customWidth="1"/>
    <col min="3593" max="3593" width="12.85546875" style="1" bestFit="1" customWidth="1"/>
    <col min="3594" max="3594" width="10.7109375" style="1" customWidth="1"/>
    <col min="3595" max="3595" width="1.7109375" style="1" customWidth="1"/>
    <col min="3596" max="3596" width="9.140625" style="1"/>
    <col min="3597" max="3597" width="11.140625" style="1" customWidth="1"/>
    <col min="3598" max="3598" width="12.85546875" style="1" bestFit="1" customWidth="1"/>
    <col min="3599" max="3841" width="9.140625" style="1"/>
    <col min="3842" max="3842" width="11.42578125" style="1" customWidth="1"/>
    <col min="3843" max="3843" width="17" style="1" customWidth="1"/>
    <col min="3844" max="3844" width="12.85546875" style="1" bestFit="1" customWidth="1"/>
    <col min="3845" max="3845" width="9.140625" style="1"/>
    <col min="3846" max="3846" width="2.140625" style="1" customWidth="1"/>
    <col min="3847" max="3847" width="12" style="1" customWidth="1"/>
    <col min="3848" max="3848" width="12.7109375" style="1" customWidth="1"/>
    <col min="3849" max="3849" width="12.85546875" style="1" bestFit="1" customWidth="1"/>
    <col min="3850" max="3850" width="10.7109375" style="1" customWidth="1"/>
    <col min="3851" max="3851" width="1.7109375" style="1" customWidth="1"/>
    <col min="3852" max="3852" width="9.140625" style="1"/>
    <col min="3853" max="3853" width="11.140625" style="1" customWidth="1"/>
    <col min="3854" max="3854" width="12.85546875" style="1" bestFit="1" customWidth="1"/>
    <col min="3855" max="4097" width="9.140625" style="1"/>
    <col min="4098" max="4098" width="11.42578125" style="1" customWidth="1"/>
    <col min="4099" max="4099" width="17" style="1" customWidth="1"/>
    <col min="4100" max="4100" width="12.85546875" style="1" bestFit="1" customWidth="1"/>
    <col min="4101" max="4101" width="9.140625" style="1"/>
    <col min="4102" max="4102" width="2.140625" style="1" customWidth="1"/>
    <col min="4103" max="4103" width="12" style="1" customWidth="1"/>
    <col min="4104" max="4104" width="12.7109375" style="1" customWidth="1"/>
    <col min="4105" max="4105" width="12.85546875" style="1" bestFit="1" customWidth="1"/>
    <col min="4106" max="4106" width="10.7109375" style="1" customWidth="1"/>
    <col min="4107" max="4107" width="1.7109375" style="1" customWidth="1"/>
    <col min="4108" max="4108" width="9.140625" style="1"/>
    <col min="4109" max="4109" width="11.140625" style="1" customWidth="1"/>
    <col min="4110" max="4110" width="12.85546875" style="1" bestFit="1" customWidth="1"/>
    <col min="4111" max="4353" width="9.140625" style="1"/>
    <col min="4354" max="4354" width="11.42578125" style="1" customWidth="1"/>
    <col min="4355" max="4355" width="17" style="1" customWidth="1"/>
    <col min="4356" max="4356" width="12.85546875" style="1" bestFit="1" customWidth="1"/>
    <col min="4357" max="4357" width="9.140625" style="1"/>
    <col min="4358" max="4358" width="2.140625" style="1" customWidth="1"/>
    <col min="4359" max="4359" width="12" style="1" customWidth="1"/>
    <col min="4360" max="4360" width="12.7109375" style="1" customWidth="1"/>
    <col min="4361" max="4361" width="12.85546875" style="1" bestFit="1" customWidth="1"/>
    <col min="4362" max="4362" width="10.7109375" style="1" customWidth="1"/>
    <col min="4363" max="4363" width="1.7109375" style="1" customWidth="1"/>
    <col min="4364" max="4364" width="9.140625" style="1"/>
    <col min="4365" max="4365" width="11.140625" style="1" customWidth="1"/>
    <col min="4366" max="4366" width="12.85546875" style="1" bestFit="1" customWidth="1"/>
    <col min="4367" max="4609" width="9.140625" style="1"/>
    <col min="4610" max="4610" width="11.42578125" style="1" customWidth="1"/>
    <col min="4611" max="4611" width="17" style="1" customWidth="1"/>
    <col min="4612" max="4612" width="12.85546875" style="1" bestFit="1" customWidth="1"/>
    <col min="4613" max="4613" width="9.140625" style="1"/>
    <col min="4614" max="4614" width="2.140625" style="1" customWidth="1"/>
    <col min="4615" max="4615" width="12" style="1" customWidth="1"/>
    <col min="4616" max="4616" width="12.7109375" style="1" customWidth="1"/>
    <col min="4617" max="4617" width="12.85546875" style="1" bestFit="1" customWidth="1"/>
    <col min="4618" max="4618" width="10.7109375" style="1" customWidth="1"/>
    <col min="4619" max="4619" width="1.7109375" style="1" customWidth="1"/>
    <col min="4620" max="4620" width="9.140625" style="1"/>
    <col min="4621" max="4621" width="11.140625" style="1" customWidth="1"/>
    <col min="4622" max="4622" width="12.85546875" style="1" bestFit="1" customWidth="1"/>
    <col min="4623" max="4865" width="9.140625" style="1"/>
    <col min="4866" max="4866" width="11.42578125" style="1" customWidth="1"/>
    <col min="4867" max="4867" width="17" style="1" customWidth="1"/>
    <col min="4868" max="4868" width="12.85546875" style="1" bestFit="1" customWidth="1"/>
    <col min="4869" max="4869" width="9.140625" style="1"/>
    <col min="4870" max="4870" width="2.140625" style="1" customWidth="1"/>
    <col min="4871" max="4871" width="12" style="1" customWidth="1"/>
    <col min="4872" max="4872" width="12.7109375" style="1" customWidth="1"/>
    <col min="4873" max="4873" width="12.85546875" style="1" bestFit="1" customWidth="1"/>
    <col min="4874" max="4874" width="10.7109375" style="1" customWidth="1"/>
    <col min="4875" max="4875" width="1.7109375" style="1" customWidth="1"/>
    <col min="4876" max="4876" width="9.140625" style="1"/>
    <col min="4877" max="4877" width="11.140625" style="1" customWidth="1"/>
    <col min="4878" max="4878" width="12.85546875" style="1" bestFit="1" customWidth="1"/>
    <col min="4879" max="5121" width="9.140625" style="1"/>
    <col min="5122" max="5122" width="11.42578125" style="1" customWidth="1"/>
    <col min="5123" max="5123" width="17" style="1" customWidth="1"/>
    <col min="5124" max="5124" width="12.85546875" style="1" bestFit="1" customWidth="1"/>
    <col min="5125" max="5125" width="9.140625" style="1"/>
    <col min="5126" max="5126" width="2.140625" style="1" customWidth="1"/>
    <col min="5127" max="5127" width="12" style="1" customWidth="1"/>
    <col min="5128" max="5128" width="12.7109375" style="1" customWidth="1"/>
    <col min="5129" max="5129" width="12.85546875" style="1" bestFit="1" customWidth="1"/>
    <col min="5130" max="5130" width="10.7109375" style="1" customWidth="1"/>
    <col min="5131" max="5131" width="1.7109375" style="1" customWidth="1"/>
    <col min="5132" max="5132" width="9.140625" style="1"/>
    <col min="5133" max="5133" width="11.140625" style="1" customWidth="1"/>
    <col min="5134" max="5134" width="12.85546875" style="1" bestFit="1" customWidth="1"/>
    <col min="5135" max="5377" width="9.140625" style="1"/>
    <col min="5378" max="5378" width="11.42578125" style="1" customWidth="1"/>
    <col min="5379" max="5379" width="17" style="1" customWidth="1"/>
    <col min="5380" max="5380" width="12.85546875" style="1" bestFit="1" customWidth="1"/>
    <col min="5381" max="5381" width="9.140625" style="1"/>
    <col min="5382" max="5382" width="2.140625" style="1" customWidth="1"/>
    <col min="5383" max="5383" width="12" style="1" customWidth="1"/>
    <col min="5384" max="5384" width="12.7109375" style="1" customWidth="1"/>
    <col min="5385" max="5385" width="12.85546875" style="1" bestFit="1" customWidth="1"/>
    <col min="5386" max="5386" width="10.7109375" style="1" customWidth="1"/>
    <col min="5387" max="5387" width="1.7109375" style="1" customWidth="1"/>
    <col min="5388" max="5388" width="9.140625" style="1"/>
    <col min="5389" max="5389" width="11.140625" style="1" customWidth="1"/>
    <col min="5390" max="5390" width="12.85546875" style="1" bestFit="1" customWidth="1"/>
    <col min="5391" max="5633" width="9.140625" style="1"/>
    <col min="5634" max="5634" width="11.42578125" style="1" customWidth="1"/>
    <col min="5635" max="5635" width="17" style="1" customWidth="1"/>
    <col min="5636" max="5636" width="12.85546875" style="1" bestFit="1" customWidth="1"/>
    <col min="5637" max="5637" width="9.140625" style="1"/>
    <col min="5638" max="5638" width="2.140625" style="1" customWidth="1"/>
    <col min="5639" max="5639" width="12" style="1" customWidth="1"/>
    <col min="5640" max="5640" width="12.7109375" style="1" customWidth="1"/>
    <col min="5641" max="5641" width="12.85546875" style="1" bestFit="1" customWidth="1"/>
    <col min="5642" max="5642" width="10.7109375" style="1" customWidth="1"/>
    <col min="5643" max="5643" width="1.7109375" style="1" customWidth="1"/>
    <col min="5644" max="5644" width="9.140625" style="1"/>
    <col min="5645" max="5645" width="11.140625" style="1" customWidth="1"/>
    <col min="5646" max="5646" width="12.85546875" style="1" bestFit="1" customWidth="1"/>
    <col min="5647" max="5889" width="9.140625" style="1"/>
    <col min="5890" max="5890" width="11.42578125" style="1" customWidth="1"/>
    <col min="5891" max="5891" width="17" style="1" customWidth="1"/>
    <col min="5892" max="5892" width="12.85546875" style="1" bestFit="1" customWidth="1"/>
    <col min="5893" max="5893" width="9.140625" style="1"/>
    <col min="5894" max="5894" width="2.140625" style="1" customWidth="1"/>
    <col min="5895" max="5895" width="12" style="1" customWidth="1"/>
    <col min="5896" max="5896" width="12.7109375" style="1" customWidth="1"/>
    <col min="5897" max="5897" width="12.85546875" style="1" bestFit="1" customWidth="1"/>
    <col min="5898" max="5898" width="10.7109375" style="1" customWidth="1"/>
    <col min="5899" max="5899" width="1.7109375" style="1" customWidth="1"/>
    <col min="5900" max="5900" width="9.140625" style="1"/>
    <col min="5901" max="5901" width="11.140625" style="1" customWidth="1"/>
    <col min="5902" max="5902" width="12.85546875" style="1" bestFit="1" customWidth="1"/>
    <col min="5903" max="6145" width="9.140625" style="1"/>
    <col min="6146" max="6146" width="11.42578125" style="1" customWidth="1"/>
    <col min="6147" max="6147" width="17" style="1" customWidth="1"/>
    <col min="6148" max="6148" width="12.85546875" style="1" bestFit="1" customWidth="1"/>
    <col min="6149" max="6149" width="9.140625" style="1"/>
    <col min="6150" max="6150" width="2.140625" style="1" customWidth="1"/>
    <col min="6151" max="6151" width="12" style="1" customWidth="1"/>
    <col min="6152" max="6152" width="12.7109375" style="1" customWidth="1"/>
    <col min="6153" max="6153" width="12.85546875" style="1" bestFit="1" customWidth="1"/>
    <col min="6154" max="6154" width="10.7109375" style="1" customWidth="1"/>
    <col min="6155" max="6155" width="1.7109375" style="1" customWidth="1"/>
    <col min="6156" max="6156" width="9.140625" style="1"/>
    <col min="6157" max="6157" width="11.140625" style="1" customWidth="1"/>
    <col min="6158" max="6158" width="12.85546875" style="1" bestFit="1" customWidth="1"/>
    <col min="6159" max="6401" width="9.140625" style="1"/>
    <col min="6402" max="6402" width="11.42578125" style="1" customWidth="1"/>
    <col min="6403" max="6403" width="17" style="1" customWidth="1"/>
    <col min="6404" max="6404" width="12.85546875" style="1" bestFit="1" customWidth="1"/>
    <col min="6405" max="6405" width="9.140625" style="1"/>
    <col min="6406" max="6406" width="2.140625" style="1" customWidth="1"/>
    <col min="6407" max="6407" width="12" style="1" customWidth="1"/>
    <col min="6408" max="6408" width="12.7109375" style="1" customWidth="1"/>
    <col min="6409" max="6409" width="12.85546875" style="1" bestFit="1" customWidth="1"/>
    <col min="6410" max="6410" width="10.7109375" style="1" customWidth="1"/>
    <col min="6411" max="6411" width="1.7109375" style="1" customWidth="1"/>
    <col min="6412" max="6412" width="9.140625" style="1"/>
    <col min="6413" max="6413" width="11.140625" style="1" customWidth="1"/>
    <col min="6414" max="6414" width="12.85546875" style="1" bestFit="1" customWidth="1"/>
    <col min="6415" max="6657" width="9.140625" style="1"/>
    <col min="6658" max="6658" width="11.42578125" style="1" customWidth="1"/>
    <col min="6659" max="6659" width="17" style="1" customWidth="1"/>
    <col min="6660" max="6660" width="12.85546875" style="1" bestFit="1" customWidth="1"/>
    <col min="6661" max="6661" width="9.140625" style="1"/>
    <col min="6662" max="6662" width="2.140625" style="1" customWidth="1"/>
    <col min="6663" max="6663" width="12" style="1" customWidth="1"/>
    <col min="6664" max="6664" width="12.7109375" style="1" customWidth="1"/>
    <col min="6665" max="6665" width="12.85546875" style="1" bestFit="1" customWidth="1"/>
    <col min="6666" max="6666" width="10.7109375" style="1" customWidth="1"/>
    <col min="6667" max="6667" width="1.7109375" style="1" customWidth="1"/>
    <col min="6668" max="6668" width="9.140625" style="1"/>
    <col min="6669" max="6669" width="11.140625" style="1" customWidth="1"/>
    <col min="6670" max="6670" width="12.85546875" style="1" bestFit="1" customWidth="1"/>
    <col min="6671" max="6913" width="9.140625" style="1"/>
    <col min="6914" max="6914" width="11.42578125" style="1" customWidth="1"/>
    <col min="6915" max="6915" width="17" style="1" customWidth="1"/>
    <col min="6916" max="6916" width="12.85546875" style="1" bestFit="1" customWidth="1"/>
    <col min="6917" max="6917" width="9.140625" style="1"/>
    <col min="6918" max="6918" width="2.140625" style="1" customWidth="1"/>
    <col min="6919" max="6919" width="12" style="1" customWidth="1"/>
    <col min="6920" max="6920" width="12.7109375" style="1" customWidth="1"/>
    <col min="6921" max="6921" width="12.85546875" style="1" bestFit="1" customWidth="1"/>
    <col min="6922" max="6922" width="10.7109375" style="1" customWidth="1"/>
    <col min="6923" max="6923" width="1.7109375" style="1" customWidth="1"/>
    <col min="6924" max="6924" width="9.140625" style="1"/>
    <col min="6925" max="6925" width="11.140625" style="1" customWidth="1"/>
    <col min="6926" max="6926" width="12.85546875" style="1" bestFit="1" customWidth="1"/>
    <col min="6927" max="7169" width="9.140625" style="1"/>
    <col min="7170" max="7170" width="11.42578125" style="1" customWidth="1"/>
    <col min="7171" max="7171" width="17" style="1" customWidth="1"/>
    <col min="7172" max="7172" width="12.85546875" style="1" bestFit="1" customWidth="1"/>
    <col min="7173" max="7173" width="9.140625" style="1"/>
    <col min="7174" max="7174" width="2.140625" style="1" customWidth="1"/>
    <col min="7175" max="7175" width="12" style="1" customWidth="1"/>
    <col min="7176" max="7176" width="12.7109375" style="1" customWidth="1"/>
    <col min="7177" max="7177" width="12.85546875" style="1" bestFit="1" customWidth="1"/>
    <col min="7178" max="7178" width="10.7109375" style="1" customWidth="1"/>
    <col min="7179" max="7179" width="1.7109375" style="1" customWidth="1"/>
    <col min="7180" max="7180" width="9.140625" style="1"/>
    <col min="7181" max="7181" width="11.140625" style="1" customWidth="1"/>
    <col min="7182" max="7182" width="12.85546875" style="1" bestFit="1" customWidth="1"/>
    <col min="7183" max="7425" width="9.140625" style="1"/>
    <col min="7426" max="7426" width="11.42578125" style="1" customWidth="1"/>
    <col min="7427" max="7427" width="17" style="1" customWidth="1"/>
    <col min="7428" max="7428" width="12.85546875" style="1" bestFit="1" customWidth="1"/>
    <col min="7429" max="7429" width="9.140625" style="1"/>
    <col min="7430" max="7430" width="2.140625" style="1" customWidth="1"/>
    <col min="7431" max="7431" width="12" style="1" customWidth="1"/>
    <col min="7432" max="7432" width="12.7109375" style="1" customWidth="1"/>
    <col min="7433" max="7433" width="12.85546875" style="1" bestFit="1" customWidth="1"/>
    <col min="7434" max="7434" width="10.7109375" style="1" customWidth="1"/>
    <col min="7435" max="7435" width="1.7109375" style="1" customWidth="1"/>
    <col min="7436" max="7436" width="9.140625" style="1"/>
    <col min="7437" max="7437" width="11.140625" style="1" customWidth="1"/>
    <col min="7438" max="7438" width="12.85546875" style="1" bestFit="1" customWidth="1"/>
    <col min="7439" max="7681" width="9.140625" style="1"/>
    <col min="7682" max="7682" width="11.42578125" style="1" customWidth="1"/>
    <col min="7683" max="7683" width="17" style="1" customWidth="1"/>
    <col min="7684" max="7684" width="12.85546875" style="1" bestFit="1" customWidth="1"/>
    <col min="7685" max="7685" width="9.140625" style="1"/>
    <col min="7686" max="7686" width="2.140625" style="1" customWidth="1"/>
    <col min="7687" max="7687" width="12" style="1" customWidth="1"/>
    <col min="7688" max="7688" width="12.7109375" style="1" customWidth="1"/>
    <col min="7689" max="7689" width="12.85546875" style="1" bestFit="1" customWidth="1"/>
    <col min="7690" max="7690" width="10.7109375" style="1" customWidth="1"/>
    <col min="7691" max="7691" width="1.7109375" style="1" customWidth="1"/>
    <col min="7692" max="7692" width="9.140625" style="1"/>
    <col min="7693" max="7693" width="11.140625" style="1" customWidth="1"/>
    <col min="7694" max="7694" width="12.85546875" style="1" bestFit="1" customWidth="1"/>
    <col min="7695" max="7937" width="9.140625" style="1"/>
    <col min="7938" max="7938" width="11.42578125" style="1" customWidth="1"/>
    <col min="7939" max="7939" width="17" style="1" customWidth="1"/>
    <col min="7940" max="7940" width="12.85546875" style="1" bestFit="1" customWidth="1"/>
    <col min="7941" max="7941" width="9.140625" style="1"/>
    <col min="7942" max="7942" width="2.140625" style="1" customWidth="1"/>
    <col min="7943" max="7943" width="12" style="1" customWidth="1"/>
    <col min="7944" max="7944" width="12.7109375" style="1" customWidth="1"/>
    <col min="7945" max="7945" width="12.85546875" style="1" bestFit="1" customWidth="1"/>
    <col min="7946" max="7946" width="10.7109375" style="1" customWidth="1"/>
    <col min="7947" max="7947" width="1.7109375" style="1" customWidth="1"/>
    <col min="7948" max="7948" width="9.140625" style="1"/>
    <col min="7949" max="7949" width="11.140625" style="1" customWidth="1"/>
    <col min="7950" max="7950" width="12.85546875" style="1" bestFit="1" customWidth="1"/>
    <col min="7951" max="8193" width="9.140625" style="1"/>
    <col min="8194" max="8194" width="11.42578125" style="1" customWidth="1"/>
    <col min="8195" max="8195" width="17" style="1" customWidth="1"/>
    <col min="8196" max="8196" width="12.85546875" style="1" bestFit="1" customWidth="1"/>
    <col min="8197" max="8197" width="9.140625" style="1"/>
    <col min="8198" max="8198" width="2.140625" style="1" customWidth="1"/>
    <col min="8199" max="8199" width="12" style="1" customWidth="1"/>
    <col min="8200" max="8200" width="12.7109375" style="1" customWidth="1"/>
    <col min="8201" max="8201" width="12.85546875" style="1" bestFit="1" customWidth="1"/>
    <col min="8202" max="8202" width="10.7109375" style="1" customWidth="1"/>
    <col min="8203" max="8203" width="1.7109375" style="1" customWidth="1"/>
    <col min="8204" max="8204" width="9.140625" style="1"/>
    <col min="8205" max="8205" width="11.140625" style="1" customWidth="1"/>
    <col min="8206" max="8206" width="12.85546875" style="1" bestFit="1" customWidth="1"/>
    <col min="8207" max="8449" width="9.140625" style="1"/>
    <col min="8450" max="8450" width="11.42578125" style="1" customWidth="1"/>
    <col min="8451" max="8451" width="17" style="1" customWidth="1"/>
    <col min="8452" max="8452" width="12.85546875" style="1" bestFit="1" customWidth="1"/>
    <col min="8453" max="8453" width="9.140625" style="1"/>
    <col min="8454" max="8454" width="2.140625" style="1" customWidth="1"/>
    <col min="8455" max="8455" width="12" style="1" customWidth="1"/>
    <col min="8456" max="8456" width="12.7109375" style="1" customWidth="1"/>
    <col min="8457" max="8457" width="12.85546875" style="1" bestFit="1" customWidth="1"/>
    <col min="8458" max="8458" width="10.7109375" style="1" customWidth="1"/>
    <col min="8459" max="8459" width="1.7109375" style="1" customWidth="1"/>
    <col min="8460" max="8460" width="9.140625" style="1"/>
    <col min="8461" max="8461" width="11.140625" style="1" customWidth="1"/>
    <col min="8462" max="8462" width="12.85546875" style="1" bestFit="1" customWidth="1"/>
    <col min="8463" max="8705" width="9.140625" style="1"/>
    <col min="8706" max="8706" width="11.42578125" style="1" customWidth="1"/>
    <col min="8707" max="8707" width="17" style="1" customWidth="1"/>
    <col min="8708" max="8708" width="12.85546875" style="1" bestFit="1" customWidth="1"/>
    <col min="8709" max="8709" width="9.140625" style="1"/>
    <col min="8710" max="8710" width="2.140625" style="1" customWidth="1"/>
    <col min="8711" max="8711" width="12" style="1" customWidth="1"/>
    <col min="8712" max="8712" width="12.7109375" style="1" customWidth="1"/>
    <col min="8713" max="8713" width="12.85546875" style="1" bestFit="1" customWidth="1"/>
    <col min="8714" max="8714" width="10.7109375" style="1" customWidth="1"/>
    <col min="8715" max="8715" width="1.7109375" style="1" customWidth="1"/>
    <col min="8716" max="8716" width="9.140625" style="1"/>
    <col min="8717" max="8717" width="11.140625" style="1" customWidth="1"/>
    <col min="8718" max="8718" width="12.85546875" style="1" bestFit="1" customWidth="1"/>
    <col min="8719" max="8961" width="9.140625" style="1"/>
    <col min="8962" max="8962" width="11.42578125" style="1" customWidth="1"/>
    <col min="8963" max="8963" width="17" style="1" customWidth="1"/>
    <col min="8964" max="8964" width="12.85546875" style="1" bestFit="1" customWidth="1"/>
    <col min="8965" max="8965" width="9.140625" style="1"/>
    <col min="8966" max="8966" width="2.140625" style="1" customWidth="1"/>
    <col min="8967" max="8967" width="12" style="1" customWidth="1"/>
    <col min="8968" max="8968" width="12.7109375" style="1" customWidth="1"/>
    <col min="8969" max="8969" width="12.85546875" style="1" bestFit="1" customWidth="1"/>
    <col min="8970" max="8970" width="10.7109375" style="1" customWidth="1"/>
    <col min="8971" max="8971" width="1.7109375" style="1" customWidth="1"/>
    <col min="8972" max="8972" width="9.140625" style="1"/>
    <col min="8973" max="8973" width="11.140625" style="1" customWidth="1"/>
    <col min="8974" max="8974" width="12.85546875" style="1" bestFit="1" customWidth="1"/>
    <col min="8975" max="9217" width="9.140625" style="1"/>
    <col min="9218" max="9218" width="11.42578125" style="1" customWidth="1"/>
    <col min="9219" max="9219" width="17" style="1" customWidth="1"/>
    <col min="9220" max="9220" width="12.85546875" style="1" bestFit="1" customWidth="1"/>
    <col min="9221" max="9221" width="9.140625" style="1"/>
    <col min="9222" max="9222" width="2.140625" style="1" customWidth="1"/>
    <col min="9223" max="9223" width="12" style="1" customWidth="1"/>
    <col min="9224" max="9224" width="12.7109375" style="1" customWidth="1"/>
    <col min="9225" max="9225" width="12.85546875" style="1" bestFit="1" customWidth="1"/>
    <col min="9226" max="9226" width="10.7109375" style="1" customWidth="1"/>
    <col min="9227" max="9227" width="1.7109375" style="1" customWidth="1"/>
    <col min="9228" max="9228" width="9.140625" style="1"/>
    <col min="9229" max="9229" width="11.140625" style="1" customWidth="1"/>
    <col min="9230" max="9230" width="12.85546875" style="1" bestFit="1" customWidth="1"/>
    <col min="9231" max="9473" width="9.140625" style="1"/>
    <col min="9474" max="9474" width="11.42578125" style="1" customWidth="1"/>
    <col min="9475" max="9475" width="17" style="1" customWidth="1"/>
    <col min="9476" max="9476" width="12.85546875" style="1" bestFit="1" customWidth="1"/>
    <col min="9477" max="9477" width="9.140625" style="1"/>
    <col min="9478" max="9478" width="2.140625" style="1" customWidth="1"/>
    <col min="9479" max="9479" width="12" style="1" customWidth="1"/>
    <col min="9480" max="9480" width="12.7109375" style="1" customWidth="1"/>
    <col min="9481" max="9481" width="12.85546875" style="1" bestFit="1" customWidth="1"/>
    <col min="9482" max="9482" width="10.7109375" style="1" customWidth="1"/>
    <col min="9483" max="9483" width="1.7109375" style="1" customWidth="1"/>
    <col min="9484" max="9484" width="9.140625" style="1"/>
    <col min="9485" max="9485" width="11.140625" style="1" customWidth="1"/>
    <col min="9486" max="9486" width="12.85546875" style="1" bestFit="1" customWidth="1"/>
    <col min="9487" max="9729" width="9.140625" style="1"/>
    <col min="9730" max="9730" width="11.42578125" style="1" customWidth="1"/>
    <col min="9731" max="9731" width="17" style="1" customWidth="1"/>
    <col min="9732" max="9732" width="12.85546875" style="1" bestFit="1" customWidth="1"/>
    <col min="9733" max="9733" width="9.140625" style="1"/>
    <col min="9734" max="9734" width="2.140625" style="1" customWidth="1"/>
    <col min="9735" max="9735" width="12" style="1" customWidth="1"/>
    <col min="9736" max="9736" width="12.7109375" style="1" customWidth="1"/>
    <col min="9737" max="9737" width="12.85546875" style="1" bestFit="1" customWidth="1"/>
    <col min="9738" max="9738" width="10.7109375" style="1" customWidth="1"/>
    <col min="9739" max="9739" width="1.7109375" style="1" customWidth="1"/>
    <col min="9740" max="9740" width="9.140625" style="1"/>
    <col min="9741" max="9741" width="11.140625" style="1" customWidth="1"/>
    <col min="9742" max="9742" width="12.85546875" style="1" bestFit="1" customWidth="1"/>
    <col min="9743" max="9985" width="9.140625" style="1"/>
    <col min="9986" max="9986" width="11.42578125" style="1" customWidth="1"/>
    <col min="9987" max="9987" width="17" style="1" customWidth="1"/>
    <col min="9988" max="9988" width="12.85546875" style="1" bestFit="1" customWidth="1"/>
    <col min="9989" max="9989" width="9.140625" style="1"/>
    <col min="9990" max="9990" width="2.140625" style="1" customWidth="1"/>
    <col min="9991" max="9991" width="12" style="1" customWidth="1"/>
    <col min="9992" max="9992" width="12.7109375" style="1" customWidth="1"/>
    <col min="9993" max="9993" width="12.85546875" style="1" bestFit="1" customWidth="1"/>
    <col min="9994" max="9994" width="10.7109375" style="1" customWidth="1"/>
    <col min="9995" max="9995" width="1.7109375" style="1" customWidth="1"/>
    <col min="9996" max="9996" width="9.140625" style="1"/>
    <col min="9997" max="9997" width="11.140625" style="1" customWidth="1"/>
    <col min="9998" max="9998" width="12.85546875" style="1" bestFit="1" customWidth="1"/>
    <col min="9999" max="10241" width="9.140625" style="1"/>
    <col min="10242" max="10242" width="11.42578125" style="1" customWidth="1"/>
    <col min="10243" max="10243" width="17" style="1" customWidth="1"/>
    <col min="10244" max="10244" width="12.85546875" style="1" bestFit="1" customWidth="1"/>
    <col min="10245" max="10245" width="9.140625" style="1"/>
    <col min="10246" max="10246" width="2.140625" style="1" customWidth="1"/>
    <col min="10247" max="10247" width="12" style="1" customWidth="1"/>
    <col min="10248" max="10248" width="12.7109375" style="1" customWidth="1"/>
    <col min="10249" max="10249" width="12.85546875" style="1" bestFit="1" customWidth="1"/>
    <col min="10250" max="10250" width="10.7109375" style="1" customWidth="1"/>
    <col min="10251" max="10251" width="1.7109375" style="1" customWidth="1"/>
    <col min="10252" max="10252" width="9.140625" style="1"/>
    <col min="10253" max="10253" width="11.140625" style="1" customWidth="1"/>
    <col min="10254" max="10254" width="12.85546875" style="1" bestFit="1" customWidth="1"/>
    <col min="10255" max="10497" width="9.140625" style="1"/>
    <col min="10498" max="10498" width="11.42578125" style="1" customWidth="1"/>
    <col min="10499" max="10499" width="17" style="1" customWidth="1"/>
    <col min="10500" max="10500" width="12.85546875" style="1" bestFit="1" customWidth="1"/>
    <col min="10501" max="10501" width="9.140625" style="1"/>
    <col min="10502" max="10502" width="2.140625" style="1" customWidth="1"/>
    <col min="10503" max="10503" width="12" style="1" customWidth="1"/>
    <col min="10504" max="10504" width="12.7109375" style="1" customWidth="1"/>
    <col min="10505" max="10505" width="12.85546875" style="1" bestFit="1" customWidth="1"/>
    <col min="10506" max="10506" width="10.7109375" style="1" customWidth="1"/>
    <col min="10507" max="10507" width="1.7109375" style="1" customWidth="1"/>
    <col min="10508" max="10508" width="9.140625" style="1"/>
    <col min="10509" max="10509" width="11.140625" style="1" customWidth="1"/>
    <col min="10510" max="10510" width="12.85546875" style="1" bestFit="1" customWidth="1"/>
    <col min="10511" max="10753" width="9.140625" style="1"/>
    <col min="10754" max="10754" width="11.42578125" style="1" customWidth="1"/>
    <col min="10755" max="10755" width="17" style="1" customWidth="1"/>
    <col min="10756" max="10756" width="12.85546875" style="1" bestFit="1" customWidth="1"/>
    <col min="10757" max="10757" width="9.140625" style="1"/>
    <col min="10758" max="10758" width="2.140625" style="1" customWidth="1"/>
    <col min="10759" max="10759" width="12" style="1" customWidth="1"/>
    <col min="10760" max="10760" width="12.7109375" style="1" customWidth="1"/>
    <col min="10761" max="10761" width="12.85546875" style="1" bestFit="1" customWidth="1"/>
    <col min="10762" max="10762" width="10.7109375" style="1" customWidth="1"/>
    <col min="10763" max="10763" width="1.7109375" style="1" customWidth="1"/>
    <col min="10764" max="10764" width="9.140625" style="1"/>
    <col min="10765" max="10765" width="11.140625" style="1" customWidth="1"/>
    <col min="10766" max="10766" width="12.85546875" style="1" bestFit="1" customWidth="1"/>
    <col min="10767" max="11009" width="9.140625" style="1"/>
    <col min="11010" max="11010" width="11.42578125" style="1" customWidth="1"/>
    <col min="11011" max="11011" width="17" style="1" customWidth="1"/>
    <col min="11012" max="11012" width="12.85546875" style="1" bestFit="1" customWidth="1"/>
    <col min="11013" max="11013" width="9.140625" style="1"/>
    <col min="11014" max="11014" width="2.140625" style="1" customWidth="1"/>
    <col min="11015" max="11015" width="12" style="1" customWidth="1"/>
    <col min="11016" max="11016" width="12.7109375" style="1" customWidth="1"/>
    <col min="11017" max="11017" width="12.85546875" style="1" bestFit="1" customWidth="1"/>
    <col min="11018" max="11018" width="10.7109375" style="1" customWidth="1"/>
    <col min="11019" max="11019" width="1.7109375" style="1" customWidth="1"/>
    <col min="11020" max="11020" width="9.140625" style="1"/>
    <col min="11021" max="11021" width="11.140625" style="1" customWidth="1"/>
    <col min="11022" max="11022" width="12.85546875" style="1" bestFit="1" customWidth="1"/>
    <col min="11023" max="11265" width="9.140625" style="1"/>
    <col min="11266" max="11266" width="11.42578125" style="1" customWidth="1"/>
    <col min="11267" max="11267" width="17" style="1" customWidth="1"/>
    <col min="11268" max="11268" width="12.85546875" style="1" bestFit="1" customWidth="1"/>
    <col min="11269" max="11269" width="9.140625" style="1"/>
    <col min="11270" max="11270" width="2.140625" style="1" customWidth="1"/>
    <col min="11271" max="11271" width="12" style="1" customWidth="1"/>
    <col min="11272" max="11272" width="12.7109375" style="1" customWidth="1"/>
    <col min="11273" max="11273" width="12.85546875" style="1" bestFit="1" customWidth="1"/>
    <col min="11274" max="11274" width="10.7109375" style="1" customWidth="1"/>
    <col min="11275" max="11275" width="1.7109375" style="1" customWidth="1"/>
    <col min="11276" max="11276" width="9.140625" style="1"/>
    <col min="11277" max="11277" width="11.140625" style="1" customWidth="1"/>
    <col min="11278" max="11278" width="12.85546875" style="1" bestFit="1" customWidth="1"/>
    <col min="11279" max="11521" width="9.140625" style="1"/>
    <col min="11522" max="11522" width="11.42578125" style="1" customWidth="1"/>
    <col min="11523" max="11523" width="17" style="1" customWidth="1"/>
    <col min="11524" max="11524" width="12.85546875" style="1" bestFit="1" customWidth="1"/>
    <col min="11525" max="11525" width="9.140625" style="1"/>
    <col min="11526" max="11526" width="2.140625" style="1" customWidth="1"/>
    <col min="11527" max="11527" width="12" style="1" customWidth="1"/>
    <col min="11528" max="11528" width="12.7109375" style="1" customWidth="1"/>
    <col min="11529" max="11529" width="12.85546875" style="1" bestFit="1" customWidth="1"/>
    <col min="11530" max="11530" width="10.7109375" style="1" customWidth="1"/>
    <col min="11531" max="11531" width="1.7109375" style="1" customWidth="1"/>
    <col min="11532" max="11532" width="9.140625" style="1"/>
    <col min="11533" max="11533" width="11.140625" style="1" customWidth="1"/>
    <col min="11534" max="11534" width="12.85546875" style="1" bestFit="1" customWidth="1"/>
    <col min="11535" max="11777" width="9.140625" style="1"/>
    <col min="11778" max="11778" width="11.42578125" style="1" customWidth="1"/>
    <col min="11779" max="11779" width="17" style="1" customWidth="1"/>
    <col min="11780" max="11780" width="12.85546875" style="1" bestFit="1" customWidth="1"/>
    <col min="11781" max="11781" width="9.140625" style="1"/>
    <col min="11782" max="11782" width="2.140625" style="1" customWidth="1"/>
    <col min="11783" max="11783" width="12" style="1" customWidth="1"/>
    <col min="11784" max="11784" width="12.7109375" style="1" customWidth="1"/>
    <col min="11785" max="11785" width="12.85546875" style="1" bestFit="1" customWidth="1"/>
    <col min="11786" max="11786" width="10.7109375" style="1" customWidth="1"/>
    <col min="11787" max="11787" width="1.7109375" style="1" customWidth="1"/>
    <col min="11788" max="11788" width="9.140625" style="1"/>
    <col min="11789" max="11789" width="11.140625" style="1" customWidth="1"/>
    <col min="11790" max="11790" width="12.85546875" style="1" bestFit="1" customWidth="1"/>
    <col min="11791" max="12033" width="9.140625" style="1"/>
    <col min="12034" max="12034" width="11.42578125" style="1" customWidth="1"/>
    <col min="12035" max="12035" width="17" style="1" customWidth="1"/>
    <col min="12036" max="12036" width="12.85546875" style="1" bestFit="1" customWidth="1"/>
    <col min="12037" max="12037" width="9.140625" style="1"/>
    <col min="12038" max="12038" width="2.140625" style="1" customWidth="1"/>
    <col min="12039" max="12039" width="12" style="1" customWidth="1"/>
    <col min="12040" max="12040" width="12.7109375" style="1" customWidth="1"/>
    <col min="12041" max="12041" width="12.85546875" style="1" bestFit="1" customWidth="1"/>
    <col min="12042" max="12042" width="10.7109375" style="1" customWidth="1"/>
    <col min="12043" max="12043" width="1.7109375" style="1" customWidth="1"/>
    <col min="12044" max="12044" width="9.140625" style="1"/>
    <col min="12045" max="12045" width="11.140625" style="1" customWidth="1"/>
    <col min="12046" max="12046" width="12.85546875" style="1" bestFit="1" customWidth="1"/>
    <col min="12047" max="12289" width="9.140625" style="1"/>
    <col min="12290" max="12290" width="11.42578125" style="1" customWidth="1"/>
    <col min="12291" max="12291" width="17" style="1" customWidth="1"/>
    <col min="12292" max="12292" width="12.85546875" style="1" bestFit="1" customWidth="1"/>
    <col min="12293" max="12293" width="9.140625" style="1"/>
    <col min="12294" max="12294" width="2.140625" style="1" customWidth="1"/>
    <col min="12295" max="12295" width="12" style="1" customWidth="1"/>
    <col min="12296" max="12296" width="12.7109375" style="1" customWidth="1"/>
    <col min="12297" max="12297" width="12.85546875" style="1" bestFit="1" customWidth="1"/>
    <col min="12298" max="12298" width="10.7109375" style="1" customWidth="1"/>
    <col min="12299" max="12299" width="1.7109375" style="1" customWidth="1"/>
    <col min="12300" max="12300" width="9.140625" style="1"/>
    <col min="12301" max="12301" width="11.140625" style="1" customWidth="1"/>
    <col min="12302" max="12302" width="12.85546875" style="1" bestFit="1" customWidth="1"/>
    <col min="12303" max="12545" width="9.140625" style="1"/>
    <col min="12546" max="12546" width="11.42578125" style="1" customWidth="1"/>
    <col min="12547" max="12547" width="17" style="1" customWidth="1"/>
    <col min="12548" max="12548" width="12.85546875" style="1" bestFit="1" customWidth="1"/>
    <col min="12549" max="12549" width="9.140625" style="1"/>
    <col min="12550" max="12550" width="2.140625" style="1" customWidth="1"/>
    <col min="12551" max="12551" width="12" style="1" customWidth="1"/>
    <col min="12552" max="12552" width="12.7109375" style="1" customWidth="1"/>
    <col min="12553" max="12553" width="12.85546875" style="1" bestFit="1" customWidth="1"/>
    <col min="12554" max="12554" width="10.7109375" style="1" customWidth="1"/>
    <col min="12555" max="12555" width="1.7109375" style="1" customWidth="1"/>
    <col min="12556" max="12556" width="9.140625" style="1"/>
    <col min="12557" max="12557" width="11.140625" style="1" customWidth="1"/>
    <col min="12558" max="12558" width="12.85546875" style="1" bestFit="1" customWidth="1"/>
    <col min="12559" max="12801" width="9.140625" style="1"/>
    <col min="12802" max="12802" width="11.42578125" style="1" customWidth="1"/>
    <col min="12803" max="12803" width="17" style="1" customWidth="1"/>
    <col min="12804" max="12804" width="12.85546875" style="1" bestFit="1" customWidth="1"/>
    <col min="12805" max="12805" width="9.140625" style="1"/>
    <col min="12806" max="12806" width="2.140625" style="1" customWidth="1"/>
    <col min="12807" max="12807" width="12" style="1" customWidth="1"/>
    <col min="12808" max="12808" width="12.7109375" style="1" customWidth="1"/>
    <col min="12809" max="12809" width="12.85546875" style="1" bestFit="1" customWidth="1"/>
    <col min="12810" max="12810" width="10.7109375" style="1" customWidth="1"/>
    <col min="12811" max="12811" width="1.7109375" style="1" customWidth="1"/>
    <col min="12812" max="12812" width="9.140625" style="1"/>
    <col min="12813" max="12813" width="11.140625" style="1" customWidth="1"/>
    <col min="12814" max="12814" width="12.85546875" style="1" bestFit="1" customWidth="1"/>
    <col min="12815" max="13057" width="9.140625" style="1"/>
    <col min="13058" max="13058" width="11.42578125" style="1" customWidth="1"/>
    <col min="13059" max="13059" width="17" style="1" customWidth="1"/>
    <col min="13060" max="13060" width="12.85546875" style="1" bestFit="1" customWidth="1"/>
    <col min="13061" max="13061" width="9.140625" style="1"/>
    <col min="13062" max="13062" width="2.140625" style="1" customWidth="1"/>
    <col min="13063" max="13063" width="12" style="1" customWidth="1"/>
    <col min="13064" max="13064" width="12.7109375" style="1" customWidth="1"/>
    <col min="13065" max="13065" width="12.85546875" style="1" bestFit="1" customWidth="1"/>
    <col min="13066" max="13066" width="10.7109375" style="1" customWidth="1"/>
    <col min="13067" max="13067" width="1.7109375" style="1" customWidth="1"/>
    <col min="13068" max="13068" width="9.140625" style="1"/>
    <col min="13069" max="13069" width="11.140625" style="1" customWidth="1"/>
    <col min="13070" max="13070" width="12.85546875" style="1" bestFit="1" customWidth="1"/>
    <col min="13071" max="13313" width="9.140625" style="1"/>
    <col min="13314" max="13314" width="11.42578125" style="1" customWidth="1"/>
    <col min="13315" max="13315" width="17" style="1" customWidth="1"/>
    <col min="13316" max="13316" width="12.85546875" style="1" bestFit="1" customWidth="1"/>
    <col min="13317" max="13317" width="9.140625" style="1"/>
    <col min="13318" max="13318" width="2.140625" style="1" customWidth="1"/>
    <col min="13319" max="13319" width="12" style="1" customWidth="1"/>
    <col min="13320" max="13320" width="12.7109375" style="1" customWidth="1"/>
    <col min="13321" max="13321" width="12.85546875" style="1" bestFit="1" customWidth="1"/>
    <col min="13322" max="13322" width="10.7109375" style="1" customWidth="1"/>
    <col min="13323" max="13323" width="1.7109375" style="1" customWidth="1"/>
    <col min="13324" max="13324" width="9.140625" style="1"/>
    <col min="13325" max="13325" width="11.140625" style="1" customWidth="1"/>
    <col min="13326" max="13326" width="12.85546875" style="1" bestFit="1" customWidth="1"/>
    <col min="13327" max="13569" width="9.140625" style="1"/>
    <col min="13570" max="13570" width="11.42578125" style="1" customWidth="1"/>
    <col min="13571" max="13571" width="17" style="1" customWidth="1"/>
    <col min="13572" max="13572" width="12.85546875" style="1" bestFit="1" customWidth="1"/>
    <col min="13573" max="13573" width="9.140625" style="1"/>
    <col min="13574" max="13574" width="2.140625" style="1" customWidth="1"/>
    <col min="13575" max="13575" width="12" style="1" customWidth="1"/>
    <col min="13576" max="13576" width="12.7109375" style="1" customWidth="1"/>
    <col min="13577" max="13577" width="12.85546875" style="1" bestFit="1" customWidth="1"/>
    <col min="13578" max="13578" width="10.7109375" style="1" customWidth="1"/>
    <col min="13579" max="13579" width="1.7109375" style="1" customWidth="1"/>
    <col min="13580" max="13580" width="9.140625" style="1"/>
    <col min="13581" max="13581" width="11.140625" style="1" customWidth="1"/>
    <col min="13582" max="13582" width="12.85546875" style="1" bestFit="1" customWidth="1"/>
    <col min="13583" max="13825" width="9.140625" style="1"/>
    <col min="13826" max="13826" width="11.42578125" style="1" customWidth="1"/>
    <col min="13827" max="13827" width="17" style="1" customWidth="1"/>
    <col min="13828" max="13828" width="12.85546875" style="1" bestFit="1" customWidth="1"/>
    <col min="13829" max="13829" width="9.140625" style="1"/>
    <col min="13830" max="13830" width="2.140625" style="1" customWidth="1"/>
    <col min="13831" max="13831" width="12" style="1" customWidth="1"/>
    <col min="13832" max="13832" width="12.7109375" style="1" customWidth="1"/>
    <col min="13833" max="13833" width="12.85546875" style="1" bestFit="1" customWidth="1"/>
    <col min="13834" max="13834" width="10.7109375" style="1" customWidth="1"/>
    <col min="13835" max="13835" width="1.7109375" style="1" customWidth="1"/>
    <col min="13836" max="13836" width="9.140625" style="1"/>
    <col min="13837" max="13837" width="11.140625" style="1" customWidth="1"/>
    <col min="13838" max="13838" width="12.85546875" style="1" bestFit="1" customWidth="1"/>
    <col min="13839" max="14081" width="9.140625" style="1"/>
    <col min="14082" max="14082" width="11.42578125" style="1" customWidth="1"/>
    <col min="14083" max="14083" width="17" style="1" customWidth="1"/>
    <col min="14084" max="14084" width="12.85546875" style="1" bestFit="1" customWidth="1"/>
    <col min="14085" max="14085" width="9.140625" style="1"/>
    <col min="14086" max="14086" width="2.140625" style="1" customWidth="1"/>
    <col min="14087" max="14087" width="12" style="1" customWidth="1"/>
    <col min="14088" max="14088" width="12.7109375" style="1" customWidth="1"/>
    <col min="14089" max="14089" width="12.85546875" style="1" bestFit="1" customWidth="1"/>
    <col min="14090" max="14090" width="10.7109375" style="1" customWidth="1"/>
    <col min="14091" max="14091" width="1.7109375" style="1" customWidth="1"/>
    <col min="14092" max="14092" width="9.140625" style="1"/>
    <col min="14093" max="14093" width="11.140625" style="1" customWidth="1"/>
    <col min="14094" max="14094" width="12.85546875" style="1" bestFit="1" customWidth="1"/>
    <col min="14095" max="14337" width="9.140625" style="1"/>
    <col min="14338" max="14338" width="11.42578125" style="1" customWidth="1"/>
    <col min="14339" max="14339" width="17" style="1" customWidth="1"/>
    <col min="14340" max="14340" width="12.85546875" style="1" bestFit="1" customWidth="1"/>
    <col min="14341" max="14341" width="9.140625" style="1"/>
    <col min="14342" max="14342" width="2.140625" style="1" customWidth="1"/>
    <col min="14343" max="14343" width="12" style="1" customWidth="1"/>
    <col min="14344" max="14344" width="12.7109375" style="1" customWidth="1"/>
    <col min="14345" max="14345" width="12.85546875" style="1" bestFit="1" customWidth="1"/>
    <col min="14346" max="14346" width="10.7109375" style="1" customWidth="1"/>
    <col min="14347" max="14347" width="1.7109375" style="1" customWidth="1"/>
    <col min="14348" max="14348" width="9.140625" style="1"/>
    <col min="14349" max="14349" width="11.140625" style="1" customWidth="1"/>
    <col min="14350" max="14350" width="12.85546875" style="1" bestFit="1" customWidth="1"/>
    <col min="14351" max="14593" width="9.140625" style="1"/>
    <col min="14594" max="14594" width="11.42578125" style="1" customWidth="1"/>
    <col min="14595" max="14595" width="17" style="1" customWidth="1"/>
    <col min="14596" max="14596" width="12.85546875" style="1" bestFit="1" customWidth="1"/>
    <col min="14597" max="14597" width="9.140625" style="1"/>
    <col min="14598" max="14598" width="2.140625" style="1" customWidth="1"/>
    <col min="14599" max="14599" width="12" style="1" customWidth="1"/>
    <col min="14600" max="14600" width="12.7109375" style="1" customWidth="1"/>
    <col min="14601" max="14601" width="12.85546875" style="1" bestFit="1" customWidth="1"/>
    <col min="14602" max="14602" width="10.7109375" style="1" customWidth="1"/>
    <col min="14603" max="14603" width="1.7109375" style="1" customWidth="1"/>
    <col min="14604" max="14604" width="9.140625" style="1"/>
    <col min="14605" max="14605" width="11.140625" style="1" customWidth="1"/>
    <col min="14606" max="14606" width="12.85546875" style="1" bestFit="1" customWidth="1"/>
    <col min="14607" max="14849" width="9.140625" style="1"/>
    <col min="14850" max="14850" width="11.42578125" style="1" customWidth="1"/>
    <col min="14851" max="14851" width="17" style="1" customWidth="1"/>
    <col min="14852" max="14852" width="12.85546875" style="1" bestFit="1" customWidth="1"/>
    <col min="14853" max="14853" width="9.140625" style="1"/>
    <col min="14854" max="14854" width="2.140625" style="1" customWidth="1"/>
    <col min="14855" max="14855" width="12" style="1" customWidth="1"/>
    <col min="14856" max="14856" width="12.7109375" style="1" customWidth="1"/>
    <col min="14857" max="14857" width="12.85546875" style="1" bestFit="1" customWidth="1"/>
    <col min="14858" max="14858" width="10.7109375" style="1" customWidth="1"/>
    <col min="14859" max="14859" width="1.7109375" style="1" customWidth="1"/>
    <col min="14860" max="14860" width="9.140625" style="1"/>
    <col min="14861" max="14861" width="11.140625" style="1" customWidth="1"/>
    <col min="14862" max="14862" width="12.85546875" style="1" bestFit="1" customWidth="1"/>
    <col min="14863" max="15105" width="9.140625" style="1"/>
    <col min="15106" max="15106" width="11.42578125" style="1" customWidth="1"/>
    <col min="15107" max="15107" width="17" style="1" customWidth="1"/>
    <col min="15108" max="15108" width="12.85546875" style="1" bestFit="1" customWidth="1"/>
    <col min="15109" max="15109" width="9.140625" style="1"/>
    <col min="15110" max="15110" width="2.140625" style="1" customWidth="1"/>
    <col min="15111" max="15111" width="12" style="1" customWidth="1"/>
    <col min="15112" max="15112" width="12.7109375" style="1" customWidth="1"/>
    <col min="15113" max="15113" width="12.85546875" style="1" bestFit="1" customWidth="1"/>
    <col min="15114" max="15114" width="10.7109375" style="1" customWidth="1"/>
    <col min="15115" max="15115" width="1.7109375" style="1" customWidth="1"/>
    <col min="15116" max="15116" width="9.140625" style="1"/>
    <col min="15117" max="15117" width="11.140625" style="1" customWidth="1"/>
    <col min="15118" max="15118" width="12.85546875" style="1" bestFit="1" customWidth="1"/>
    <col min="15119" max="15361" width="9.140625" style="1"/>
    <col min="15362" max="15362" width="11.42578125" style="1" customWidth="1"/>
    <col min="15363" max="15363" width="17" style="1" customWidth="1"/>
    <col min="15364" max="15364" width="12.85546875" style="1" bestFit="1" customWidth="1"/>
    <col min="15365" max="15365" width="9.140625" style="1"/>
    <col min="15366" max="15366" width="2.140625" style="1" customWidth="1"/>
    <col min="15367" max="15367" width="12" style="1" customWidth="1"/>
    <col min="15368" max="15368" width="12.7109375" style="1" customWidth="1"/>
    <col min="15369" max="15369" width="12.85546875" style="1" bestFit="1" customWidth="1"/>
    <col min="15370" max="15370" width="10.7109375" style="1" customWidth="1"/>
    <col min="15371" max="15371" width="1.7109375" style="1" customWidth="1"/>
    <col min="15372" max="15372" width="9.140625" style="1"/>
    <col min="15373" max="15373" width="11.140625" style="1" customWidth="1"/>
    <col min="15374" max="15374" width="12.85546875" style="1" bestFit="1" customWidth="1"/>
    <col min="15375" max="15617" width="9.140625" style="1"/>
    <col min="15618" max="15618" width="11.42578125" style="1" customWidth="1"/>
    <col min="15619" max="15619" width="17" style="1" customWidth="1"/>
    <col min="15620" max="15620" width="12.85546875" style="1" bestFit="1" customWidth="1"/>
    <col min="15621" max="15621" width="9.140625" style="1"/>
    <col min="15622" max="15622" width="2.140625" style="1" customWidth="1"/>
    <col min="15623" max="15623" width="12" style="1" customWidth="1"/>
    <col min="15624" max="15624" width="12.7109375" style="1" customWidth="1"/>
    <col min="15625" max="15625" width="12.85546875" style="1" bestFit="1" customWidth="1"/>
    <col min="15626" max="15626" width="10.7109375" style="1" customWidth="1"/>
    <col min="15627" max="15627" width="1.7109375" style="1" customWidth="1"/>
    <col min="15628" max="15628" width="9.140625" style="1"/>
    <col min="15629" max="15629" width="11.140625" style="1" customWidth="1"/>
    <col min="15630" max="15630" width="12.85546875" style="1" bestFit="1" customWidth="1"/>
    <col min="15631" max="15873" width="9.140625" style="1"/>
    <col min="15874" max="15874" width="11.42578125" style="1" customWidth="1"/>
    <col min="15875" max="15875" width="17" style="1" customWidth="1"/>
    <col min="15876" max="15876" width="12.85546875" style="1" bestFit="1" customWidth="1"/>
    <col min="15877" max="15877" width="9.140625" style="1"/>
    <col min="15878" max="15878" width="2.140625" style="1" customWidth="1"/>
    <col min="15879" max="15879" width="12" style="1" customWidth="1"/>
    <col min="15880" max="15880" width="12.7109375" style="1" customWidth="1"/>
    <col min="15881" max="15881" width="12.85546875" style="1" bestFit="1" customWidth="1"/>
    <col min="15882" max="15882" width="10.7109375" style="1" customWidth="1"/>
    <col min="15883" max="15883" width="1.7109375" style="1" customWidth="1"/>
    <col min="15884" max="15884" width="9.140625" style="1"/>
    <col min="15885" max="15885" width="11.140625" style="1" customWidth="1"/>
    <col min="15886" max="15886" width="12.85546875" style="1" bestFit="1" customWidth="1"/>
    <col min="15887" max="16129" width="9.140625" style="1"/>
    <col min="16130" max="16130" width="11.42578125" style="1" customWidth="1"/>
    <col min="16131" max="16131" width="17" style="1" customWidth="1"/>
    <col min="16132" max="16132" width="12.85546875" style="1" bestFit="1" customWidth="1"/>
    <col min="16133" max="16133" width="9.140625" style="1"/>
    <col min="16134" max="16134" width="2.140625" style="1" customWidth="1"/>
    <col min="16135" max="16135" width="12" style="1" customWidth="1"/>
    <col min="16136" max="16136" width="12.7109375" style="1" customWidth="1"/>
    <col min="16137" max="16137" width="12.85546875" style="1" bestFit="1" customWidth="1"/>
    <col min="16138" max="16138" width="10.7109375" style="1" customWidth="1"/>
    <col min="16139" max="16139" width="1.7109375" style="1" customWidth="1"/>
    <col min="16140" max="16140" width="9.140625" style="1"/>
    <col min="16141" max="16141" width="11.140625" style="1" customWidth="1"/>
    <col min="16142" max="16142" width="12.85546875" style="1" bestFit="1" customWidth="1"/>
    <col min="16143" max="16384" width="9.140625" style="1"/>
  </cols>
  <sheetData>
    <row r="1" spans="2:15" x14ac:dyDescent="0.25">
      <c r="B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2:15" x14ac:dyDescent="0.2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2:15" x14ac:dyDescent="0.25">
      <c r="B4" s="33" t="s">
        <v>1</v>
      </c>
      <c r="C4" s="34"/>
      <c r="D4" s="34"/>
      <c r="E4" s="34"/>
      <c r="F4" s="7"/>
      <c r="G4" s="34" t="s">
        <v>2</v>
      </c>
      <c r="H4" s="34"/>
      <c r="I4" s="34"/>
      <c r="J4" s="34"/>
      <c r="K4" s="7"/>
      <c r="L4" s="34" t="s">
        <v>3</v>
      </c>
      <c r="M4" s="34"/>
      <c r="N4" s="34"/>
      <c r="O4" s="35"/>
    </row>
    <row r="5" spans="2:15" x14ac:dyDescent="0.25">
      <c r="B5" s="33"/>
      <c r="C5" s="34"/>
      <c r="D5" s="34"/>
      <c r="E5" s="34"/>
      <c r="F5" s="7"/>
      <c r="G5" s="34"/>
      <c r="H5" s="34"/>
      <c r="I5" s="34"/>
      <c r="J5" s="34"/>
      <c r="K5" s="7"/>
      <c r="L5" s="34"/>
      <c r="M5" s="34"/>
      <c r="N5" s="34"/>
      <c r="O5" s="35"/>
    </row>
    <row r="6" spans="2:15" x14ac:dyDescent="0.25"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r="7" spans="2:15" x14ac:dyDescent="0.25">
      <c r="B7" s="6"/>
      <c r="C7" s="2"/>
      <c r="D7" s="2"/>
      <c r="E7" s="2"/>
      <c r="F7" s="2"/>
      <c r="G7" s="36" t="s">
        <v>4</v>
      </c>
      <c r="H7" s="36"/>
      <c r="I7" s="2" t="s">
        <v>41</v>
      </c>
      <c r="J7" s="2"/>
      <c r="K7" s="2"/>
      <c r="L7" s="2"/>
      <c r="M7" s="2"/>
      <c r="N7" s="2"/>
      <c r="O7" s="3"/>
    </row>
    <row r="8" spans="2:15" x14ac:dyDescent="0.25">
      <c r="B8" s="37" t="s">
        <v>5</v>
      </c>
      <c r="C8" s="38"/>
      <c r="D8" s="39">
        <v>6.4</v>
      </c>
      <c r="E8" s="38" t="s">
        <v>6</v>
      </c>
      <c r="F8" s="2"/>
      <c r="G8" s="2"/>
      <c r="H8" s="2"/>
      <c r="I8" s="2"/>
      <c r="J8" s="2"/>
      <c r="K8" s="2"/>
      <c r="L8" s="38" t="s">
        <v>7</v>
      </c>
      <c r="M8" s="38"/>
      <c r="N8" s="39">
        <v>65</v>
      </c>
      <c r="O8" s="28" t="s">
        <v>8</v>
      </c>
    </row>
    <row r="9" spans="2:15" x14ac:dyDescent="0.25">
      <c r="B9" s="37"/>
      <c r="C9" s="38"/>
      <c r="D9" s="39"/>
      <c r="E9" s="38"/>
      <c r="F9" s="2"/>
      <c r="G9" s="29" t="s">
        <v>9</v>
      </c>
      <c r="H9" s="29"/>
      <c r="I9" s="8">
        <f>VLOOKUP(I7,[1]Sheet1!D2:F61,3,0)</f>
        <v>0.79200000000000004</v>
      </c>
      <c r="J9" s="5" t="s">
        <v>10</v>
      </c>
      <c r="K9" s="2"/>
      <c r="L9" s="38"/>
      <c r="M9" s="38"/>
      <c r="N9" s="39"/>
      <c r="O9" s="28"/>
    </row>
    <row r="10" spans="2:15" x14ac:dyDescent="0.25">
      <c r="B10" s="4"/>
      <c r="C10" s="5"/>
      <c r="D10" s="2"/>
      <c r="E10" s="5"/>
      <c r="F10" s="2"/>
      <c r="G10" s="29" t="s">
        <v>11</v>
      </c>
      <c r="H10" s="29"/>
      <c r="I10" s="8">
        <f>VLOOKUP(I7,[1]Sheet1!D2:F61,2,0)</f>
        <v>0.609375</v>
      </c>
      <c r="J10" s="5" t="s">
        <v>12</v>
      </c>
      <c r="K10" s="2"/>
      <c r="L10" s="5"/>
      <c r="M10" s="5"/>
      <c r="N10" s="2"/>
      <c r="O10" s="9"/>
    </row>
    <row r="11" spans="2:15" x14ac:dyDescent="0.25">
      <c r="B11" s="37" t="s">
        <v>13</v>
      </c>
      <c r="C11" s="38"/>
      <c r="D11" s="39">
        <v>0</v>
      </c>
      <c r="E11" s="38" t="s">
        <v>6</v>
      </c>
      <c r="F11" s="2"/>
      <c r="G11" s="10"/>
      <c r="H11" s="10"/>
      <c r="I11" s="11"/>
      <c r="J11" s="5"/>
      <c r="K11" s="2"/>
      <c r="L11" s="38" t="s">
        <v>14</v>
      </c>
      <c r="M11" s="38"/>
      <c r="N11" s="39">
        <v>35</v>
      </c>
      <c r="O11" s="28" t="s">
        <v>8</v>
      </c>
    </row>
    <row r="12" spans="2:15" x14ac:dyDescent="0.25">
      <c r="B12" s="37"/>
      <c r="C12" s="38"/>
      <c r="D12" s="39"/>
      <c r="E12" s="38"/>
      <c r="F12" s="2"/>
      <c r="G12" s="2"/>
      <c r="H12" s="2"/>
      <c r="I12" s="2"/>
      <c r="J12" s="2"/>
      <c r="K12" s="2"/>
      <c r="L12" s="38"/>
      <c r="M12" s="38"/>
      <c r="N12" s="39"/>
      <c r="O12" s="28"/>
    </row>
    <row r="13" spans="2:15" x14ac:dyDescent="0.25">
      <c r="B13" s="12"/>
      <c r="C13" s="11"/>
      <c r="D13" s="13"/>
      <c r="E13" s="11"/>
      <c r="F13" s="2"/>
      <c r="G13" s="2" t="s">
        <v>15</v>
      </c>
      <c r="H13" s="2"/>
      <c r="I13" s="2" t="s">
        <v>16</v>
      </c>
      <c r="J13" s="2"/>
      <c r="K13" s="2"/>
      <c r="L13" s="11"/>
      <c r="M13" s="11"/>
      <c r="N13" s="13"/>
      <c r="O13" s="14"/>
    </row>
    <row r="14" spans="2:15" x14ac:dyDescent="0.25">
      <c r="B14" s="37" t="s">
        <v>17</v>
      </c>
      <c r="C14" s="40"/>
      <c r="D14" s="41">
        <v>10</v>
      </c>
      <c r="E14" s="43" t="s">
        <v>6</v>
      </c>
      <c r="F14" s="2"/>
      <c r="G14" s="29" t="s">
        <v>18</v>
      </c>
      <c r="H14" s="29"/>
      <c r="I14" s="8">
        <f>VLOOKUP(I13,[1]Sheet1!D2:F61,3,0)</f>
        <v>0</v>
      </c>
      <c r="J14" s="5" t="s">
        <v>10</v>
      </c>
      <c r="K14" s="2"/>
      <c r="L14" s="38" t="s">
        <v>19</v>
      </c>
      <c r="M14" s="40"/>
      <c r="N14" s="41">
        <v>28</v>
      </c>
      <c r="O14" s="44" t="s">
        <v>8</v>
      </c>
    </row>
    <row r="15" spans="2:15" x14ac:dyDescent="0.25">
      <c r="B15" s="37"/>
      <c r="C15" s="40"/>
      <c r="D15" s="42"/>
      <c r="E15" s="43"/>
      <c r="F15" s="2"/>
      <c r="G15" s="29" t="s">
        <v>20</v>
      </c>
      <c r="H15" s="29"/>
      <c r="I15" s="8">
        <f>VLOOKUP(I13,[1]Sheet1!D2:F61,2,0)</f>
        <v>0</v>
      </c>
      <c r="J15" s="5" t="s">
        <v>12</v>
      </c>
      <c r="K15" s="2"/>
      <c r="L15" s="38"/>
      <c r="M15" s="40"/>
      <c r="N15" s="42"/>
      <c r="O15" s="44"/>
    </row>
    <row r="16" spans="2:15" x14ac:dyDescent="0.25">
      <c r="B16" s="4"/>
      <c r="C16" s="5"/>
      <c r="D16" s="2"/>
      <c r="E16" s="5"/>
      <c r="F16" s="2"/>
      <c r="G16" s="10"/>
      <c r="H16" s="10"/>
      <c r="I16" s="11"/>
      <c r="J16" s="5"/>
      <c r="K16" s="2"/>
      <c r="L16" s="5"/>
      <c r="M16" s="5"/>
      <c r="N16" s="2"/>
      <c r="O16" s="9"/>
    </row>
    <row r="17" spans="2:15" x14ac:dyDescent="0.25">
      <c r="B17" s="4"/>
      <c r="C17" s="5"/>
      <c r="D17" s="2"/>
      <c r="E17" s="5"/>
      <c r="F17" s="2"/>
      <c r="G17" s="29" t="s">
        <v>21</v>
      </c>
      <c r="H17" s="29"/>
      <c r="I17" s="15">
        <f>(((D8*I9*I10)+(D11*I14*I15))/((D8*I9)+(D11*I14)))</f>
        <v>0.609375</v>
      </c>
      <c r="J17" s="5" t="s">
        <v>12</v>
      </c>
      <c r="K17" s="2"/>
      <c r="L17" s="2"/>
      <c r="M17" s="2"/>
      <c r="N17" s="2"/>
      <c r="O17" s="9"/>
    </row>
    <row r="18" spans="2:15" x14ac:dyDescent="0.25">
      <c r="B18" s="45" t="s">
        <v>22</v>
      </c>
      <c r="C18" s="46"/>
      <c r="D18" s="41">
        <v>300</v>
      </c>
      <c r="E18" s="47" t="s">
        <v>23</v>
      </c>
      <c r="F18" s="2"/>
      <c r="G18" s="16"/>
      <c r="H18" s="16"/>
      <c r="I18" s="2"/>
      <c r="J18" s="2"/>
      <c r="K18" s="17"/>
      <c r="L18" s="17"/>
      <c r="M18" s="17"/>
      <c r="N18" s="17"/>
      <c r="O18" s="18"/>
    </row>
    <row r="19" spans="2:15" x14ac:dyDescent="0.25">
      <c r="B19" s="45"/>
      <c r="C19" s="46"/>
      <c r="D19" s="42"/>
      <c r="E19" s="47"/>
      <c r="F19" s="2"/>
      <c r="G19" s="48"/>
      <c r="H19" s="48"/>
      <c r="I19" s="48"/>
      <c r="J19" s="48"/>
      <c r="K19" s="48"/>
      <c r="L19" s="48"/>
      <c r="M19" s="48"/>
      <c r="N19" s="48"/>
      <c r="O19" s="49"/>
    </row>
    <row r="20" spans="2:15" x14ac:dyDescent="0.25">
      <c r="B20" s="4"/>
      <c r="C20" s="5"/>
      <c r="D20" s="2"/>
      <c r="E20" s="11"/>
      <c r="F20" s="2"/>
      <c r="G20" s="48"/>
      <c r="H20" s="48"/>
      <c r="I20" s="48"/>
      <c r="J20" s="48"/>
      <c r="K20" s="48"/>
      <c r="L20" s="48"/>
      <c r="M20" s="48"/>
      <c r="N20" s="48"/>
      <c r="O20" s="49"/>
    </row>
    <row r="21" spans="2:15" x14ac:dyDescent="0.25">
      <c r="B21" s="37" t="s">
        <v>24</v>
      </c>
      <c r="C21" s="38"/>
      <c r="D21" s="19">
        <f>((D8*I9)+(D11*I14))*1000</f>
        <v>5068.8</v>
      </c>
      <c r="E21" s="11" t="s">
        <v>25</v>
      </c>
      <c r="F21" s="2"/>
      <c r="G21" s="48"/>
      <c r="H21" s="48"/>
      <c r="I21" s="48"/>
      <c r="J21" s="48"/>
      <c r="K21" s="48"/>
      <c r="L21" s="48"/>
      <c r="M21" s="48"/>
      <c r="N21" s="48"/>
      <c r="O21" s="49"/>
    </row>
    <row r="22" spans="2:15" x14ac:dyDescent="0.25">
      <c r="B22" s="6"/>
      <c r="C22" s="2"/>
      <c r="D22" s="2"/>
      <c r="E22" s="5"/>
      <c r="F22" s="2"/>
      <c r="G22" s="48"/>
      <c r="H22" s="48"/>
      <c r="I22" s="48"/>
      <c r="J22" s="48"/>
      <c r="K22" s="48"/>
      <c r="L22" s="48"/>
      <c r="M22" s="48"/>
      <c r="N22" s="48"/>
      <c r="O22" s="49"/>
    </row>
    <row r="23" spans="2:15" x14ac:dyDescent="0.25">
      <c r="B23" s="50" t="s">
        <v>26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</row>
    <row r="24" spans="2:15" x14ac:dyDescent="0.25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2"/>
    </row>
    <row r="25" spans="2:15" x14ac:dyDescent="0.25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6" spans="2:15" x14ac:dyDescent="0.25">
      <c r="B26" s="53" t="s">
        <v>27</v>
      </c>
      <c r="C26" s="54"/>
      <c r="D26" s="8">
        <f>((0.785*POWER((1.147*((0.8*D14*1.19)^(0.33))),2))+(3.141*1.07*((0.8*D14*1.19)^(0.66))))</f>
        <v>19.441205073123776</v>
      </c>
      <c r="E26" s="38" t="s">
        <v>28</v>
      </c>
      <c r="F26" s="5"/>
      <c r="G26" s="38" t="s">
        <v>29</v>
      </c>
      <c r="H26" s="38"/>
      <c r="I26" s="55">
        <f>(((D8*I9)+(D11*I14)*I17*(N11-N8)))</f>
        <v>5.0688000000000004</v>
      </c>
      <c r="J26" s="38" t="s">
        <v>30</v>
      </c>
      <c r="K26" s="5"/>
      <c r="L26" s="38" t="s">
        <v>31</v>
      </c>
      <c r="M26" s="38"/>
      <c r="N26" s="55">
        <f>(D21*I17)</f>
        <v>3088.8</v>
      </c>
      <c r="O26" s="28" t="s">
        <v>32</v>
      </c>
    </row>
    <row r="27" spans="2:15" x14ac:dyDescent="0.25">
      <c r="B27" s="56" t="s">
        <v>33</v>
      </c>
      <c r="C27" s="57"/>
      <c r="D27" s="8">
        <f>((0.785*POWER((1.147*((0.8*D14*1.19)^(0.33))),2))+(3.141*1.07*((0.8*D14*1.19)^(0.66))))*((D11+D8)/D14)</f>
        <v>12.442371246799217</v>
      </c>
      <c r="E27" s="38"/>
      <c r="F27" s="5"/>
      <c r="G27" s="38"/>
      <c r="H27" s="38"/>
      <c r="I27" s="55"/>
      <c r="J27" s="38"/>
      <c r="K27" s="5"/>
      <c r="L27" s="38"/>
      <c r="M27" s="38"/>
      <c r="N27" s="55"/>
      <c r="O27" s="28"/>
    </row>
    <row r="28" spans="2:1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  <c r="O28" s="9"/>
    </row>
    <row r="29" spans="2:15" x14ac:dyDescent="0.25">
      <c r="B29" s="37" t="s">
        <v>34</v>
      </c>
      <c r="C29" s="38"/>
      <c r="D29" s="8">
        <f>D18*((D8+D11)*D27/D14)</f>
        <v>2388.93527938545</v>
      </c>
      <c r="E29" s="5" t="s">
        <v>32</v>
      </c>
      <c r="F29" s="5"/>
      <c r="G29" s="58" t="s">
        <v>35</v>
      </c>
      <c r="H29" s="58"/>
      <c r="I29" s="55">
        <f>D18*((D8+D11)*D27/D14)*(((N14-N8)-(N14-N11))/LN((N14-N8)/(N14-N11)))</f>
        <v>-43043.678203087511</v>
      </c>
      <c r="J29" s="38" t="s">
        <v>36</v>
      </c>
      <c r="K29" s="5"/>
      <c r="L29" s="62" t="s">
        <v>37</v>
      </c>
      <c r="M29" s="62"/>
      <c r="N29" s="8">
        <f>(N26*D31)/D29</f>
        <v>2.152790000027303</v>
      </c>
      <c r="O29" s="9" t="s">
        <v>38</v>
      </c>
    </row>
    <row r="30" spans="2:15" x14ac:dyDescent="0.25">
      <c r="B30" s="12"/>
      <c r="C30" s="11"/>
      <c r="D30" s="11"/>
      <c r="E30" s="5"/>
      <c r="F30" s="5"/>
      <c r="G30" s="58"/>
      <c r="H30" s="58"/>
      <c r="I30" s="55"/>
      <c r="J30" s="38"/>
      <c r="K30" s="5"/>
      <c r="L30" s="62"/>
      <c r="M30" s="62"/>
      <c r="N30" s="8">
        <f>N29*60</f>
        <v>129.16740000163819</v>
      </c>
      <c r="O30" s="9" t="s">
        <v>39</v>
      </c>
    </row>
    <row r="31" spans="2:15" ht="16.5" thickBot="1" x14ac:dyDescent="0.3">
      <c r="B31" s="64" t="s">
        <v>40</v>
      </c>
      <c r="C31" s="61"/>
      <c r="D31" s="20">
        <f>LN((N14-N8)/(N14-N11))</f>
        <v>1.6650077635889111</v>
      </c>
      <c r="E31" s="21"/>
      <c r="F31" s="21"/>
      <c r="G31" s="59"/>
      <c r="H31" s="59"/>
      <c r="I31" s="60"/>
      <c r="J31" s="61"/>
      <c r="K31" s="21"/>
      <c r="L31" s="63"/>
      <c r="M31" s="63"/>
      <c r="N31" s="22"/>
      <c r="O31" s="23"/>
    </row>
    <row r="32" spans="2:15" x14ac:dyDescent="0.25">
      <c r="B32" s="13"/>
      <c r="C32" s="13"/>
      <c r="D32" s="24"/>
      <c r="E32" s="2"/>
      <c r="F32" s="2"/>
      <c r="G32" s="25"/>
      <c r="H32" s="25"/>
      <c r="I32" s="24"/>
      <c r="J32" s="13"/>
      <c r="K32" s="2"/>
      <c r="L32" s="26"/>
      <c r="M32" s="26"/>
      <c r="N32" s="27"/>
      <c r="O32" s="2"/>
    </row>
  </sheetData>
  <mergeCells count="49">
    <mergeCell ref="B29:C29"/>
    <mergeCell ref="G29:H31"/>
    <mergeCell ref="I29:I31"/>
    <mergeCell ref="J29:J31"/>
    <mergeCell ref="L29:M31"/>
    <mergeCell ref="B31:C31"/>
    <mergeCell ref="B23:O24"/>
    <mergeCell ref="B26:C26"/>
    <mergeCell ref="E26:E27"/>
    <mergeCell ref="G26:H27"/>
    <mergeCell ref="I26:I27"/>
    <mergeCell ref="J26:J27"/>
    <mergeCell ref="L26:M27"/>
    <mergeCell ref="N26:N27"/>
    <mergeCell ref="O26:O27"/>
    <mergeCell ref="B27:C27"/>
    <mergeCell ref="G17:H17"/>
    <mergeCell ref="B18:C19"/>
    <mergeCell ref="D18:D19"/>
    <mergeCell ref="E18:E19"/>
    <mergeCell ref="G19:O22"/>
    <mergeCell ref="B21:C21"/>
    <mergeCell ref="O11:O12"/>
    <mergeCell ref="B14:C15"/>
    <mergeCell ref="D14:D15"/>
    <mergeCell ref="E14:E15"/>
    <mergeCell ref="G14:H14"/>
    <mergeCell ref="L14:M15"/>
    <mergeCell ref="N14:N15"/>
    <mergeCell ref="O14:O15"/>
    <mergeCell ref="G15:H15"/>
    <mergeCell ref="N11:N12"/>
    <mergeCell ref="G10:H10"/>
    <mergeCell ref="B11:C12"/>
    <mergeCell ref="D11:D12"/>
    <mergeCell ref="E11:E12"/>
    <mergeCell ref="L11:M12"/>
    <mergeCell ref="O8:O9"/>
    <mergeCell ref="G9:H9"/>
    <mergeCell ref="B1:O2"/>
    <mergeCell ref="B4:E5"/>
    <mergeCell ref="G4:J5"/>
    <mergeCell ref="L4:O5"/>
    <mergeCell ref="G7:H7"/>
    <mergeCell ref="B8:C9"/>
    <mergeCell ref="D8:D9"/>
    <mergeCell ref="E8:E9"/>
    <mergeCell ref="L8:M9"/>
    <mergeCell ref="N8:N9"/>
  </mergeCells>
  <pageMargins left="0.7" right="0.7" top="0.75" bottom="0.75" header="0.3" footer="0.3"/>
  <pageSetup orientation="portrait" r:id="rId1"/>
  <ignoredErrors>
    <ignoredError sqref="D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2022-08-16T04:52:13Z</dcterms:modified>
</cp:coreProperties>
</file>