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iservcorp-my.sharepoint.com/personal/dharanisankar_muthusamy_fiserv_com/Documents/"/>
    </mc:Choice>
  </mc:AlternateContent>
  <xr:revisionPtr revIDLastSave="257" documentId="13_ncr:1_{BD911743-E20D-4E18-8ECB-BFA50973766D}" xr6:coauthVersionLast="47" xr6:coauthVersionMax="47" xr10:uidLastSave="{95C3ED79-B14E-4D36-AF27-303F5B8AD13D}"/>
  <bookViews>
    <workbookView xWindow="-110" yWindow="-110" windowWidth="19420" windowHeight="10080" activeTab="3" xr2:uid="{56009D22-9A51-47F8-893B-CAB08B375F9D}"/>
  </bookViews>
  <sheets>
    <sheet name="Stocks" sheetId="1" r:id="rId1"/>
    <sheet name="Pivot Stocks" sheetId="4" r:id="rId2"/>
    <sheet name="Pivot_ShareQuantity" sheetId="7" r:id="rId3"/>
    <sheet name="MF" sheetId="2" r:id="rId4"/>
    <sheet name="MF Pivot" sheetId="5" r:id="rId5"/>
    <sheet name="ReadMe" sheetId="6" r:id="rId6"/>
  </sheets>
  <calcPr calcId="191029"/>
  <pivotCaches>
    <pivotCache cacheId="122" r:id="rId7"/>
    <pivotCache cacheId="123" r:id="rId8"/>
    <pivotCache cacheId="124" r:id="rId9"/>
    <pivotCache cacheId="12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G25" i="1" s="1"/>
  <c r="H25" i="1" s="1"/>
  <c r="F25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3" i="1"/>
  <c r="N10" i="1"/>
  <c r="N11" i="1"/>
  <c r="N13" i="1"/>
  <c r="N14" i="1"/>
  <c r="N15" i="1"/>
  <c r="N17" i="1"/>
  <c r="N18" i="1"/>
  <c r="N19" i="1"/>
  <c r="N20" i="1"/>
  <c r="N21" i="1"/>
  <c r="N22" i="1"/>
  <c r="N23" i="1"/>
  <c r="M10" i="1"/>
  <c r="M11" i="1"/>
  <c r="M13" i="1"/>
  <c r="M14" i="1"/>
  <c r="M15" i="1"/>
  <c r="M17" i="1"/>
  <c r="M18" i="1"/>
  <c r="M19" i="1"/>
  <c r="M20" i="1"/>
  <c r="M21" i="1"/>
  <c r="M22" i="1"/>
  <c r="M23" i="1"/>
  <c r="L10" i="1"/>
  <c r="L11" i="1"/>
  <c r="L12" i="1"/>
  <c r="N12" i="1" s="1"/>
  <c r="L13" i="1"/>
  <c r="L14" i="1"/>
  <c r="L15" i="1"/>
  <c r="L17" i="1"/>
  <c r="L18" i="1"/>
  <c r="L19" i="1"/>
  <c r="L20" i="1"/>
  <c r="L21" i="1"/>
  <c r="L22" i="1"/>
  <c r="L23" i="1"/>
  <c r="K10" i="1"/>
  <c r="K11" i="1"/>
  <c r="K13" i="1"/>
  <c r="K14" i="1"/>
  <c r="K15" i="1"/>
  <c r="K17" i="1"/>
  <c r="K18" i="1"/>
  <c r="K19" i="1"/>
  <c r="K20" i="1"/>
  <c r="K21" i="1"/>
  <c r="K22" i="1"/>
  <c r="K23" i="1"/>
  <c r="J10" i="1"/>
  <c r="J11" i="1"/>
  <c r="J13" i="1"/>
  <c r="J14" i="1"/>
  <c r="J15" i="1"/>
  <c r="J17" i="1"/>
  <c r="J18" i="1"/>
  <c r="J19" i="1"/>
  <c r="J20" i="1"/>
  <c r="J21" i="1"/>
  <c r="J22" i="1"/>
  <c r="J23" i="1"/>
  <c r="N4" i="1"/>
  <c r="N5" i="1"/>
  <c r="N6" i="1"/>
  <c r="N7" i="1"/>
  <c r="N8" i="1"/>
  <c r="M4" i="1"/>
  <c r="M5" i="1"/>
  <c r="M6" i="1"/>
  <c r="M7" i="1"/>
  <c r="M8" i="1"/>
  <c r="L4" i="1"/>
  <c r="L5" i="1"/>
  <c r="L6" i="1"/>
  <c r="L7" i="1"/>
  <c r="L8" i="1"/>
  <c r="E23" i="1"/>
  <c r="G23" i="1" s="1"/>
  <c r="H23" i="1" s="1"/>
  <c r="E24" i="1"/>
  <c r="G24" i="1" s="1"/>
  <c r="H24" i="1" s="1"/>
  <c r="J24" i="1" s="1"/>
  <c r="E22" i="1"/>
  <c r="F22" i="1" s="1"/>
  <c r="E21" i="1"/>
  <c r="G21" i="1" s="1"/>
  <c r="H21" i="1" s="1"/>
  <c r="E20" i="1"/>
  <c r="F20" i="1" s="1"/>
  <c r="E19" i="1"/>
  <c r="G19" i="1" s="1"/>
  <c r="H19" i="1" s="1"/>
  <c r="E18" i="1"/>
  <c r="F18" i="1" s="1"/>
  <c r="E17" i="1"/>
  <c r="G17" i="1" s="1"/>
  <c r="H17" i="1" s="1"/>
  <c r="E16" i="1"/>
  <c r="F16" i="1" s="1"/>
  <c r="E15" i="1"/>
  <c r="G15" i="1" s="1"/>
  <c r="H15" i="1" s="1"/>
  <c r="E14" i="1"/>
  <c r="G14" i="1" s="1"/>
  <c r="H14" i="1" s="1"/>
  <c r="E13" i="1"/>
  <c r="G13" i="1" s="1"/>
  <c r="H13" i="1" s="1"/>
  <c r="E12" i="1"/>
  <c r="G12" i="1" s="1"/>
  <c r="H12" i="1" s="1"/>
  <c r="E11" i="1"/>
  <c r="G11" i="1" s="1"/>
  <c r="H11" i="1" s="1"/>
  <c r="E10" i="1"/>
  <c r="G10" i="1" s="1"/>
  <c r="H10" i="1" s="1"/>
  <c r="E9" i="1"/>
  <c r="G9" i="1" s="1"/>
  <c r="H9" i="1" s="1"/>
  <c r="J9" i="1" s="1"/>
  <c r="E8" i="1"/>
  <c r="G8" i="1" s="1"/>
  <c r="H8" i="1" s="1"/>
  <c r="J8" i="1" s="1"/>
  <c r="E7" i="1"/>
  <c r="G7" i="1" s="1"/>
  <c r="H7" i="1" s="1"/>
  <c r="J7" i="1" s="1"/>
  <c r="E6" i="1"/>
  <c r="G6" i="1" s="1"/>
  <c r="H6" i="1" s="1"/>
  <c r="J6" i="1" s="1"/>
  <c r="E5" i="1"/>
  <c r="F5" i="1" s="1"/>
  <c r="E3" i="1"/>
  <c r="G3" i="1" s="1"/>
  <c r="H3" i="1" s="1"/>
  <c r="J3" i="1" s="1"/>
  <c r="E4" i="1"/>
  <c r="G4" i="1" s="1"/>
  <c r="H4" i="1" s="1"/>
  <c r="J4" i="1" s="1"/>
  <c r="G16" i="1"/>
  <c r="H16" i="1" s="1"/>
  <c r="J16" i="1" s="1"/>
  <c r="B28" i="7"/>
  <c r="J25" i="1" l="1"/>
  <c r="L25" i="1" s="1"/>
  <c r="K25" i="1"/>
  <c r="M12" i="1"/>
  <c r="O12" i="1" s="1"/>
  <c r="L16" i="1"/>
  <c r="M16" i="1" s="1"/>
  <c r="K16" i="1"/>
  <c r="K24" i="1"/>
  <c r="K3" i="1"/>
  <c r="F19" i="1"/>
  <c r="K9" i="1"/>
  <c r="K8" i="1"/>
  <c r="G22" i="1"/>
  <c r="H22" i="1" s="1"/>
  <c r="K7" i="1"/>
  <c r="K4" i="1"/>
  <c r="K6" i="1"/>
  <c r="F17" i="1"/>
  <c r="F15" i="1"/>
  <c r="F11" i="1"/>
  <c r="F24" i="1"/>
  <c r="L24" i="1" s="1"/>
  <c r="F9" i="1"/>
  <c r="G20" i="1"/>
  <c r="H20" i="1" s="1"/>
  <c r="F23" i="1"/>
  <c r="F8" i="1"/>
  <c r="F7" i="1"/>
  <c r="G5" i="1"/>
  <c r="H5" i="1" s="1"/>
  <c r="G18" i="1"/>
  <c r="H18" i="1" s="1"/>
  <c r="F10" i="1"/>
  <c r="F3" i="1"/>
  <c r="L3" i="1" s="1"/>
  <c r="F14" i="1"/>
  <c r="F6" i="1"/>
  <c r="F21" i="1"/>
  <c r="F13" i="1"/>
  <c r="F12" i="1"/>
  <c r="F4" i="1"/>
  <c r="M25" i="1" l="1"/>
  <c r="N25" i="1"/>
  <c r="N3" i="1"/>
  <c r="M3" i="1"/>
  <c r="L9" i="1"/>
  <c r="B22" i="7"/>
  <c r="N16" i="1"/>
  <c r="N24" i="1"/>
  <c r="M24" i="1"/>
  <c r="J5" i="1"/>
  <c r="K5" i="1"/>
  <c r="O25" i="1" l="1"/>
  <c r="M9" i="1"/>
  <c r="N9" i="1"/>
  <c r="B21" i="7" l="1"/>
</calcChain>
</file>

<file path=xl/sharedStrings.xml><?xml version="1.0" encoding="utf-8"?>
<sst xmlns="http://schemas.openxmlformats.org/spreadsheetml/2006/main" count="147" uniqueCount="68">
  <si>
    <t>S.No</t>
  </si>
  <si>
    <t>Stock Name</t>
  </si>
  <si>
    <t>Quantity</t>
  </si>
  <si>
    <t>Date of Purchase</t>
  </si>
  <si>
    <t>SIP DATE</t>
  </si>
  <si>
    <t>NAV</t>
  </si>
  <si>
    <t>Units Allocated</t>
  </si>
  <si>
    <t>NIFTY 50 INDEX FUND</t>
  </si>
  <si>
    <t>NIFTY NEXT FIFTY INDEX FUND</t>
  </si>
  <si>
    <t>SIP Amount</t>
  </si>
  <si>
    <t>8th Apr 2024</t>
  </si>
  <si>
    <t xml:space="preserve"> 5000 (4999.75) </t>
  </si>
  <si>
    <t>12th April</t>
  </si>
  <si>
    <t>18th April</t>
  </si>
  <si>
    <t>1000 (999.95)</t>
  </si>
  <si>
    <t>4000 (3999.8)</t>
  </si>
  <si>
    <t>3rd May</t>
  </si>
  <si>
    <t>5th May 2024</t>
  </si>
  <si>
    <t>NIPPON IND ETF GOLD (GOLDBEES)</t>
  </si>
  <si>
    <t>Brokerage</t>
  </si>
  <si>
    <t>THE KARNATAKA BANK</t>
  </si>
  <si>
    <t xml:space="preserve">IDFC LIMITED </t>
  </si>
  <si>
    <t>ITC LIMITED</t>
  </si>
  <si>
    <t>Amount Spend Excluding (STT, GST)</t>
  </si>
  <si>
    <t>NATCO PHARMA LTD.</t>
  </si>
  <si>
    <t xml:space="preserve">TATA STEEL LTD </t>
  </si>
  <si>
    <t xml:space="preserve">THE SOUTH INDIAN BAN </t>
  </si>
  <si>
    <t>Total Amount Invested</t>
  </si>
  <si>
    <t>Row Labels</t>
  </si>
  <si>
    <t>Grand Total</t>
  </si>
  <si>
    <t>Sum of Quantity</t>
  </si>
  <si>
    <t>Sum of Amount Spend Excluding (STT, GST)</t>
  </si>
  <si>
    <t>Buy Value</t>
  </si>
  <si>
    <t>Sum of Buy Value</t>
  </si>
  <si>
    <t>(blank)</t>
  </si>
  <si>
    <t>Sum of Units Allocated</t>
  </si>
  <si>
    <t>Average of NAV</t>
  </si>
  <si>
    <t>NIFTY 50 INDEX MUTUAL FUND</t>
  </si>
  <si>
    <t>NIFTY NEXT 50 INDEX FUND</t>
  </si>
  <si>
    <t>FEDERAL BANK</t>
  </si>
  <si>
    <t>INFOSYS</t>
  </si>
  <si>
    <t>MANAPPURAM FINANCE</t>
  </si>
  <si>
    <t>DR REDDY</t>
  </si>
  <si>
    <t>Brokerage Per Share</t>
  </si>
  <si>
    <t>Exchange Transaction Charges</t>
  </si>
  <si>
    <t>Security Transaction Tax</t>
  </si>
  <si>
    <t>CGST</t>
  </si>
  <si>
    <t>SGST</t>
  </si>
  <si>
    <t>NetAmount</t>
  </si>
  <si>
    <t>Taxable Value</t>
  </si>
  <si>
    <t>Sum of NetAmount</t>
  </si>
  <si>
    <t>Sum of Security Transaction Tax</t>
  </si>
  <si>
    <t>Sum of Brokerage Per Share</t>
  </si>
  <si>
    <t>Sum of Exchange Transaction Charges</t>
  </si>
  <si>
    <t>Sum of Taxable Value</t>
  </si>
  <si>
    <t>Sum of CGST</t>
  </si>
  <si>
    <t>Sum of SGST</t>
  </si>
  <si>
    <t>Share Buy Value Per Share</t>
  </si>
  <si>
    <t>Sum of Share Buy Value Per Share</t>
  </si>
  <si>
    <t>Brokerage - All Shares</t>
  </si>
  <si>
    <t>Sum of Brokerage - All Shares</t>
  </si>
  <si>
    <t>Brokerage = 0.05% Per share</t>
  </si>
  <si>
    <t>Exchange Transaction Charges = Buy value (Including Brokerage) * 0.00322%</t>
  </si>
  <si>
    <t>Security Transaction Tax = Buy value (Including Brokerage) * 0.1%</t>
  </si>
  <si>
    <t xml:space="preserve">Taxable Value = Brokerage + Exchange Transaction Charges </t>
  </si>
  <si>
    <t>CGST = 9% of Taxable value</t>
  </si>
  <si>
    <t>SGST = 9% of Taxable value</t>
  </si>
  <si>
    <t>PortFolio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</si>
</sst>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quotePrefix="1" applyBorder="1"/>
    <xf numFmtId="2" fontId="0" fillId="0" borderId="1" xfId="0" quotePrefix="1" applyNumberFormat="1" applyBorder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0" borderId="1" xfId="0" applyFont="1" applyBorder="1"/>
    <xf numFmtId="14" fontId="2" fillId="0" borderId="1" xfId="0" applyNumberFormat="1" applyFont="1" applyBorder="1"/>
    <xf numFmtId="0" fontId="3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[Investment_Details_2024.xlsx]Pivot_ShareQuantity!PivotTable4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Pivot_ShareQuantity!$B$4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Pivot_ShareQuantity!$A$5:$A$17</c:f>
              <c:strCache>
                <c:ptCount val="12"/>
                <c:pt idx="0">
                  <c:v>IDFC LIMITED </c:v>
                </c:pt>
                <c:pt idx="1">
                  <c:v>MANAPPURAM FINANCE</c:v>
                </c:pt>
                <c:pt idx="2">
                  <c:v>NIPPON IND ETF GOLD (GOLDBEES)</c:v>
                </c:pt>
                <c:pt idx="3">
                  <c:v>ITC LIMITED</c:v>
                </c:pt>
                <c:pt idx="4">
                  <c:v>TATA STEEL LTD </c:v>
                </c:pt>
                <c:pt idx="5">
                  <c:v>FEDERAL BANK</c:v>
                </c:pt>
                <c:pt idx="6">
                  <c:v>THE SOUTH INDIAN BAN </c:v>
                </c:pt>
                <c:pt idx="7">
                  <c:v>THE KARNATAKA BANK</c:v>
                </c:pt>
                <c:pt idx="8">
                  <c:v>NATCO PHARMA LTD.</c:v>
                </c:pt>
                <c:pt idx="9">
                  <c:v>DR REDDY</c:v>
                </c:pt>
                <c:pt idx="10">
                  <c:v>INFOSYS</c:v>
                </c:pt>
                <c:pt idx="11">
                  <c:v>(blank)</c:v>
                </c:pt>
              </c:strCache>
            </c:strRef>
          </c:cat>
          <c:val>
            <c:numRef>
              <c:f>Pivot_ShareQuantity!$B$5:$B$17</c:f>
              <c:numCache>
                <c:formatCode>General</c:formatCode>
                <c:ptCount val="12"/>
                <c:pt idx="0">
                  <c:v>50</c:v>
                </c:pt>
                <c:pt idx="1">
                  <c:v>25</c:v>
                </c:pt>
                <c:pt idx="2">
                  <c:v>20</c:v>
                </c:pt>
                <c:pt idx="3">
                  <c:v>11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7-4886-955C-CBC05C19CD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3220783"/>
        <c:axId val="1273219343"/>
      </c:lineChart>
      <c:catAx>
        <c:axId val="1273220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19343"/>
        <c:crosses val="autoZero"/>
        <c:auto val="1"/>
        <c:lblAlgn val="ctr"/>
        <c:lblOffset val="100"/>
        <c:noMultiLvlLbl val="0"/>
      </c:catAx>
      <c:valAx>
        <c:axId val="1273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2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406399</xdr:colOff>
      <xdr:row>1</xdr:row>
      <xdr:rowOff>63500</xdr:rowOff>
    </xdr:from>
    <xdr:to>
      <xdr:col>21</xdr:col>
      <xdr:colOff>466724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A9C93-C611-2FDF-0DD8-EAF71E56D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samy, Dharanisankar" refreshedDate="45422.637709722221" createdVersion="8" refreshedVersion="8" minRefreshableVersion="3" recordCount="80" xr:uid="{CB49860A-A840-4E9B-B2B1-FA129DF27B20}">
  <cacheSource type="worksheet">
    <worksheetSource ref="A2:O101" sheet="Stocks"/>
  </cacheSource>
  <cacheFields count="15">
    <cacheField name="S.No" numFmtId="0">
      <sharedItems containsString="0" containsBlank="1" containsNumber="1" containsInteger="1" minValue="1" maxValue="23"/>
    </cacheField>
    <cacheField name="Stock Name" numFmtId="0">
      <sharedItems containsBlank="1" count="12">
        <s v="IDFC LIMITED "/>
        <s v="ITC LIMITED"/>
        <s v="NATCO PHARMA LTD."/>
        <s v="TATA STEEL LTD "/>
        <s v="THE SOUTH INDIAN BAN "/>
        <s v="NIPPON IND ETF GOLD (GOLDBEES)"/>
        <s v="THE KARNATAKA BANK"/>
        <s v="FEDERAL BANK"/>
        <s v="INFOSYS"/>
        <s v="MANAPPURAM FINANCE"/>
        <s v="DR REDDY"/>
        <m/>
      </sharedItems>
    </cacheField>
    <cacheField name="Quantity" numFmtId="0">
      <sharedItems containsString="0" containsBlank="1" containsNumber="1" containsInteger="1" minValue="1" maxValue="20"/>
    </cacheField>
    <cacheField name="Share Buy Value Per Share" numFmtId="0">
      <sharedItems containsString="0" containsBlank="1" containsNumber="1" minValue="28.45" maxValue="5996"/>
    </cacheField>
    <cacheField name="Brokerage Per Share" numFmtId="0">
      <sharedItems containsString="0" containsBlank="1" containsNumber="1" minValue="0.14224999999999999" maxValue="29.98"/>
    </cacheField>
    <cacheField name="Brokerage - All Shares" numFmtId="0">
      <sharedItems containsString="0" containsBlank="1" containsNumber="1" minValue="0.3095" maxValue="29.98"/>
    </cacheField>
    <cacheField name="Buy Value" numFmtId="0">
      <sharedItems containsString="0" containsBlank="1" containsNumber="1" minValue="28.59225" maxValue="6025.98"/>
    </cacheField>
    <cacheField name="Amount Spend Excluding (STT, GST)" numFmtId="0">
      <sharedItems containsString="0" containsBlank="1" containsNumber="1" minValue="62.209499999999998" maxValue="6025.98"/>
    </cacheField>
    <cacheField name="Date of Purchase" numFmtId="0">
      <sharedItems containsNonDate="0" containsDate="1" containsString="0" containsBlank="1" minDate="2024-04-29T00:00:00" maxDate="2024-05-12T00:00:00" count="9">
        <d v="2024-04-29T00:00:00"/>
        <d v="2024-04-30T00:00:00"/>
        <d v="2024-05-02T00:00:00"/>
        <d v="2024-05-07T00:00:00"/>
        <d v="2024-05-06T00:00:00"/>
        <d v="2024-05-09T00:00:00"/>
        <d v="2024-05-10T00:00:00"/>
        <d v="2024-05-11T00:00:00"/>
        <m/>
      </sharedItems>
    </cacheField>
    <cacheField name="Exchange Transaction Charges" numFmtId="0">
      <sharedItems containsString="0" containsBlank="1" containsNumber="1" minValue="2.0031459000000003E-3" maxValue="0.194036556"/>
    </cacheField>
    <cacheField name="Security Transaction Tax" numFmtId="0">
      <sharedItems containsString="0" containsBlank="1" containsNumber="1" minValue="6.2209500000000001E-2" maxValue="6.0259799999999997"/>
    </cacheField>
    <cacheField name="Taxable Value" numFmtId="0">
      <sharedItems containsString="0" containsBlank="1" containsNumber="1" minValue="0.3115031459" maxValue="30.174036556000001"/>
    </cacheField>
    <cacheField name="CGST" numFmtId="0">
      <sharedItems containsString="0" containsBlank="1" containsNumber="1" minValue="2.8035283131E-2" maxValue="2.7156632900400002"/>
    </cacheField>
    <cacheField name="SGST" numFmtId="0">
      <sharedItems containsString="0" containsBlank="1" containsNumber="1" minValue="2.8035283131E-2" maxValue="2.7156632900400002"/>
    </cacheField>
    <cacheField name="NetAmount" numFmtId="0">
      <sharedItems containsString="0" containsBlank="1" containsNumber="1" minValue="62.329783212161992" maxValue="6037.63134313607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samy, Dharanisankar" refreshedDate="45422.637710069444" createdVersion="8" refreshedVersion="8" minRefreshableVersion="3" recordCount="80" xr:uid="{70281A73-5023-4BA1-8D70-B6079EEBA3AC}">
  <cacheSource type="worksheet">
    <worksheetSource ref="B2:C100" sheet="Stocks"/>
  </cacheSource>
  <cacheFields count="2">
    <cacheField name="Stock Name" numFmtId="0">
      <sharedItems containsBlank="1" count="12">
        <s v="IDFC LIMITED "/>
        <s v="ITC LIMITED"/>
        <s v="NATCO PHARMA LTD."/>
        <s v="TATA STEEL LTD "/>
        <s v="THE SOUTH INDIAN BAN "/>
        <s v="NIPPON IND ETF GOLD (GOLDBEES)"/>
        <s v="THE KARNATAKA BANK"/>
        <s v="FEDERAL BANK"/>
        <s v="INFOSYS"/>
        <s v="MANAPPURAM FINANCE"/>
        <s v="DR REDDY"/>
        <m/>
      </sharedItems>
    </cacheField>
    <cacheField name="Quantity" numFmtId="0">
      <sharedItems containsString="0" containsBlank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samy, Dharanisankar" refreshedDate="45422.637710069444" createdVersion="8" refreshedVersion="8" minRefreshableVersion="3" recordCount="13" xr:uid="{BF56AC6E-1035-43B4-939B-EF33B53F7990}">
  <cacheSource type="worksheet">
    <worksheetSource ref="A2:E100" sheet="MF"/>
  </cacheSource>
  <cacheFields count="5">
    <cacheField name="S.No" numFmtId="0">
      <sharedItems containsString="0" containsBlank="1" containsNumber="1" containsInteger="1" minValue="1" maxValue="12"/>
    </cacheField>
    <cacheField name="SIP DATE" numFmtId="0">
      <sharedItems containsBlank="1" count="3">
        <s v="8th Apr 2024"/>
        <s v="5th May 2024"/>
        <m/>
      </sharedItems>
    </cacheField>
    <cacheField name="SIP Amount" numFmtId="0">
      <sharedItems containsBlank="1" count="2">
        <s v=" 5000 (4999.75) "/>
        <m/>
      </sharedItems>
    </cacheField>
    <cacheField name="NAV" numFmtId="0">
      <sharedItems containsString="0" containsBlank="1" containsNumber="1" minValue="144.4504" maxValue="152.96530000000001"/>
    </cacheField>
    <cacheField name="Units Allocated" numFmtId="0">
      <sharedItems containsString="0" containsBlank="1" containsNumber="1" minValue="32.162999999999997" maxValue="32.6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thusamy, Dharanisankar" refreshedDate="45422.637710185183" createdVersion="8" refreshedVersion="8" minRefreshableVersion="3" recordCount="13" xr:uid="{E63FC804-C2D2-49E8-AB5A-913A984BA361}">
  <cacheSource type="worksheet">
    <worksheetSource ref="I2:M433" sheet="MF"/>
  </cacheSource>
  <cacheFields count="5">
    <cacheField name="S.No" numFmtId="0">
      <sharedItems containsString="0" containsBlank="1" containsNumber="1" containsInteger="1" minValue="1" maxValue="12"/>
    </cacheField>
    <cacheField name="SIP DATE" numFmtId="0">
      <sharedItems containsBlank="1" count="4">
        <s v="12th April"/>
        <s v="18th April"/>
        <s v="3rd May"/>
        <m/>
      </sharedItems>
    </cacheField>
    <cacheField name="SIP Amount" numFmtId="0">
      <sharedItems containsBlank="1" count="4">
        <s v="1000 (999.95)"/>
        <s v="4000 (3999.8)"/>
        <m/>
        <s v="1000 (999.5)" u="1"/>
      </sharedItems>
    </cacheField>
    <cacheField name="NAV" numFmtId="0">
      <sharedItems containsString="0" containsBlank="1" containsNumber="1" minValue="22.718699999999998" maxValue="23.7973"/>
    </cacheField>
    <cacheField name="Units Allocated" numFmtId="0">
      <sharedItems containsString="0" containsBlank="1" containsNumber="1" minValue="42.018999999999998" maxValue="176.057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x v="0"/>
    <n v="10"/>
    <n v="119.45"/>
    <n v="0.59725000000000006"/>
    <n v="5.9725000000000001"/>
    <n v="120.04725000000001"/>
    <n v="1200.4725000000001"/>
    <x v="0"/>
    <n v="3.8655214500000007E-2"/>
    <n v="1.2004725000000001"/>
    <n v="6.0111552145000005"/>
    <n v="0.54100396930500005"/>
    <n v="0.54100396930500005"/>
    <n v="1202.79363565311"/>
  </r>
  <r>
    <n v="2"/>
    <x v="1"/>
    <n v="2"/>
    <n v="436.9"/>
    <n v="2.1844999999999999"/>
    <n v="4.3689999999999998"/>
    <n v="439.08449999999999"/>
    <n v="878.16899999999998"/>
    <x v="0"/>
    <n v="2.8277041800000003E-2"/>
    <n v="0.87816899999999998"/>
    <n v="4.3972770417999998"/>
    <n v="0.39575493376199994"/>
    <n v="0.39575493376199994"/>
    <n v="879.86695590932391"/>
  </r>
  <r>
    <n v="3"/>
    <x v="1"/>
    <n v="6"/>
    <n v="436.5"/>
    <n v="2.1825000000000001"/>
    <n v="13.095000000000001"/>
    <n v="438.6825"/>
    <n v="2632.0950000000003"/>
    <x v="0"/>
    <n v="8.4753459000000017E-2"/>
    <n v="2.6320950000000005"/>
    <n v="13.179753459000001"/>
    <n v="1.1861778113100001"/>
    <n v="1.1861778113100001"/>
    <n v="2637.1842040816196"/>
  </r>
  <r>
    <n v="4"/>
    <x v="2"/>
    <n v="1"/>
    <n v="1016.9"/>
    <n v="5.0845000000000002"/>
    <n v="5.0845000000000002"/>
    <n v="1021.9845"/>
    <n v="1021.9845"/>
    <x v="0"/>
    <n v="3.2907900900000002E-2"/>
    <n v="1.0219845000000001"/>
    <n v="5.1174079009"/>
    <n v="0.460566711081"/>
    <n v="0.460566711081"/>
    <n v="1023.9605258230621"/>
  </r>
  <r>
    <n v="5"/>
    <x v="2"/>
    <n v="1"/>
    <n v="1011"/>
    <n v="5.0549999999999997"/>
    <n v="5.0549999999999997"/>
    <n v="1016.0549999999999"/>
    <n v="1016.0549999999999"/>
    <x v="0"/>
    <n v="3.2716971000000004E-2"/>
    <n v="1.0160549999999999"/>
    <n v="5.0877169709999999"/>
    <n v="0.45789452738999997"/>
    <n v="0.45789452738999997"/>
    <n v="1018.0195610257799"/>
  </r>
  <r>
    <n v="6"/>
    <x v="3"/>
    <n v="10"/>
    <n v="167.4"/>
    <n v="0.83700000000000008"/>
    <n v="8.370000000000001"/>
    <n v="168.23699999999999"/>
    <n v="1682.37"/>
    <x v="0"/>
    <n v="5.4172313999999999E-2"/>
    <n v="1.6823699999999999"/>
    <n v="8.4241723140000015"/>
    <n v="0.75817550826000013"/>
    <n v="0.75817550826000013"/>
    <n v="1685.6228933305197"/>
  </r>
  <r>
    <n v="7"/>
    <x v="4"/>
    <n v="2"/>
    <n v="30.95"/>
    <n v="0.15475"/>
    <n v="0.3095"/>
    <n v="31.104749999999999"/>
    <n v="62.209499999999998"/>
    <x v="0"/>
    <n v="2.0031459000000003E-3"/>
    <n v="6.2209500000000001E-2"/>
    <n v="0.3115031459"/>
    <n v="2.8035283131E-2"/>
    <n v="2.8035283131E-2"/>
    <n v="62.329783212161992"/>
  </r>
  <r>
    <n v="8"/>
    <x v="5"/>
    <n v="20"/>
    <n v="61.27"/>
    <n v="0.30635000000000001"/>
    <n v="6.1270000000000007"/>
    <n v="61.576350000000005"/>
    <n v="1231.527"/>
    <x v="1"/>
    <n v="3.9655169400000002E-2"/>
    <n v="1.231527"/>
    <n v="6.1666551694000002"/>
    <n v="0.55499896524600001"/>
    <n v="0.55499896524600001"/>
    <n v="1233.9081800998922"/>
  </r>
  <r>
    <n v="9"/>
    <x v="6"/>
    <n v="5"/>
    <n v="231.8"/>
    <n v="1.159"/>
    <n v="5.7949999999999999"/>
    <n v="232.959"/>
    <n v="1164.7950000000001"/>
    <x v="1"/>
    <n v="3.750639900000001E-2"/>
    <n v="1.164795"/>
    <n v="5.8325063989999997"/>
    <n v="0.52492557591"/>
    <n v="0.52492557591"/>
    <n v="1167.0471525508199"/>
  </r>
  <r>
    <n v="10"/>
    <x v="4"/>
    <n v="3"/>
    <n v="28.45"/>
    <n v="0.14224999999999999"/>
    <n v="0.42674999999999996"/>
    <n v="28.59225"/>
    <n v="85.776749999999993"/>
    <x v="2"/>
    <m/>
    <m/>
    <n v="0.42674999999999996"/>
    <n v="3.8407499999999997E-2"/>
    <n v="3.8407499999999997E-2"/>
    <n v="85.853565000000003"/>
  </r>
  <r>
    <n v="11"/>
    <x v="7"/>
    <n v="5"/>
    <n v="160.5"/>
    <n v="0.80249999999999999"/>
    <n v="4.0125000000000002"/>
    <n v="161.30250000000001"/>
    <n v="806.51250000000005"/>
    <x v="3"/>
    <n v="2.5969702500000004E-2"/>
    <n v="0.80651250000000008"/>
    <n v="4.0384697025000005"/>
    <n v="0.36346227322500002"/>
    <n v="0.36346227322500002"/>
    <n v="808.07190674895003"/>
  </r>
  <r>
    <n v="12"/>
    <x v="0"/>
    <n v="5"/>
    <n v="114.2"/>
    <n v="0.57100000000000006"/>
    <n v="2.8550000000000004"/>
    <n v="114.771"/>
    <n v="573.85500000000002"/>
    <x v="4"/>
    <n v="1.8478131000000002E-2"/>
    <n v="0.573855"/>
    <n v="2.8734781310000006"/>
    <n v="0.25861303179000006"/>
    <n v="0.25861303179000006"/>
    <n v="574.96455919458003"/>
  </r>
  <r>
    <n v="13"/>
    <x v="0"/>
    <n v="10"/>
    <n v="116"/>
    <n v="0.57999999999999996"/>
    <n v="5.8"/>
    <n v="116.58"/>
    <n v="1165.8"/>
    <x v="3"/>
    <n v="3.7538760000000004E-2"/>
    <n v="1.1657999999999999"/>
    <n v="5.8375387600000002"/>
    <n v="0.52537848840000001"/>
    <n v="0.52537848840000001"/>
    <n v="1168.0540957368"/>
  </r>
  <r>
    <n v="14"/>
    <x v="8"/>
    <n v="1"/>
    <n v="1417.45"/>
    <n v="7.08725"/>
    <n v="7.08725"/>
    <n v="1424.5372500000001"/>
    <n v="1424.5372500000001"/>
    <x v="3"/>
    <n v="4.5870099450000007E-2"/>
    <n v="1.4245372500000002"/>
    <n v="7.1331200994500001"/>
    <n v="0.64198080895050003"/>
    <n v="0.64198080895050003"/>
    <n v="1427.2916189673508"/>
  </r>
  <r>
    <n v="15"/>
    <x v="9"/>
    <n v="5"/>
    <n v="186.5"/>
    <n v="0.9325"/>
    <n v="4.6624999999999996"/>
    <n v="187.4325"/>
    <n v="937.16250000000002"/>
    <x v="3"/>
    <n v="3.0176632500000005E-2"/>
    <n v="0.93716250000000001"/>
    <n v="4.6926766324999996"/>
    <n v="0.42234089692499993"/>
    <n v="0.42234089692499993"/>
    <n v="938.97452092635001"/>
  </r>
  <r>
    <n v="16"/>
    <x v="2"/>
    <n v="1"/>
    <n v="1012.5"/>
    <n v="5.0625"/>
    <n v="5.0625"/>
    <n v="1017.5625"/>
    <n v="1017.5625"/>
    <x v="3"/>
    <n v="3.2765512500000003E-2"/>
    <n v="1.0175624999999999"/>
    <n v="5.0952655125000001"/>
    <n v="0.45857389612499999"/>
    <n v="0.45857389612499999"/>
    <n v="1019.5299758047501"/>
  </r>
  <r>
    <n v="17"/>
    <x v="9"/>
    <n v="3"/>
    <n v="168.8"/>
    <n v="0.84400000000000008"/>
    <n v="2.532"/>
    <n v="169.64400000000001"/>
    <n v="508.93200000000002"/>
    <x v="5"/>
    <n v="1.6387610400000002E-2"/>
    <n v="0.50893200000000005"/>
    <n v="2.5483876103999998"/>
    <n v="0.22935488493599998"/>
    <n v="0.22935488493599998"/>
    <n v="509.91602938027205"/>
  </r>
  <r>
    <n v="18"/>
    <x v="0"/>
    <n v="10"/>
    <n v="113"/>
    <n v="0.56500000000000006"/>
    <n v="5.65"/>
    <n v="113.565"/>
    <n v="1135.6500000000001"/>
    <x v="5"/>
    <n v="3.6567930000000005E-2"/>
    <n v="1.13565"/>
    <n v="5.6865679300000007"/>
    <n v="0.51179111370000008"/>
    <n v="0.51179111370000008"/>
    <n v="1137.8458001573999"/>
  </r>
  <r>
    <n v="19"/>
    <x v="10"/>
    <n v="1"/>
    <n v="5996"/>
    <n v="29.98"/>
    <n v="29.98"/>
    <n v="6025.98"/>
    <n v="6025.98"/>
    <x v="5"/>
    <n v="0.194036556"/>
    <n v="6.0259799999999997"/>
    <n v="30.174036556000001"/>
    <n v="2.7156632900400002"/>
    <n v="2.7156632900400002"/>
    <n v="6037.6313431360795"/>
  </r>
  <r>
    <n v="20"/>
    <x v="1"/>
    <n v="1"/>
    <n v="436"/>
    <n v="2.1800000000000002"/>
    <n v="2.1800000000000002"/>
    <n v="438.18"/>
    <n v="438.18"/>
    <x v="5"/>
    <n v="1.4109396000000001E-2"/>
    <n v="0.43818000000000001"/>
    <n v="2.194109396"/>
    <n v="0.19746984564"/>
    <n v="0.19746984564"/>
    <n v="439.02722908727998"/>
  </r>
  <r>
    <n v="21"/>
    <x v="1"/>
    <n v="2"/>
    <n v="425.8"/>
    <n v="2.129"/>
    <n v="4.258"/>
    <n v="427.92900000000003"/>
    <n v="855.85800000000006"/>
    <x v="6"/>
    <n v="2.7558627600000003E-2"/>
    <n v="0.85585800000000012"/>
    <n v="4.2855586276000004"/>
    <n v="0.38570027648400002"/>
    <n v="0.38570027648400002"/>
    <n v="857.51281718056816"/>
  </r>
  <r>
    <n v="22"/>
    <x v="9"/>
    <n v="17"/>
    <n v="167.5"/>
    <n v="0.83750000000000002"/>
    <n v="14.237500000000001"/>
    <n v="168.33750000000001"/>
    <n v="2861.7375000000002"/>
    <x v="6"/>
    <n v="9.2147947500000021E-2"/>
    <n v="2.8617375000000003"/>
    <n v="14.329647947500002"/>
    <n v="1.2896683152750001"/>
    <n v="1.2896683152750001"/>
    <n v="2867.2707220780499"/>
  </r>
  <r>
    <n v="23"/>
    <x v="0"/>
    <n v="15"/>
    <n v="112.5"/>
    <n v="0.5625"/>
    <n v="8.4375"/>
    <n v="113.0625"/>
    <n v="1695.9375"/>
    <x v="7"/>
    <n v="5.4609187500000003E-2"/>
    <n v="1.6959375000000001"/>
    <n v="8.4921091875000005"/>
    <n v="0.76428982687500002"/>
    <n v="0.76428982687500002"/>
    <n v="1699.21662634125"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  <r>
    <m/>
    <x v="11"/>
    <m/>
    <m/>
    <m/>
    <m/>
    <m/>
    <m/>
    <x v="8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n v="10"/>
  </r>
  <r>
    <x v="1"/>
    <n v="2"/>
  </r>
  <r>
    <x v="1"/>
    <n v="6"/>
  </r>
  <r>
    <x v="2"/>
    <n v="1"/>
  </r>
  <r>
    <x v="2"/>
    <n v="1"/>
  </r>
  <r>
    <x v="3"/>
    <n v="10"/>
  </r>
  <r>
    <x v="4"/>
    <n v="2"/>
  </r>
  <r>
    <x v="5"/>
    <n v="20"/>
  </r>
  <r>
    <x v="6"/>
    <n v="5"/>
  </r>
  <r>
    <x v="4"/>
    <n v="3"/>
  </r>
  <r>
    <x v="7"/>
    <n v="5"/>
  </r>
  <r>
    <x v="0"/>
    <n v="5"/>
  </r>
  <r>
    <x v="0"/>
    <n v="10"/>
  </r>
  <r>
    <x v="8"/>
    <n v="1"/>
  </r>
  <r>
    <x v="9"/>
    <n v="5"/>
  </r>
  <r>
    <x v="2"/>
    <n v="1"/>
  </r>
  <r>
    <x v="9"/>
    <n v="3"/>
  </r>
  <r>
    <x v="0"/>
    <n v="10"/>
  </r>
  <r>
    <x v="10"/>
    <n v="1"/>
  </r>
  <r>
    <x v="1"/>
    <n v="1"/>
  </r>
  <r>
    <x v="1"/>
    <n v="2"/>
  </r>
  <r>
    <x v="9"/>
    <n v="17"/>
  </r>
  <r>
    <x v="0"/>
    <n v="15"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  <r>
    <x v="1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x v="0"/>
    <n v="144.4504"/>
    <n v="32.162999999999997"/>
  </r>
  <r>
    <n v="2"/>
    <x v="1"/>
    <x v="0"/>
    <n v="152.96530000000001"/>
    <n v="32.686"/>
  </r>
  <r>
    <n v="3"/>
    <x v="2"/>
    <x v="1"/>
    <m/>
    <m/>
  </r>
  <r>
    <n v="4"/>
    <x v="2"/>
    <x v="1"/>
    <m/>
    <m/>
  </r>
  <r>
    <n v="5"/>
    <x v="2"/>
    <x v="1"/>
    <m/>
    <m/>
  </r>
  <r>
    <n v="6"/>
    <x v="2"/>
    <x v="1"/>
    <m/>
    <m/>
  </r>
  <r>
    <n v="7"/>
    <x v="2"/>
    <x v="1"/>
    <m/>
    <m/>
  </r>
  <r>
    <n v="8"/>
    <x v="2"/>
    <x v="1"/>
    <m/>
    <m/>
  </r>
  <r>
    <n v="9"/>
    <x v="2"/>
    <x v="1"/>
    <m/>
    <m/>
  </r>
  <r>
    <n v="10"/>
    <x v="2"/>
    <x v="1"/>
    <m/>
    <m/>
  </r>
  <r>
    <n v="11"/>
    <x v="2"/>
    <x v="1"/>
    <m/>
    <m/>
  </r>
  <r>
    <n v="12"/>
    <x v="2"/>
    <x v="1"/>
    <m/>
    <m/>
  </r>
  <r>
    <m/>
    <x v="2"/>
    <x v="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n v="1"/>
    <x v="0"/>
    <x v="0"/>
    <n v="23.115200000000002"/>
    <n v="43.259"/>
  </r>
  <r>
    <n v="2"/>
    <x v="1"/>
    <x v="1"/>
    <n v="22.718699999999998"/>
    <n v="176.05799999999999"/>
  </r>
  <r>
    <n v="3"/>
    <x v="2"/>
    <x v="1"/>
    <n v="23.7973"/>
    <n v="168.078"/>
  </r>
  <r>
    <n v="4"/>
    <x v="2"/>
    <x v="0"/>
    <n v="23.7973"/>
    <n v="42.018999999999998"/>
  </r>
  <r>
    <n v="5"/>
    <x v="3"/>
    <x v="2"/>
    <m/>
    <m/>
  </r>
  <r>
    <n v="6"/>
    <x v="3"/>
    <x v="2"/>
    <m/>
    <m/>
  </r>
  <r>
    <n v="7"/>
    <x v="3"/>
    <x v="2"/>
    <m/>
    <m/>
  </r>
  <r>
    <n v="8"/>
    <x v="3"/>
    <x v="2"/>
    <m/>
    <m/>
  </r>
  <r>
    <n v="9"/>
    <x v="3"/>
    <x v="2"/>
    <m/>
    <m/>
  </r>
  <r>
    <n v="10"/>
    <x v="3"/>
    <x v="2"/>
    <m/>
    <m/>
  </r>
  <r>
    <n v="11"/>
    <x v="3"/>
    <x v="2"/>
    <m/>
    <m/>
  </r>
  <r>
    <n v="12"/>
    <x v="3"/>
    <x v="2"/>
    <m/>
    <m/>
  </r>
  <r>
    <m/>
    <x v="3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76489-AD43-47F6-BAA6-945BB6D3074F}" name="PivotTable2" cacheId="122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>
  <location ref="A3:M34" firstHeaderRow="0" firstDataRow="1" firstDataCol="1"/>
  <pivotFields count="15">
    <pivotField showAll="0"/>
    <pivotField axis="axisRow" showAll="0">
      <items count="13">
        <item x="0"/>
        <item x="1"/>
        <item x="2"/>
        <item x="5"/>
        <item x="3"/>
        <item x="6"/>
        <item x="4"/>
        <item sd="0" x="11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 sortType="ascending">
      <items count="10">
        <item x="0"/>
        <item x="1"/>
        <item x="2"/>
        <item x="4"/>
        <item x="3"/>
        <item x="5"/>
        <item x="6"/>
        <item x="7"/>
        <item sd="0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8"/>
    <field x="1"/>
  </rowFields>
  <rowItems count="31">
    <i>
      <x/>
    </i>
    <i r="1">
      <x/>
    </i>
    <i r="1">
      <x v="1"/>
    </i>
    <i r="1">
      <x v="2"/>
    </i>
    <i r="1">
      <x v="4"/>
    </i>
    <i r="1">
      <x v="6"/>
    </i>
    <i>
      <x v="1"/>
    </i>
    <i r="1">
      <x v="3"/>
    </i>
    <i r="1">
      <x v="5"/>
    </i>
    <i>
      <x v="2"/>
    </i>
    <i r="1">
      <x v="6"/>
    </i>
    <i>
      <x v="3"/>
    </i>
    <i r="1">
      <x/>
    </i>
    <i>
      <x v="4"/>
    </i>
    <i r="1">
      <x/>
    </i>
    <i r="1">
      <x v="2"/>
    </i>
    <i r="1">
      <x v="8"/>
    </i>
    <i r="1">
      <x v="9"/>
    </i>
    <i r="1">
      <x v="10"/>
    </i>
    <i>
      <x v="5"/>
    </i>
    <i r="1">
      <x/>
    </i>
    <i r="1">
      <x v="1"/>
    </i>
    <i r="1">
      <x v="10"/>
    </i>
    <i r="1">
      <x v="11"/>
    </i>
    <i>
      <x v="6"/>
    </i>
    <i r="1">
      <x v="1"/>
    </i>
    <i r="1">
      <x v="10"/>
    </i>
    <i>
      <x v="7"/>
    </i>
    <i r="1">
      <x/>
    </i>
    <i>
      <x v="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Sum of Quantity" fld="2" baseField="7" baseItem="0"/>
    <dataField name="Sum of Share Buy Value Per Share" fld="3" baseField="0" baseItem="0"/>
    <dataField name="Sum of Brokerage Per Share" fld="4" baseField="0" baseItem="0"/>
    <dataField name="Sum of Buy Value" fld="6" baseField="0" baseItem="0"/>
    <dataField name="Sum of Brokerage - All Shares" fld="5" baseField="0" baseItem="0"/>
    <dataField name="Sum of Amount Spend Excluding (STT, GST)" fld="7" baseField="0" baseItem="0"/>
    <dataField name="Sum of Security Transaction Tax" fld="10" baseField="0" baseItem="0"/>
    <dataField name="Sum of Exchange Transaction Charges" fld="9" baseField="0" baseItem="0"/>
    <dataField name="Sum of Taxable Value" fld="11" baseField="0" baseItem="0"/>
    <dataField name="Sum of CGST" fld="12" baseField="0" baseItem="0"/>
    <dataField name="Sum of SGST" fld="13" baseField="0" baseItem="0"/>
    <dataField name="Sum of NetAmoun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08BE2-68DB-4D17-BB0E-F05D7790802B}" name="PivotTable4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7" firstHeaderRow="1" firstDataRow="1" firstDataCol="1"/>
  <pivotFields count="2">
    <pivotField axis="axisRow" showAll="0" sortType="descending">
      <items count="13">
        <item x="0"/>
        <item x="1"/>
        <item x="2"/>
        <item x="5"/>
        <item x="3"/>
        <item x="6"/>
        <item x="4"/>
        <item x="11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/>
    </i>
    <i>
      <x v="10"/>
    </i>
    <i>
      <x v="3"/>
    </i>
    <i>
      <x v="1"/>
    </i>
    <i>
      <x v="4"/>
    </i>
    <i>
      <x v="8"/>
    </i>
    <i>
      <x v="6"/>
    </i>
    <i>
      <x v="5"/>
    </i>
    <i>
      <x v="2"/>
    </i>
    <i>
      <x v="11"/>
    </i>
    <i>
      <x v="9"/>
    </i>
    <i>
      <x v="7"/>
    </i>
    <i t="grand">
      <x/>
    </i>
  </rowItems>
  <colItems count="1">
    <i/>
  </colItems>
  <dataFields count="1">
    <dataField name="Sum of Quantity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88D9E-3C48-45A1-A97E-EBCF698B4B24}" name="PivotTable6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C25" firstHeaderRow="0" firstDataRow="1" firstDataCol="1"/>
  <pivotFields count="5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dataField="1" showAll="0"/>
    <pivotField dataField="1" showAll="0"/>
  </pivotFields>
  <rowFields count="2">
    <field x="1"/>
    <field x="2"/>
  </rowFields>
  <rowItems count="10">
    <i>
      <x/>
    </i>
    <i r="1">
      <x/>
    </i>
    <i>
      <x v="1"/>
    </i>
    <i r="1">
      <x v="1"/>
    </i>
    <i>
      <x v="2"/>
    </i>
    <i r="1">
      <x/>
    </i>
    <i r="1">
      <x v="1"/>
    </i>
    <i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Allocated" fld="4" baseField="1" baseItem="1"/>
    <dataField name="Average of NAV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4017D-C4E1-49CD-81A3-BF61E938E2D3}" name="PivotTable5" cacheId="1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5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</pivotFields>
  <rowFields count="2">
    <field x="1"/>
    <field x="2"/>
  </rowFields>
  <rowItems count="7">
    <i>
      <x/>
    </i>
    <i r="1">
      <x/>
    </i>
    <i>
      <x v="1"/>
    </i>
    <i r="1">
      <x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Allocated" fld="4" baseField="0" baseItem="0"/>
    <dataField name="Average of NAV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CA76-9C11-477E-9949-9BB5702E0B71}">
  <dimension ref="A2:O81"/>
  <sheetViews>
    <sheetView topLeftCell="A16" zoomScale="85" zoomScaleNormal="85" workbookViewId="0">
      <selection activeCell="G32" sqref="G32"/>
    </sheetView>
  </sheetViews>
  <sheetFormatPr defaultRowHeight="14.5" x14ac:dyDescent="0.35"/>
  <cols>
    <col min="1" max="1" width="4.36328125" bestFit="1" customWidth="1"/>
    <col min="2" max="2" width="26.1796875" bestFit="1" customWidth="1"/>
    <col min="3" max="3" width="7.54296875" customWidth="1"/>
    <col min="4" max="4" width="21.1796875" bestFit="1" customWidth="1"/>
    <col min="5" max="5" width="16.453125" bestFit="1" customWidth="1"/>
    <col min="6" max="6" width="17.6328125" bestFit="1" customWidth="1"/>
    <col min="7" max="7" width="9.08984375" bestFit="1" customWidth="1"/>
    <col min="8" max="8" width="28.1796875" bestFit="1" customWidth="1"/>
    <col min="9" max="9" width="13.90625" bestFit="1" customWidth="1"/>
    <col min="10" max="10" width="24" bestFit="1" customWidth="1"/>
    <col min="11" max="11" width="19.453125" bestFit="1" customWidth="1"/>
    <col min="12" max="15" width="11.81640625" bestFit="1" customWidth="1"/>
    <col min="16" max="16" width="19.90625" bestFit="1" customWidth="1"/>
    <col min="17" max="17" width="11.6328125" bestFit="1" customWidth="1"/>
  </cols>
  <sheetData>
    <row r="2" spans="1:15" x14ac:dyDescent="0.35">
      <c r="A2" s="11" t="s">
        <v>0</v>
      </c>
      <c r="B2" s="11" t="s">
        <v>1</v>
      </c>
      <c r="C2" s="11" t="s">
        <v>2</v>
      </c>
      <c r="D2" s="11" t="s">
        <v>57</v>
      </c>
      <c r="E2" s="11" t="s">
        <v>43</v>
      </c>
      <c r="F2" s="11" t="s">
        <v>59</v>
      </c>
      <c r="G2" s="11" t="s">
        <v>32</v>
      </c>
      <c r="H2" s="11" t="s">
        <v>23</v>
      </c>
      <c r="I2" s="11" t="s">
        <v>3</v>
      </c>
      <c r="J2" s="11" t="s">
        <v>44</v>
      </c>
      <c r="K2" s="11" t="s">
        <v>45</v>
      </c>
      <c r="L2" s="11" t="s">
        <v>49</v>
      </c>
      <c r="M2" s="11" t="s">
        <v>46</v>
      </c>
      <c r="N2" s="11" t="s">
        <v>47</v>
      </c>
      <c r="O2" s="11" t="s">
        <v>48</v>
      </c>
    </row>
    <row r="3" spans="1:15" x14ac:dyDescent="0.35">
      <c r="A3" s="9">
        <v>1</v>
      </c>
      <c r="B3" s="9" t="s">
        <v>21</v>
      </c>
      <c r="C3" s="9">
        <v>10</v>
      </c>
      <c r="D3" s="9">
        <v>119.45</v>
      </c>
      <c r="E3" s="9">
        <f>D3*0.005</f>
        <v>0.59725000000000006</v>
      </c>
      <c r="F3" s="9">
        <f>E3*C3</f>
        <v>5.9725000000000001</v>
      </c>
      <c r="G3" s="9">
        <f>D3+E3</f>
        <v>120.04725000000001</v>
      </c>
      <c r="H3" s="9">
        <f t="shared" ref="H3:H10" si="0">G3*C3</f>
        <v>1200.4725000000001</v>
      </c>
      <c r="I3" s="10">
        <v>45411</v>
      </c>
      <c r="J3" s="1">
        <f>H3*0.00322%</f>
        <v>3.8655214500000007E-2</v>
      </c>
      <c r="K3" s="1">
        <f>H3*0.1%</f>
        <v>1.2004725000000001</v>
      </c>
      <c r="L3" s="1">
        <f>F3+J3</f>
        <v>6.0111552145000005</v>
      </c>
      <c r="M3" s="1">
        <f>L3*9%</f>
        <v>0.54100396930500005</v>
      </c>
      <c r="N3" s="1">
        <f>L3*9%</f>
        <v>0.54100396930500005</v>
      </c>
      <c r="O3" s="1">
        <f>H3+M3+N3+J3+K3</f>
        <v>1202.79363565311</v>
      </c>
    </row>
    <row r="4" spans="1:15" x14ac:dyDescent="0.35">
      <c r="A4" s="9">
        <v>2</v>
      </c>
      <c r="B4" s="9" t="s">
        <v>22</v>
      </c>
      <c r="C4" s="9">
        <v>2</v>
      </c>
      <c r="D4" s="9">
        <v>436.9</v>
      </c>
      <c r="E4" s="9">
        <f>D4*0.005</f>
        <v>2.1844999999999999</v>
      </c>
      <c r="F4" s="9">
        <f t="shared" ref="F4:F25" si="1">E4*C4</f>
        <v>4.3689999999999998</v>
      </c>
      <c r="G4" s="9">
        <f t="shared" ref="G4:G9" si="2">D4+E4</f>
        <v>439.08449999999999</v>
      </c>
      <c r="H4" s="9">
        <f t="shared" si="0"/>
        <v>878.16899999999998</v>
      </c>
      <c r="I4" s="10">
        <v>45411</v>
      </c>
      <c r="J4" s="1">
        <f t="shared" ref="J4:J25" si="3">H4*0.00322%</f>
        <v>2.8277041800000003E-2</v>
      </c>
      <c r="K4" s="1">
        <f t="shared" ref="K4:K25" si="4">H4*0.1%</f>
        <v>0.87816899999999998</v>
      </c>
      <c r="L4" s="1">
        <f t="shared" ref="L4:L25" si="5">F4+J4</f>
        <v>4.3972770417999998</v>
      </c>
      <c r="M4" s="1">
        <f t="shared" ref="M4:M25" si="6">L4*9%</f>
        <v>0.39575493376199994</v>
      </c>
      <c r="N4" s="1">
        <f t="shared" ref="N4:N25" si="7">L4*9%</f>
        <v>0.39575493376199994</v>
      </c>
      <c r="O4" s="1">
        <f t="shared" ref="O4:O25" si="8">H4+M4+N4+J4+K4</f>
        <v>879.86695590932391</v>
      </c>
    </row>
    <row r="5" spans="1:15" x14ac:dyDescent="0.35">
      <c r="A5" s="9">
        <v>3</v>
      </c>
      <c r="B5" s="9" t="s">
        <v>22</v>
      </c>
      <c r="C5" s="9">
        <v>6</v>
      </c>
      <c r="D5" s="9">
        <v>436.5</v>
      </c>
      <c r="E5" s="9">
        <f t="shared" ref="E5:E25" si="9">D5*0.005</f>
        <v>2.1825000000000001</v>
      </c>
      <c r="F5" s="9">
        <f t="shared" si="1"/>
        <v>13.095000000000001</v>
      </c>
      <c r="G5" s="9">
        <f t="shared" si="2"/>
        <v>438.6825</v>
      </c>
      <c r="H5" s="9">
        <f t="shared" si="0"/>
        <v>2632.0950000000003</v>
      </c>
      <c r="I5" s="10">
        <v>45411</v>
      </c>
      <c r="J5" s="1">
        <f t="shared" si="3"/>
        <v>8.4753459000000017E-2</v>
      </c>
      <c r="K5" s="1">
        <f t="shared" si="4"/>
        <v>2.6320950000000005</v>
      </c>
      <c r="L5" s="1">
        <f t="shared" si="5"/>
        <v>13.179753459000001</v>
      </c>
      <c r="M5" s="1">
        <f t="shared" si="6"/>
        <v>1.1861778113100001</v>
      </c>
      <c r="N5" s="1">
        <f t="shared" si="7"/>
        <v>1.1861778113100001</v>
      </c>
      <c r="O5" s="1">
        <f t="shared" si="8"/>
        <v>2637.1842040816196</v>
      </c>
    </row>
    <row r="6" spans="1:15" x14ac:dyDescent="0.35">
      <c r="A6" s="9">
        <v>4</v>
      </c>
      <c r="B6" s="9" t="s">
        <v>24</v>
      </c>
      <c r="C6" s="9">
        <v>1</v>
      </c>
      <c r="D6" s="9">
        <v>1016.9</v>
      </c>
      <c r="E6" s="9">
        <f t="shared" si="9"/>
        <v>5.0845000000000002</v>
      </c>
      <c r="F6" s="9">
        <f t="shared" si="1"/>
        <v>5.0845000000000002</v>
      </c>
      <c r="G6" s="9">
        <f t="shared" si="2"/>
        <v>1021.9845</v>
      </c>
      <c r="H6" s="9">
        <f t="shared" si="0"/>
        <v>1021.9845</v>
      </c>
      <c r="I6" s="10">
        <v>45411</v>
      </c>
      <c r="J6" s="1">
        <f t="shared" si="3"/>
        <v>3.2907900900000002E-2</v>
      </c>
      <c r="K6" s="1">
        <f t="shared" si="4"/>
        <v>1.0219845000000001</v>
      </c>
      <c r="L6" s="1">
        <f t="shared" si="5"/>
        <v>5.1174079009</v>
      </c>
      <c r="M6" s="1">
        <f t="shared" si="6"/>
        <v>0.460566711081</v>
      </c>
      <c r="N6" s="1">
        <f t="shared" si="7"/>
        <v>0.460566711081</v>
      </c>
      <c r="O6" s="1">
        <f t="shared" si="8"/>
        <v>1023.9605258230621</v>
      </c>
    </row>
    <row r="7" spans="1:15" x14ac:dyDescent="0.35">
      <c r="A7" s="9">
        <v>5</v>
      </c>
      <c r="B7" s="9" t="s">
        <v>24</v>
      </c>
      <c r="C7" s="9">
        <v>1</v>
      </c>
      <c r="D7" s="9">
        <v>1011</v>
      </c>
      <c r="E7" s="9">
        <f t="shared" si="9"/>
        <v>5.0549999999999997</v>
      </c>
      <c r="F7" s="9">
        <f t="shared" si="1"/>
        <v>5.0549999999999997</v>
      </c>
      <c r="G7" s="9">
        <f t="shared" si="2"/>
        <v>1016.0549999999999</v>
      </c>
      <c r="H7" s="9">
        <f t="shared" si="0"/>
        <v>1016.0549999999999</v>
      </c>
      <c r="I7" s="10">
        <v>45411</v>
      </c>
      <c r="J7" s="1">
        <f t="shared" si="3"/>
        <v>3.2716971000000004E-2</v>
      </c>
      <c r="K7" s="1">
        <f t="shared" si="4"/>
        <v>1.0160549999999999</v>
      </c>
      <c r="L7" s="1">
        <f t="shared" si="5"/>
        <v>5.0877169709999999</v>
      </c>
      <c r="M7" s="1">
        <f t="shared" si="6"/>
        <v>0.45789452738999997</v>
      </c>
      <c r="N7" s="1">
        <f t="shared" si="7"/>
        <v>0.45789452738999997</v>
      </c>
      <c r="O7" s="1">
        <f t="shared" si="8"/>
        <v>1018.0195610257799</v>
      </c>
    </row>
    <row r="8" spans="1:15" x14ac:dyDescent="0.35">
      <c r="A8" s="9">
        <v>6</v>
      </c>
      <c r="B8" s="9" t="s">
        <v>25</v>
      </c>
      <c r="C8" s="9">
        <v>10</v>
      </c>
      <c r="D8" s="9">
        <v>167.4</v>
      </c>
      <c r="E8" s="9">
        <f t="shared" si="9"/>
        <v>0.83700000000000008</v>
      </c>
      <c r="F8" s="9">
        <f t="shared" si="1"/>
        <v>8.370000000000001</v>
      </c>
      <c r="G8" s="9">
        <f t="shared" si="2"/>
        <v>168.23699999999999</v>
      </c>
      <c r="H8" s="9">
        <f t="shared" si="0"/>
        <v>1682.37</v>
      </c>
      <c r="I8" s="10">
        <v>45411</v>
      </c>
      <c r="J8" s="1">
        <f t="shared" si="3"/>
        <v>5.4172313999999999E-2</v>
      </c>
      <c r="K8" s="1">
        <f t="shared" si="4"/>
        <v>1.6823699999999999</v>
      </c>
      <c r="L8" s="1">
        <f t="shared" si="5"/>
        <v>8.4241723140000015</v>
      </c>
      <c r="M8" s="1">
        <f t="shared" si="6"/>
        <v>0.75817550826000013</v>
      </c>
      <c r="N8" s="1">
        <f t="shared" si="7"/>
        <v>0.75817550826000013</v>
      </c>
      <c r="O8" s="1">
        <f t="shared" si="8"/>
        <v>1685.6228933305197</v>
      </c>
    </row>
    <row r="9" spans="1:15" x14ac:dyDescent="0.35">
      <c r="A9" s="9">
        <v>7</v>
      </c>
      <c r="B9" s="9" t="s">
        <v>26</v>
      </c>
      <c r="C9" s="9">
        <v>2</v>
      </c>
      <c r="D9" s="9">
        <v>30.95</v>
      </c>
      <c r="E9" s="9">
        <f t="shared" si="9"/>
        <v>0.15475</v>
      </c>
      <c r="F9" s="9">
        <f t="shared" si="1"/>
        <v>0.3095</v>
      </c>
      <c r="G9" s="9">
        <f t="shared" si="2"/>
        <v>31.104749999999999</v>
      </c>
      <c r="H9" s="9">
        <f t="shared" si="0"/>
        <v>62.209499999999998</v>
      </c>
      <c r="I9" s="10">
        <v>45411</v>
      </c>
      <c r="J9" s="1">
        <f t="shared" si="3"/>
        <v>2.0031459000000003E-3</v>
      </c>
      <c r="K9" s="1">
        <f t="shared" si="4"/>
        <v>6.2209500000000001E-2</v>
      </c>
      <c r="L9" s="1">
        <f t="shared" si="5"/>
        <v>0.3115031459</v>
      </c>
      <c r="M9" s="1">
        <f t="shared" si="6"/>
        <v>2.8035283131E-2</v>
      </c>
      <c r="N9" s="1">
        <f t="shared" si="7"/>
        <v>2.8035283131E-2</v>
      </c>
      <c r="O9" s="1">
        <f t="shared" si="8"/>
        <v>62.329783212161992</v>
      </c>
    </row>
    <row r="10" spans="1:15" x14ac:dyDescent="0.35">
      <c r="A10" s="9">
        <v>8</v>
      </c>
      <c r="B10" s="9" t="s">
        <v>18</v>
      </c>
      <c r="C10" s="9">
        <v>20</v>
      </c>
      <c r="D10" s="9">
        <v>61.27</v>
      </c>
      <c r="E10" s="9">
        <f t="shared" si="9"/>
        <v>0.30635000000000001</v>
      </c>
      <c r="F10" s="9">
        <f t="shared" si="1"/>
        <v>6.1270000000000007</v>
      </c>
      <c r="G10" s="9">
        <f>D10+E10</f>
        <v>61.576350000000005</v>
      </c>
      <c r="H10" s="9">
        <f t="shared" si="0"/>
        <v>1231.527</v>
      </c>
      <c r="I10" s="10">
        <v>45412</v>
      </c>
      <c r="J10" s="1">
        <f t="shared" si="3"/>
        <v>3.9655169400000002E-2</v>
      </c>
      <c r="K10" s="1">
        <f t="shared" si="4"/>
        <v>1.231527</v>
      </c>
      <c r="L10" s="1">
        <f t="shared" si="5"/>
        <v>6.1666551694000002</v>
      </c>
      <c r="M10" s="1">
        <f t="shared" si="6"/>
        <v>0.55499896524600001</v>
      </c>
      <c r="N10" s="1">
        <f t="shared" si="7"/>
        <v>0.55499896524600001</v>
      </c>
      <c r="O10" s="1">
        <f t="shared" si="8"/>
        <v>1233.9081800998922</v>
      </c>
    </row>
    <row r="11" spans="1:15" x14ac:dyDescent="0.35">
      <c r="A11" s="9">
        <v>9</v>
      </c>
      <c r="B11" s="9" t="s">
        <v>20</v>
      </c>
      <c r="C11" s="9">
        <v>5</v>
      </c>
      <c r="D11" s="9">
        <v>231.8</v>
      </c>
      <c r="E11" s="9">
        <f t="shared" si="9"/>
        <v>1.159</v>
      </c>
      <c r="F11" s="9">
        <f t="shared" si="1"/>
        <v>5.7949999999999999</v>
      </c>
      <c r="G11" s="9">
        <f>D11+E11</f>
        <v>232.959</v>
      </c>
      <c r="H11" s="9">
        <f t="shared" ref="H11:H25" si="10">G11*C11</f>
        <v>1164.7950000000001</v>
      </c>
      <c r="I11" s="10">
        <v>45412</v>
      </c>
      <c r="J11" s="1">
        <f t="shared" si="3"/>
        <v>3.750639900000001E-2</v>
      </c>
      <c r="K11" s="1">
        <f t="shared" si="4"/>
        <v>1.164795</v>
      </c>
      <c r="L11" s="1">
        <f t="shared" si="5"/>
        <v>5.8325063989999997</v>
      </c>
      <c r="M11" s="1">
        <f t="shared" si="6"/>
        <v>0.52492557591</v>
      </c>
      <c r="N11" s="1">
        <f t="shared" si="7"/>
        <v>0.52492557591</v>
      </c>
      <c r="O11" s="1">
        <f t="shared" si="8"/>
        <v>1167.0471525508199</v>
      </c>
    </row>
    <row r="12" spans="1:15" x14ac:dyDescent="0.35">
      <c r="A12" s="9">
        <v>10</v>
      </c>
      <c r="B12" s="9" t="s">
        <v>26</v>
      </c>
      <c r="C12" s="9">
        <v>3</v>
      </c>
      <c r="D12" s="9">
        <v>28.45</v>
      </c>
      <c r="E12" s="9">
        <f t="shared" si="9"/>
        <v>0.14224999999999999</v>
      </c>
      <c r="F12" s="9">
        <f t="shared" si="1"/>
        <v>0.42674999999999996</v>
      </c>
      <c r="G12" s="9">
        <f t="shared" ref="G12:G25" si="11">D12+E12</f>
        <v>28.59225</v>
      </c>
      <c r="H12" s="9">
        <f t="shared" si="10"/>
        <v>85.776749999999993</v>
      </c>
      <c r="I12" s="10">
        <v>45414</v>
      </c>
      <c r="J12" s="1"/>
      <c r="K12" s="1"/>
      <c r="L12" s="1">
        <f t="shared" si="5"/>
        <v>0.42674999999999996</v>
      </c>
      <c r="M12" s="1">
        <f t="shared" si="6"/>
        <v>3.8407499999999997E-2</v>
      </c>
      <c r="N12" s="1">
        <f t="shared" si="7"/>
        <v>3.8407499999999997E-2</v>
      </c>
      <c r="O12" s="1">
        <f t="shared" si="8"/>
        <v>85.853565000000003</v>
      </c>
    </row>
    <row r="13" spans="1:15" x14ac:dyDescent="0.35">
      <c r="A13" s="9">
        <v>11</v>
      </c>
      <c r="B13" s="9" t="s">
        <v>39</v>
      </c>
      <c r="C13" s="9">
        <v>5</v>
      </c>
      <c r="D13" s="9">
        <v>160.5</v>
      </c>
      <c r="E13" s="9">
        <f t="shared" si="9"/>
        <v>0.80249999999999999</v>
      </c>
      <c r="F13" s="9">
        <f t="shared" si="1"/>
        <v>4.0125000000000002</v>
      </c>
      <c r="G13" s="9">
        <f t="shared" si="11"/>
        <v>161.30250000000001</v>
      </c>
      <c r="H13" s="9">
        <f t="shared" si="10"/>
        <v>806.51250000000005</v>
      </c>
      <c r="I13" s="10">
        <v>45419</v>
      </c>
      <c r="J13" s="1">
        <f t="shared" si="3"/>
        <v>2.5969702500000004E-2</v>
      </c>
      <c r="K13" s="1">
        <f t="shared" si="4"/>
        <v>0.80651250000000008</v>
      </c>
      <c r="L13" s="1">
        <f t="shared" si="5"/>
        <v>4.0384697025000005</v>
      </c>
      <c r="M13" s="1">
        <f t="shared" si="6"/>
        <v>0.36346227322500002</v>
      </c>
      <c r="N13" s="1">
        <f t="shared" si="7"/>
        <v>0.36346227322500002</v>
      </c>
      <c r="O13" s="1">
        <f t="shared" si="8"/>
        <v>808.07190674895003</v>
      </c>
    </row>
    <row r="14" spans="1:15" x14ac:dyDescent="0.35">
      <c r="A14" s="9">
        <v>12</v>
      </c>
      <c r="B14" s="9" t="s">
        <v>21</v>
      </c>
      <c r="C14" s="9">
        <v>5</v>
      </c>
      <c r="D14" s="9">
        <v>114.2</v>
      </c>
      <c r="E14" s="9">
        <f t="shared" si="9"/>
        <v>0.57100000000000006</v>
      </c>
      <c r="F14" s="9">
        <f t="shared" si="1"/>
        <v>2.8550000000000004</v>
      </c>
      <c r="G14" s="9">
        <f t="shared" si="11"/>
        <v>114.771</v>
      </c>
      <c r="H14" s="9">
        <f t="shared" si="10"/>
        <v>573.85500000000002</v>
      </c>
      <c r="I14" s="10">
        <v>45418</v>
      </c>
      <c r="J14" s="1">
        <f t="shared" si="3"/>
        <v>1.8478131000000002E-2</v>
      </c>
      <c r="K14" s="1">
        <f t="shared" si="4"/>
        <v>0.573855</v>
      </c>
      <c r="L14" s="1">
        <f t="shared" si="5"/>
        <v>2.8734781310000006</v>
      </c>
      <c r="M14" s="1">
        <f t="shared" si="6"/>
        <v>0.25861303179000006</v>
      </c>
      <c r="N14" s="1">
        <f t="shared" si="7"/>
        <v>0.25861303179000006</v>
      </c>
      <c r="O14" s="1">
        <f t="shared" si="8"/>
        <v>574.96455919458003</v>
      </c>
    </row>
    <row r="15" spans="1:15" x14ac:dyDescent="0.35">
      <c r="A15" s="9">
        <v>13</v>
      </c>
      <c r="B15" s="9" t="s">
        <v>21</v>
      </c>
      <c r="C15" s="9">
        <v>10</v>
      </c>
      <c r="D15" s="9">
        <v>116</v>
      </c>
      <c r="E15" s="9">
        <f t="shared" si="9"/>
        <v>0.57999999999999996</v>
      </c>
      <c r="F15" s="9">
        <f t="shared" si="1"/>
        <v>5.8</v>
      </c>
      <c r="G15" s="9">
        <f t="shared" si="11"/>
        <v>116.58</v>
      </c>
      <c r="H15" s="9">
        <f t="shared" si="10"/>
        <v>1165.8</v>
      </c>
      <c r="I15" s="10">
        <v>45419</v>
      </c>
      <c r="J15" s="1">
        <f t="shared" si="3"/>
        <v>3.7538760000000004E-2</v>
      </c>
      <c r="K15" s="1">
        <f t="shared" si="4"/>
        <v>1.1657999999999999</v>
      </c>
      <c r="L15" s="1">
        <f t="shared" si="5"/>
        <v>5.8375387600000002</v>
      </c>
      <c r="M15" s="1">
        <f t="shared" si="6"/>
        <v>0.52537848840000001</v>
      </c>
      <c r="N15" s="1">
        <f t="shared" si="7"/>
        <v>0.52537848840000001</v>
      </c>
      <c r="O15" s="1">
        <f t="shared" si="8"/>
        <v>1168.0540957368</v>
      </c>
    </row>
    <row r="16" spans="1:15" x14ac:dyDescent="0.35">
      <c r="A16" s="9">
        <v>14</v>
      </c>
      <c r="B16" s="9" t="s">
        <v>40</v>
      </c>
      <c r="C16" s="9">
        <v>1</v>
      </c>
      <c r="D16" s="9">
        <v>1417.45</v>
      </c>
      <c r="E16" s="9">
        <f t="shared" si="9"/>
        <v>7.08725</v>
      </c>
      <c r="F16" s="9">
        <f t="shared" si="1"/>
        <v>7.08725</v>
      </c>
      <c r="G16" s="9">
        <f t="shared" si="11"/>
        <v>1424.5372500000001</v>
      </c>
      <c r="H16" s="9">
        <f t="shared" si="10"/>
        <v>1424.5372500000001</v>
      </c>
      <c r="I16" s="10">
        <v>45419</v>
      </c>
      <c r="J16" s="1">
        <f t="shared" si="3"/>
        <v>4.5870099450000007E-2</v>
      </c>
      <c r="K16" s="1">
        <f t="shared" si="4"/>
        <v>1.4245372500000002</v>
      </c>
      <c r="L16" s="1">
        <f t="shared" si="5"/>
        <v>7.1331200994500001</v>
      </c>
      <c r="M16" s="1">
        <f t="shared" si="6"/>
        <v>0.64198080895050003</v>
      </c>
      <c r="N16" s="1">
        <f t="shared" si="7"/>
        <v>0.64198080895050003</v>
      </c>
      <c r="O16" s="1">
        <f t="shared" si="8"/>
        <v>1427.2916189673508</v>
      </c>
    </row>
    <row r="17" spans="1:15" x14ac:dyDescent="0.35">
      <c r="A17" s="9">
        <v>15</v>
      </c>
      <c r="B17" s="9" t="s">
        <v>41</v>
      </c>
      <c r="C17" s="9">
        <v>5</v>
      </c>
      <c r="D17" s="9">
        <v>186.5</v>
      </c>
      <c r="E17" s="9">
        <f t="shared" si="9"/>
        <v>0.9325</v>
      </c>
      <c r="F17" s="9">
        <f t="shared" si="1"/>
        <v>4.6624999999999996</v>
      </c>
      <c r="G17" s="9">
        <f t="shared" si="11"/>
        <v>187.4325</v>
      </c>
      <c r="H17" s="9">
        <f t="shared" si="10"/>
        <v>937.16250000000002</v>
      </c>
      <c r="I17" s="10">
        <v>45419</v>
      </c>
      <c r="J17" s="1">
        <f t="shared" si="3"/>
        <v>3.0176632500000005E-2</v>
      </c>
      <c r="K17" s="1">
        <f t="shared" si="4"/>
        <v>0.93716250000000001</v>
      </c>
      <c r="L17" s="1">
        <f t="shared" si="5"/>
        <v>4.6926766324999996</v>
      </c>
      <c r="M17" s="1">
        <f t="shared" si="6"/>
        <v>0.42234089692499993</v>
      </c>
      <c r="N17" s="1">
        <f t="shared" si="7"/>
        <v>0.42234089692499993</v>
      </c>
      <c r="O17" s="1">
        <f t="shared" si="8"/>
        <v>938.97452092635001</v>
      </c>
    </row>
    <row r="18" spans="1:15" x14ac:dyDescent="0.35">
      <c r="A18" s="9">
        <v>16</v>
      </c>
      <c r="B18" s="9" t="s">
        <v>24</v>
      </c>
      <c r="C18" s="9">
        <v>1</v>
      </c>
      <c r="D18" s="9">
        <v>1012.5</v>
      </c>
      <c r="E18" s="9">
        <f t="shared" si="9"/>
        <v>5.0625</v>
      </c>
      <c r="F18" s="9">
        <f t="shared" si="1"/>
        <v>5.0625</v>
      </c>
      <c r="G18" s="9">
        <f t="shared" si="11"/>
        <v>1017.5625</v>
      </c>
      <c r="H18" s="9">
        <f t="shared" si="10"/>
        <v>1017.5625</v>
      </c>
      <c r="I18" s="10">
        <v>45419</v>
      </c>
      <c r="J18" s="1">
        <f t="shared" si="3"/>
        <v>3.2765512500000003E-2</v>
      </c>
      <c r="K18" s="1">
        <f t="shared" si="4"/>
        <v>1.0175624999999999</v>
      </c>
      <c r="L18" s="1">
        <f t="shared" si="5"/>
        <v>5.0952655125000001</v>
      </c>
      <c r="M18" s="1">
        <f t="shared" si="6"/>
        <v>0.45857389612499999</v>
      </c>
      <c r="N18" s="1">
        <f t="shared" si="7"/>
        <v>0.45857389612499999</v>
      </c>
      <c r="O18" s="1">
        <f t="shared" si="8"/>
        <v>1019.5299758047501</v>
      </c>
    </row>
    <row r="19" spans="1:15" x14ac:dyDescent="0.35">
      <c r="A19" s="9">
        <v>17</v>
      </c>
      <c r="B19" s="9" t="s">
        <v>41</v>
      </c>
      <c r="C19" s="9">
        <v>3</v>
      </c>
      <c r="D19" s="9">
        <v>168.8</v>
      </c>
      <c r="E19" s="9">
        <f t="shared" si="9"/>
        <v>0.84400000000000008</v>
      </c>
      <c r="F19" s="9">
        <f t="shared" si="1"/>
        <v>2.532</v>
      </c>
      <c r="G19" s="9">
        <f t="shared" si="11"/>
        <v>169.64400000000001</v>
      </c>
      <c r="H19" s="9">
        <f t="shared" si="10"/>
        <v>508.93200000000002</v>
      </c>
      <c r="I19" s="10">
        <v>45421</v>
      </c>
      <c r="J19" s="1">
        <f t="shared" si="3"/>
        <v>1.6387610400000002E-2</v>
      </c>
      <c r="K19" s="1">
        <f t="shared" si="4"/>
        <v>0.50893200000000005</v>
      </c>
      <c r="L19" s="1">
        <f t="shared" si="5"/>
        <v>2.5483876103999998</v>
      </c>
      <c r="M19" s="1">
        <f t="shared" si="6"/>
        <v>0.22935488493599998</v>
      </c>
      <c r="N19" s="1">
        <f t="shared" si="7"/>
        <v>0.22935488493599998</v>
      </c>
      <c r="O19" s="1">
        <f t="shared" si="8"/>
        <v>509.91602938027205</v>
      </c>
    </row>
    <row r="20" spans="1:15" x14ac:dyDescent="0.35">
      <c r="A20" s="9">
        <v>18</v>
      </c>
      <c r="B20" s="9" t="s">
        <v>21</v>
      </c>
      <c r="C20" s="9">
        <v>10</v>
      </c>
      <c r="D20" s="9">
        <v>113</v>
      </c>
      <c r="E20" s="9">
        <f t="shared" si="9"/>
        <v>0.56500000000000006</v>
      </c>
      <c r="F20" s="9">
        <f t="shared" si="1"/>
        <v>5.65</v>
      </c>
      <c r="G20" s="9">
        <f t="shared" si="11"/>
        <v>113.565</v>
      </c>
      <c r="H20" s="9">
        <f t="shared" si="10"/>
        <v>1135.6500000000001</v>
      </c>
      <c r="I20" s="10">
        <v>45421</v>
      </c>
      <c r="J20" s="1">
        <f t="shared" si="3"/>
        <v>3.6567930000000005E-2</v>
      </c>
      <c r="K20" s="1">
        <f t="shared" si="4"/>
        <v>1.13565</v>
      </c>
      <c r="L20" s="1">
        <f t="shared" si="5"/>
        <v>5.6865679300000007</v>
      </c>
      <c r="M20" s="1">
        <f t="shared" si="6"/>
        <v>0.51179111370000008</v>
      </c>
      <c r="N20" s="1">
        <f t="shared" si="7"/>
        <v>0.51179111370000008</v>
      </c>
      <c r="O20" s="1">
        <f t="shared" si="8"/>
        <v>1137.8458001573999</v>
      </c>
    </row>
    <row r="21" spans="1:15" x14ac:dyDescent="0.35">
      <c r="A21" s="9">
        <v>19</v>
      </c>
      <c r="B21" s="9" t="s">
        <v>42</v>
      </c>
      <c r="C21" s="9">
        <v>1</v>
      </c>
      <c r="D21" s="9">
        <v>5996</v>
      </c>
      <c r="E21" s="9">
        <f t="shared" si="9"/>
        <v>29.98</v>
      </c>
      <c r="F21" s="9">
        <f t="shared" si="1"/>
        <v>29.98</v>
      </c>
      <c r="G21" s="9">
        <f t="shared" si="11"/>
        <v>6025.98</v>
      </c>
      <c r="H21" s="9">
        <f t="shared" si="10"/>
        <v>6025.98</v>
      </c>
      <c r="I21" s="10">
        <v>45421</v>
      </c>
      <c r="J21" s="1">
        <f t="shared" si="3"/>
        <v>0.194036556</v>
      </c>
      <c r="K21" s="1">
        <f t="shared" si="4"/>
        <v>6.0259799999999997</v>
      </c>
      <c r="L21" s="1">
        <f t="shared" si="5"/>
        <v>30.174036556000001</v>
      </c>
      <c r="M21" s="1">
        <f t="shared" si="6"/>
        <v>2.7156632900400002</v>
      </c>
      <c r="N21" s="1">
        <f t="shared" si="7"/>
        <v>2.7156632900400002</v>
      </c>
      <c r="O21" s="1">
        <f t="shared" si="8"/>
        <v>6037.6313431360795</v>
      </c>
    </row>
    <row r="22" spans="1:15" x14ac:dyDescent="0.35">
      <c r="A22" s="9">
        <v>20</v>
      </c>
      <c r="B22" s="9" t="s">
        <v>22</v>
      </c>
      <c r="C22" s="9">
        <v>1</v>
      </c>
      <c r="D22" s="9">
        <v>436</v>
      </c>
      <c r="E22" s="9">
        <f t="shared" si="9"/>
        <v>2.1800000000000002</v>
      </c>
      <c r="F22" s="9">
        <f t="shared" si="1"/>
        <v>2.1800000000000002</v>
      </c>
      <c r="G22" s="9">
        <f t="shared" si="11"/>
        <v>438.18</v>
      </c>
      <c r="H22" s="9">
        <f t="shared" si="10"/>
        <v>438.18</v>
      </c>
      <c r="I22" s="10">
        <v>45421</v>
      </c>
      <c r="J22" s="1">
        <f t="shared" si="3"/>
        <v>1.4109396000000001E-2</v>
      </c>
      <c r="K22" s="1">
        <f t="shared" si="4"/>
        <v>0.43818000000000001</v>
      </c>
      <c r="L22" s="1">
        <f t="shared" si="5"/>
        <v>2.194109396</v>
      </c>
      <c r="M22" s="1">
        <f t="shared" si="6"/>
        <v>0.19746984564</v>
      </c>
      <c r="N22" s="1">
        <f t="shared" si="7"/>
        <v>0.19746984564</v>
      </c>
      <c r="O22" s="1">
        <f t="shared" si="8"/>
        <v>439.02722908727998</v>
      </c>
    </row>
    <row r="23" spans="1:15" x14ac:dyDescent="0.35">
      <c r="A23" s="9">
        <v>21</v>
      </c>
      <c r="B23" s="9" t="s">
        <v>22</v>
      </c>
      <c r="C23" s="9">
        <v>2</v>
      </c>
      <c r="D23" s="9">
        <v>425.8</v>
      </c>
      <c r="E23" s="9">
        <f t="shared" si="9"/>
        <v>2.129</v>
      </c>
      <c r="F23" s="9">
        <f t="shared" si="1"/>
        <v>4.258</v>
      </c>
      <c r="G23" s="9">
        <f t="shared" si="11"/>
        <v>427.92900000000003</v>
      </c>
      <c r="H23" s="9">
        <f t="shared" si="10"/>
        <v>855.85800000000006</v>
      </c>
      <c r="I23" s="10">
        <v>45422</v>
      </c>
      <c r="J23" s="1">
        <f t="shared" si="3"/>
        <v>2.7558627600000003E-2</v>
      </c>
      <c r="K23" s="1">
        <f t="shared" si="4"/>
        <v>0.85585800000000012</v>
      </c>
      <c r="L23" s="1">
        <f t="shared" si="5"/>
        <v>4.2855586276000004</v>
      </c>
      <c r="M23" s="1">
        <f t="shared" si="6"/>
        <v>0.38570027648400002</v>
      </c>
      <c r="N23" s="1">
        <f t="shared" si="7"/>
        <v>0.38570027648400002</v>
      </c>
      <c r="O23" s="1">
        <f t="shared" si="8"/>
        <v>857.51281718056816</v>
      </c>
    </row>
    <row r="24" spans="1:15" x14ac:dyDescent="0.35">
      <c r="A24" s="9">
        <v>22</v>
      </c>
      <c r="B24" s="9" t="s">
        <v>41</v>
      </c>
      <c r="C24" s="9">
        <v>17</v>
      </c>
      <c r="D24" s="9">
        <v>167.5</v>
      </c>
      <c r="E24" s="9">
        <f t="shared" si="9"/>
        <v>0.83750000000000002</v>
      </c>
      <c r="F24" s="9">
        <f t="shared" si="1"/>
        <v>14.237500000000001</v>
      </c>
      <c r="G24" s="9">
        <f t="shared" si="11"/>
        <v>168.33750000000001</v>
      </c>
      <c r="H24" s="9">
        <f t="shared" si="10"/>
        <v>2861.7375000000002</v>
      </c>
      <c r="I24" s="10">
        <v>45422</v>
      </c>
      <c r="J24" s="1">
        <f t="shared" si="3"/>
        <v>9.2147947500000021E-2</v>
      </c>
      <c r="K24" s="1">
        <f t="shared" si="4"/>
        <v>2.8617375000000003</v>
      </c>
      <c r="L24" s="1">
        <f t="shared" si="5"/>
        <v>14.329647947500002</v>
      </c>
      <c r="M24" s="1">
        <f t="shared" si="6"/>
        <v>1.2896683152750001</v>
      </c>
      <c r="N24" s="1">
        <f t="shared" si="7"/>
        <v>1.2896683152750001</v>
      </c>
      <c r="O24" s="1">
        <f t="shared" si="8"/>
        <v>2867.2707220780499</v>
      </c>
    </row>
    <row r="25" spans="1:15" x14ac:dyDescent="0.35">
      <c r="A25" s="9">
        <v>23</v>
      </c>
      <c r="B25" s="9" t="s">
        <v>21</v>
      </c>
      <c r="C25" s="9">
        <v>15</v>
      </c>
      <c r="D25" s="9">
        <v>112.5</v>
      </c>
      <c r="E25" s="9">
        <f t="shared" si="9"/>
        <v>0.5625</v>
      </c>
      <c r="F25" s="9">
        <f t="shared" si="1"/>
        <v>8.4375</v>
      </c>
      <c r="G25" s="9">
        <f t="shared" si="11"/>
        <v>113.0625</v>
      </c>
      <c r="H25" s="9">
        <f t="shared" si="10"/>
        <v>1695.9375</v>
      </c>
      <c r="I25" s="10">
        <v>45423</v>
      </c>
      <c r="J25" s="1">
        <f t="shared" si="3"/>
        <v>5.4609187500000003E-2</v>
      </c>
      <c r="K25" s="1">
        <f t="shared" si="4"/>
        <v>1.6959375000000001</v>
      </c>
      <c r="L25" s="1">
        <f t="shared" si="5"/>
        <v>8.4921091875000005</v>
      </c>
      <c r="M25" s="1">
        <f t="shared" si="6"/>
        <v>0.76428982687500002</v>
      </c>
      <c r="N25" s="1">
        <f t="shared" si="7"/>
        <v>0.76428982687500002</v>
      </c>
      <c r="O25" s="1">
        <f t="shared" si="8"/>
        <v>1699.21662634125</v>
      </c>
    </row>
    <row r="26" spans="1:15" x14ac:dyDescent="0.35">
      <c r="A26" s="9"/>
      <c r="B26" s="9"/>
      <c r="C26" s="9"/>
      <c r="D26" s="9"/>
      <c r="E26" s="9"/>
      <c r="F26" s="9"/>
      <c r="G26" s="9"/>
      <c r="H26" s="9"/>
      <c r="I26" s="9"/>
      <c r="J26" s="1"/>
      <c r="K26" s="1"/>
      <c r="L26" s="1"/>
      <c r="M26" s="1"/>
      <c r="N26" s="1"/>
      <c r="O26" s="1"/>
    </row>
    <row r="27" spans="1:15" x14ac:dyDescent="0.35">
      <c r="A27" s="9"/>
      <c r="B27" s="9"/>
      <c r="C27" s="9"/>
      <c r="D27" s="9"/>
      <c r="E27" s="9"/>
      <c r="F27" s="9"/>
      <c r="G27" s="9"/>
      <c r="H27" s="9"/>
      <c r="I27" s="9"/>
      <c r="J27" s="1"/>
      <c r="K27" s="1"/>
      <c r="L27" s="1"/>
      <c r="M27" s="1"/>
      <c r="N27" s="1"/>
      <c r="O27" s="1"/>
    </row>
    <row r="28" spans="1:15" x14ac:dyDescent="0.35">
      <c r="A28" s="9"/>
      <c r="B28" s="9"/>
      <c r="C28" s="9"/>
      <c r="D28" s="9"/>
      <c r="E28" s="9"/>
      <c r="F28" s="9"/>
      <c r="G28" s="9"/>
      <c r="H28" s="9"/>
      <c r="I28" s="9"/>
      <c r="J28" s="1"/>
      <c r="K28" s="1"/>
      <c r="L28" s="1"/>
      <c r="M28" s="1"/>
      <c r="N28" s="1"/>
      <c r="O28" s="1"/>
    </row>
    <row r="29" spans="1:15" x14ac:dyDescent="0.35">
      <c r="A29" s="9"/>
      <c r="B29" s="9"/>
      <c r="C29" s="9"/>
      <c r="D29" s="9"/>
      <c r="E29" s="9"/>
      <c r="F29" s="9"/>
      <c r="G29" s="9"/>
      <c r="H29" s="9"/>
      <c r="I29" s="9"/>
      <c r="J29" s="1"/>
      <c r="K29" s="1"/>
      <c r="L29" s="1"/>
      <c r="M29" s="1"/>
      <c r="N29" s="1"/>
      <c r="O29" s="1"/>
    </row>
    <row r="30" spans="1:15" x14ac:dyDescent="0.35">
      <c r="A30" s="9"/>
      <c r="B30" s="9"/>
      <c r="C30" s="9"/>
      <c r="D30" s="9"/>
      <c r="E30" s="9"/>
      <c r="F30" s="9"/>
      <c r="G30" s="9"/>
      <c r="H30" s="9"/>
      <c r="I30" s="9"/>
      <c r="J30" s="1"/>
      <c r="K30" s="1"/>
      <c r="L30" s="1"/>
      <c r="M30" s="1"/>
      <c r="N30" s="1"/>
      <c r="O30" s="1"/>
    </row>
    <row r="31" spans="1:15" x14ac:dyDescent="0.35">
      <c r="A31" s="9"/>
      <c r="B31" s="9"/>
      <c r="C31" s="9"/>
      <c r="D31" s="9"/>
      <c r="E31" s="9"/>
      <c r="F31" s="9"/>
      <c r="G31" s="9"/>
      <c r="H31" s="9"/>
      <c r="I31" s="9"/>
      <c r="J31" s="1"/>
      <c r="K31" s="1"/>
      <c r="L31" s="1"/>
      <c r="M31" s="1"/>
      <c r="N31" s="1"/>
      <c r="O31" s="1"/>
    </row>
    <row r="32" spans="1:15" x14ac:dyDescent="0.35">
      <c r="A32" s="9"/>
      <c r="B32" s="9"/>
      <c r="C32" s="9"/>
      <c r="D32" s="9"/>
      <c r="E32" s="9"/>
      <c r="F32" s="9"/>
      <c r="G32" s="9"/>
      <c r="H32" s="9"/>
      <c r="I32" s="9"/>
      <c r="J32" s="1"/>
      <c r="K32" s="1"/>
      <c r="L32" s="1"/>
      <c r="M32" s="1"/>
      <c r="N32" s="1"/>
      <c r="O32" s="1"/>
    </row>
    <row r="33" spans="1:15" x14ac:dyDescent="0.35">
      <c r="A33" s="9"/>
      <c r="B33" s="9"/>
      <c r="C33" s="9"/>
      <c r="D33" s="9"/>
      <c r="E33" s="9"/>
      <c r="F33" s="9"/>
      <c r="G33" s="9"/>
      <c r="H33" s="9"/>
      <c r="I33" s="9"/>
      <c r="J33" s="1"/>
      <c r="K33" s="1"/>
      <c r="L33" s="1"/>
      <c r="M33" s="1"/>
      <c r="N33" s="1"/>
      <c r="O33" s="1"/>
    </row>
    <row r="34" spans="1:15" x14ac:dyDescent="0.35">
      <c r="A34" s="9"/>
      <c r="B34" s="9"/>
      <c r="C34" s="9"/>
      <c r="D34" s="9"/>
      <c r="E34" s="9"/>
      <c r="F34" s="9"/>
      <c r="G34" s="9"/>
      <c r="H34" s="9"/>
      <c r="I34" s="9"/>
      <c r="J34" s="1"/>
      <c r="K34" s="1"/>
      <c r="L34" s="1"/>
      <c r="M34" s="1"/>
      <c r="N34" s="1"/>
      <c r="O34" s="1"/>
    </row>
    <row r="35" spans="1:15" x14ac:dyDescent="0.35">
      <c r="A35" s="9"/>
      <c r="B35" s="9"/>
      <c r="C35" s="9"/>
      <c r="D35" s="9"/>
      <c r="E35" s="9"/>
      <c r="F35" s="9"/>
      <c r="G35" s="9"/>
      <c r="H35" s="9"/>
      <c r="I35" s="9"/>
      <c r="J35" s="1"/>
      <c r="K35" s="1"/>
      <c r="L35" s="1"/>
      <c r="M35" s="1"/>
      <c r="N35" s="1"/>
      <c r="O35" s="1"/>
    </row>
    <row r="36" spans="1:15" x14ac:dyDescent="0.35">
      <c r="A36" s="9"/>
      <c r="B36" s="9"/>
      <c r="C36" s="9"/>
      <c r="D36" s="9"/>
      <c r="E36" s="9"/>
      <c r="F36" s="9"/>
      <c r="G36" s="9"/>
      <c r="H36" s="9"/>
      <c r="I36" s="9"/>
      <c r="J36" s="1"/>
      <c r="K36" s="1"/>
      <c r="L36" s="1"/>
      <c r="M36" s="1"/>
      <c r="N36" s="1"/>
      <c r="O36" s="1"/>
    </row>
    <row r="37" spans="1:15" x14ac:dyDescent="0.35">
      <c r="A37" s="9"/>
      <c r="B37" s="9"/>
      <c r="C37" s="9"/>
      <c r="D37" s="9"/>
      <c r="E37" s="9"/>
      <c r="F37" s="9"/>
      <c r="G37" s="9"/>
      <c r="H37" s="9"/>
      <c r="I37" s="9"/>
      <c r="J37" s="1"/>
      <c r="K37" s="1"/>
      <c r="L37" s="1"/>
      <c r="M37" s="1"/>
      <c r="N37" s="1"/>
      <c r="O37" s="1"/>
    </row>
    <row r="38" spans="1:15" x14ac:dyDescent="0.35">
      <c r="A38" s="9"/>
      <c r="B38" s="9"/>
      <c r="C38" s="9"/>
      <c r="D38" s="9"/>
      <c r="E38" s="9"/>
      <c r="F38" s="9"/>
      <c r="G38" s="9"/>
      <c r="H38" s="9"/>
      <c r="I38" s="9"/>
      <c r="J38" s="1"/>
      <c r="K38" s="1"/>
      <c r="L38" s="1"/>
      <c r="M38" s="1"/>
      <c r="N38" s="1"/>
      <c r="O38" s="1"/>
    </row>
    <row r="39" spans="1:15" x14ac:dyDescent="0.35">
      <c r="A39" s="9"/>
      <c r="B39" s="9"/>
      <c r="C39" s="9"/>
      <c r="D39" s="9"/>
      <c r="E39" s="9"/>
      <c r="F39" s="9"/>
      <c r="G39" s="9"/>
      <c r="H39" s="9"/>
      <c r="I39" s="9"/>
      <c r="J39" s="1"/>
      <c r="K39" s="1"/>
      <c r="L39" s="1"/>
      <c r="M39" s="1"/>
      <c r="N39" s="1"/>
      <c r="O39" s="1"/>
    </row>
    <row r="40" spans="1:15" x14ac:dyDescent="0.35">
      <c r="A40" s="9"/>
      <c r="B40" s="9"/>
      <c r="C40" s="9"/>
      <c r="D40" s="9"/>
      <c r="E40" s="9"/>
      <c r="F40" s="9"/>
      <c r="G40" s="9"/>
      <c r="H40" s="9"/>
      <c r="I40" s="9"/>
      <c r="J40" s="1"/>
      <c r="K40" s="1"/>
      <c r="L40" s="1"/>
      <c r="M40" s="1"/>
      <c r="N40" s="1"/>
      <c r="O40" s="1"/>
    </row>
    <row r="41" spans="1:15" x14ac:dyDescent="0.35">
      <c r="A41" s="9"/>
      <c r="B41" s="9"/>
      <c r="C41" s="9"/>
      <c r="D41" s="9"/>
      <c r="E41" s="9"/>
      <c r="F41" s="9"/>
      <c r="G41" s="9"/>
      <c r="H41" s="9"/>
      <c r="I41" s="9"/>
      <c r="J41" s="1"/>
      <c r="K41" s="1"/>
      <c r="L41" s="1"/>
      <c r="M41" s="1"/>
      <c r="N41" s="1"/>
      <c r="O41" s="1"/>
    </row>
    <row r="42" spans="1:15" x14ac:dyDescent="0.35">
      <c r="A42" s="9"/>
      <c r="B42" s="9"/>
      <c r="C42" s="9"/>
      <c r="D42" s="9"/>
      <c r="E42" s="9"/>
      <c r="F42" s="9"/>
      <c r="G42" s="9"/>
      <c r="H42" s="9"/>
      <c r="I42" s="9"/>
      <c r="J42" s="1"/>
      <c r="K42" s="1"/>
      <c r="L42" s="1"/>
      <c r="M42" s="1"/>
      <c r="N42" s="1"/>
      <c r="O42" s="1"/>
    </row>
    <row r="43" spans="1:15" x14ac:dyDescent="0.35">
      <c r="A43" s="9"/>
      <c r="B43" s="9"/>
      <c r="C43" s="9"/>
      <c r="D43" s="9"/>
      <c r="E43" s="9"/>
      <c r="F43" s="9"/>
      <c r="G43" s="9"/>
      <c r="H43" s="9"/>
      <c r="I43" s="9"/>
      <c r="J43" s="1"/>
      <c r="K43" s="1"/>
      <c r="L43" s="1"/>
      <c r="M43" s="1"/>
      <c r="N43" s="1"/>
      <c r="O43" s="1"/>
    </row>
    <row r="44" spans="1:15" x14ac:dyDescent="0.35">
      <c r="A44" s="9"/>
      <c r="B44" s="9"/>
      <c r="C44" s="9"/>
      <c r="D44" s="9"/>
      <c r="E44" s="9"/>
      <c r="F44" s="9"/>
      <c r="G44" s="9"/>
      <c r="H44" s="9"/>
      <c r="I44" s="9"/>
      <c r="J44" s="1"/>
      <c r="K44" s="1"/>
      <c r="L44" s="1"/>
      <c r="M44" s="1"/>
      <c r="N44" s="1"/>
      <c r="O44" s="1"/>
    </row>
    <row r="45" spans="1:15" x14ac:dyDescent="0.35">
      <c r="A45" s="9"/>
      <c r="B45" s="9"/>
      <c r="C45" s="9"/>
      <c r="D45" s="9"/>
      <c r="E45" s="9"/>
      <c r="F45" s="9"/>
      <c r="G45" s="9"/>
      <c r="H45" s="9"/>
      <c r="I45" s="9"/>
      <c r="J45" s="1"/>
      <c r="K45" s="1"/>
      <c r="L45" s="1"/>
      <c r="M45" s="1"/>
      <c r="N45" s="1"/>
      <c r="O45" s="1"/>
    </row>
    <row r="46" spans="1:15" x14ac:dyDescent="0.35">
      <c r="A46" s="9"/>
      <c r="B46" s="9"/>
      <c r="C46" s="9"/>
      <c r="D46" s="9"/>
      <c r="E46" s="9"/>
      <c r="F46" s="9"/>
      <c r="G46" s="9"/>
      <c r="H46" s="9"/>
      <c r="I46" s="9"/>
      <c r="J46" s="1"/>
      <c r="K46" s="1"/>
      <c r="L46" s="1"/>
      <c r="M46" s="1"/>
      <c r="N46" s="1"/>
      <c r="O46" s="1"/>
    </row>
    <row r="47" spans="1:15" x14ac:dyDescent="0.35">
      <c r="A47" s="9"/>
      <c r="B47" s="9"/>
      <c r="C47" s="9"/>
      <c r="D47" s="9"/>
      <c r="E47" s="9"/>
      <c r="F47" s="9"/>
      <c r="G47" s="9"/>
      <c r="H47" s="9"/>
      <c r="I47" s="9"/>
      <c r="J47" s="1"/>
      <c r="K47" s="1"/>
      <c r="L47" s="1"/>
      <c r="M47" s="1"/>
      <c r="N47" s="1"/>
      <c r="O47" s="1"/>
    </row>
    <row r="48" spans="1:15" x14ac:dyDescent="0.35">
      <c r="A48" s="9"/>
      <c r="B48" s="9"/>
      <c r="C48" s="9"/>
      <c r="D48" s="9"/>
      <c r="E48" s="9"/>
      <c r="F48" s="9"/>
      <c r="G48" s="9"/>
      <c r="H48" s="9"/>
      <c r="I48" s="9"/>
      <c r="J48" s="1"/>
      <c r="K48" s="1"/>
      <c r="L48" s="1"/>
      <c r="M48" s="1"/>
      <c r="N48" s="1"/>
      <c r="O48" s="1"/>
    </row>
    <row r="49" spans="1:15" x14ac:dyDescent="0.35">
      <c r="A49" s="9"/>
      <c r="B49" s="9"/>
      <c r="C49" s="9"/>
      <c r="D49" s="9"/>
      <c r="E49" s="9"/>
      <c r="F49" s="9"/>
      <c r="G49" s="9"/>
      <c r="H49" s="9"/>
      <c r="I49" s="9"/>
      <c r="J49" s="1"/>
      <c r="K49" s="1"/>
      <c r="L49" s="1"/>
      <c r="M49" s="1"/>
      <c r="N49" s="1"/>
      <c r="O49" s="1"/>
    </row>
    <row r="50" spans="1:15" x14ac:dyDescent="0.35">
      <c r="A50" s="9"/>
      <c r="B50" s="9"/>
      <c r="C50" s="9"/>
      <c r="D50" s="9"/>
      <c r="E50" s="9"/>
      <c r="F50" s="9"/>
      <c r="G50" s="9"/>
      <c r="H50" s="9"/>
      <c r="I50" s="9"/>
      <c r="J50" s="1"/>
      <c r="K50" s="1"/>
      <c r="L50" s="1"/>
      <c r="M50" s="1"/>
      <c r="N50" s="1"/>
      <c r="O50" s="1"/>
    </row>
    <row r="51" spans="1:15" x14ac:dyDescent="0.35">
      <c r="A51" s="9"/>
      <c r="B51" s="9"/>
      <c r="C51" s="9"/>
      <c r="D51" s="9"/>
      <c r="E51" s="9"/>
      <c r="F51" s="9"/>
      <c r="G51" s="9"/>
      <c r="H51" s="9"/>
      <c r="I51" s="9"/>
      <c r="J51" s="1"/>
      <c r="K51" s="1"/>
      <c r="L51" s="1"/>
      <c r="M51" s="1"/>
      <c r="N51" s="1"/>
      <c r="O51" s="1"/>
    </row>
    <row r="52" spans="1:15" x14ac:dyDescent="0.35">
      <c r="A52" s="9"/>
      <c r="B52" s="9"/>
      <c r="C52" s="9"/>
      <c r="D52" s="9"/>
      <c r="E52" s="9"/>
      <c r="F52" s="9"/>
      <c r="G52" s="9"/>
      <c r="H52" s="9"/>
      <c r="I52" s="9"/>
      <c r="J52" s="1"/>
      <c r="K52" s="1"/>
      <c r="L52" s="1"/>
      <c r="M52" s="1"/>
      <c r="N52" s="1"/>
      <c r="O52" s="1"/>
    </row>
    <row r="53" spans="1:15" x14ac:dyDescent="0.35">
      <c r="A53" s="9"/>
      <c r="B53" s="9"/>
      <c r="C53" s="9"/>
      <c r="D53" s="9"/>
      <c r="E53" s="9"/>
      <c r="F53" s="9"/>
      <c r="G53" s="9"/>
      <c r="H53" s="9"/>
      <c r="I53" s="9"/>
      <c r="J53" s="1"/>
      <c r="K53" s="1"/>
      <c r="L53" s="1"/>
      <c r="M53" s="1"/>
      <c r="N53" s="1"/>
      <c r="O53" s="1"/>
    </row>
    <row r="54" spans="1:15" x14ac:dyDescent="0.35">
      <c r="A54" s="9"/>
      <c r="B54" s="9"/>
      <c r="C54" s="9"/>
      <c r="D54" s="9"/>
      <c r="E54" s="9"/>
      <c r="F54" s="9"/>
      <c r="G54" s="9"/>
      <c r="H54" s="9"/>
      <c r="I54" s="9"/>
      <c r="J54" s="1"/>
      <c r="K54" s="1"/>
      <c r="L54" s="1"/>
      <c r="M54" s="1"/>
      <c r="N54" s="1"/>
      <c r="O54" s="1"/>
    </row>
    <row r="55" spans="1:15" x14ac:dyDescent="0.35">
      <c r="A55" s="9"/>
      <c r="B55" s="9"/>
      <c r="C55" s="9"/>
      <c r="D55" s="9"/>
      <c r="E55" s="9"/>
      <c r="F55" s="9"/>
      <c r="G55" s="9"/>
      <c r="H55" s="9"/>
      <c r="I55" s="9"/>
      <c r="J55" s="1"/>
      <c r="K55" s="1"/>
      <c r="L55" s="1"/>
      <c r="M55" s="1"/>
      <c r="N55" s="1"/>
      <c r="O55" s="1"/>
    </row>
    <row r="56" spans="1:15" x14ac:dyDescent="0.35">
      <c r="A56" s="9"/>
      <c r="B56" s="9"/>
      <c r="C56" s="9"/>
      <c r="D56" s="9"/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</row>
    <row r="57" spans="1:15" x14ac:dyDescent="0.35">
      <c r="A57" s="9"/>
      <c r="B57" s="9"/>
      <c r="C57" s="9"/>
      <c r="D57" s="9"/>
      <c r="E57" s="9"/>
      <c r="F57" s="9"/>
      <c r="G57" s="9"/>
      <c r="H57" s="9"/>
      <c r="I57" s="9"/>
      <c r="J57" s="1"/>
      <c r="K57" s="1"/>
      <c r="L57" s="1"/>
      <c r="M57" s="1"/>
      <c r="N57" s="1"/>
      <c r="O57" s="1"/>
    </row>
    <row r="58" spans="1:15" x14ac:dyDescent="0.35">
      <c r="A58" s="9"/>
      <c r="B58" s="9"/>
      <c r="C58" s="9"/>
      <c r="D58" s="9"/>
      <c r="E58" s="9"/>
      <c r="F58" s="9"/>
      <c r="G58" s="9"/>
      <c r="H58" s="9"/>
      <c r="I58" s="9"/>
      <c r="J58" s="1"/>
      <c r="K58" s="1"/>
      <c r="L58" s="1"/>
      <c r="M58" s="1"/>
      <c r="N58" s="1"/>
      <c r="O58" s="1"/>
    </row>
    <row r="59" spans="1:15" x14ac:dyDescent="0.35">
      <c r="A59" s="9"/>
      <c r="B59" s="9"/>
      <c r="C59" s="9"/>
      <c r="D59" s="9"/>
      <c r="E59" s="9"/>
      <c r="F59" s="9"/>
      <c r="G59" s="9"/>
      <c r="H59" s="9"/>
      <c r="I59" s="9"/>
      <c r="J59" s="1"/>
      <c r="K59" s="1"/>
      <c r="L59" s="1"/>
      <c r="M59" s="1"/>
      <c r="N59" s="1"/>
      <c r="O59" s="1"/>
    </row>
    <row r="60" spans="1:15" x14ac:dyDescent="0.35">
      <c r="A60" s="9"/>
      <c r="B60" s="9"/>
      <c r="C60" s="9"/>
      <c r="D60" s="9"/>
      <c r="E60" s="9"/>
      <c r="F60" s="9"/>
      <c r="G60" s="9"/>
      <c r="H60" s="9"/>
      <c r="I60" s="9"/>
      <c r="J60" s="1"/>
      <c r="K60" s="1"/>
      <c r="L60" s="1"/>
      <c r="M60" s="1"/>
      <c r="N60" s="1"/>
      <c r="O60" s="1"/>
    </row>
    <row r="61" spans="1:15" x14ac:dyDescent="0.35">
      <c r="A61" s="9"/>
      <c r="B61" s="9"/>
      <c r="C61" s="9"/>
      <c r="D61" s="9"/>
      <c r="E61" s="9"/>
      <c r="F61" s="9"/>
      <c r="G61" s="9"/>
      <c r="H61" s="9"/>
      <c r="I61" s="9"/>
      <c r="J61" s="1"/>
      <c r="K61" s="1"/>
      <c r="L61" s="1"/>
      <c r="M61" s="1"/>
      <c r="N61" s="1"/>
      <c r="O61" s="1"/>
    </row>
    <row r="62" spans="1:15" x14ac:dyDescent="0.35">
      <c r="A62" s="9"/>
      <c r="B62" s="9"/>
      <c r="C62" s="9"/>
      <c r="D62" s="9"/>
      <c r="E62" s="9"/>
      <c r="F62" s="9"/>
      <c r="G62" s="9"/>
      <c r="H62" s="9"/>
      <c r="I62" s="9"/>
      <c r="J62" s="1"/>
      <c r="K62" s="1"/>
      <c r="L62" s="1"/>
      <c r="M62" s="1"/>
      <c r="N62" s="1"/>
      <c r="O62" s="1"/>
    </row>
    <row r="63" spans="1:15" x14ac:dyDescent="0.35">
      <c r="A63" s="9"/>
      <c r="B63" s="9"/>
      <c r="C63" s="9"/>
      <c r="D63" s="9"/>
      <c r="E63" s="9"/>
      <c r="F63" s="9"/>
      <c r="G63" s="9"/>
      <c r="H63" s="9"/>
      <c r="I63" s="9"/>
      <c r="J63" s="1"/>
      <c r="K63" s="1"/>
      <c r="L63" s="1"/>
      <c r="M63" s="1"/>
      <c r="N63" s="1"/>
      <c r="O63" s="1"/>
    </row>
    <row r="64" spans="1:15" x14ac:dyDescent="0.35">
      <c r="A64" s="9"/>
      <c r="B64" s="9"/>
      <c r="C64" s="9"/>
      <c r="D64" s="9"/>
      <c r="E64" s="9"/>
      <c r="F64" s="9"/>
      <c r="G64" s="9"/>
      <c r="H64" s="9"/>
      <c r="I64" s="9"/>
      <c r="J64" s="1"/>
      <c r="K64" s="1"/>
      <c r="L64" s="1"/>
      <c r="M64" s="1"/>
      <c r="N64" s="1"/>
      <c r="O64" s="1"/>
    </row>
    <row r="65" spans="1:15" x14ac:dyDescent="0.35">
      <c r="A65" s="9"/>
      <c r="B65" s="9"/>
      <c r="C65" s="9"/>
      <c r="D65" s="9"/>
      <c r="E65" s="9"/>
      <c r="F65" s="9"/>
      <c r="G65" s="9"/>
      <c r="H65" s="9"/>
      <c r="I65" s="9"/>
      <c r="J65" s="1"/>
      <c r="K65" s="1"/>
      <c r="L65" s="1"/>
      <c r="M65" s="1"/>
      <c r="N65" s="1"/>
      <c r="O65" s="1"/>
    </row>
    <row r="66" spans="1:15" x14ac:dyDescent="0.35">
      <c r="A66" s="9"/>
      <c r="B66" s="9"/>
      <c r="C66" s="9"/>
      <c r="D66" s="9"/>
      <c r="E66" s="9"/>
      <c r="F66" s="9"/>
      <c r="G66" s="9"/>
      <c r="H66" s="9"/>
      <c r="I66" s="9"/>
      <c r="J66" s="1"/>
      <c r="K66" s="1"/>
      <c r="L66" s="1"/>
      <c r="M66" s="1"/>
      <c r="N66" s="1"/>
      <c r="O66" s="1"/>
    </row>
    <row r="67" spans="1:15" x14ac:dyDescent="0.35">
      <c r="A67" s="9"/>
      <c r="B67" s="9"/>
      <c r="C67" s="9"/>
      <c r="D67" s="9"/>
      <c r="E67" s="9"/>
      <c r="F67" s="9"/>
      <c r="G67" s="9"/>
      <c r="H67" s="9"/>
      <c r="I67" s="9"/>
      <c r="J67" s="1"/>
      <c r="K67" s="1"/>
      <c r="L67" s="1"/>
      <c r="M67" s="1"/>
      <c r="N67" s="1"/>
      <c r="O67" s="1"/>
    </row>
    <row r="68" spans="1:15" x14ac:dyDescent="0.35">
      <c r="A68" s="9"/>
      <c r="B68" s="9"/>
      <c r="C68" s="9"/>
      <c r="D68" s="9"/>
      <c r="E68" s="9"/>
      <c r="F68" s="9"/>
      <c r="G68" s="9"/>
      <c r="H68" s="9"/>
      <c r="I68" s="9"/>
      <c r="J68" s="1"/>
      <c r="K68" s="1"/>
      <c r="L68" s="1"/>
      <c r="M68" s="1"/>
      <c r="N68" s="1"/>
      <c r="O68" s="1"/>
    </row>
    <row r="69" spans="1:15" x14ac:dyDescent="0.35">
      <c r="A69" s="9"/>
      <c r="B69" s="9"/>
      <c r="C69" s="9"/>
      <c r="D69" s="9"/>
      <c r="E69" s="9"/>
      <c r="F69" s="9"/>
      <c r="G69" s="9"/>
      <c r="H69" s="9"/>
      <c r="I69" s="9"/>
      <c r="J69" s="1"/>
      <c r="K69" s="1"/>
      <c r="L69" s="1"/>
      <c r="M69" s="1"/>
      <c r="N69" s="1"/>
      <c r="O69" s="1"/>
    </row>
    <row r="70" spans="1:15" x14ac:dyDescent="0.35">
      <c r="A70" s="9"/>
      <c r="B70" s="9"/>
      <c r="C70" s="9"/>
      <c r="D70" s="9"/>
      <c r="E70" s="9"/>
      <c r="F70" s="9"/>
      <c r="G70" s="9"/>
      <c r="H70" s="9"/>
      <c r="I70" s="9"/>
      <c r="J70" s="1"/>
      <c r="K70" s="1"/>
      <c r="L70" s="1"/>
      <c r="M70" s="1"/>
      <c r="N70" s="1"/>
      <c r="O70" s="1"/>
    </row>
    <row r="71" spans="1:15" x14ac:dyDescent="0.35">
      <c r="A71" s="9"/>
      <c r="B71" s="9"/>
      <c r="C71" s="9"/>
      <c r="D71" s="9"/>
      <c r="E71" s="9"/>
      <c r="F71" s="9"/>
      <c r="G71" s="9"/>
      <c r="H71" s="9"/>
      <c r="I71" s="9"/>
      <c r="J71" s="1"/>
      <c r="K71" s="1"/>
      <c r="L71" s="1"/>
      <c r="M71" s="1"/>
      <c r="N71" s="1"/>
      <c r="O71" s="1"/>
    </row>
    <row r="72" spans="1:15" x14ac:dyDescent="0.35">
      <c r="A72" s="9"/>
      <c r="B72" s="9"/>
      <c r="C72" s="9"/>
      <c r="D72" s="9"/>
      <c r="E72" s="9"/>
      <c r="F72" s="9"/>
      <c r="G72" s="9"/>
      <c r="H72" s="9"/>
      <c r="I72" s="9"/>
      <c r="J72" s="1"/>
      <c r="K72" s="1"/>
      <c r="L72" s="1"/>
      <c r="M72" s="1"/>
      <c r="N72" s="1"/>
      <c r="O72" s="1"/>
    </row>
    <row r="73" spans="1:15" x14ac:dyDescent="0.35">
      <c r="A73" s="9"/>
      <c r="B73" s="9"/>
      <c r="C73" s="9"/>
      <c r="D73" s="9"/>
      <c r="E73" s="9"/>
      <c r="F73" s="9"/>
      <c r="G73" s="9"/>
      <c r="H73" s="9"/>
      <c r="I73" s="9"/>
      <c r="J73" s="1"/>
      <c r="K73" s="1"/>
      <c r="L73" s="1"/>
      <c r="M73" s="1"/>
      <c r="N73" s="1"/>
      <c r="O73" s="1"/>
    </row>
    <row r="74" spans="1:15" x14ac:dyDescent="0.35">
      <c r="A74" s="9"/>
      <c r="B74" s="9"/>
      <c r="C74" s="9"/>
      <c r="D74" s="9"/>
      <c r="E74" s="9"/>
      <c r="F74" s="9"/>
      <c r="G74" s="9"/>
      <c r="H74" s="9"/>
      <c r="I74" s="9"/>
      <c r="J74" s="1"/>
      <c r="K74" s="1"/>
      <c r="L74" s="1"/>
      <c r="M74" s="1"/>
      <c r="N74" s="1"/>
      <c r="O74" s="1"/>
    </row>
    <row r="75" spans="1:1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E634-DA7A-4E77-B330-3C82356F6B98}">
  <dimension ref="A3:M34"/>
  <sheetViews>
    <sheetView topLeftCell="A7" zoomScale="55" zoomScaleNormal="55" workbookViewId="0">
      <selection activeCell="F32" sqref="F32"/>
    </sheetView>
  </sheetViews>
  <sheetFormatPr defaultRowHeight="14.5" x14ac:dyDescent="0.35"/>
  <cols>
    <col min="1" max="1" width="34.08984375" bestFit="1" customWidth="1"/>
    <col min="2" max="2" width="14.54296875" bestFit="1" customWidth="1"/>
    <col min="3" max="3" width="29.453125" bestFit="1" customWidth="1"/>
    <col min="4" max="4" width="24.36328125" bestFit="1" customWidth="1"/>
    <col min="5" max="5" width="15.453125" bestFit="1" customWidth="1"/>
    <col min="6" max="6" width="25.6328125" bestFit="1" customWidth="1"/>
    <col min="7" max="7" width="37.1796875" bestFit="1" customWidth="1"/>
    <col min="8" max="8" width="27.7265625" bestFit="1" customWidth="1"/>
    <col min="9" max="9" width="32.7265625" bestFit="1" customWidth="1"/>
    <col min="10" max="10" width="18.90625" bestFit="1" customWidth="1"/>
    <col min="11" max="12" width="11.81640625" bestFit="1" customWidth="1"/>
    <col min="13" max="13" width="17.08984375" bestFit="1" customWidth="1"/>
    <col min="14" max="14" width="20.6328125" bestFit="1" customWidth="1"/>
    <col min="15" max="15" width="22.08984375" bestFit="1" customWidth="1"/>
    <col min="16" max="16" width="16.08984375" bestFit="1" customWidth="1"/>
    <col min="17" max="17" width="11.08984375" bestFit="1" customWidth="1"/>
    <col min="18" max="18" width="19.54296875" bestFit="1" customWidth="1"/>
    <col min="19" max="19" width="30.90625" bestFit="1" customWidth="1"/>
    <col min="20" max="20" width="14.90625" bestFit="1" customWidth="1"/>
    <col min="21" max="21" width="20.6328125" bestFit="1" customWidth="1"/>
    <col min="22" max="22" width="22.08984375" bestFit="1" customWidth="1"/>
    <col min="23" max="23" width="38.36328125" bestFit="1" customWidth="1"/>
    <col min="24" max="24" width="11.08984375" bestFit="1" customWidth="1"/>
    <col min="25" max="25" width="19.54296875" bestFit="1" customWidth="1"/>
    <col min="26" max="26" width="30.90625" bestFit="1" customWidth="1"/>
    <col min="27" max="27" width="14.90625" bestFit="1" customWidth="1"/>
    <col min="28" max="28" width="20.6328125" bestFit="1" customWidth="1"/>
    <col min="29" max="29" width="22.08984375" bestFit="1" customWidth="1"/>
    <col min="30" max="30" width="19.6328125" bestFit="1" customWidth="1"/>
    <col min="31" max="31" width="26.1796875" bestFit="1" customWidth="1"/>
    <col min="32" max="32" width="20.90625" bestFit="1" customWidth="1"/>
    <col min="33" max="33" width="43" bestFit="1" customWidth="1"/>
  </cols>
  <sheetData>
    <row r="3" spans="1:13" x14ac:dyDescent="0.35">
      <c r="A3" s="5" t="s">
        <v>28</v>
      </c>
      <c r="B3" t="s">
        <v>30</v>
      </c>
      <c r="C3" t="s">
        <v>58</v>
      </c>
      <c r="D3" t="s">
        <v>52</v>
      </c>
      <c r="E3" t="s">
        <v>33</v>
      </c>
      <c r="F3" t="s">
        <v>60</v>
      </c>
      <c r="G3" t="s">
        <v>31</v>
      </c>
      <c r="H3" t="s">
        <v>51</v>
      </c>
      <c r="I3" t="s">
        <v>53</v>
      </c>
      <c r="J3" t="s">
        <v>54</v>
      </c>
      <c r="K3" t="s">
        <v>55</v>
      </c>
      <c r="L3" t="s">
        <v>56</v>
      </c>
      <c r="M3" t="s">
        <v>50</v>
      </c>
    </row>
    <row r="4" spans="1:13" x14ac:dyDescent="0.35">
      <c r="A4" s="8">
        <v>45411</v>
      </c>
      <c r="B4">
        <v>32</v>
      </c>
      <c r="C4">
        <v>3219.1</v>
      </c>
      <c r="D4">
        <v>16.095500000000001</v>
      </c>
      <c r="E4">
        <v>3235.1954999999998</v>
      </c>
      <c r="F4">
        <v>42.255499999999998</v>
      </c>
      <c r="G4">
        <v>8493.3555000000015</v>
      </c>
      <c r="H4">
        <v>8.4933554999999998</v>
      </c>
      <c r="I4">
        <v>0.27348604710000002</v>
      </c>
      <c r="J4">
        <v>42.528986047099998</v>
      </c>
      <c r="K4">
        <v>3.8276087442390003</v>
      </c>
      <c r="L4">
        <v>3.8276087442390003</v>
      </c>
      <c r="M4">
        <v>8509.7775590355777</v>
      </c>
    </row>
    <row r="5" spans="1:13" x14ac:dyDescent="0.35">
      <c r="A5" s="7" t="s">
        <v>21</v>
      </c>
      <c r="B5">
        <v>10</v>
      </c>
      <c r="C5">
        <v>119.45</v>
      </c>
      <c r="D5">
        <v>0.59725000000000006</v>
      </c>
      <c r="E5">
        <v>120.04725000000001</v>
      </c>
      <c r="F5">
        <v>5.9725000000000001</v>
      </c>
      <c r="G5">
        <v>1200.4725000000001</v>
      </c>
      <c r="H5">
        <v>1.2004725000000001</v>
      </c>
      <c r="I5">
        <v>3.8655214500000007E-2</v>
      </c>
      <c r="J5">
        <v>6.0111552145000005</v>
      </c>
      <c r="K5">
        <v>0.54100396930500005</v>
      </c>
      <c r="L5">
        <v>0.54100396930500005</v>
      </c>
      <c r="M5">
        <v>1202.79363565311</v>
      </c>
    </row>
    <row r="6" spans="1:13" x14ac:dyDescent="0.35">
      <c r="A6" s="7" t="s">
        <v>22</v>
      </c>
      <c r="B6">
        <v>8</v>
      </c>
      <c r="C6">
        <v>873.4</v>
      </c>
      <c r="D6">
        <v>4.367</v>
      </c>
      <c r="E6">
        <v>877.76700000000005</v>
      </c>
      <c r="F6">
        <v>17.463999999999999</v>
      </c>
      <c r="G6">
        <v>3510.2640000000001</v>
      </c>
      <c r="H6">
        <v>3.5102640000000003</v>
      </c>
      <c r="I6">
        <v>0.11303050080000002</v>
      </c>
      <c r="J6">
        <v>17.577030500799999</v>
      </c>
      <c r="K6">
        <v>1.581932745072</v>
      </c>
      <c r="L6">
        <v>1.581932745072</v>
      </c>
      <c r="M6">
        <v>3517.0511599909432</v>
      </c>
    </row>
    <row r="7" spans="1:13" x14ac:dyDescent="0.35">
      <c r="A7" s="7" t="s">
        <v>24</v>
      </c>
      <c r="B7">
        <v>2</v>
      </c>
      <c r="C7">
        <v>2027.9</v>
      </c>
      <c r="D7">
        <v>10.1395</v>
      </c>
      <c r="E7">
        <v>2038.0394999999999</v>
      </c>
      <c r="F7">
        <v>10.1395</v>
      </c>
      <c r="G7">
        <v>2038.0394999999999</v>
      </c>
      <c r="H7">
        <v>2.0380395</v>
      </c>
      <c r="I7">
        <v>6.5624871900000006E-2</v>
      </c>
      <c r="J7">
        <v>10.205124871900001</v>
      </c>
      <c r="K7">
        <v>0.91846123847100003</v>
      </c>
      <c r="L7">
        <v>0.91846123847100003</v>
      </c>
      <c r="M7">
        <v>2041.9800868488419</v>
      </c>
    </row>
    <row r="8" spans="1:13" x14ac:dyDescent="0.35">
      <c r="A8" s="7" t="s">
        <v>25</v>
      </c>
      <c r="B8">
        <v>10</v>
      </c>
      <c r="C8">
        <v>167.4</v>
      </c>
      <c r="D8">
        <v>0.83700000000000008</v>
      </c>
      <c r="E8">
        <v>168.23699999999999</v>
      </c>
      <c r="F8">
        <v>8.370000000000001</v>
      </c>
      <c r="G8">
        <v>1682.37</v>
      </c>
      <c r="H8">
        <v>1.6823699999999999</v>
      </c>
      <c r="I8">
        <v>5.4172313999999999E-2</v>
      </c>
      <c r="J8">
        <v>8.4241723140000015</v>
      </c>
      <c r="K8">
        <v>0.75817550826000013</v>
      </c>
      <c r="L8">
        <v>0.75817550826000013</v>
      </c>
      <c r="M8">
        <v>1685.6228933305197</v>
      </c>
    </row>
    <row r="9" spans="1:13" x14ac:dyDescent="0.35">
      <c r="A9" s="7" t="s">
        <v>26</v>
      </c>
      <c r="B9">
        <v>2</v>
      </c>
      <c r="C9">
        <v>30.95</v>
      </c>
      <c r="D9">
        <v>0.15475</v>
      </c>
      <c r="E9">
        <v>31.104749999999999</v>
      </c>
      <c r="F9">
        <v>0.3095</v>
      </c>
      <c r="G9">
        <v>62.209499999999998</v>
      </c>
      <c r="H9">
        <v>6.2209500000000001E-2</v>
      </c>
      <c r="I9">
        <v>2.0031459000000003E-3</v>
      </c>
      <c r="J9">
        <v>0.3115031459</v>
      </c>
      <c r="K9">
        <v>2.8035283131E-2</v>
      </c>
      <c r="L9">
        <v>2.8035283131E-2</v>
      </c>
      <c r="M9">
        <v>62.329783212161992</v>
      </c>
    </row>
    <row r="10" spans="1:13" x14ac:dyDescent="0.35">
      <c r="A10" s="8">
        <v>45412</v>
      </c>
      <c r="B10">
        <v>25</v>
      </c>
      <c r="C10">
        <v>293.07</v>
      </c>
      <c r="D10">
        <v>1.4653499999999999</v>
      </c>
      <c r="E10">
        <v>294.53534999999999</v>
      </c>
      <c r="F10">
        <v>11.922000000000001</v>
      </c>
      <c r="G10">
        <v>2396.3220000000001</v>
      </c>
      <c r="H10">
        <v>2.3963220000000001</v>
      </c>
      <c r="I10">
        <v>7.7161568400000019E-2</v>
      </c>
      <c r="J10">
        <v>11.9991615684</v>
      </c>
      <c r="K10">
        <v>1.0799245411560001</v>
      </c>
      <c r="L10">
        <v>1.0799245411560001</v>
      </c>
      <c r="M10">
        <v>2400.9553326507121</v>
      </c>
    </row>
    <row r="11" spans="1:13" x14ac:dyDescent="0.35">
      <c r="A11" s="7" t="s">
        <v>18</v>
      </c>
      <c r="B11">
        <v>20</v>
      </c>
      <c r="C11">
        <v>61.27</v>
      </c>
      <c r="D11">
        <v>0.30635000000000001</v>
      </c>
      <c r="E11">
        <v>61.576350000000005</v>
      </c>
      <c r="F11">
        <v>6.1270000000000007</v>
      </c>
      <c r="G11">
        <v>1231.527</v>
      </c>
      <c r="H11">
        <v>1.231527</v>
      </c>
      <c r="I11">
        <v>3.9655169400000002E-2</v>
      </c>
      <c r="J11">
        <v>6.1666551694000002</v>
      </c>
      <c r="K11">
        <v>0.55499896524600001</v>
      </c>
      <c r="L11">
        <v>0.55499896524600001</v>
      </c>
      <c r="M11">
        <v>1233.9081800998922</v>
      </c>
    </row>
    <row r="12" spans="1:13" x14ac:dyDescent="0.35">
      <c r="A12" s="7" t="s">
        <v>20</v>
      </c>
      <c r="B12">
        <v>5</v>
      </c>
      <c r="C12">
        <v>231.8</v>
      </c>
      <c r="D12">
        <v>1.159</v>
      </c>
      <c r="E12">
        <v>232.959</v>
      </c>
      <c r="F12">
        <v>5.7949999999999999</v>
      </c>
      <c r="G12">
        <v>1164.7950000000001</v>
      </c>
      <c r="H12">
        <v>1.164795</v>
      </c>
      <c r="I12">
        <v>3.750639900000001E-2</v>
      </c>
      <c r="J12">
        <v>5.8325063989999997</v>
      </c>
      <c r="K12">
        <v>0.52492557591</v>
      </c>
      <c r="L12">
        <v>0.52492557591</v>
      </c>
      <c r="M12">
        <v>1167.0471525508199</v>
      </c>
    </row>
    <row r="13" spans="1:13" x14ac:dyDescent="0.35">
      <c r="A13" s="8">
        <v>45414</v>
      </c>
      <c r="B13">
        <v>3</v>
      </c>
      <c r="C13">
        <v>28.45</v>
      </c>
      <c r="D13">
        <v>0.14224999999999999</v>
      </c>
      <c r="E13">
        <v>28.59225</v>
      </c>
      <c r="F13">
        <v>0.42674999999999996</v>
      </c>
      <c r="G13">
        <v>85.776749999999993</v>
      </c>
      <c r="H13">
        <v>0</v>
      </c>
      <c r="I13">
        <v>0</v>
      </c>
      <c r="J13">
        <v>0.42674999999999996</v>
      </c>
      <c r="K13">
        <v>3.8407499999999997E-2</v>
      </c>
      <c r="L13">
        <v>3.8407499999999997E-2</v>
      </c>
      <c r="M13">
        <v>85.853565000000003</v>
      </c>
    </row>
    <row r="14" spans="1:13" x14ac:dyDescent="0.35">
      <c r="A14" s="7" t="s">
        <v>26</v>
      </c>
      <c r="B14">
        <v>3</v>
      </c>
      <c r="C14">
        <v>28.45</v>
      </c>
      <c r="D14">
        <v>0.14224999999999999</v>
      </c>
      <c r="E14">
        <v>28.59225</v>
      </c>
      <c r="F14">
        <v>0.42674999999999996</v>
      </c>
      <c r="G14">
        <v>85.776749999999993</v>
      </c>
      <c r="H14">
        <v>0</v>
      </c>
      <c r="I14">
        <v>0</v>
      </c>
      <c r="J14">
        <v>0.42674999999999996</v>
      </c>
      <c r="K14">
        <v>3.8407499999999997E-2</v>
      </c>
      <c r="L14">
        <v>3.8407499999999997E-2</v>
      </c>
      <c r="M14">
        <v>85.853565000000003</v>
      </c>
    </row>
    <row r="15" spans="1:13" x14ac:dyDescent="0.35">
      <c r="A15" s="8">
        <v>45418</v>
      </c>
      <c r="B15">
        <v>5</v>
      </c>
      <c r="C15">
        <v>114.2</v>
      </c>
      <c r="D15">
        <v>0.57100000000000006</v>
      </c>
      <c r="E15">
        <v>114.771</v>
      </c>
      <c r="F15">
        <v>2.8550000000000004</v>
      </c>
      <c r="G15">
        <v>573.85500000000002</v>
      </c>
      <c r="H15">
        <v>0.573855</v>
      </c>
      <c r="I15">
        <v>1.8478131000000002E-2</v>
      </c>
      <c r="J15">
        <v>2.8734781310000006</v>
      </c>
      <c r="K15">
        <v>0.25861303179000006</v>
      </c>
      <c r="L15">
        <v>0.25861303179000006</v>
      </c>
      <c r="M15">
        <v>574.96455919458003</v>
      </c>
    </row>
    <row r="16" spans="1:13" x14ac:dyDescent="0.35">
      <c r="A16" s="7" t="s">
        <v>21</v>
      </c>
      <c r="B16">
        <v>5</v>
      </c>
      <c r="C16">
        <v>114.2</v>
      </c>
      <c r="D16">
        <v>0.57100000000000006</v>
      </c>
      <c r="E16">
        <v>114.771</v>
      </c>
      <c r="F16">
        <v>2.8550000000000004</v>
      </c>
      <c r="G16">
        <v>573.85500000000002</v>
      </c>
      <c r="H16">
        <v>0.573855</v>
      </c>
      <c r="I16">
        <v>1.8478131000000002E-2</v>
      </c>
      <c r="J16">
        <v>2.8734781310000006</v>
      </c>
      <c r="K16">
        <v>0.25861303179000006</v>
      </c>
      <c r="L16">
        <v>0.25861303179000006</v>
      </c>
      <c r="M16">
        <v>574.96455919458003</v>
      </c>
    </row>
    <row r="17" spans="1:13" x14ac:dyDescent="0.35">
      <c r="A17" s="8">
        <v>45419</v>
      </c>
      <c r="B17">
        <v>22</v>
      </c>
      <c r="C17">
        <v>2892.95</v>
      </c>
      <c r="D17">
        <v>14.46475</v>
      </c>
      <c r="E17">
        <v>2907.4147499999999</v>
      </c>
      <c r="F17">
        <v>26.624749999999999</v>
      </c>
      <c r="G17">
        <v>5351.5747500000007</v>
      </c>
      <c r="H17">
        <v>5.3515747500000002</v>
      </c>
      <c r="I17">
        <v>0.17232070695000001</v>
      </c>
      <c r="J17">
        <v>26.797070706949999</v>
      </c>
      <c r="K17">
        <v>2.4117363636254998</v>
      </c>
      <c r="L17">
        <v>2.4117363636254998</v>
      </c>
      <c r="M17">
        <v>5361.9221181842013</v>
      </c>
    </row>
    <row r="18" spans="1:13" x14ac:dyDescent="0.35">
      <c r="A18" s="7" t="s">
        <v>21</v>
      </c>
      <c r="B18">
        <v>10</v>
      </c>
      <c r="C18">
        <v>116</v>
      </c>
      <c r="D18">
        <v>0.57999999999999996</v>
      </c>
      <c r="E18">
        <v>116.58</v>
      </c>
      <c r="F18">
        <v>5.8</v>
      </c>
      <c r="G18">
        <v>1165.8</v>
      </c>
      <c r="H18">
        <v>1.1657999999999999</v>
      </c>
      <c r="I18">
        <v>3.7538760000000004E-2</v>
      </c>
      <c r="J18">
        <v>5.8375387600000002</v>
      </c>
      <c r="K18">
        <v>0.52537848840000001</v>
      </c>
      <c r="L18">
        <v>0.52537848840000001</v>
      </c>
      <c r="M18">
        <v>1168.0540957368</v>
      </c>
    </row>
    <row r="19" spans="1:13" x14ac:dyDescent="0.35">
      <c r="A19" s="7" t="s">
        <v>24</v>
      </c>
      <c r="B19">
        <v>1</v>
      </c>
      <c r="C19">
        <v>1012.5</v>
      </c>
      <c r="D19">
        <v>5.0625</v>
      </c>
      <c r="E19">
        <v>1017.5625</v>
      </c>
      <c r="F19">
        <v>5.0625</v>
      </c>
      <c r="G19">
        <v>1017.5625</v>
      </c>
      <c r="H19">
        <v>1.0175624999999999</v>
      </c>
      <c r="I19">
        <v>3.2765512500000003E-2</v>
      </c>
      <c r="J19">
        <v>5.0952655125000001</v>
      </c>
      <c r="K19">
        <v>0.45857389612499999</v>
      </c>
      <c r="L19">
        <v>0.45857389612499999</v>
      </c>
      <c r="M19">
        <v>1019.5299758047501</v>
      </c>
    </row>
    <row r="20" spans="1:13" x14ac:dyDescent="0.35">
      <c r="A20" s="7" t="s">
        <v>39</v>
      </c>
      <c r="B20">
        <v>5</v>
      </c>
      <c r="C20">
        <v>160.5</v>
      </c>
      <c r="D20">
        <v>0.80249999999999999</v>
      </c>
      <c r="E20">
        <v>161.30250000000001</v>
      </c>
      <c r="F20">
        <v>4.0125000000000002</v>
      </c>
      <c r="G20">
        <v>806.51250000000005</v>
      </c>
      <c r="H20">
        <v>0.80651250000000008</v>
      </c>
      <c r="I20">
        <v>2.5969702500000004E-2</v>
      </c>
      <c r="J20">
        <v>4.0384697025000005</v>
      </c>
      <c r="K20">
        <v>0.36346227322500002</v>
      </c>
      <c r="L20">
        <v>0.36346227322500002</v>
      </c>
      <c r="M20">
        <v>808.07190674895003</v>
      </c>
    </row>
    <row r="21" spans="1:13" x14ac:dyDescent="0.35">
      <c r="A21" s="7" t="s">
        <v>40</v>
      </c>
      <c r="B21">
        <v>1</v>
      </c>
      <c r="C21">
        <v>1417.45</v>
      </c>
      <c r="D21">
        <v>7.08725</v>
      </c>
      <c r="E21">
        <v>1424.5372500000001</v>
      </c>
      <c r="F21">
        <v>7.08725</v>
      </c>
      <c r="G21">
        <v>1424.5372500000001</v>
      </c>
      <c r="H21">
        <v>1.4245372500000002</v>
      </c>
      <c r="I21">
        <v>4.5870099450000007E-2</v>
      </c>
      <c r="J21">
        <v>7.1331200994500001</v>
      </c>
      <c r="K21">
        <v>0.64198080895050003</v>
      </c>
      <c r="L21">
        <v>0.64198080895050003</v>
      </c>
      <c r="M21">
        <v>1427.2916189673508</v>
      </c>
    </row>
    <row r="22" spans="1:13" x14ac:dyDescent="0.35">
      <c r="A22" s="7" t="s">
        <v>41</v>
      </c>
      <c r="B22">
        <v>5</v>
      </c>
      <c r="C22">
        <v>186.5</v>
      </c>
      <c r="D22">
        <v>0.9325</v>
      </c>
      <c r="E22">
        <v>187.4325</v>
      </c>
      <c r="F22">
        <v>4.6624999999999996</v>
      </c>
      <c r="G22">
        <v>937.16250000000002</v>
      </c>
      <c r="H22">
        <v>0.93716250000000001</v>
      </c>
      <c r="I22">
        <v>3.0176632500000005E-2</v>
      </c>
      <c r="J22">
        <v>4.6926766324999996</v>
      </c>
      <c r="K22">
        <v>0.42234089692499993</v>
      </c>
      <c r="L22">
        <v>0.42234089692499993</v>
      </c>
      <c r="M22">
        <v>938.97452092635001</v>
      </c>
    </row>
    <row r="23" spans="1:13" x14ac:dyDescent="0.35">
      <c r="A23" s="8">
        <v>45421</v>
      </c>
      <c r="B23">
        <v>15</v>
      </c>
      <c r="C23">
        <v>6713.8</v>
      </c>
      <c r="D23">
        <v>33.569000000000003</v>
      </c>
      <c r="E23">
        <v>6747.3689999999997</v>
      </c>
      <c r="F23">
        <v>40.341999999999999</v>
      </c>
      <c r="G23">
        <v>8108.7420000000002</v>
      </c>
      <c r="H23">
        <v>8.1087419999999995</v>
      </c>
      <c r="I23">
        <v>0.26110149240000002</v>
      </c>
      <c r="J23">
        <v>40.6031014924</v>
      </c>
      <c r="K23">
        <v>3.6542791343160004</v>
      </c>
      <c r="L23">
        <v>3.6542791343160004</v>
      </c>
      <c r="M23">
        <v>8124.4204017610318</v>
      </c>
    </row>
    <row r="24" spans="1:13" x14ac:dyDescent="0.35">
      <c r="A24" s="7" t="s">
        <v>21</v>
      </c>
      <c r="B24">
        <v>10</v>
      </c>
      <c r="C24">
        <v>113</v>
      </c>
      <c r="D24">
        <v>0.56500000000000006</v>
      </c>
      <c r="E24">
        <v>113.565</v>
      </c>
      <c r="F24">
        <v>5.65</v>
      </c>
      <c r="G24">
        <v>1135.6500000000001</v>
      </c>
      <c r="H24">
        <v>1.13565</v>
      </c>
      <c r="I24">
        <v>3.6567930000000005E-2</v>
      </c>
      <c r="J24">
        <v>5.6865679300000007</v>
      </c>
      <c r="K24">
        <v>0.51179111370000008</v>
      </c>
      <c r="L24">
        <v>0.51179111370000008</v>
      </c>
      <c r="M24">
        <v>1137.8458001573999</v>
      </c>
    </row>
    <row r="25" spans="1:13" x14ac:dyDescent="0.35">
      <c r="A25" s="7" t="s">
        <v>22</v>
      </c>
      <c r="B25">
        <v>1</v>
      </c>
      <c r="C25">
        <v>436</v>
      </c>
      <c r="D25">
        <v>2.1800000000000002</v>
      </c>
      <c r="E25">
        <v>438.18</v>
      </c>
      <c r="F25">
        <v>2.1800000000000002</v>
      </c>
      <c r="G25">
        <v>438.18</v>
      </c>
      <c r="H25">
        <v>0.43818000000000001</v>
      </c>
      <c r="I25">
        <v>1.4109396000000001E-2</v>
      </c>
      <c r="J25">
        <v>2.194109396</v>
      </c>
      <c r="K25">
        <v>0.19746984564</v>
      </c>
      <c r="L25">
        <v>0.19746984564</v>
      </c>
      <c r="M25">
        <v>439.02722908727998</v>
      </c>
    </row>
    <row r="26" spans="1:13" x14ac:dyDescent="0.35">
      <c r="A26" s="7" t="s">
        <v>41</v>
      </c>
      <c r="B26">
        <v>3</v>
      </c>
      <c r="C26">
        <v>168.8</v>
      </c>
      <c r="D26">
        <v>0.84400000000000008</v>
      </c>
      <c r="E26">
        <v>169.64400000000001</v>
      </c>
      <c r="F26">
        <v>2.532</v>
      </c>
      <c r="G26">
        <v>508.93200000000002</v>
      </c>
      <c r="H26">
        <v>0.50893200000000005</v>
      </c>
      <c r="I26">
        <v>1.6387610400000002E-2</v>
      </c>
      <c r="J26">
        <v>2.5483876103999998</v>
      </c>
      <c r="K26">
        <v>0.22935488493599998</v>
      </c>
      <c r="L26">
        <v>0.22935488493599998</v>
      </c>
      <c r="M26">
        <v>509.91602938027205</v>
      </c>
    </row>
    <row r="27" spans="1:13" x14ac:dyDescent="0.35">
      <c r="A27" s="7" t="s">
        <v>42</v>
      </c>
      <c r="B27">
        <v>1</v>
      </c>
      <c r="C27">
        <v>5996</v>
      </c>
      <c r="D27">
        <v>29.98</v>
      </c>
      <c r="E27">
        <v>6025.98</v>
      </c>
      <c r="F27">
        <v>29.98</v>
      </c>
      <c r="G27">
        <v>6025.98</v>
      </c>
      <c r="H27">
        <v>6.0259799999999997</v>
      </c>
      <c r="I27">
        <v>0.194036556</v>
      </c>
      <c r="J27">
        <v>30.174036556000001</v>
      </c>
      <c r="K27">
        <v>2.7156632900400002</v>
      </c>
      <c r="L27">
        <v>2.7156632900400002</v>
      </c>
      <c r="M27">
        <v>6037.6313431360795</v>
      </c>
    </row>
    <row r="28" spans="1:13" x14ac:dyDescent="0.35">
      <c r="A28" s="8">
        <v>45422</v>
      </c>
      <c r="B28">
        <v>19</v>
      </c>
      <c r="C28">
        <v>593.29999999999995</v>
      </c>
      <c r="D28">
        <v>2.9664999999999999</v>
      </c>
      <c r="E28">
        <v>596.26650000000006</v>
      </c>
      <c r="F28">
        <v>18.4955</v>
      </c>
      <c r="G28">
        <v>3717.5955000000004</v>
      </c>
      <c r="H28">
        <v>3.7175955000000003</v>
      </c>
      <c r="I28">
        <v>0.11970657510000002</v>
      </c>
      <c r="J28">
        <v>18.615206575100004</v>
      </c>
      <c r="K28">
        <v>1.6753685917590002</v>
      </c>
      <c r="L28">
        <v>1.6753685917590002</v>
      </c>
      <c r="M28">
        <v>3724.783539258618</v>
      </c>
    </row>
    <row r="29" spans="1:13" x14ac:dyDescent="0.35">
      <c r="A29" s="7" t="s">
        <v>22</v>
      </c>
      <c r="B29">
        <v>2</v>
      </c>
      <c r="C29">
        <v>425.8</v>
      </c>
      <c r="D29">
        <v>2.129</v>
      </c>
      <c r="E29">
        <v>427.92900000000003</v>
      </c>
      <c r="F29">
        <v>4.258</v>
      </c>
      <c r="G29">
        <v>855.85800000000006</v>
      </c>
      <c r="H29">
        <v>0.85585800000000012</v>
      </c>
      <c r="I29">
        <v>2.7558627600000003E-2</v>
      </c>
      <c r="J29">
        <v>4.2855586276000004</v>
      </c>
      <c r="K29">
        <v>0.38570027648400002</v>
      </c>
      <c r="L29">
        <v>0.38570027648400002</v>
      </c>
      <c r="M29">
        <v>857.51281718056816</v>
      </c>
    </row>
    <row r="30" spans="1:13" x14ac:dyDescent="0.35">
      <c r="A30" s="7" t="s">
        <v>41</v>
      </c>
      <c r="B30">
        <v>17</v>
      </c>
      <c r="C30">
        <v>167.5</v>
      </c>
      <c r="D30">
        <v>0.83750000000000002</v>
      </c>
      <c r="E30">
        <v>168.33750000000001</v>
      </c>
      <c r="F30">
        <v>14.237500000000001</v>
      </c>
      <c r="G30">
        <v>2861.7375000000002</v>
      </c>
      <c r="H30">
        <v>2.8617375000000003</v>
      </c>
      <c r="I30">
        <v>9.2147947500000021E-2</v>
      </c>
      <c r="J30">
        <v>14.329647947500002</v>
      </c>
      <c r="K30">
        <v>1.2896683152750001</v>
      </c>
      <c r="L30">
        <v>1.2896683152750001</v>
      </c>
      <c r="M30">
        <v>2867.2707220780499</v>
      </c>
    </row>
    <row r="31" spans="1:13" x14ac:dyDescent="0.35">
      <c r="A31" s="8">
        <v>45423</v>
      </c>
      <c r="B31">
        <v>15</v>
      </c>
      <c r="C31">
        <v>112.5</v>
      </c>
      <c r="D31">
        <v>0.5625</v>
      </c>
      <c r="E31">
        <v>113.0625</v>
      </c>
      <c r="F31">
        <v>8.4375</v>
      </c>
      <c r="G31">
        <v>1695.9375</v>
      </c>
      <c r="H31">
        <v>1.6959375000000001</v>
      </c>
      <c r="I31">
        <v>5.4609187500000003E-2</v>
      </c>
      <c r="J31">
        <v>8.4921091875000005</v>
      </c>
      <c r="K31">
        <v>0.76428982687500002</v>
      </c>
      <c r="L31">
        <v>0.76428982687500002</v>
      </c>
      <c r="M31">
        <v>1699.21662634125</v>
      </c>
    </row>
    <row r="32" spans="1:13" x14ac:dyDescent="0.35">
      <c r="A32" s="7" t="s">
        <v>21</v>
      </c>
      <c r="B32">
        <v>15</v>
      </c>
      <c r="C32">
        <v>112.5</v>
      </c>
      <c r="D32">
        <v>0.5625</v>
      </c>
      <c r="E32">
        <v>113.0625</v>
      </c>
      <c r="F32">
        <v>8.4375</v>
      </c>
      <c r="G32">
        <v>1695.9375</v>
      </c>
      <c r="H32">
        <v>1.6959375000000001</v>
      </c>
      <c r="I32">
        <v>5.4609187500000003E-2</v>
      </c>
      <c r="J32">
        <v>8.4921091875000005</v>
      </c>
      <c r="K32">
        <v>0.76428982687500002</v>
      </c>
      <c r="L32">
        <v>0.76428982687500002</v>
      </c>
      <c r="M32">
        <v>1699.21662634125</v>
      </c>
    </row>
    <row r="33" spans="1:13" x14ac:dyDescent="0.35">
      <c r="A33" s="6" t="s">
        <v>34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6" t="s">
        <v>29</v>
      </c>
      <c r="B34">
        <v>136</v>
      </c>
      <c r="C34">
        <v>13967.369999999999</v>
      </c>
      <c r="D34">
        <v>69.836850000000013</v>
      </c>
      <c r="E34">
        <v>14037.20685</v>
      </c>
      <c r="F34">
        <v>151.35900000000001</v>
      </c>
      <c r="G34">
        <v>30423.159000000003</v>
      </c>
      <c r="H34">
        <v>30.337382250000005</v>
      </c>
      <c r="I34">
        <v>0.97686370845000026</v>
      </c>
      <c r="J34">
        <v>152.33586370845001</v>
      </c>
      <c r="K34">
        <v>13.710227733760503</v>
      </c>
      <c r="L34">
        <v>13.710227733760503</v>
      </c>
      <c r="M34">
        <v>30481.893701425972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6AA08-DD8A-4980-A585-61DEDA32B8A8}">
  <dimension ref="A4:B28"/>
  <sheetViews>
    <sheetView zoomScale="70" zoomScaleNormal="70" workbookViewId="0">
      <selection activeCell="B28" sqref="B28"/>
    </sheetView>
  </sheetViews>
  <sheetFormatPr defaultRowHeight="14.5" x14ac:dyDescent="0.35"/>
  <cols>
    <col min="1" max="1" width="30.26953125" bestFit="1" customWidth="1"/>
    <col min="2" max="2" width="14.54296875" bestFit="1" customWidth="1"/>
  </cols>
  <sheetData>
    <row r="4" spans="1:2" x14ac:dyDescent="0.35">
      <c r="A4" s="5" t="s">
        <v>28</v>
      </c>
      <c r="B4" t="s">
        <v>30</v>
      </c>
    </row>
    <row r="5" spans="1:2" x14ac:dyDescent="0.35">
      <c r="A5" s="6" t="s">
        <v>21</v>
      </c>
      <c r="B5">
        <v>50</v>
      </c>
    </row>
    <row r="6" spans="1:2" x14ac:dyDescent="0.35">
      <c r="A6" s="6" t="s">
        <v>41</v>
      </c>
      <c r="B6">
        <v>25</v>
      </c>
    </row>
    <row r="7" spans="1:2" x14ac:dyDescent="0.35">
      <c r="A7" s="6" t="s">
        <v>18</v>
      </c>
      <c r="B7">
        <v>20</v>
      </c>
    </row>
    <row r="8" spans="1:2" x14ac:dyDescent="0.35">
      <c r="A8" s="6" t="s">
        <v>22</v>
      </c>
      <c r="B8">
        <v>11</v>
      </c>
    </row>
    <row r="9" spans="1:2" x14ac:dyDescent="0.35">
      <c r="A9" s="6" t="s">
        <v>25</v>
      </c>
      <c r="B9">
        <v>10</v>
      </c>
    </row>
    <row r="10" spans="1:2" x14ac:dyDescent="0.35">
      <c r="A10" s="6" t="s">
        <v>39</v>
      </c>
      <c r="B10">
        <v>5</v>
      </c>
    </row>
    <row r="11" spans="1:2" x14ac:dyDescent="0.35">
      <c r="A11" s="6" t="s">
        <v>26</v>
      </c>
      <c r="B11">
        <v>5</v>
      </c>
    </row>
    <row r="12" spans="1:2" x14ac:dyDescent="0.35">
      <c r="A12" s="6" t="s">
        <v>20</v>
      </c>
      <c r="B12">
        <v>5</v>
      </c>
    </row>
    <row r="13" spans="1:2" x14ac:dyDescent="0.35">
      <c r="A13" s="6" t="s">
        <v>24</v>
      </c>
      <c r="B13">
        <v>3</v>
      </c>
    </row>
    <row r="14" spans="1:2" x14ac:dyDescent="0.35">
      <c r="A14" s="6" t="s">
        <v>42</v>
      </c>
      <c r="B14">
        <v>1</v>
      </c>
    </row>
    <row r="15" spans="1:2" x14ac:dyDescent="0.35">
      <c r="A15" s="6" t="s">
        <v>40</v>
      </c>
      <c r="B15">
        <v>1</v>
      </c>
    </row>
    <row r="16" spans="1:2" x14ac:dyDescent="0.35">
      <c r="A16" s="6" t="s">
        <v>34</v>
      </c>
    </row>
    <row r="17" spans="1:2" x14ac:dyDescent="0.35">
      <c r="A17" s="6" t="s">
        <v>29</v>
      </c>
      <c r="B17">
        <v>136</v>
      </c>
    </row>
    <row r="21" spans="1:2" x14ac:dyDescent="0.35">
      <c r="A21" s="1" t="s">
        <v>27</v>
      </c>
      <c r="B21" s="1">
        <f>SUM(Stocks!O3:O120)</f>
        <v>30481.893701425972</v>
      </c>
    </row>
    <row r="22" spans="1:2" x14ac:dyDescent="0.35">
      <c r="A22" s="1" t="s">
        <v>19</v>
      </c>
      <c r="B22" s="1">
        <f>SUM(Stocks!F3:F99)</f>
        <v>151.35900000000001</v>
      </c>
    </row>
    <row r="28" spans="1:2" x14ac:dyDescent="0.35">
      <c r="A28" t="s">
        <v>67</v>
      </c>
      <c r="B28">
        <f>GETPIVOTDATA("Sum of NetAmount",'Pivot Stocks'!$A$3)-GETPIVOTDATA("Sum of Security Transaction Tax",'Pivot Stocks'!$A$3)-GETPIVOTDATA("Sum of Exchange Transaction Charges",'Pivot Stocks'!$A$3)-GETPIVOTDATA("Sum of CGST",'Pivot Stocks'!$A$3)-GETPIVOTDATA("Sum of SGST",'Pivot Stocks'!$A$3)</f>
        <v>30423.159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05770-05A0-45A8-B15A-8AC1C676B970}">
  <dimension ref="A1:N14"/>
  <sheetViews>
    <sheetView tabSelected="1" workbookViewId="0">
      <selection activeCell="H7" sqref="H7"/>
    </sheetView>
  </sheetViews>
  <sheetFormatPr defaultRowHeight="14.5" x14ac:dyDescent="0.35"/>
  <cols>
    <col min="1" max="1" width="4.90625" bestFit="1" customWidth="1"/>
    <col min="2" max="2" width="12.08984375" bestFit="1" customWidth="1"/>
    <col min="3" max="3" width="17.1796875" bestFit="1" customWidth="1"/>
    <col min="4" max="4" width="8.54296875" bestFit="1" customWidth="1"/>
    <col min="5" max="5" width="13.453125" bestFit="1" customWidth="1"/>
    <col min="9" max="9" width="4.90625" bestFit="1" customWidth="1"/>
    <col min="10" max="10" width="17.6328125" bestFit="1" customWidth="1"/>
    <col min="11" max="11" width="17.1796875" bestFit="1" customWidth="1"/>
    <col min="12" max="12" width="7.54296875" bestFit="1" customWidth="1"/>
    <col min="13" max="13" width="13.453125" bestFit="1" customWidth="1"/>
  </cols>
  <sheetData>
    <row r="1" spans="1:14" x14ac:dyDescent="0.35">
      <c r="A1" s="12" t="s">
        <v>7</v>
      </c>
      <c r="B1" s="12"/>
      <c r="C1" s="12"/>
      <c r="D1" s="12"/>
      <c r="E1" s="12"/>
      <c r="I1" s="13" t="s">
        <v>8</v>
      </c>
      <c r="J1" s="13"/>
      <c r="K1" s="13"/>
      <c r="L1" s="13"/>
      <c r="M1" s="13"/>
    </row>
    <row r="2" spans="1:14" x14ac:dyDescent="0.35">
      <c r="A2" s="1" t="s">
        <v>0</v>
      </c>
      <c r="B2" s="1" t="s">
        <v>4</v>
      </c>
      <c r="C2" s="1" t="s">
        <v>9</v>
      </c>
      <c r="D2" s="1" t="s">
        <v>5</v>
      </c>
      <c r="E2" s="1" t="s">
        <v>6</v>
      </c>
      <c r="I2" s="1" t="s">
        <v>0</v>
      </c>
      <c r="J2" s="1" t="s">
        <v>4</v>
      </c>
      <c r="K2" s="1" t="s">
        <v>9</v>
      </c>
      <c r="L2" s="1" t="s">
        <v>5</v>
      </c>
      <c r="M2" s="1" t="s">
        <v>6</v>
      </c>
    </row>
    <row r="3" spans="1:14" x14ac:dyDescent="0.35">
      <c r="A3" s="1">
        <v>1</v>
      </c>
      <c r="B3" s="1" t="s">
        <v>10</v>
      </c>
      <c r="C3" s="2" t="s">
        <v>11</v>
      </c>
      <c r="D3" s="2">
        <v>144.4504</v>
      </c>
      <c r="E3" s="1">
        <v>32.162999999999997</v>
      </c>
      <c r="I3" s="1">
        <v>1</v>
      </c>
      <c r="J3" s="1" t="s">
        <v>12</v>
      </c>
      <c r="K3" s="1" t="s">
        <v>14</v>
      </c>
      <c r="L3" s="2">
        <v>23.115200000000002</v>
      </c>
      <c r="M3" s="3">
        <v>43.259</v>
      </c>
      <c r="N3" s="4"/>
    </row>
    <row r="4" spans="1:14" x14ac:dyDescent="0.35">
      <c r="A4" s="1">
        <v>2</v>
      </c>
      <c r="B4" s="1" t="s">
        <v>17</v>
      </c>
      <c r="C4" s="2" t="s">
        <v>11</v>
      </c>
      <c r="D4" s="1">
        <v>152.96530000000001</v>
      </c>
      <c r="E4" s="1">
        <v>32.686</v>
      </c>
      <c r="I4" s="1">
        <v>2</v>
      </c>
      <c r="J4" s="1" t="s">
        <v>13</v>
      </c>
      <c r="K4" s="1" t="s">
        <v>15</v>
      </c>
      <c r="L4" s="2">
        <v>22.718699999999998</v>
      </c>
      <c r="M4" s="3">
        <v>176.05799999999999</v>
      </c>
    </row>
    <row r="5" spans="1:14" x14ac:dyDescent="0.35">
      <c r="A5" s="1">
        <v>3</v>
      </c>
      <c r="B5" s="1"/>
      <c r="C5" s="1"/>
      <c r="D5" s="1"/>
      <c r="E5" s="1"/>
      <c r="I5" s="1">
        <v>3</v>
      </c>
      <c r="J5" s="1" t="s">
        <v>16</v>
      </c>
      <c r="K5" s="1" t="s">
        <v>15</v>
      </c>
      <c r="L5" s="1">
        <v>23.7973</v>
      </c>
      <c r="M5" s="3">
        <v>168.078</v>
      </c>
    </row>
    <row r="6" spans="1:14" x14ac:dyDescent="0.35">
      <c r="A6" s="1">
        <v>4</v>
      </c>
      <c r="B6" s="1"/>
      <c r="C6" s="1"/>
      <c r="D6" s="1"/>
      <c r="E6" s="1"/>
      <c r="I6" s="1">
        <v>4</v>
      </c>
      <c r="J6" s="1" t="s">
        <v>16</v>
      </c>
      <c r="K6" s="1" t="s">
        <v>14</v>
      </c>
      <c r="L6" s="1">
        <v>23.7973</v>
      </c>
      <c r="M6" s="3">
        <v>42.018999999999998</v>
      </c>
    </row>
    <row r="7" spans="1:14" x14ac:dyDescent="0.35">
      <c r="A7" s="1">
        <v>5</v>
      </c>
      <c r="B7" s="1"/>
      <c r="C7" s="1"/>
      <c r="D7" s="1"/>
      <c r="E7" s="1"/>
      <c r="I7" s="1">
        <v>5</v>
      </c>
      <c r="J7" s="1"/>
      <c r="K7" s="1"/>
      <c r="L7" s="1"/>
      <c r="M7" s="3"/>
    </row>
    <row r="8" spans="1:14" x14ac:dyDescent="0.35">
      <c r="A8" s="1">
        <v>6</v>
      </c>
      <c r="B8" s="1"/>
      <c r="C8" s="1"/>
      <c r="D8" s="1"/>
      <c r="E8" s="1"/>
      <c r="I8" s="1">
        <v>6</v>
      </c>
      <c r="J8" s="1"/>
      <c r="K8" s="1"/>
      <c r="L8" s="1"/>
      <c r="M8" s="3"/>
    </row>
    <row r="9" spans="1:14" x14ac:dyDescent="0.35">
      <c r="A9" s="1">
        <v>7</v>
      </c>
      <c r="B9" s="1"/>
      <c r="C9" s="1"/>
      <c r="D9" s="1"/>
      <c r="E9" s="1"/>
      <c r="I9" s="1">
        <v>7</v>
      </c>
      <c r="J9" s="1"/>
      <c r="K9" s="1"/>
      <c r="L9" s="1"/>
      <c r="M9" s="3"/>
    </row>
    <row r="10" spans="1:14" x14ac:dyDescent="0.35">
      <c r="A10" s="1">
        <v>8</v>
      </c>
      <c r="B10" s="1"/>
      <c r="C10" s="1"/>
      <c r="D10" s="1"/>
      <c r="E10" s="1"/>
      <c r="I10" s="1">
        <v>8</v>
      </c>
      <c r="J10" s="1"/>
      <c r="K10" s="1"/>
      <c r="L10" s="1"/>
      <c r="M10" s="3"/>
    </row>
    <row r="11" spans="1:14" x14ac:dyDescent="0.35">
      <c r="A11" s="1">
        <v>9</v>
      </c>
      <c r="B11" s="1"/>
      <c r="C11" s="1"/>
      <c r="D11" s="1"/>
      <c r="E11" s="1"/>
      <c r="I11" s="1">
        <v>9</v>
      </c>
      <c r="J11" s="1"/>
      <c r="K11" s="1"/>
      <c r="L11" s="1"/>
      <c r="M11" s="3"/>
    </row>
    <row r="12" spans="1:14" x14ac:dyDescent="0.35">
      <c r="A12" s="1">
        <v>10</v>
      </c>
      <c r="B12" s="1"/>
      <c r="C12" s="1"/>
      <c r="D12" s="1"/>
      <c r="E12" s="1"/>
      <c r="I12" s="1">
        <v>10</v>
      </c>
      <c r="J12" s="1"/>
      <c r="K12" s="1"/>
      <c r="L12" s="1"/>
      <c r="M12" s="3"/>
    </row>
    <row r="13" spans="1:14" x14ac:dyDescent="0.35">
      <c r="A13" s="1">
        <v>11</v>
      </c>
      <c r="B13" s="1"/>
      <c r="C13" s="1"/>
      <c r="D13" s="1"/>
      <c r="E13" s="1"/>
      <c r="I13" s="1">
        <v>11</v>
      </c>
      <c r="J13" s="1"/>
      <c r="K13" s="1"/>
      <c r="L13" s="1"/>
      <c r="M13" s="3"/>
    </row>
    <row r="14" spans="1:14" x14ac:dyDescent="0.35">
      <c r="A14" s="1">
        <v>12</v>
      </c>
      <c r="B14" s="1"/>
      <c r="C14" s="1"/>
      <c r="D14" s="1"/>
      <c r="E14" s="1"/>
      <c r="I14" s="1">
        <v>12</v>
      </c>
      <c r="J14" s="1"/>
      <c r="K14" s="1"/>
      <c r="L14" s="1"/>
      <c r="M14" s="3"/>
    </row>
  </sheetData>
  <mergeCells count="2">
    <mergeCell ref="A1:E1"/>
    <mergeCell ref="I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10E5-9850-4D39-98E2-AA8CD56768F7}">
  <dimension ref="A1:C25"/>
  <sheetViews>
    <sheetView topLeftCell="A10" workbookViewId="0">
      <selection activeCell="C18" sqref="C18"/>
    </sheetView>
  </sheetViews>
  <sheetFormatPr defaultRowHeight="14.5" x14ac:dyDescent="0.35"/>
  <cols>
    <col min="1" max="1" width="16" bestFit="1" customWidth="1"/>
    <col min="2" max="2" width="19.90625" bestFit="1" customWidth="1"/>
    <col min="3" max="3" width="13.90625" bestFit="1" customWidth="1"/>
    <col min="4" max="4" width="7" bestFit="1" customWidth="1"/>
    <col min="5" max="6" width="10.81640625" bestFit="1" customWidth="1"/>
  </cols>
  <sheetData>
    <row r="1" spans="1:3" x14ac:dyDescent="0.35">
      <c r="A1" s="14" t="s">
        <v>37</v>
      </c>
      <c r="B1" s="14"/>
      <c r="C1" s="14"/>
    </row>
    <row r="3" spans="1:3" x14ac:dyDescent="0.35">
      <c r="A3" s="5" t="s">
        <v>28</v>
      </c>
      <c r="B3" t="s">
        <v>35</v>
      </c>
      <c r="C3" t="s">
        <v>36</v>
      </c>
    </row>
    <row r="4" spans="1:3" x14ac:dyDescent="0.35">
      <c r="A4" s="6" t="s">
        <v>17</v>
      </c>
      <c r="B4">
        <v>32.686</v>
      </c>
      <c r="C4">
        <v>152.96530000000001</v>
      </c>
    </row>
    <row r="5" spans="1:3" x14ac:dyDescent="0.35">
      <c r="A5" s="7" t="s">
        <v>11</v>
      </c>
      <c r="B5">
        <v>32.686</v>
      </c>
      <c r="C5">
        <v>152.96530000000001</v>
      </c>
    </row>
    <row r="6" spans="1:3" x14ac:dyDescent="0.35">
      <c r="A6" s="6" t="s">
        <v>10</v>
      </c>
      <c r="B6">
        <v>32.162999999999997</v>
      </c>
      <c r="C6">
        <v>144.4504</v>
      </c>
    </row>
    <row r="7" spans="1:3" x14ac:dyDescent="0.35">
      <c r="A7" s="7" t="s">
        <v>11</v>
      </c>
      <c r="B7">
        <v>32.162999999999997</v>
      </c>
      <c r="C7">
        <v>144.4504</v>
      </c>
    </row>
    <row r="8" spans="1:3" x14ac:dyDescent="0.35">
      <c r="A8" s="6" t="s">
        <v>34</v>
      </c>
    </row>
    <row r="9" spans="1:3" x14ac:dyDescent="0.35">
      <c r="A9" s="7" t="s">
        <v>34</v>
      </c>
    </row>
    <row r="10" spans="1:3" x14ac:dyDescent="0.35">
      <c r="A10" s="6" t="s">
        <v>29</v>
      </c>
      <c r="B10">
        <v>64.84899999999999</v>
      </c>
      <c r="C10">
        <v>148.70785000000001</v>
      </c>
    </row>
    <row r="11" spans="1:3" x14ac:dyDescent="0.35">
      <c r="A11" s="6"/>
    </row>
    <row r="13" spans="1:3" x14ac:dyDescent="0.35">
      <c r="A13" s="15" t="s">
        <v>38</v>
      </c>
      <c r="B13" s="15"/>
      <c r="C13" s="15"/>
    </row>
    <row r="15" spans="1:3" x14ac:dyDescent="0.35">
      <c r="A15" s="5" t="s">
        <v>28</v>
      </c>
      <c r="B15" t="s">
        <v>35</v>
      </c>
      <c r="C15" t="s">
        <v>36</v>
      </c>
    </row>
    <row r="16" spans="1:3" x14ac:dyDescent="0.35">
      <c r="A16" s="6" t="s">
        <v>12</v>
      </c>
      <c r="B16">
        <v>43.259</v>
      </c>
      <c r="C16">
        <v>23.115200000000002</v>
      </c>
    </row>
    <row r="17" spans="1:3" x14ac:dyDescent="0.35">
      <c r="A17" s="7" t="s">
        <v>14</v>
      </c>
      <c r="B17">
        <v>43.259</v>
      </c>
      <c r="C17">
        <v>23.115200000000002</v>
      </c>
    </row>
    <row r="18" spans="1:3" x14ac:dyDescent="0.35">
      <c r="A18" s="6" t="s">
        <v>13</v>
      </c>
      <c r="B18">
        <v>176.05799999999999</v>
      </c>
      <c r="C18">
        <v>22.718699999999998</v>
      </c>
    </row>
    <row r="19" spans="1:3" x14ac:dyDescent="0.35">
      <c r="A19" s="7" t="s">
        <v>15</v>
      </c>
      <c r="B19">
        <v>176.05799999999999</v>
      </c>
      <c r="C19">
        <v>22.718699999999998</v>
      </c>
    </row>
    <row r="20" spans="1:3" x14ac:dyDescent="0.35">
      <c r="A20" s="6" t="s">
        <v>16</v>
      </c>
      <c r="B20">
        <v>210.09700000000001</v>
      </c>
      <c r="C20">
        <v>23.7973</v>
      </c>
    </row>
    <row r="21" spans="1:3" x14ac:dyDescent="0.35">
      <c r="A21" s="7" t="s">
        <v>14</v>
      </c>
      <c r="B21">
        <v>42.018999999999998</v>
      </c>
      <c r="C21">
        <v>23.7973</v>
      </c>
    </row>
    <row r="22" spans="1:3" x14ac:dyDescent="0.35">
      <c r="A22" s="7" t="s">
        <v>15</v>
      </c>
      <c r="B22">
        <v>168.078</v>
      </c>
      <c r="C22">
        <v>23.7973</v>
      </c>
    </row>
    <row r="23" spans="1:3" x14ac:dyDescent="0.35">
      <c r="A23" s="6" t="s">
        <v>34</v>
      </c>
    </row>
    <row r="24" spans="1:3" x14ac:dyDescent="0.35">
      <c r="A24" s="7" t="s">
        <v>34</v>
      </c>
    </row>
    <row r="25" spans="1:3" x14ac:dyDescent="0.35">
      <c r="A25" s="6" t="s">
        <v>29</v>
      </c>
      <c r="B25">
        <v>429.41399999999999</v>
      </c>
      <c r="C25">
        <v>23.357125000000003</v>
      </c>
    </row>
  </sheetData>
  <mergeCells count="2">
    <mergeCell ref="A1:C1"/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0CBA-9037-4094-9811-BE396D5C4ADA}">
  <dimension ref="A1:A6"/>
  <sheetViews>
    <sheetView workbookViewId="0">
      <selection activeCell="A11" sqref="A11"/>
    </sheetView>
  </sheetViews>
  <sheetFormatPr defaultRowHeight="14.5" x14ac:dyDescent="0.35"/>
  <cols>
    <col min="1" max="1" width="66" bestFit="1" customWidth="1"/>
  </cols>
  <sheetData>
    <row r="1" spans="1:1" x14ac:dyDescent="0.35">
      <c r="A1" t="s">
        <v>61</v>
      </c>
    </row>
    <row r="2" spans="1:1" x14ac:dyDescent="0.35">
      <c r="A2" t="s">
        <v>62</v>
      </c>
    </row>
    <row r="3" spans="1:1" x14ac:dyDescent="0.35">
      <c r="A3" t="s">
        <v>63</v>
      </c>
    </row>
    <row r="4" spans="1:1" x14ac:dyDescent="0.35">
      <c r="A4" t="s">
        <v>64</v>
      </c>
    </row>
    <row r="5" spans="1:1" x14ac:dyDescent="0.35">
      <c r="A5" t="s">
        <v>65</v>
      </c>
    </row>
    <row r="6" spans="1:1" x14ac:dyDescent="0.35">
      <c r="A6" t="s"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F9C87584-198E-49A5-9054-8711731B2C5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Stocks</vt:lpstr>
      <vt:lpstr>Pivot Stocks</vt:lpstr>
      <vt:lpstr>Pivot_ShareQuantity</vt:lpstr>
      <vt:lpstr>MF</vt:lpstr>
      <vt:lpstr>MF Pivot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Dharanisankar Muthusamy</dc:creator>
  <dc:description>                                                              </dc:description>
  <cp:lastModifiedBy>Muthusamy, Dharanisankar (Chennai)</cp:lastModifiedBy>
  <dcterms:created xsi:type="dcterms:W3CDTF">2024-05-01T12:10:09Z</dcterms:created>
  <dcterms:modified xsi:type="dcterms:W3CDTF">2024-05-10T12:06:31Z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b0e493b4-e732-4b69-8f03-1b4ed34d93d9</vt:lpwstr>
  </property>
  <property fmtid="{D5CDD505-2E9C-101B-9397-08002B2CF9AE}" pid="3" name="bjDocumentSecurityLabel">
    <vt:lpwstr>This item has no classification</vt:lpwstr>
  </property>
  <property fmtid="{D5CDD505-2E9C-101B-9397-08002B2CF9AE}" pid="4" name="bjClsUserRVM">
    <vt:lpwstr>[]</vt:lpwstr>
  </property>
  <property fmtid="{D5CDD505-2E9C-101B-9397-08002B2CF9AE}" pid="5" name="bjSaver">
    <vt:lpwstr>VmfpHynkITJTX3jBJvjpYUJD5djcWIfC</vt:lpwstr>
  </property>
</Properties>
</file>