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bartels/Dropbox/JDS_Data/Lancet Covid-19 Commission Data/December 2020 Statement/Lancet Tables Dec 2020/Final Tables/"/>
    </mc:Choice>
  </mc:AlternateContent>
  <xr:revisionPtr revIDLastSave="0" documentId="13_ncr:1_{F7C30287-2497-BB4B-BF07-21ACC167A92D}" xr6:coauthVersionLast="45" xr6:coauthVersionMax="46" xr10:uidLastSave="{00000000-0000-0000-0000-000000000000}"/>
  <bookViews>
    <workbookView xWindow="0" yWindow="460" windowWidth="28800" windowHeight="16740" xr2:uid="{415C80C2-606A-CC4C-97E2-D9DC3124FE3E}"/>
  </bookViews>
  <sheets>
    <sheet name="Final Table" sheetId="4" r:id="rId1"/>
    <sheet name="Sheet1" sheetId="5" r:id="rId2"/>
    <sheet name="February Table Updates (all)" sheetId="1" r:id="rId3"/>
    <sheet name="East Asia sub groups" sheetId="3" r:id="rId4"/>
    <sheet name="Dec Table 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M13" i="4"/>
  <c r="O13" i="4" s="1"/>
  <c r="J13" i="4"/>
  <c r="L13" i="4" s="1"/>
  <c r="G13" i="4"/>
  <c r="I13" i="4" s="1"/>
  <c r="D13" i="4"/>
  <c r="F13" i="4" s="1"/>
  <c r="D14" i="1"/>
  <c r="E14" i="1"/>
  <c r="F14" i="1"/>
  <c r="G14" i="1"/>
  <c r="H14" i="1"/>
  <c r="I14" i="1"/>
  <c r="J18" i="1" s="1"/>
  <c r="J14" i="1"/>
  <c r="K14" i="1"/>
  <c r="L14" i="1"/>
  <c r="C14" i="1"/>
  <c r="H3" i="4" l="1"/>
  <c r="H8" i="4"/>
  <c r="H4" i="4"/>
  <c r="K9" i="4"/>
  <c r="K5" i="4"/>
  <c r="N10" i="4"/>
  <c r="N6" i="4"/>
  <c r="H11" i="4"/>
  <c r="H7" i="4"/>
  <c r="K3" i="4"/>
  <c r="K8" i="4"/>
  <c r="K4" i="4"/>
  <c r="N9" i="4"/>
  <c r="N5" i="4"/>
  <c r="H10" i="4"/>
  <c r="H6" i="4"/>
  <c r="K11" i="4"/>
  <c r="K7" i="4"/>
  <c r="N3" i="4"/>
  <c r="N8" i="4"/>
  <c r="N4" i="4"/>
  <c r="H9" i="4"/>
  <c r="H5" i="4"/>
  <c r="K10" i="4"/>
  <c r="K6" i="4"/>
  <c r="N11" i="4"/>
  <c r="N7" i="4"/>
  <c r="E11" i="4"/>
  <c r="E10" i="4"/>
  <c r="E9" i="4"/>
  <c r="E8" i="4"/>
  <c r="E7" i="4"/>
  <c r="E6" i="4"/>
  <c r="E5" i="4"/>
  <c r="E3" i="4"/>
  <c r="E4" i="4"/>
</calcChain>
</file>

<file path=xl/sharedStrings.xml><?xml version="1.0" encoding="utf-8"?>
<sst xmlns="http://schemas.openxmlformats.org/spreadsheetml/2006/main" count="164" uniqueCount="43">
  <si>
    <t>lancetregion</t>
  </si>
  <si>
    <t>pop_lancetregion</t>
  </si>
  <si>
    <t>worldpop</t>
  </si>
  <si>
    <t>Q</t>
  </si>
  <si>
    <t>nc_lancetregion</t>
  </si>
  <si>
    <t>nc_pmpd_lancetregion</t>
  </si>
  <si>
    <t>East Asia Pacific</t>
  </si>
  <si>
    <t>China</t>
  </si>
  <si>
    <t>Europe</t>
  </si>
  <si>
    <t>LAC</t>
  </si>
  <si>
    <t>Middle East and North Africa</t>
  </si>
  <si>
    <t>Northern America</t>
  </si>
  <si>
    <t>Other Asia</t>
  </si>
  <si>
    <t>Sub-Saharan Africa</t>
  </si>
  <si>
    <t xml:space="preserve">Q1 </t>
  </si>
  <si>
    <t>Q2</t>
  </si>
  <si>
    <t>Q3</t>
  </si>
  <si>
    <t>Q4</t>
  </si>
  <si>
    <t>Region</t>
  </si>
  <si>
    <t xml:space="preserve"> Population </t>
  </si>
  <si>
    <t xml:space="preserve"> New cases (total) </t>
  </si>
  <si>
    <t>New cases per day per million</t>
  </si>
  <si>
    <t>Central and Southern Asia</t>
  </si>
  <si>
    <t>World</t>
  </si>
  <si>
    <t>Q1 = Jan 1 2020 - March 31 2020</t>
  </si>
  <si>
    <t>Q2 = April 1 2020 - June 30 2020</t>
  </si>
  <si>
    <t>Q3 = July 1 2020 - Sept 30 2020</t>
  </si>
  <si>
    <t>Q4 = Oct 1 2020 - Present</t>
  </si>
  <si>
    <t>Q5</t>
  </si>
  <si>
    <t># of Days</t>
  </si>
  <si>
    <t>Q2 (2020)</t>
  </si>
  <si>
    <t>Q3 (2020)</t>
  </si>
  <si>
    <t>Q4 (2020)</t>
  </si>
  <si>
    <t>Q1 (2021)</t>
  </si>
  <si>
    <t>April 1 2020 - June 30 2020</t>
  </si>
  <si>
    <t>July 1 2020 - Sept 30 2020</t>
  </si>
  <si>
    <t>Oct 1 2020 – December 31 2020</t>
  </si>
  <si>
    <t>January 1 2020 - Feb 1 2020</t>
  </si>
  <si>
    <t>December 2020 Table</t>
  </si>
  <si>
    <t>Feb 2021 Table</t>
  </si>
  <si>
    <t>pct of total</t>
  </si>
  <si>
    <t xml:space="preserve"> Population</t>
  </si>
  <si>
    <t xml:space="preserve">New cases (pct of World total)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</si>
</sst>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_(* #,##0.000_);_(* \(#,##0.000\);_(* &quot;-&quot;??_);_(@_)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164" fontId="3" fillId="2" borderId="6" xfId="0" applyNumberFormat="1" applyFont="1" applyFill="1" applyBorder="1" applyAlignment="1">
      <alignment wrapText="1"/>
    </xf>
    <xf numFmtId="164" fontId="3" fillId="2" borderId="5" xfId="0" applyNumberFormat="1" applyFont="1" applyFill="1" applyBorder="1" applyAlignment="1">
      <alignment wrapText="1"/>
    </xf>
    <xf numFmtId="165" fontId="3" fillId="2" borderId="7" xfId="0" applyNumberFormat="1" applyFont="1" applyFill="1" applyBorder="1" applyAlignment="1">
      <alignment wrapText="1"/>
    </xf>
    <xf numFmtId="165" fontId="3" fillId="2" borderId="6" xfId="0" applyNumberFormat="1" applyFont="1" applyFill="1" applyBorder="1" applyAlignment="1">
      <alignment wrapText="1"/>
    </xf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165" fontId="3" fillId="0" borderId="0" xfId="0" applyNumberFormat="1" applyFont="1"/>
    <xf numFmtId="165" fontId="3" fillId="0" borderId="8" xfId="0" applyNumberFormat="1" applyFont="1" applyBorder="1"/>
    <xf numFmtId="164" fontId="3" fillId="0" borderId="0" xfId="0" applyNumberFormat="1" applyFont="1" applyAlignment="1">
      <alignment wrapText="1"/>
    </xf>
    <xf numFmtId="0" fontId="4" fillId="0" borderId="5" xfId="0" applyFont="1" applyBorder="1" applyAlignment="1">
      <alignment wrapText="1"/>
    </xf>
    <xf numFmtId="164" fontId="4" fillId="0" borderId="6" xfId="0" applyNumberFormat="1" applyFont="1" applyBorder="1"/>
    <xf numFmtId="164" fontId="4" fillId="0" borderId="5" xfId="0" applyNumberFormat="1" applyFont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0" fontId="3" fillId="0" borderId="0" xfId="0" applyFont="1" applyAlignment="1">
      <alignment wrapText="1"/>
    </xf>
    <xf numFmtId="43" fontId="3" fillId="0" borderId="0" xfId="0" applyNumberFormat="1" applyFont="1"/>
    <xf numFmtId="166" fontId="0" fillId="0" borderId="0" xfId="1" applyNumberFormat="1" applyFont="1"/>
    <xf numFmtId="164" fontId="0" fillId="0" borderId="0" xfId="1" applyNumberFormat="1" applyFont="1"/>
    <xf numFmtId="166" fontId="3" fillId="2" borderId="7" xfId="1" applyNumberFormat="1" applyFont="1" applyFill="1" applyBorder="1" applyAlignment="1">
      <alignment wrapText="1"/>
    </xf>
    <xf numFmtId="166" fontId="3" fillId="2" borderId="6" xfId="1" applyNumberFormat="1" applyFont="1" applyFill="1" applyBorder="1" applyAlignment="1">
      <alignment wrapText="1"/>
    </xf>
    <xf numFmtId="0" fontId="0" fillId="0" borderId="12" xfId="0" applyBorder="1"/>
    <xf numFmtId="0" fontId="0" fillId="0" borderId="8" xfId="0" applyBorder="1"/>
    <xf numFmtId="0" fontId="0" fillId="0" borderId="5" xfId="0" applyBorder="1"/>
    <xf numFmtId="0" fontId="0" fillId="0" borderId="7" xfId="0" applyNumberForma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164" fontId="0" fillId="0" borderId="0" xfId="1" applyNumberFormat="1" applyFont="1" applyBorder="1"/>
    <xf numFmtId="166" fontId="0" fillId="0" borderId="0" xfId="1" applyNumberFormat="1" applyFont="1" applyBorder="1"/>
    <xf numFmtId="166" fontId="0" fillId="0" borderId="8" xfId="1" applyNumberFormat="1" applyFont="1" applyBorder="1"/>
    <xf numFmtId="0" fontId="0" fillId="0" borderId="0" xfId="0" applyBorder="1"/>
    <xf numFmtId="164" fontId="0" fillId="0" borderId="6" xfId="1" applyNumberFormat="1" applyFont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164" fontId="3" fillId="2" borderId="5" xfId="1" applyNumberFormat="1" applyFont="1" applyFill="1" applyBorder="1" applyAlignment="1">
      <alignment wrapText="1"/>
    </xf>
    <xf numFmtId="164" fontId="3" fillId="2" borderId="6" xfId="1" applyNumberFormat="1" applyFont="1" applyFill="1" applyBorder="1" applyAlignment="1">
      <alignment wrapText="1"/>
    </xf>
    <xf numFmtId="166" fontId="3" fillId="0" borderId="0" xfId="1" applyNumberFormat="1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4" fontId="3" fillId="2" borderId="6" xfId="0" applyNumberFormat="1" applyFont="1" applyFill="1" applyBorder="1" applyAlignment="1">
      <alignment horizontal="center" wrapText="1"/>
    </xf>
    <xf numFmtId="0" fontId="4" fillId="0" borderId="12" xfId="0" applyFont="1" applyBorder="1"/>
    <xf numFmtId="0" fontId="3" fillId="0" borderId="3" xfId="0" applyFont="1" applyBorder="1" applyAlignment="1">
      <alignment wrapText="1"/>
    </xf>
    <xf numFmtId="0" fontId="2" fillId="0" borderId="5" xfId="0" applyFont="1" applyBorder="1"/>
    <xf numFmtId="164" fontId="2" fillId="0" borderId="6" xfId="1" applyNumberFormat="1" applyFon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4" fontId="0" fillId="0" borderId="12" xfId="1" applyNumberFormat="1" applyFont="1" applyBorder="1"/>
    <xf numFmtId="164" fontId="2" fillId="0" borderId="5" xfId="1" applyNumberFormat="1" applyFont="1" applyBorder="1"/>
    <xf numFmtId="0" fontId="3" fillId="0" borderId="13" xfId="0" applyFont="1" applyBorder="1" applyAlignment="1">
      <alignment wrapText="1"/>
    </xf>
    <xf numFmtId="0" fontId="2" fillId="0" borderId="7" xfId="0" applyFont="1" applyBorder="1"/>
    <xf numFmtId="167" fontId="0" fillId="0" borderId="0" xfId="1" applyNumberFormat="1" applyFont="1"/>
    <xf numFmtId="9" fontId="0" fillId="0" borderId="0" xfId="2" applyFont="1"/>
    <xf numFmtId="43" fontId="0" fillId="0" borderId="0" xfId="1" applyFont="1"/>
    <xf numFmtId="9" fontId="0" fillId="0" borderId="0" xfId="2" applyNumberFormat="1" applyFont="1"/>
    <xf numFmtId="164" fontId="3" fillId="2" borderId="5" xfId="1" applyNumberFormat="1" applyFont="1" applyFill="1" applyBorder="1" applyAlignment="1">
      <alignment horizontal="center" wrapText="1"/>
    </xf>
    <xf numFmtId="166" fontId="3" fillId="2" borderId="7" xfId="1" applyNumberFormat="1" applyFont="1" applyFill="1" applyBorder="1" applyAlignment="1">
      <alignment horizontal="center" wrapText="1"/>
    </xf>
    <xf numFmtId="164" fontId="3" fillId="2" borderId="6" xfId="1" applyNumberFormat="1" applyFont="1" applyFill="1" applyBorder="1" applyAlignment="1">
      <alignment horizontal="center" wrapText="1"/>
    </xf>
    <xf numFmtId="166" fontId="3" fillId="2" borderId="6" xfId="1" applyNumberFormat="1" applyFont="1" applyFill="1" applyBorder="1" applyAlignment="1">
      <alignment horizontal="center" wrapText="1"/>
    </xf>
    <xf numFmtId="168" fontId="0" fillId="0" borderId="0" xfId="2" applyNumberFormat="1" applyFont="1" applyBorder="1"/>
    <xf numFmtId="166" fontId="4" fillId="0" borderId="3" xfId="1" applyNumberFormat="1" applyFont="1" applyBorder="1" applyAlignment="1">
      <alignment horizontal="center" wrapText="1"/>
    </xf>
    <xf numFmtId="166" fontId="4" fillId="0" borderId="13" xfId="1" applyNumberFormat="1" applyFont="1" applyBorder="1" applyAlignment="1">
      <alignment horizontal="center" wrapText="1"/>
    </xf>
    <xf numFmtId="166" fontId="4" fillId="0" borderId="10" xfId="1" applyNumberFormat="1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6" fontId="4" fillId="0" borderId="4" xfId="1" applyNumberFormat="1" applyFont="1" applyBorder="1" applyAlignment="1">
      <alignment horizontal="center" wrapText="1"/>
    </xf>
    <xf numFmtId="166" fontId="4" fillId="0" borderId="9" xfId="1" applyNumberFormat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14DA-6BB3-6240-9ED7-B69B56A1B33E}">
  <dimension ref="A1:O22"/>
  <sheetViews>
    <sheetView tabSelected="1" workbookViewId="0">
      <selection activeCell="A16" sqref="A16:B19"/>
    </sheetView>
  </sheetViews>
  <sheetFormatPr baseColWidth="10" defaultRowHeight="16" x14ac:dyDescent="0.2"/>
  <cols>
    <col min="1" max="1" width="25.1640625" bestFit="1" customWidth="1"/>
    <col min="2" max="2" width="20.1640625" customWidth="1"/>
    <col min="3" max="3" width="7.1640625" customWidth="1"/>
    <col min="4" max="5" width="13.33203125" customWidth="1"/>
    <col min="6" max="6" width="10.5" bestFit="1" customWidth="1"/>
    <col min="7" max="7" width="11.5" bestFit="1" customWidth="1"/>
    <col min="8" max="8" width="11.5" customWidth="1"/>
    <col min="9" max="9" width="10.5" bestFit="1" customWidth="1"/>
    <col min="10" max="10" width="11.5" bestFit="1" customWidth="1"/>
    <col min="11" max="11" width="11.5" customWidth="1"/>
    <col min="12" max="12" width="10.5" bestFit="1" customWidth="1"/>
    <col min="13" max="13" width="11.5" bestFit="1" customWidth="1"/>
    <col min="14" max="14" width="11.5" customWidth="1"/>
    <col min="15" max="15" width="10.5" bestFit="1" customWidth="1"/>
  </cols>
  <sheetData>
    <row r="1" spans="1:15" ht="16" customHeight="1" x14ac:dyDescent="0.2">
      <c r="A1" s="47"/>
      <c r="B1" s="54"/>
      <c r="C1" s="54"/>
      <c r="D1" s="65" t="s">
        <v>30</v>
      </c>
      <c r="E1" s="66"/>
      <c r="F1" s="67"/>
      <c r="G1" s="66" t="s">
        <v>31</v>
      </c>
      <c r="H1" s="66"/>
      <c r="I1" s="66"/>
      <c r="J1" s="65" t="s">
        <v>32</v>
      </c>
      <c r="K1" s="66"/>
      <c r="L1" s="67"/>
      <c r="M1" s="65" t="s">
        <v>33</v>
      </c>
      <c r="N1" s="66"/>
      <c r="O1" s="67"/>
    </row>
    <row r="2" spans="1:15" ht="51" x14ac:dyDescent="0.2">
      <c r="A2" s="44" t="s">
        <v>18</v>
      </c>
      <c r="B2" s="45" t="s">
        <v>41</v>
      </c>
      <c r="C2" s="45" t="s">
        <v>40</v>
      </c>
      <c r="D2" s="60" t="s">
        <v>20</v>
      </c>
      <c r="E2" s="62" t="s">
        <v>42</v>
      </c>
      <c r="F2" s="61" t="s">
        <v>21</v>
      </c>
      <c r="G2" s="62" t="s">
        <v>20</v>
      </c>
      <c r="H2" s="62" t="s">
        <v>42</v>
      </c>
      <c r="I2" s="63" t="s">
        <v>21</v>
      </c>
      <c r="J2" s="60" t="s">
        <v>20</v>
      </c>
      <c r="K2" s="62" t="s">
        <v>42</v>
      </c>
      <c r="L2" s="61" t="s">
        <v>21</v>
      </c>
      <c r="M2" s="60" t="s">
        <v>20</v>
      </c>
      <c r="N2" s="62" t="s">
        <v>42</v>
      </c>
      <c r="O2" s="61" t="s">
        <v>21</v>
      </c>
    </row>
    <row r="3" spans="1:15" x14ac:dyDescent="0.2">
      <c r="A3" s="33" t="s">
        <v>6</v>
      </c>
      <c r="B3" s="34">
        <v>2360000000</v>
      </c>
      <c r="C3" s="64">
        <v>0.30412371134020616</v>
      </c>
      <c r="D3" s="52">
        <v>167730</v>
      </c>
      <c r="E3" s="64">
        <f>D3/$D$13</f>
        <v>1.7428925407462048E-2</v>
      </c>
      <c r="F3" s="36">
        <v>0.78039809999999998</v>
      </c>
      <c r="G3" s="34">
        <v>637621</v>
      </c>
      <c r="H3" s="64">
        <f>G3/G$13</f>
        <v>2.7044712947598904E-2</v>
      </c>
      <c r="I3" s="35">
        <v>2.9344160000000001</v>
      </c>
      <c r="J3" s="52">
        <v>1035223</v>
      </c>
      <c r="K3" s="64">
        <f>J3/J$13</f>
        <v>2.1232122404568118E-2</v>
      </c>
      <c r="L3" s="36">
        <v>4.7642329999999999</v>
      </c>
      <c r="M3" s="52">
        <v>702952</v>
      </c>
      <c r="N3" s="64">
        <f>M3/M$13</f>
        <v>3.5564441932783672E-2</v>
      </c>
      <c r="O3" s="36">
        <v>9.3008480000000002</v>
      </c>
    </row>
    <row r="4" spans="1:15" x14ac:dyDescent="0.2">
      <c r="A4" s="27" t="s">
        <v>7</v>
      </c>
      <c r="B4" s="34">
        <v>1440000000</v>
      </c>
      <c r="C4" s="64">
        <v>0.18556701030927836</v>
      </c>
      <c r="D4" s="52">
        <v>2506</v>
      </c>
      <c r="E4" s="64">
        <f t="shared" ref="E4:E10" si="0">D4/$D$13</f>
        <v>2.6039997061408154E-4</v>
      </c>
      <c r="F4" s="36">
        <v>1.9132900000000001E-2</v>
      </c>
      <c r="G4" s="34">
        <v>5760</v>
      </c>
      <c r="H4" s="64">
        <f t="shared" ref="H4:H11" si="1">G4/G$13</f>
        <v>2.4431056470563184E-4</v>
      </c>
      <c r="I4" s="35">
        <v>4.3498700000000001E-2</v>
      </c>
      <c r="J4" s="52">
        <v>5418</v>
      </c>
      <c r="K4" s="64">
        <f t="shared" ref="K4:K11" si="2">J4/J$13</f>
        <v>1.1112160296665556E-4</v>
      </c>
      <c r="L4" s="36">
        <v>4.0916000000000001E-2</v>
      </c>
      <c r="M4" s="52">
        <v>4233</v>
      </c>
      <c r="N4" s="64">
        <f t="shared" ref="N4:N11" si="3">M4/M$13</f>
        <v>2.1416011719359684E-4</v>
      </c>
      <c r="O4" s="36">
        <v>9.1905100000000003E-2</v>
      </c>
    </row>
    <row r="5" spans="1:15" x14ac:dyDescent="0.2">
      <c r="A5" s="27" t="s">
        <v>6</v>
      </c>
      <c r="B5" s="34">
        <v>921000000</v>
      </c>
      <c r="C5" s="64">
        <v>0.11868556701030927</v>
      </c>
      <c r="D5" s="52">
        <v>165224</v>
      </c>
      <c r="E5" s="64">
        <f t="shared" si="0"/>
        <v>1.7168525436847968E-2</v>
      </c>
      <c r="F5" s="36">
        <v>1.972081</v>
      </c>
      <c r="G5" s="34">
        <v>631861</v>
      </c>
      <c r="H5" s="64">
        <f t="shared" si="1"/>
        <v>2.6800402382893274E-2</v>
      </c>
      <c r="I5" s="35">
        <v>7.4597930000000003</v>
      </c>
      <c r="J5" s="52">
        <v>1029805</v>
      </c>
      <c r="K5" s="64">
        <f t="shared" si="2"/>
        <v>2.1121000801601463E-2</v>
      </c>
      <c r="L5" s="36">
        <v>12.15795</v>
      </c>
      <c r="M5" s="52">
        <v>698719</v>
      </c>
      <c r="N5" s="64">
        <f t="shared" si="3"/>
        <v>3.5350281815590079E-2</v>
      </c>
      <c r="O5" s="36">
        <v>23.716229999999999</v>
      </c>
    </row>
    <row r="6" spans="1:15" x14ac:dyDescent="0.2">
      <c r="A6" s="33" t="s">
        <v>8</v>
      </c>
      <c r="B6" s="34">
        <v>747000000</v>
      </c>
      <c r="C6" s="64">
        <v>9.6262886597938149E-2</v>
      </c>
      <c r="D6" s="52">
        <v>1942155</v>
      </c>
      <c r="E6" s="64">
        <f t="shared" si="0"/>
        <v>0.20181049677892718</v>
      </c>
      <c r="F6" s="36">
        <v>28.574169999999999</v>
      </c>
      <c r="G6" s="34">
        <v>2672364</v>
      </c>
      <c r="H6" s="64">
        <f t="shared" si="1"/>
        <v>0.11334839547552103</v>
      </c>
      <c r="I6" s="35">
        <v>38.890079999999998</v>
      </c>
      <c r="J6" s="52">
        <v>18700000</v>
      </c>
      <c r="K6" s="64">
        <f t="shared" si="2"/>
        <v>0.38353155693548524</v>
      </c>
      <c r="L6" s="36">
        <v>272.24220000000003</v>
      </c>
      <c r="M6" s="52">
        <v>6564578</v>
      </c>
      <c r="N6" s="64">
        <f t="shared" si="3"/>
        <v>0.33212161441212085</v>
      </c>
      <c r="O6" s="36">
        <v>274.65530000000001</v>
      </c>
    </row>
    <row r="7" spans="1:15" x14ac:dyDescent="0.2">
      <c r="A7" s="33" t="s">
        <v>9</v>
      </c>
      <c r="B7" s="34">
        <v>653000000</v>
      </c>
      <c r="C7" s="64">
        <v>8.4149484536082481E-2</v>
      </c>
      <c r="D7" s="52">
        <v>2597051</v>
      </c>
      <c r="E7" s="64">
        <f t="shared" si="0"/>
        <v>0.26986113490952557</v>
      </c>
      <c r="F7" s="36">
        <v>43.711030000000001</v>
      </c>
      <c r="G7" s="34">
        <v>6796820</v>
      </c>
      <c r="H7" s="64">
        <f t="shared" si="1"/>
        <v>0.2882873146532175</v>
      </c>
      <c r="I7" s="35">
        <v>113.154</v>
      </c>
      <c r="J7" s="52">
        <v>6272436</v>
      </c>
      <c r="K7" s="64">
        <f t="shared" si="2"/>
        <v>0.12864583662343249</v>
      </c>
      <c r="L7" s="36">
        <v>104.42400000000001</v>
      </c>
      <c r="M7" s="52">
        <v>3398535</v>
      </c>
      <c r="N7" s="64">
        <f t="shared" si="3"/>
        <v>0.1719420396613609</v>
      </c>
      <c r="O7" s="36">
        <v>162.66489999999999</v>
      </c>
    </row>
    <row r="8" spans="1:15" x14ac:dyDescent="0.2">
      <c r="A8" s="33" t="s">
        <v>10</v>
      </c>
      <c r="B8" s="34">
        <v>525000000</v>
      </c>
      <c r="C8" s="64">
        <v>6.7654639175257728E-2</v>
      </c>
      <c r="D8" s="52">
        <v>851826</v>
      </c>
      <c r="E8" s="64">
        <f t="shared" si="0"/>
        <v>8.8513753139788751E-2</v>
      </c>
      <c r="F8" s="36">
        <v>17.841439999999999</v>
      </c>
      <c r="G8" s="34">
        <v>1417634</v>
      </c>
      <c r="H8" s="64">
        <f t="shared" si="1"/>
        <v>6.0128986646858285E-2</v>
      </c>
      <c r="I8" s="35">
        <v>29.369509999999998</v>
      </c>
      <c r="J8" s="52">
        <v>3369083</v>
      </c>
      <c r="K8" s="64">
        <f t="shared" si="2"/>
        <v>6.9098911681009373E-2</v>
      </c>
      <c r="L8" s="36">
        <v>69.798220000000001</v>
      </c>
      <c r="M8" s="52">
        <v>1057684</v>
      </c>
      <c r="N8" s="64">
        <f t="shared" si="3"/>
        <v>5.3511393667326317E-2</v>
      </c>
      <c r="O8" s="36">
        <v>62.997950000000003</v>
      </c>
    </row>
    <row r="9" spans="1:15" x14ac:dyDescent="0.2">
      <c r="A9" s="33" t="s">
        <v>11</v>
      </c>
      <c r="B9" s="34">
        <v>369000000</v>
      </c>
      <c r="C9" s="64">
        <v>4.7551546391752575E-2</v>
      </c>
      <c r="D9" s="52">
        <v>2549516</v>
      </c>
      <c r="E9" s="64">
        <f t="shared" si="0"/>
        <v>0.26492174440547911</v>
      </c>
      <c r="F9" s="36">
        <v>75.943690000000004</v>
      </c>
      <c r="G9" s="34">
        <v>4646801</v>
      </c>
      <c r="H9" s="64">
        <f t="shared" si="1"/>
        <v>0.19709419728900951</v>
      </c>
      <c r="I9" s="35">
        <v>136.91200000000001</v>
      </c>
      <c r="J9" s="52">
        <v>13300000</v>
      </c>
      <c r="K9" s="64">
        <f t="shared" si="2"/>
        <v>0.27277912872951626</v>
      </c>
      <c r="L9" s="36">
        <v>390.52010000000001</v>
      </c>
      <c r="M9" s="52">
        <v>6480905</v>
      </c>
      <c r="N9" s="64">
        <f t="shared" si="3"/>
        <v>0.32788834734716932</v>
      </c>
      <c r="O9" s="36">
        <v>548.98569999999995</v>
      </c>
    </row>
    <row r="10" spans="1:15" x14ac:dyDescent="0.2">
      <c r="A10" s="46" t="s">
        <v>22</v>
      </c>
      <c r="B10" s="34">
        <v>2010000000</v>
      </c>
      <c r="C10" s="64">
        <v>0.25902061855670105</v>
      </c>
      <c r="D10" s="52">
        <v>1216123</v>
      </c>
      <c r="E10" s="64">
        <f t="shared" si="0"/>
        <v>0.12636807400762518</v>
      </c>
      <c r="F10" s="36">
        <v>6.6531289999999998</v>
      </c>
      <c r="G10" s="34">
        <v>6567119</v>
      </c>
      <c r="H10" s="64">
        <f t="shared" si="1"/>
        <v>0.27854454016997993</v>
      </c>
      <c r="I10" s="35">
        <v>35.536679999999997</v>
      </c>
      <c r="J10" s="52">
        <v>5398947</v>
      </c>
      <c r="K10" s="64">
        <f t="shared" si="2"/>
        <v>0.11073083148246883</v>
      </c>
      <c r="L10" s="36">
        <v>29.215350000000001</v>
      </c>
      <c r="M10" s="52">
        <v>899811</v>
      </c>
      <c r="N10" s="64">
        <f t="shared" si="3"/>
        <v>4.552412691048608E-2</v>
      </c>
      <c r="O10" s="36">
        <v>13.998810000000001</v>
      </c>
    </row>
    <row r="11" spans="1:15" x14ac:dyDescent="0.2">
      <c r="A11" s="33" t="s">
        <v>13</v>
      </c>
      <c r="B11" s="34">
        <v>1090000000</v>
      </c>
      <c r="C11" s="64">
        <v>0.1404639175257732</v>
      </c>
      <c r="D11" s="52">
        <v>299256</v>
      </c>
      <c r="E11" s="64">
        <f>D11/$D$13</f>
        <v>3.1095871351192173E-2</v>
      </c>
      <c r="F11" s="36">
        <v>3.0081899999999999</v>
      </c>
      <c r="G11" s="34">
        <v>838190</v>
      </c>
      <c r="H11" s="64">
        <f t="shared" si="1"/>
        <v>3.5551852817814852E-2</v>
      </c>
      <c r="I11" s="35">
        <v>8.3340949999999996</v>
      </c>
      <c r="J11" s="52">
        <v>681707</v>
      </c>
      <c r="K11" s="64">
        <f t="shared" si="2"/>
        <v>1.3981612143519723E-2</v>
      </c>
      <c r="L11" s="36">
        <v>6.7781900000000004</v>
      </c>
      <c r="M11" s="52">
        <v>661120</v>
      </c>
      <c r="N11" s="64">
        <f t="shared" si="3"/>
        <v>3.3448036068752837E-2</v>
      </c>
      <c r="O11" s="36">
        <v>18.898790000000002</v>
      </c>
    </row>
    <row r="12" spans="1:15" x14ac:dyDescent="0.2">
      <c r="A12" s="27"/>
      <c r="B12" s="37"/>
      <c r="C12" s="37"/>
      <c r="D12" s="52"/>
      <c r="E12" s="34"/>
      <c r="F12" s="36"/>
      <c r="G12" s="34"/>
      <c r="H12" s="34"/>
      <c r="I12" s="35"/>
      <c r="J12" s="52"/>
      <c r="K12" s="34"/>
      <c r="L12" s="36"/>
      <c r="M12" s="52"/>
      <c r="N12" s="34"/>
      <c r="O12" s="36"/>
    </row>
    <row r="13" spans="1:15" x14ac:dyDescent="0.2">
      <c r="A13" s="48" t="s">
        <v>23</v>
      </c>
      <c r="B13" s="49">
        <v>7760000000</v>
      </c>
      <c r="C13" s="49"/>
      <c r="D13" s="53">
        <f t="shared" ref="D13:M13" si="4">SUM(D3,D6:D11)</f>
        <v>9623657</v>
      </c>
      <c r="E13" s="49"/>
      <c r="F13" s="55">
        <f>((D13/B13)/91)*1000000</f>
        <v>13.628153676220688</v>
      </c>
      <c r="G13" s="49">
        <f t="shared" si="4"/>
        <v>23576549</v>
      </c>
      <c r="H13" s="49"/>
      <c r="I13" s="50">
        <f>((G13/B13)/92)*1000000</f>
        <v>33.024076927386822</v>
      </c>
      <c r="J13" s="53">
        <f t="shared" si="4"/>
        <v>48757396</v>
      </c>
      <c r="K13" s="49"/>
      <c r="L13" s="51">
        <f>((J13/B13)/92)*1000000</f>
        <v>68.295321604661581</v>
      </c>
      <c r="M13" s="53">
        <f t="shared" si="4"/>
        <v>19765585</v>
      </c>
      <c r="N13" s="49"/>
      <c r="O13" s="51">
        <f>((M13/B13)/32)*1000000</f>
        <v>79.597233408505161</v>
      </c>
    </row>
    <row r="16" spans="1:15" ht="16" customHeight="1" x14ac:dyDescent="0.2">
      <c r="A16" s="43" t="s">
        <v>30</v>
      </c>
      <c r="B16" t="s">
        <v>34</v>
      </c>
    </row>
    <row r="17" spans="1:2" ht="17" x14ac:dyDescent="0.2">
      <c r="A17" s="43" t="s">
        <v>31</v>
      </c>
      <c r="B17" t="s">
        <v>35</v>
      </c>
    </row>
    <row r="18" spans="1:2" ht="16" customHeight="1" x14ac:dyDescent="0.2">
      <c r="A18" s="43" t="s">
        <v>32</v>
      </c>
      <c r="B18" t="s">
        <v>36</v>
      </c>
    </row>
    <row r="19" spans="1:2" ht="17" x14ac:dyDescent="0.2">
      <c r="A19" s="43" t="s">
        <v>33</v>
      </c>
      <c r="B19" t="s">
        <v>37</v>
      </c>
    </row>
    <row r="20" spans="1:2" ht="16" customHeight="1" x14ac:dyDescent="0.2"/>
    <row r="22" spans="1:2" ht="16" customHeight="1" x14ac:dyDescent="0.2"/>
  </sheetData>
  <mergeCells count="4">
    <mergeCell ref="D1:F1"/>
    <mergeCell ref="G1:I1"/>
    <mergeCell ref="J1:L1"/>
    <mergeCell ref="M1:O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BB3D-D182-6D4D-BB88-C4B7CB16CD80}">
  <dimension ref="A1:O13"/>
  <sheetViews>
    <sheetView workbookViewId="0">
      <selection sqref="A1:O13"/>
    </sheetView>
  </sheetViews>
  <sheetFormatPr baseColWidth="10" defaultRowHeight="16" x14ac:dyDescent="0.2"/>
  <sheetData>
    <row r="1" spans="1:15" x14ac:dyDescent="0.2">
      <c r="D1" t="s">
        <v>30</v>
      </c>
      <c r="G1" t="s">
        <v>31</v>
      </c>
      <c r="J1" t="s">
        <v>32</v>
      </c>
      <c r="M1" t="s">
        <v>33</v>
      </c>
    </row>
    <row r="2" spans="1:15" x14ac:dyDescent="0.2">
      <c r="A2" t="s">
        <v>18</v>
      </c>
      <c r="B2" t="s">
        <v>41</v>
      </c>
      <c r="C2" t="s">
        <v>40</v>
      </c>
      <c r="D2" t="s">
        <v>20</v>
      </c>
      <c r="E2" t="s">
        <v>42</v>
      </c>
      <c r="F2" t="s">
        <v>21</v>
      </c>
      <c r="G2" t="s">
        <v>20</v>
      </c>
      <c r="H2" t="s">
        <v>42</v>
      </c>
      <c r="I2" t="s">
        <v>21</v>
      </c>
      <c r="J2" t="s">
        <v>20</v>
      </c>
      <c r="K2" t="s">
        <v>42</v>
      </c>
      <c r="L2" t="s">
        <v>21</v>
      </c>
      <c r="M2" t="s">
        <v>20</v>
      </c>
      <c r="N2" t="s">
        <v>42</v>
      </c>
      <c r="O2" t="s">
        <v>21</v>
      </c>
    </row>
    <row r="3" spans="1:15" x14ac:dyDescent="0.2">
      <c r="A3" t="s">
        <v>6</v>
      </c>
      <c r="B3">
        <v>2360000000</v>
      </c>
      <c r="C3">
        <v>0.30412371134020616</v>
      </c>
      <c r="D3">
        <v>167730</v>
      </c>
      <c r="E3">
        <v>1.7428925407462048E-2</v>
      </c>
      <c r="F3">
        <v>0.78039809999999998</v>
      </c>
      <c r="G3">
        <v>637621</v>
      </c>
      <c r="H3">
        <v>2.7044712947598904E-2</v>
      </c>
      <c r="I3">
        <v>2.9344160000000001</v>
      </c>
      <c r="J3">
        <v>1035223</v>
      </c>
      <c r="K3">
        <v>2.1232122404568118E-2</v>
      </c>
      <c r="L3">
        <v>4.7642329999999999</v>
      </c>
      <c r="M3">
        <v>702952</v>
      </c>
      <c r="N3">
        <v>3.5564441932783672E-2</v>
      </c>
      <c r="O3">
        <v>9.3008480000000002</v>
      </c>
    </row>
    <row r="4" spans="1:15" x14ac:dyDescent="0.2">
      <c r="A4" t="s">
        <v>7</v>
      </c>
      <c r="B4">
        <v>1440000000</v>
      </c>
      <c r="C4">
        <v>0.18556701030927836</v>
      </c>
      <c r="D4">
        <v>2506</v>
      </c>
      <c r="E4">
        <v>2.6039997061408154E-4</v>
      </c>
      <c r="F4">
        <v>1.9132900000000001E-2</v>
      </c>
      <c r="G4">
        <v>5760</v>
      </c>
      <c r="H4">
        <v>2.4431056470563184E-4</v>
      </c>
      <c r="I4">
        <v>4.3498700000000001E-2</v>
      </c>
      <c r="J4">
        <v>5418</v>
      </c>
      <c r="K4">
        <v>1.1112160296665556E-4</v>
      </c>
      <c r="L4">
        <v>4.0916000000000001E-2</v>
      </c>
      <c r="M4">
        <v>4233</v>
      </c>
      <c r="N4">
        <v>2.1416011719359684E-4</v>
      </c>
      <c r="O4">
        <v>9.1905100000000003E-2</v>
      </c>
    </row>
    <row r="5" spans="1:15" x14ac:dyDescent="0.2">
      <c r="A5" t="s">
        <v>6</v>
      </c>
      <c r="B5">
        <v>921000000</v>
      </c>
      <c r="C5">
        <v>0.11868556701030927</v>
      </c>
      <c r="D5">
        <v>165224</v>
      </c>
      <c r="E5">
        <v>1.7168525436847968E-2</v>
      </c>
      <c r="F5">
        <v>1.972081</v>
      </c>
      <c r="G5">
        <v>631861</v>
      </c>
      <c r="H5">
        <v>2.6800402382893274E-2</v>
      </c>
      <c r="I5">
        <v>7.4597930000000003</v>
      </c>
      <c r="J5">
        <v>1029805</v>
      </c>
      <c r="K5">
        <v>2.1121000801601463E-2</v>
      </c>
      <c r="L5">
        <v>12.15795</v>
      </c>
      <c r="M5">
        <v>698719</v>
      </c>
      <c r="N5">
        <v>3.5350281815590079E-2</v>
      </c>
      <c r="O5">
        <v>23.716229999999999</v>
      </c>
    </row>
    <row r="6" spans="1:15" x14ac:dyDescent="0.2">
      <c r="A6" t="s">
        <v>8</v>
      </c>
      <c r="B6">
        <v>747000000</v>
      </c>
      <c r="C6">
        <v>9.6262886597938149E-2</v>
      </c>
      <c r="D6">
        <v>1942155</v>
      </c>
      <c r="E6">
        <v>0.20181049677892718</v>
      </c>
      <c r="F6">
        <v>28.574169999999999</v>
      </c>
      <c r="G6">
        <v>2672364</v>
      </c>
      <c r="H6">
        <v>0.11334839547552103</v>
      </c>
      <c r="I6">
        <v>38.890079999999998</v>
      </c>
      <c r="J6">
        <v>18700000</v>
      </c>
      <c r="K6">
        <v>0.38353155693548524</v>
      </c>
      <c r="L6">
        <v>272.24220000000003</v>
      </c>
      <c r="M6">
        <v>6564578</v>
      </c>
      <c r="N6">
        <v>0.33212161441212085</v>
      </c>
      <c r="O6">
        <v>274.65530000000001</v>
      </c>
    </row>
    <row r="7" spans="1:15" x14ac:dyDescent="0.2">
      <c r="A7" t="s">
        <v>9</v>
      </c>
      <c r="B7">
        <v>653000000</v>
      </c>
      <c r="C7">
        <v>8.4149484536082481E-2</v>
      </c>
      <c r="D7">
        <v>2597051</v>
      </c>
      <c r="E7">
        <v>0.26986113490952557</v>
      </c>
      <c r="F7">
        <v>43.711030000000001</v>
      </c>
      <c r="G7">
        <v>6796820</v>
      </c>
      <c r="H7">
        <v>0.2882873146532175</v>
      </c>
      <c r="I7">
        <v>113.154</v>
      </c>
      <c r="J7">
        <v>6272436</v>
      </c>
      <c r="K7">
        <v>0.12864583662343249</v>
      </c>
      <c r="L7">
        <v>104.42400000000001</v>
      </c>
      <c r="M7">
        <v>3398535</v>
      </c>
      <c r="N7">
        <v>0.1719420396613609</v>
      </c>
      <c r="O7">
        <v>162.66489999999999</v>
      </c>
    </row>
    <row r="8" spans="1:15" x14ac:dyDescent="0.2">
      <c r="A8" t="s">
        <v>10</v>
      </c>
      <c r="B8">
        <v>525000000</v>
      </c>
      <c r="C8">
        <v>6.7654639175257728E-2</v>
      </c>
      <c r="D8">
        <v>851826</v>
      </c>
      <c r="E8">
        <v>8.8513753139788751E-2</v>
      </c>
      <c r="F8">
        <v>17.841439999999999</v>
      </c>
      <c r="G8">
        <v>1417634</v>
      </c>
      <c r="H8">
        <v>6.0128986646858285E-2</v>
      </c>
      <c r="I8">
        <v>29.369509999999998</v>
      </c>
      <c r="J8">
        <v>3369083</v>
      </c>
      <c r="K8">
        <v>6.9098911681009373E-2</v>
      </c>
      <c r="L8">
        <v>69.798220000000001</v>
      </c>
      <c r="M8">
        <v>1057684</v>
      </c>
      <c r="N8">
        <v>5.3511393667326317E-2</v>
      </c>
      <c r="O8">
        <v>62.997950000000003</v>
      </c>
    </row>
    <row r="9" spans="1:15" x14ac:dyDescent="0.2">
      <c r="A9" t="s">
        <v>11</v>
      </c>
      <c r="B9">
        <v>369000000</v>
      </c>
      <c r="C9">
        <v>4.7551546391752575E-2</v>
      </c>
      <c r="D9">
        <v>2549516</v>
      </c>
      <c r="E9">
        <v>0.26492174440547911</v>
      </c>
      <c r="F9">
        <v>75.943690000000004</v>
      </c>
      <c r="G9">
        <v>4646801</v>
      </c>
      <c r="H9">
        <v>0.19709419728900951</v>
      </c>
      <c r="I9">
        <v>136.91200000000001</v>
      </c>
      <c r="J9">
        <v>13300000</v>
      </c>
      <c r="K9">
        <v>0.27277912872951626</v>
      </c>
      <c r="L9">
        <v>390.52010000000001</v>
      </c>
      <c r="M9">
        <v>6480905</v>
      </c>
      <c r="N9">
        <v>0.32788834734716932</v>
      </c>
      <c r="O9">
        <v>548.98569999999995</v>
      </c>
    </row>
    <row r="10" spans="1:15" x14ac:dyDescent="0.2">
      <c r="A10" t="s">
        <v>22</v>
      </c>
      <c r="B10">
        <v>2010000000</v>
      </c>
      <c r="C10">
        <v>0.25902061855670105</v>
      </c>
      <c r="D10">
        <v>1216123</v>
      </c>
      <c r="E10">
        <v>0.12636807400762518</v>
      </c>
      <c r="F10">
        <v>6.6531289999999998</v>
      </c>
      <c r="G10">
        <v>6567119</v>
      </c>
      <c r="H10">
        <v>0.27854454016997993</v>
      </c>
      <c r="I10">
        <v>35.536679999999997</v>
      </c>
      <c r="J10">
        <v>5398947</v>
      </c>
      <c r="K10">
        <v>0.11073083148246883</v>
      </c>
      <c r="L10">
        <v>29.215350000000001</v>
      </c>
      <c r="M10">
        <v>899811</v>
      </c>
      <c r="N10">
        <v>4.552412691048608E-2</v>
      </c>
      <c r="O10">
        <v>13.998810000000001</v>
      </c>
    </row>
    <row r="11" spans="1:15" x14ac:dyDescent="0.2">
      <c r="A11" t="s">
        <v>13</v>
      </c>
      <c r="B11">
        <v>1090000000</v>
      </c>
      <c r="C11">
        <v>0.1404639175257732</v>
      </c>
      <c r="D11">
        <v>299256</v>
      </c>
      <c r="E11">
        <v>3.1095871351192173E-2</v>
      </c>
      <c r="F11">
        <v>3.0081899999999999</v>
      </c>
      <c r="G11">
        <v>838190</v>
      </c>
      <c r="H11">
        <v>3.5551852817814852E-2</v>
      </c>
      <c r="I11">
        <v>8.3340949999999996</v>
      </c>
      <c r="J11">
        <v>681707</v>
      </c>
      <c r="K11">
        <v>1.3981612143519723E-2</v>
      </c>
      <c r="L11">
        <v>6.7781900000000004</v>
      </c>
      <c r="M11">
        <v>661120</v>
      </c>
      <c r="N11">
        <v>3.3448036068752837E-2</v>
      </c>
      <c r="O11">
        <v>18.898790000000002</v>
      </c>
    </row>
    <row r="13" spans="1:15" x14ac:dyDescent="0.2">
      <c r="A13" t="s">
        <v>23</v>
      </c>
      <c r="B13">
        <v>7760000000</v>
      </c>
      <c r="D13">
        <v>9623657</v>
      </c>
      <c r="F13">
        <v>13.628153676220688</v>
      </c>
      <c r="G13">
        <v>23576549</v>
      </c>
      <c r="I13">
        <v>33.024076927386822</v>
      </c>
      <c r="J13">
        <v>48757396</v>
      </c>
      <c r="L13">
        <v>68.295321604661581</v>
      </c>
      <c r="M13">
        <v>19765585</v>
      </c>
      <c r="O13">
        <v>79.597233408505161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FAA0-BEE3-D14C-880E-DF78C744E3D9}">
  <dimension ref="A1:L35"/>
  <sheetViews>
    <sheetView topLeftCell="A13" workbookViewId="0">
      <selection activeCell="J20" sqref="J20"/>
    </sheetView>
  </sheetViews>
  <sheetFormatPr baseColWidth="10" defaultRowHeight="16" x14ac:dyDescent="0.2"/>
  <cols>
    <col min="1" max="1" width="25.1640625" bestFit="1" customWidth="1"/>
    <col min="2" max="2" width="16.6640625" bestFit="1" customWidth="1"/>
    <col min="3" max="3" width="14" style="24" bestFit="1" customWidth="1"/>
    <col min="4" max="4" width="19.83203125" style="23" bestFit="1" customWidth="1"/>
    <col min="5" max="5" width="13.6640625" style="24" bestFit="1" customWidth="1"/>
    <col min="6" max="6" width="11" style="23" bestFit="1" customWidth="1"/>
    <col min="7" max="7" width="14" style="24" bestFit="1" customWidth="1"/>
    <col min="8" max="8" width="11" style="23" bestFit="1" customWidth="1"/>
    <col min="9" max="9" width="14.6640625" style="24" bestFit="1" customWidth="1"/>
    <col min="10" max="10" width="11" style="23" bestFit="1" customWidth="1"/>
    <col min="11" max="11" width="14" style="24" bestFit="1" customWidth="1"/>
    <col min="12" max="12" width="11" style="23" bestFit="1" customWidth="1"/>
  </cols>
  <sheetData>
    <row r="1" spans="1:12" x14ac:dyDescent="0.2">
      <c r="A1" s="68" t="s">
        <v>39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6" customHeight="1" x14ac:dyDescent="0.2">
      <c r="A2" s="3"/>
      <c r="B2" s="4"/>
      <c r="C2" s="65" t="s">
        <v>14</v>
      </c>
      <c r="D2" s="73"/>
      <c r="E2" s="74" t="s">
        <v>15</v>
      </c>
      <c r="F2" s="67"/>
      <c r="G2" s="65" t="s">
        <v>16</v>
      </c>
      <c r="H2" s="73"/>
      <c r="I2" s="74" t="s">
        <v>17</v>
      </c>
      <c r="J2" s="73"/>
      <c r="K2" s="74" t="s">
        <v>28</v>
      </c>
      <c r="L2" s="67"/>
    </row>
    <row r="3" spans="1:12" ht="51" x14ac:dyDescent="0.2">
      <c r="A3" s="5" t="s">
        <v>18</v>
      </c>
      <c r="B3" s="6" t="s">
        <v>19</v>
      </c>
      <c r="C3" s="41" t="s">
        <v>20</v>
      </c>
      <c r="D3" s="25" t="s">
        <v>21</v>
      </c>
      <c r="E3" s="42" t="s">
        <v>20</v>
      </c>
      <c r="F3" s="26" t="s">
        <v>21</v>
      </c>
      <c r="G3" s="41" t="s">
        <v>20</v>
      </c>
      <c r="H3" s="25" t="s">
        <v>21</v>
      </c>
      <c r="I3" s="42" t="s">
        <v>20</v>
      </c>
      <c r="J3" s="25" t="s">
        <v>21</v>
      </c>
      <c r="K3" s="42" t="s">
        <v>20</v>
      </c>
      <c r="L3" s="25" t="s">
        <v>21</v>
      </c>
    </row>
    <row r="4" spans="1:12" x14ac:dyDescent="0.2">
      <c r="A4" s="33" t="s">
        <v>6</v>
      </c>
      <c r="B4" s="34">
        <v>2360000000</v>
      </c>
      <c r="C4" s="34">
        <v>417846</v>
      </c>
      <c r="D4" s="35">
        <v>1.9441139999999999</v>
      </c>
      <c r="E4" s="34">
        <v>167730</v>
      </c>
      <c r="F4" s="35">
        <v>0.78039809999999998</v>
      </c>
      <c r="G4" s="34">
        <v>637621</v>
      </c>
      <c r="H4" s="35">
        <v>2.9344160000000001</v>
      </c>
      <c r="I4" s="34">
        <v>1035223</v>
      </c>
      <c r="J4" s="35">
        <v>4.7642329999999999</v>
      </c>
      <c r="K4" s="34">
        <v>702952</v>
      </c>
      <c r="L4" s="36">
        <v>9.3008480000000002</v>
      </c>
    </row>
    <row r="5" spans="1:12" x14ac:dyDescent="0.2">
      <c r="A5" s="27" t="s">
        <v>7</v>
      </c>
      <c r="B5" s="34">
        <v>1440000000</v>
      </c>
      <c r="C5" s="34">
        <v>88124</v>
      </c>
      <c r="D5" s="35">
        <v>0.67281290000000005</v>
      </c>
      <c r="E5" s="34">
        <v>2506</v>
      </c>
      <c r="F5" s="35">
        <v>1.9132900000000001E-2</v>
      </c>
      <c r="G5" s="34">
        <v>5760</v>
      </c>
      <c r="H5" s="35">
        <v>4.3498700000000001E-2</v>
      </c>
      <c r="I5" s="34">
        <v>5418</v>
      </c>
      <c r="J5" s="35">
        <v>4.0916000000000001E-2</v>
      </c>
      <c r="K5" s="34">
        <v>4233</v>
      </c>
      <c r="L5" s="36">
        <v>9.1905100000000003E-2</v>
      </c>
    </row>
    <row r="6" spans="1:12" x14ac:dyDescent="0.2">
      <c r="A6" s="27" t="s">
        <v>6</v>
      </c>
      <c r="B6" s="34">
        <v>921000000</v>
      </c>
      <c r="C6" s="34">
        <v>329722</v>
      </c>
      <c r="D6" s="35">
        <v>3.9354969999999998</v>
      </c>
      <c r="E6" s="34">
        <v>165224</v>
      </c>
      <c r="F6" s="35">
        <v>1.972081</v>
      </c>
      <c r="G6" s="34">
        <v>631861</v>
      </c>
      <c r="H6" s="35">
        <v>7.4597930000000003</v>
      </c>
      <c r="I6" s="34">
        <v>1029805</v>
      </c>
      <c r="J6" s="35">
        <v>12.15795</v>
      </c>
      <c r="K6" s="34">
        <v>698719</v>
      </c>
      <c r="L6" s="36">
        <v>23.716229999999999</v>
      </c>
    </row>
    <row r="7" spans="1:12" x14ac:dyDescent="0.2">
      <c r="A7" s="33" t="s">
        <v>8</v>
      </c>
      <c r="B7" s="34">
        <v>747000000</v>
      </c>
      <c r="C7" s="34">
        <v>3624338</v>
      </c>
      <c r="D7" s="35">
        <v>53.32347</v>
      </c>
      <c r="E7" s="34">
        <v>1942155</v>
      </c>
      <c r="F7" s="35">
        <v>28.574169999999999</v>
      </c>
      <c r="G7" s="34">
        <v>2672364</v>
      </c>
      <c r="H7" s="35">
        <v>38.890079999999998</v>
      </c>
      <c r="I7" s="34">
        <v>18700000</v>
      </c>
      <c r="J7" s="35">
        <v>272.24220000000003</v>
      </c>
      <c r="K7" s="34">
        <v>6564578</v>
      </c>
      <c r="L7" s="36">
        <v>274.65530000000001</v>
      </c>
    </row>
    <row r="8" spans="1:12" x14ac:dyDescent="0.2">
      <c r="A8" s="33" t="s">
        <v>9</v>
      </c>
      <c r="B8" s="34">
        <v>653000000</v>
      </c>
      <c r="C8" s="34">
        <v>2725619</v>
      </c>
      <c r="D8" s="35">
        <v>45.874969999999998</v>
      </c>
      <c r="E8" s="34">
        <v>2597051</v>
      </c>
      <c r="F8" s="35">
        <v>43.711030000000001</v>
      </c>
      <c r="G8" s="34">
        <v>6796820</v>
      </c>
      <c r="H8" s="35">
        <v>113.154</v>
      </c>
      <c r="I8" s="34">
        <v>6272436</v>
      </c>
      <c r="J8" s="35">
        <v>104.42400000000001</v>
      </c>
      <c r="K8" s="34">
        <v>3398535</v>
      </c>
      <c r="L8" s="36">
        <v>162.66489999999999</v>
      </c>
    </row>
    <row r="9" spans="1:12" x14ac:dyDescent="0.2">
      <c r="A9" s="33" t="s">
        <v>10</v>
      </c>
      <c r="B9" s="34">
        <v>525000000</v>
      </c>
      <c r="C9" s="34">
        <v>1122061</v>
      </c>
      <c r="D9" s="35">
        <v>23.5015</v>
      </c>
      <c r="E9" s="34">
        <v>851826</v>
      </c>
      <c r="F9" s="35">
        <v>17.841439999999999</v>
      </c>
      <c r="G9" s="34">
        <v>1417634</v>
      </c>
      <c r="H9" s="35">
        <v>29.369509999999998</v>
      </c>
      <c r="I9" s="34">
        <v>3369083</v>
      </c>
      <c r="J9" s="35">
        <v>69.798220000000001</v>
      </c>
      <c r="K9" s="34">
        <v>1057684</v>
      </c>
      <c r="L9" s="36">
        <v>62.997950000000003</v>
      </c>
    </row>
    <row r="10" spans="1:12" x14ac:dyDescent="0.2">
      <c r="A10" s="33" t="s">
        <v>11</v>
      </c>
      <c r="B10" s="34">
        <v>369000000</v>
      </c>
      <c r="C10" s="34">
        <v>1072096</v>
      </c>
      <c r="D10" s="35">
        <v>31.93505</v>
      </c>
      <c r="E10" s="34">
        <v>2549516</v>
      </c>
      <c r="F10" s="35">
        <v>75.943690000000004</v>
      </c>
      <c r="G10" s="34">
        <v>4646801</v>
      </c>
      <c r="H10" s="35">
        <v>136.91200000000001</v>
      </c>
      <c r="I10" s="34">
        <v>13300000</v>
      </c>
      <c r="J10" s="35">
        <v>390.52010000000001</v>
      </c>
      <c r="K10" s="34">
        <v>6480905</v>
      </c>
      <c r="L10" s="36">
        <v>548.98569999999995</v>
      </c>
    </row>
    <row r="11" spans="1:12" x14ac:dyDescent="0.2">
      <c r="A11" s="33" t="s">
        <v>12</v>
      </c>
      <c r="B11" s="34">
        <v>2010000000</v>
      </c>
      <c r="C11" s="34">
        <v>1442914</v>
      </c>
      <c r="D11" s="35">
        <v>7.8938499999999996</v>
      </c>
      <c r="E11" s="34">
        <v>1216123</v>
      </c>
      <c r="F11" s="35">
        <v>6.6531289999999998</v>
      </c>
      <c r="G11" s="34">
        <v>6567119</v>
      </c>
      <c r="H11" s="35">
        <v>35.536679999999997</v>
      </c>
      <c r="I11" s="34">
        <v>5398947</v>
      </c>
      <c r="J11" s="35">
        <v>29.215350000000001</v>
      </c>
      <c r="K11" s="34">
        <v>899811</v>
      </c>
      <c r="L11" s="36">
        <v>13.998810000000001</v>
      </c>
    </row>
    <row r="12" spans="1:12" x14ac:dyDescent="0.2">
      <c r="A12" s="33" t="s">
        <v>13</v>
      </c>
      <c r="B12" s="34">
        <v>1090000000</v>
      </c>
      <c r="C12" s="34">
        <v>425581</v>
      </c>
      <c r="D12" s="35">
        <v>4.2780379999999996</v>
      </c>
      <c r="E12" s="34">
        <v>299256</v>
      </c>
      <c r="F12" s="35">
        <v>3.0081899999999999</v>
      </c>
      <c r="G12" s="34">
        <v>838190</v>
      </c>
      <c r="H12" s="35">
        <v>8.3340949999999996</v>
      </c>
      <c r="I12" s="34">
        <v>681707</v>
      </c>
      <c r="J12" s="35">
        <v>6.7781900000000004</v>
      </c>
      <c r="K12" s="34">
        <v>661120</v>
      </c>
      <c r="L12" s="36">
        <v>18.898790000000002</v>
      </c>
    </row>
    <row r="13" spans="1:12" x14ac:dyDescent="0.2">
      <c r="A13" s="27"/>
      <c r="B13" s="37"/>
      <c r="C13" s="34"/>
      <c r="D13" s="35"/>
      <c r="E13" s="34"/>
      <c r="F13" s="35"/>
      <c r="G13" s="34"/>
      <c r="H13" s="35"/>
      <c r="I13" s="34"/>
      <c r="J13" s="35"/>
      <c r="K13" s="34"/>
      <c r="L13" s="36"/>
    </row>
    <row r="14" spans="1:12" x14ac:dyDescent="0.2">
      <c r="A14" s="29" t="s">
        <v>23</v>
      </c>
      <c r="B14" s="38">
        <v>7760000000</v>
      </c>
      <c r="C14" s="38">
        <f>SUM(C4,C7:C12)</f>
        <v>10830455</v>
      </c>
      <c r="D14" s="39">
        <f t="shared" ref="D14:L14" si="0">SUM(D4,D7:D12)</f>
        <v>168.75099199999997</v>
      </c>
      <c r="E14" s="38">
        <f t="shared" si="0"/>
        <v>9623657</v>
      </c>
      <c r="F14" s="39">
        <f t="shared" si="0"/>
        <v>176.51204710000002</v>
      </c>
      <c r="G14" s="38">
        <f t="shared" si="0"/>
        <v>23576549</v>
      </c>
      <c r="H14" s="39">
        <f t="shared" si="0"/>
        <v>365.13078099999996</v>
      </c>
      <c r="I14" s="38">
        <f t="shared" si="0"/>
        <v>48757396</v>
      </c>
      <c r="J14" s="39">
        <f t="shared" si="0"/>
        <v>877.74229300000002</v>
      </c>
      <c r="K14" s="38">
        <f t="shared" si="0"/>
        <v>19765585</v>
      </c>
      <c r="L14" s="40">
        <f t="shared" si="0"/>
        <v>1091.5022979999999</v>
      </c>
    </row>
    <row r="16" spans="1:12" ht="16" customHeight="1" x14ac:dyDescent="0.2">
      <c r="A16" s="31" t="s">
        <v>3</v>
      </c>
      <c r="B16" s="32" t="s">
        <v>29</v>
      </c>
    </row>
    <row r="17" spans="1:11" ht="16" customHeight="1" x14ac:dyDescent="0.2">
      <c r="A17" s="27">
        <v>1</v>
      </c>
      <c r="B17" s="28">
        <v>91</v>
      </c>
      <c r="C17" s="57"/>
      <c r="D17" s="56"/>
      <c r="E17" s="57"/>
      <c r="G17" s="57"/>
      <c r="H17" s="57"/>
      <c r="I17" s="58">
        <f>I4/92</f>
        <v>11252.423913043478</v>
      </c>
      <c r="K17" s="57"/>
    </row>
    <row r="18" spans="1:11" x14ac:dyDescent="0.2">
      <c r="A18" s="27">
        <v>2</v>
      </c>
      <c r="B18" s="28">
        <v>91</v>
      </c>
      <c r="C18" s="57"/>
      <c r="D18" s="57"/>
      <c r="E18" s="57"/>
      <c r="F18" s="57"/>
      <c r="G18" s="57"/>
      <c r="H18" s="57"/>
      <c r="I18" s="57"/>
      <c r="J18" s="59">
        <f>(I7+I10)/I14</f>
        <v>0.6563106856650015</v>
      </c>
      <c r="K18" s="57"/>
    </row>
    <row r="19" spans="1:11" x14ac:dyDescent="0.2">
      <c r="A19" s="27">
        <v>3</v>
      </c>
      <c r="B19" s="28">
        <v>92</v>
      </c>
    </row>
    <row r="20" spans="1:11" x14ac:dyDescent="0.2">
      <c r="A20" s="27">
        <v>4</v>
      </c>
      <c r="B20" s="28">
        <v>92</v>
      </c>
      <c r="J20" s="57"/>
    </row>
    <row r="21" spans="1:11" x14ac:dyDescent="0.2">
      <c r="A21" s="29">
        <v>5</v>
      </c>
      <c r="B21" s="30">
        <v>32</v>
      </c>
    </row>
    <row r="22" spans="1:11" x14ac:dyDescent="0.2">
      <c r="B22" s="1"/>
    </row>
    <row r="23" spans="1:11" x14ac:dyDescent="0.2">
      <c r="A23" s="68" t="s">
        <v>38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1" x14ac:dyDescent="0.2">
      <c r="A24" s="3"/>
      <c r="B24" s="4"/>
      <c r="C24" s="69" t="s">
        <v>14</v>
      </c>
      <c r="D24" s="70"/>
      <c r="E24" s="71" t="s">
        <v>15</v>
      </c>
      <c r="F24" s="72"/>
      <c r="G24" s="69" t="s">
        <v>16</v>
      </c>
      <c r="H24" s="70"/>
      <c r="I24" s="71" t="s">
        <v>17</v>
      </c>
      <c r="J24" s="70"/>
    </row>
    <row r="25" spans="1:11" ht="51" x14ac:dyDescent="0.2">
      <c r="A25" s="5" t="s">
        <v>18</v>
      </c>
      <c r="B25" s="6" t="s">
        <v>19</v>
      </c>
      <c r="C25" s="7" t="s">
        <v>20</v>
      </c>
      <c r="D25" s="8" t="s">
        <v>21</v>
      </c>
      <c r="E25" s="6" t="s">
        <v>20</v>
      </c>
      <c r="F25" s="9" t="s">
        <v>21</v>
      </c>
      <c r="G25" s="7" t="s">
        <v>20</v>
      </c>
      <c r="H25" s="8" t="s">
        <v>21</v>
      </c>
      <c r="I25" s="6" t="s">
        <v>20</v>
      </c>
      <c r="J25" s="8" t="s">
        <v>21</v>
      </c>
    </row>
    <row r="26" spans="1:11" x14ac:dyDescent="0.2">
      <c r="A26" s="10" t="s">
        <v>6</v>
      </c>
      <c r="B26" s="12">
        <v>2360000000</v>
      </c>
      <c r="C26" s="12">
        <v>195458</v>
      </c>
      <c r="D26" s="13">
        <v>0.9</v>
      </c>
      <c r="E26" s="12">
        <v>167726</v>
      </c>
      <c r="F26" s="13">
        <v>0.8</v>
      </c>
      <c r="G26" s="12">
        <v>637620</v>
      </c>
      <c r="H26" s="13">
        <v>2.9</v>
      </c>
      <c r="I26" s="12">
        <v>822832</v>
      </c>
      <c r="J26" s="14">
        <v>4.4000000000000004</v>
      </c>
    </row>
    <row r="27" spans="1:11" x14ac:dyDescent="0.2">
      <c r="A27" s="2" t="s">
        <v>7</v>
      </c>
      <c r="B27" s="15">
        <v>1439323774</v>
      </c>
      <c r="C27" s="12">
        <v>89173</v>
      </c>
      <c r="D27" s="13">
        <v>0.7</v>
      </c>
      <c r="E27" s="12">
        <v>2506</v>
      </c>
      <c r="F27" s="13">
        <v>0</v>
      </c>
      <c r="G27" s="12">
        <v>5760</v>
      </c>
      <c r="H27" s="13">
        <v>0</v>
      </c>
      <c r="I27" s="12">
        <v>4308</v>
      </c>
      <c r="J27" s="14">
        <v>0</v>
      </c>
    </row>
    <row r="28" spans="1:11" x14ac:dyDescent="0.2">
      <c r="A28" s="2" t="s">
        <v>6</v>
      </c>
      <c r="B28" s="15">
        <v>920676226</v>
      </c>
      <c r="C28" s="12">
        <v>106285</v>
      </c>
      <c r="D28" s="13">
        <v>1.3</v>
      </c>
      <c r="E28" s="12">
        <v>165220</v>
      </c>
      <c r="F28" s="13">
        <v>2</v>
      </c>
      <c r="G28" s="12">
        <v>631860</v>
      </c>
      <c r="H28" s="13">
        <v>7.5</v>
      </c>
      <c r="I28" s="12">
        <v>818524</v>
      </c>
      <c r="J28" s="14">
        <v>11.3</v>
      </c>
    </row>
    <row r="29" spans="1:11" x14ac:dyDescent="0.2">
      <c r="A29" s="10" t="s">
        <v>8</v>
      </c>
      <c r="B29" s="12">
        <v>747000000</v>
      </c>
      <c r="C29" s="12">
        <v>1598973</v>
      </c>
      <c r="D29" s="13">
        <v>23.5</v>
      </c>
      <c r="E29" s="12">
        <v>1942241</v>
      </c>
      <c r="F29" s="13">
        <v>28.6</v>
      </c>
      <c r="G29" s="12">
        <v>2671431</v>
      </c>
      <c r="H29" s="13">
        <v>38.9</v>
      </c>
      <c r="I29" s="12">
        <v>15800000</v>
      </c>
      <c r="J29" s="14">
        <v>267.89999999999998</v>
      </c>
    </row>
    <row r="30" spans="1:11" x14ac:dyDescent="0.2">
      <c r="A30" s="10" t="s">
        <v>9</v>
      </c>
      <c r="B30" s="12">
        <v>653000000</v>
      </c>
      <c r="C30" s="12">
        <v>894756</v>
      </c>
      <c r="D30" s="13">
        <v>15.1</v>
      </c>
      <c r="E30" s="12">
        <v>2590649</v>
      </c>
      <c r="F30" s="13">
        <v>43.6</v>
      </c>
      <c r="G30" s="12">
        <v>6795207</v>
      </c>
      <c r="H30" s="13">
        <v>113.1</v>
      </c>
      <c r="I30" s="12">
        <v>5131043</v>
      </c>
      <c r="J30" s="14">
        <v>99.5</v>
      </c>
    </row>
    <row r="31" spans="1:11" x14ac:dyDescent="0.2">
      <c r="A31" s="10" t="s">
        <v>10</v>
      </c>
      <c r="B31" s="12">
        <v>525000000</v>
      </c>
      <c r="C31" s="12">
        <v>303220</v>
      </c>
      <c r="D31" s="13">
        <v>6.4</v>
      </c>
      <c r="E31" s="12">
        <v>851574</v>
      </c>
      <c r="F31" s="13">
        <v>17.8</v>
      </c>
      <c r="G31" s="12">
        <v>1417743</v>
      </c>
      <c r="H31" s="13">
        <v>29.4</v>
      </c>
      <c r="I31" s="12">
        <v>3633946</v>
      </c>
      <c r="J31" s="14">
        <v>87.7</v>
      </c>
    </row>
    <row r="32" spans="1:11" x14ac:dyDescent="0.2">
      <c r="A32" s="10" t="s">
        <v>11</v>
      </c>
      <c r="B32" s="12">
        <v>369000000</v>
      </c>
      <c r="C32" s="12">
        <v>937752</v>
      </c>
      <c r="D32" s="13">
        <v>27.9</v>
      </c>
      <c r="E32" s="12">
        <v>2544166</v>
      </c>
      <c r="F32" s="13">
        <v>75.8</v>
      </c>
      <c r="G32" s="12">
        <v>4640735</v>
      </c>
      <c r="H32" s="13">
        <v>136.69999999999999</v>
      </c>
      <c r="I32" s="12">
        <v>10400000</v>
      </c>
      <c r="J32" s="14">
        <v>356.1</v>
      </c>
    </row>
    <row r="33" spans="1:10" x14ac:dyDescent="0.2">
      <c r="A33" s="10" t="s">
        <v>22</v>
      </c>
      <c r="B33" s="12">
        <v>2010000000</v>
      </c>
      <c r="C33" s="12">
        <v>848727</v>
      </c>
      <c r="D33" s="13">
        <v>4.5999999999999996</v>
      </c>
      <c r="E33" s="12">
        <v>1214731</v>
      </c>
      <c r="F33" s="13">
        <v>6.7</v>
      </c>
      <c r="G33" s="12">
        <v>6567119</v>
      </c>
      <c r="H33" s="13">
        <v>35.5</v>
      </c>
      <c r="I33" s="12">
        <v>4950528</v>
      </c>
      <c r="J33" s="14">
        <v>31.2</v>
      </c>
    </row>
    <row r="34" spans="1:10" x14ac:dyDescent="0.2">
      <c r="A34" s="10" t="s">
        <v>13</v>
      </c>
      <c r="B34" s="12">
        <v>1090000000</v>
      </c>
      <c r="C34" s="12">
        <v>117571</v>
      </c>
      <c r="D34" s="13">
        <v>1.2</v>
      </c>
      <c r="E34" s="12">
        <v>295453</v>
      </c>
      <c r="F34" s="13">
        <v>3</v>
      </c>
      <c r="G34" s="12">
        <v>838190</v>
      </c>
      <c r="H34" s="13">
        <v>8.3000000000000007</v>
      </c>
      <c r="I34" s="12">
        <v>457829</v>
      </c>
      <c r="J34" s="14">
        <v>5.3</v>
      </c>
    </row>
    <row r="35" spans="1:10" ht="17" x14ac:dyDescent="0.2">
      <c r="A35" s="16" t="s">
        <v>23</v>
      </c>
      <c r="B35" s="17">
        <v>7754000000</v>
      </c>
      <c r="C35" s="18">
        <v>4896457</v>
      </c>
      <c r="D35" s="19">
        <v>6.9</v>
      </c>
      <c r="E35" s="17">
        <v>9774266</v>
      </c>
      <c r="F35" s="20">
        <v>13.9</v>
      </c>
      <c r="G35" s="18">
        <v>23568045</v>
      </c>
      <c r="H35" s="20">
        <v>33</v>
      </c>
      <c r="I35" s="17">
        <v>41196178</v>
      </c>
      <c r="J35" s="19">
        <v>67.3</v>
      </c>
    </row>
  </sheetData>
  <mergeCells count="11">
    <mergeCell ref="A1:L1"/>
    <mergeCell ref="C24:D24"/>
    <mergeCell ref="E24:F24"/>
    <mergeCell ref="G24:H24"/>
    <mergeCell ref="I24:J24"/>
    <mergeCell ref="A23:J23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B99A-0E33-5648-9A64-02E2BFDF952C}">
  <dimension ref="A1:E11"/>
  <sheetViews>
    <sheetView workbookViewId="0">
      <selection sqref="A1:E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">
      <c r="A2" t="s">
        <v>7</v>
      </c>
      <c r="B2" s="1">
        <v>1440000000</v>
      </c>
      <c r="C2" s="1">
        <v>7760000000</v>
      </c>
      <c r="D2">
        <v>88124</v>
      </c>
      <c r="E2">
        <v>0.67281290000000005</v>
      </c>
    </row>
    <row r="3" spans="1:5" x14ac:dyDescent="0.2">
      <c r="A3" t="s">
        <v>6</v>
      </c>
      <c r="B3" s="1">
        <v>921000000</v>
      </c>
      <c r="C3" s="1">
        <v>7760000000</v>
      </c>
      <c r="D3">
        <v>329722</v>
      </c>
      <c r="E3">
        <v>3.9354969999999998</v>
      </c>
    </row>
    <row r="4" spans="1:5" x14ac:dyDescent="0.2">
      <c r="A4" t="s">
        <v>7</v>
      </c>
      <c r="B4" s="1">
        <v>1440000000</v>
      </c>
      <c r="C4" s="1">
        <v>7760000000</v>
      </c>
      <c r="D4">
        <v>2506</v>
      </c>
      <c r="E4">
        <v>1.9132900000000001E-2</v>
      </c>
    </row>
    <row r="5" spans="1:5" x14ac:dyDescent="0.2">
      <c r="A5" t="s">
        <v>6</v>
      </c>
      <c r="B5" s="1">
        <v>921000000</v>
      </c>
      <c r="C5" s="1">
        <v>7760000000</v>
      </c>
      <c r="D5">
        <v>165224</v>
      </c>
      <c r="E5">
        <v>1.972081</v>
      </c>
    </row>
    <row r="6" spans="1:5" x14ac:dyDescent="0.2">
      <c r="A6" t="s">
        <v>7</v>
      </c>
      <c r="B6" s="1">
        <v>1440000000</v>
      </c>
      <c r="C6" s="1">
        <v>7760000000</v>
      </c>
      <c r="D6">
        <v>5760</v>
      </c>
      <c r="E6">
        <v>4.3498700000000001E-2</v>
      </c>
    </row>
    <row r="7" spans="1:5" x14ac:dyDescent="0.2">
      <c r="A7" t="s">
        <v>6</v>
      </c>
      <c r="B7" s="1">
        <v>921000000</v>
      </c>
      <c r="C7" s="1">
        <v>7760000000</v>
      </c>
      <c r="D7">
        <v>631861</v>
      </c>
      <c r="E7">
        <v>7.4597930000000003</v>
      </c>
    </row>
    <row r="8" spans="1:5" x14ac:dyDescent="0.2">
      <c r="A8" t="s">
        <v>7</v>
      </c>
      <c r="B8" s="1">
        <v>1440000000</v>
      </c>
      <c r="C8" s="1">
        <v>7760000000</v>
      </c>
      <c r="D8">
        <v>5418</v>
      </c>
      <c r="E8">
        <v>4.0916000000000001E-2</v>
      </c>
    </row>
    <row r="9" spans="1:5" x14ac:dyDescent="0.2">
      <c r="A9" t="s">
        <v>6</v>
      </c>
      <c r="B9" s="1">
        <v>921000000</v>
      </c>
      <c r="C9" s="1">
        <v>7760000000</v>
      </c>
      <c r="D9">
        <v>1029805</v>
      </c>
      <c r="E9">
        <v>12.15795</v>
      </c>
    </row>
    <row r="10" spans="1:5" x14ac:dyDescent="0.2">
      <c r="A10" t="s">
        <v>7</v>
      </c>
      <c r="B10" s="1">
        <v>1440000000</v>
      </c>
      <c r="C10" s="1">
        <v>7760000000</v>
      </c>
      <c r="D10">
        <v>4233</v>
      </c>
      <c r="E10">
        <v>9.1905100000000003E-2</v>
      </c>
    </row>
    <row r="11" spans="1:5" x14ac:dyDescent="0.2">
      <c r="A11" t="s">
        <v>6</v>
      </c>
      <c r="B11" s="1">
        <v>921000000</v>
      </c>
      <c r="C11" s="1">
        <v>7760000000</v>
      </c>
      <c r="D11">
        <v>698719</v>
      </c>
      <c r="E11">
        <v>23.716229999999999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8489-8DFB-4D45-AF26-71ECD2CC21D9}">
  <dimension ref="A3:J22"/>
  <sheetViews>
    <sheetView workbookViewId="0">
      <selection activeCell="A12" sqref="A12"/>
    </sheetView>
  </sheetViews>
  <sheetFormatPr baseColWidth="10" defaultRowHeight="16" x14ac:dyDescent="0.2"/>
  <cols>
    <col min="1" max="1" width="25.1640625" bestFit="1" customWidth="1"/>
    <col min="2" max="2" width="14" bestFit="1" customWidth="1"/>
    <col min="7" max="7" width="11.5" bestFit="1" customWidth="1"/>
    <col min="9" max="9" width="11.5" bestFit="1" customWidth="1"/>
  </cols>
  <sheetData>
    <row r="3" spans="1:10" ht="16" customHeight="1" x14ac:dyDescent="0.2">
      <c r="A3" s="3"/>
      <c r="B3" s="4"/>
      <c r="C3" s="69" t="s">
        <v>14</v>
      </c>
      <c r="D3" s="70"/>
      <c r="E3" s="71" t="s">
        <v>15</v>
      </c>
      <c r="F3" s="72"/>
      <c r="G3" s="69" t="s">
        <v>16</v>
      </c>
      <c r="H3" s="70"/>
      <c r="I3" s="71" t="s">
        <v>17</v>
      </c>
      <c r="J3" s="70"/>
    </row>
    <row r="4" spans="1:10" ht="51" x14ac:dyDescent="0.2">
      <c r="A4" s="5" t="s">
        <v>18</v>
      </c>
      <c r="B4" s="6" t="s">
        <v>19</v>
      </c>
      <c r="C4" s="7" t="s">
        <v>20</v>
      </c>
      <c r="D4" s="8" t="s">
        <v>21</v>
      </c>
      <c r="E4" s="6" t="s">
        <v>20</v>
      </c>
      <c r="F4" s="9" t="s">
        <v>21</v>
      </c>
      <c r="G4" s="7" t="s">
        <v>20</v>
      </c>
      <c r="H4" s="8" t="s">
        <v>21</v>
      </c>
      <c r="I4" s="6" t="s">
        <v>20</v>
      </c>
      <c r="J4" s="8" t="s">
        <v>21</v>
      </c>
    </row>
    <row r="5" spans="1:10" x14ac:dyDescent="0.2">
      <c r="A5" s="10" t="s">
        <v>6</v>
      </c>
      <c r="B5" s="12">
        <v>2360000000</v>
      </c>
      <c r="C5" s="12">
        <v>195458</v>
      </c>
      <c r="D5" s="13">
        <v>0.9</v>
      </c>
      <c r="E5" s="12">
        <v>167726</v>
      </c>
      <c r="F5" s="13">
        <v>0.8</v>
      </c>
      <c r="G5" s="12">
        <v>637620</v>
      </c>
      <c r="H5" s="13">
        <v>2.9</v>
      </c>
      <c r="I5" s="12">
        <v>822832</v>
      </c>
      <c r="J5" s="14">
        <v>4.4000000000000004</v>
      </c>
    </row>
    <row r="6" spans="1:10" x14ac:dyDescent="0.2">
      <c r="A6" s="2" t="s">
        <v>7</v>
      </c>
      <c r="B6" s="15">
        <v>1439323774</v>
      </c>
      <c r="C6" s="12">
        <v>89173</v>
      </c>
      <c r="D6" s="13">
        <v>0.7</v>
      </c>
      <c r="E6" s="12">
        <v>2506</v>
      </c>
      <c r="F6" s="13">
        <v>0</v>
      </c>
      <c r="G6" s="12">
        <v>5760</v>
      </c>
      <c r="H6" s="13">
        <v>0</v>
      </c>
      <c r="I6" s="12">
        <v>4308</v>
      </c>
      <c r="J6" s="14">
        <v>0</v>
      </c>
    </row>
    <row r="7" spans="1:10" x14ac:dyDescent="0.2">
      <c r="A7" s="2" t="s">
        <v>6</v>
      </c>
      <c r="B7" s="15">
        <v>920676226</v>
      </c>
      <c r="C7" s="12">
        <v>106285</v>
      </c>
      <c r="D7" s="13">
        <v>1.3</v>
      </c>
      <c r="E7" s="12">
        <v>165220</v>
      </c>
      <c r="F7" s="13">
        <v>2</v>
      </c>
      <c r="G7" s="12">
        <v>631860</v>
      </c>
      <c r="H7" s="13">
        <v>7.5</v>
      </c>
      <c r="I7" s="12">
        <v>818524</v>
      </c>
      <c r="J7" s="14">
        <v>11.3</v>
      </c>
    </row>
    <row r="8" spans="1:10" x14ac:dyDescent="0.2">
      <c r="A8" s="10" t="s">
        <v>8</v>
      </c>
      <c r="B8" s="12">
        <v>747000000</v>
      </c>
      <c r="C8" s="12">
        <v>1598973</v>
      </c>
      <c r="D8" s="13">
        <v>23.5</v>
      </c>
      <c r="E8" s="12">
        <v>1942241</v>
      </c>
      <c r="F8" s="13">
        <v>28.6</v>
      </c>
      <c r="G8" s="12">
        <v>2671431</v>
      </c>
      <c r="H8" s="13">
        <v>38.9</v>
      </c>
      <c r="I8" s="12">
        <v>15800000</v>
      </c>
      <c r="J8" s="14">
        <v>267.89999999999998</v>
      </c>
    </row>
    <row r="9" spans="1:10" x14ac:dyDescent="0.2">
      <c r="A9" s="10" t="s">
        <v>9</v>
      </c>
      <c r="B9" s="12">
        <v>653000000</v>
      </c>
      <c r="C9" s="12">
        <v>894756</v>
      </c>
      <c r="D9" s="13">
        <v>15.1</v>
      </c>
      <c r="E9" s="12">
        <v>2590649</v>
      </c>
      <c r="F9" s="13">
        <v>43.6</v>
      </c>
      <c r="G9" s="12">
        <v>6795207</v>
      </c>
      <c r="H9" s="13">
        <v>113.1</v>
      </c>
      <c r="I9" s="12">
        <v>5131043</v>
      </c>
      <c r="J9" s="14">
        <v>99.5</v>
      </c>
    </row>
    <row r="10" spans="1:10" x14ac:dyDescent="0.2">
      <c r="A10" s="10" t="s">
        <v>10</v>
      </c>
      <c r="B10" s="12">
        <v>525000000</v>
      </c>
      <c r="C10" s="12">
        <v>303220</v>
      </c>
      <c r="D10" s="13">
        <v>6.4</v>
      </c>
      <c r="E10" s="12">
        <v>851574</v>
      </c>
      <c r="F10" s="13">
        <v>17.8</v>
      </c>
      <c r="G10" s="12">
        <v>1417743</v>
      </c>
      <c r="H10" s="13">
        <v>29.4</v>
      </c>
      <c r="I10" s="12">
        <v>3633946</v>
      </c>
      <c r="J10" s="14">
        <v>87.7</v>
      </c>
    </row>
    <row r="11" spans="1:10" x14ac:dyDescent="0.2">
      <c r="A11" s="10" t="s">
        <v>11</v>
      </c>
      <c r="B11" s="12">
        <v>369000000</v>
      </c>
      <c r="C11" s="12">
        <v>937752</v>
      </c>
      <c r="D11" s="13">
        <v>27.9</v>
      </c>
      <c r="E11" s="12">
        <v>2544166</v>
      </c>
      <c r="F11" s="13">
        <v>75.8</v>
      </c>
      <c r="G11" s="12">
        <v>4640735</v>
      </c>
      <c r="H11" s="13">
        <v>136.69999999999999</v>
      </c>
      <c r="I11" s="12">
        <v>10400000</v>
      </c>
      <c r="J11" s="14">
        <v>356.1</v>
      </c>
    </row>
    <row r="12" spans="1:10" x14ac:dyDescent="0.2">
      <c r="A12" s="10" t="s">
        <v>22</v>
      </c>
      <c r="B12" s="12">
        <v>2010000000</v>
      </c>
      <c r="C12" s="12">
        <v>848727</v>
      </c>
      <c r="D12" s="13">
        <v>4.5999999999999996</v>
      </c>
      <c r="E12" s="12">
        <v>1214731</v>
      </c>
      <c r="F12" s="13">
        <v>6.7</v>
      </c>
      <c r="G12" s="12">
        <v>6567119</v>
      </c>
      <c r="H12" s="13">
        <v>35.5</v>
      </c>
      <c r="I12" s="12">
        <v>4950528</v>
      </c>
      <c r="J12" s="14">
        <v>31.2</v>
      </c>
    </row>
    <row r="13" spans="1:10" x14ac:dyDescent="0.2">
      <c r="A13" s="10" t="s">
        <v>13</v>
      </c>
      <c r="B13" s="12">
        <v>1090000000</v>
      </c>
      <c r="C13" s="12">
        <v>117571</v>
      </c>
      <c r="D13" s="13">
        <v>1.2</v>
      </c>
      <c r="E13" s="12">
        <v>295453</v>
      </c>
      <c r="F13" s="13">
        <v>3</v>
      </c>
      <c r="G13" s="12">
        <v>838190</v>
      </c>
      <c r="H13" s="13">
        <v>8.3000000000000007</v>
      </c>
      <c r="I13" s="12">
        <v>457829</v>
      </c>
      <c r="J13" s="14">
        <v>5.3</v>
      </c>
    </row>
    <row r="14" spans="1:10" ht="17" x14ac:dyDescent="0.2">
      <c r="A14" s="16" t="s">
        <v>23</v>
      </c>
      <c r="B14" s="17">
        <v>7754000000</v>
      </c>
      <c r="C14" s="18">
        <v>4896457</v>
      </c>
      <c r="D14" s="19">
        <v>6.9</v>
      </c>
      <c r="E14" s="17">
        <v>9774266</v>
      </c>
      <c r="F14" s="20">
        <v>13.9</v>
      </c>
      <c r="G14" s="18">
        <v>23568045</v>
      </c>
      <c r="H14" s="20">
        <v>33</v>
      </c>
      <c r="I14" s="17">
        <v>41196178</v>
      </c>
      <c r="J14" s="19">
        <v>67.3</v>
      </c>
    </row>
    <row r="15" spans="1:10" ht="34" x14ac:dyDescent="0.2">
      <c r="A15" s="21" t="s">
        <v>24</v>
      </c>
      <c r="B15" s="22"/>
      <c r="C15" s="22"/>
      <c r="D15" s="2"/>
      <c r="E15" s="2"/>
      <c r="F15" s="2"/>
      <c r="G15" s="2"/>
      <c r="H15" s="2"/>
      <c r="I15" s="2"/>
      <c r="J15" s="2"/>
    </row>
    <row r="16" spans="1:10" ht="34" x14ac:dyDescent="0.2">
      <c r="A16" s="21" t="s">
        <v>25</v>
      </c>
      <c r="B16" s="22"/>
      <c r="C16" s="22"/>
      <c r="D16" s="2"/>
      <c r="E16" s="2"/>
      <c r="F16" s="2"/>
      <c r="G16" s="2"/>
      <c r="H16" s="13"/>
      <c r="I16" s="2"/>
      <c r="J16" s="2"/>
    </row>
    <row r="17" spans="1:10" ht="34" x14ac:dyDescent="0.2">
      <c r="A17" s="21" t="s">
        <v>26</v>
      </c>
      <c r="B17" s="22"/>
      <c r="C17" s="22"/>
      <c r="D17" s="2"/>
      <c r="E17" s="2"/>
      <c r="F17" s="2"/>
      <c r="G17" s="2"/>
      <c r="H17" s="13"/>
      <c r="I17" s="2"/>
      <c r="J17" s="2"/>
    </row>
    <row r="18" spans="1:10" ht="17" x14ac:dyDescent="0.2">
      <c r="A18" s="21" t="s">
        <v>27</v>
      </c>
      <c r="B18" s="22"/>
      <c r="C18" s="22"/>
      <c r="D18" s="2"/>
      <c r="E18" s="2"/>
      <c r="F18" s="2"/>
      <c r="G18" s="2"/>
      <c r="H18" s="2"/>
      <c r="I18" s="2"/>
      <c r="J18" s="2"/>
    </row>
    <row r="21" spans="1:10" x14ac:dyDescent="0.2">
      <c r="G21" s="11"/>
    </row>
    <row r="22" spans="1:10" x14ac:dyDescent="0.2">
      <c r="C22" s="11"/>
    </row>
  </sheetData>
  <mergeCells count="4">
    <mergeCell ref="C3:D3"/>
    <mergeCell ref="E3:F3"/>
    <mergeCell ref="G3:H3"/>
    <mergeCell ref="I3:J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Table</vt:lpstr>
      <vt:lpstr>Sheet1</vt:lpstr>
      <vt:lpstr>February Table Updates (all)</vt:lpstr>
      <vt:lpstr>East Asia sub groups</vt:lpstr>
      <vt:lpstr>Dec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Juliana Bartels</cp:lastModifiedBy>
  <dcterms:created xsi:type="dcterms:W3CDTF">2021-02-01T20:42:02Z</dcterms:created>
  <dcterms:modified xsi:type="dcterms:W3CDTF">2021-02-07T23:21:43Z</dcterms:modified>
</cp:coreProperties>
</file>