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counting\Desktop\"/>
    </mc:Choice>
  </mc:AlternateContent>
  <bookViews>
    <workbookView xWindow="0" yWindow="0" windowWidth="23040" windowHeight="9405"/>
  </bookViews>
  <sheets>
    <sheet name="Check" sheetId="1" r:id="rId1"/>
    <sheet name="Receipts" sheetId="2" r:id="rId2"/>
    <sheet name="Mileage" sheetId="3" r:id="rId3"/>
  </sheets>
  <definedNames>
    <definedName name="glnumbers">Receipts!$K$5:$K$20</definedName>
    <definedName name="_xlnm.Print_Area">Check!$A$1:$G$27</definedName>
  </definedNames>
  <calcPr calcId="152511"/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6" i="2"/>
  <c r="I5" i="2"/>
  <c r="E33" i="1" l="1"/>
  <c r="E32" i="1" l="1"/>
  <c r="E24" i="1"/>
  <c r="E26" i="1"/>
  <c r="E28" i="1"/>
  <c r="E30" i="1"/>
  <c r="E35" i="1"/>
  <c r="E22" i="1"/>
  <c r="E25" i="1"/>
  <c r="E27" i="1"/>
  <c r="E29" i="1"/>
  <c r="E31" i="1"/>
  <c r="E21" i="1"/>
  <c r="E23" i="1"/>
  <c r="E20" i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B30" i="2"/>
  <c r="A2" i="2"/>
  <c r="B2" i="2" s="1"/>
  <c r="E16" i="1" l="1"/>
  <c r="D32" i="3"/>
  <c r="E34" i="1" s="1"/>
  <c r="E36" i="1" l="1"/>
  <c r="E37" i="1" s="1"/>
</calcChain>
</file>

<file path=xl/sharedStrings.xml><?xml version="1.0" encoding="utf-8"?>
<sst xmlns="http://schemas.openxmlformats.org/spreadsheetml/2006/main" count="97" uniqueCount="74">
  <si>
    <t>Beginning Balance:</t>
  </si>
  <si>
    <t>Ending Balance:</t>
  </si>
  <si>
    <t>Employee Signature:</t>
  </si>
  <si>
    <t>Managers Approval:</t>
  </si>
  <si>
    <t>Less: Cash on Hand</t>
  </si>
  <si>
    <t>Parts</t>
  </si>
  <si>
    <t>Office Supplies</t>
  </si>
  <si>
    <t>Postage</t>
  </si>
  <si>
    <t>Other: (Explain)</t>
  </si>
  <si>
    <t>Receipts Total</t>
  </si>
  <si>
    <t>$</t>
  </si>
  <si>
    <t>Description</t>
  </si>
  <si>
    <t>G/L #</t>
  </si>
  <si>
    <t>Amount</t>
  </si>
  <si>
    <t>Date</t>
  </si>
  <si>
    <t>Meals</t>
  </si>
  <si>
    <t>6055-02</t>
  </si>
  <si>
    <t>6080-06</t>
  </si>
  <si>
    <t>6080-03</t>
  </si>
  <si>
    <t>Mileage</t>
  </si>
  <si>
    <t>6030-04</t>
  </si>
  <si>
    <t>6080-02</t>
  </si>
  <si>
    <t>6080-05</t>
  </si>
  <si>
    <t>Total</t>
  </si>
  <si>
    <t>6090-03</t>
  </si>
  <si>
    <t>Instant Win Product &amp; Merch</t>
  </si>
  <si>
    <t>Created: 05/18/11</t>
  </si>
  <si>
    <t>6025-05</t>
  </si>
  <si>
    <t>Cell Phone Equipment</t>
  </si>
  <si>
    <t>Computer Supplies &amp; Hardware</t>
  </si>
  <si>
    <t>6050-04</t>
  </si>
  <si>
    <t>Shipping (UPS / FedEx)</t>
  </si>
  <si>
    <t>Game Room Tools &amp; Supplies</t>
  </si>
  <si>
    <t>NAME:</t>
  </si>
  <si>
    <t>FROM:</t>
  </si>
  <si>
    <t>TO:</t>
  </si>
  <si>
    <t xml:space="preserve">ADDRESS: </t>
  </si>
  <si>
    <t>CITY:</t>
  </si>
  <si>
    <t xml:space="preserve">ZIP: </t>
  </si>
  <si>
    <t>Phone: 847-842-6310</t>
  </si>
  <si>
    <t>Fax: 847-842-6311</t>
  </si>
  <si>
    <t>Variance</t>
  </si>
  <si>
    <t>6130-01</t>
  </si>
  <si>
    <t>Travel:Airfare</t>
  </si>
  <si>
    <t>6130-02</t>
  </si>
  <si>
    <t>Travel:Auto Rental</t>
  </si>
  <si>
    <t>6130-04</t>
  </si>
  <si>
    <t>Travel:Lodging</t>
  </si>
  <si>
    <t>6130-09</t>
  </si>
  <si>
    <t>Travel:Gas</t>
  </si>
  <si>
    <t>6130-07</t>
  </si>
  <si>
    <t>Travel:Parking $ Tolls</t>
  </si>
  <si>
    <t>6310-10</t>
  </si>
  <si>
    <t>Travel:Mileage</t>
  </si>
  <si>
    <t>0000-00</t>
  </si>
  <si>
    <t>Store Name</t>
  </si>
  <si>
    <t>Loc Number</t>
  </si>
  <si>
    <t>Loc Name</t>
  </si>
  <si>
    <t>FAMILY ENTERTAINMENT GROUP LLC</t>
  </si>
  <si>
    <t>Mileage Reimbursement Form</t>
  </si>
  <si>
    <t>Employee:</t>
  </si>
  <si>
    <t>Location:</t>
  </si>
  <si>
    <t>Date:</t>
  </si>
  <si>
    <t>Destination - Purpose of</t>
  </si>
  <si>
    <t xml:space="preserve">Trip </t>
  </si>
  <si>
    <t>Due</t>
  </si>
  <si>
    <t>Mileage is reimbursed at .45 cents per mile. FEG will reimburse for mileage that is incurred on a personnel vehicle</t>
  </si>
  <si>
    <t>while conducting business for FEG. Mileage to and from work is not considered reimbursable.</t>
  </si>
  <si>
    <t>Family Entertainment Group Holdings LLC</t>
  </si>
  <si>
    <t>Edited: 7/15/15</t>
  </si>
  <si>
    <t>Total FEG</t>
  </si>
  <si>
    <t>Less: Attached Receipts plus Mileage</t>
  </si>
  <si>
    <t>1265 Hamilton Pkwy Itasca, IL 60143</t>
  </si>
  <si>
    <t>Petty Cash 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</si>
</sst>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m/d/yy;@"/>
  </numFmts>
  <fonts count="14">
    <font>
      <sz val="12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0"/>
      <color indexed="8"/>
      <name val="Oal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NumberFormat="1" applyFont="1" applyAlignment="1">
      <alignment horizontal="centerContinuous"/>
    </xf>
    <xf numFmtId="0" fontId="2" fillId="0" borderId="0" xfId="0" applyNumberFormat="1" applyFont="1" applyAlignment="1">
      <alignment horizontal="centerContinuous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0" xfId="0" applyNumberFormat="1" applyFont="1" applyBorder="1" applyAlignment="1"/>
    <xf numFmtId="0" fontId="3" fillId="0" borderId="0" xfId="0" applyNumberFormat="1" applyFont="1" applyAlignment="1">
      <alignment horizontal="center"/>
    </xf>
    <xf numFmtId="0" fontId="2" fillId="0" borderId="5" xfId="0" applyNumberFormat="1" applyFont="1" applyBorder="1" applyAlignment="1"/>
    <xf numFmtId="0" fontId="2" fillId="0" borderId="7" xfId="0" applyNumberFormat="1" applyFont="1" applyBorder="1" applyAlignment="1"/>
    <xf numFmtId="0" fontId="2" fillId="0" borderId="8" xfId="0" applyNumberFormat="1" applyFont="1" applyBorder="1" applyAlignment="1"/>
    <xf numFmtId="0" fontId="2" fillId="0" borderId="8" xfId="0" applyNumberFormat="1" applyFont="1" applyBorder="1" applyAlignment="1">
      <alignment horizontal="right"/>
    </xf>
    <xf numFmtId="164" fontId="2" fillId="0" borderId="0" xfId="0" applyNumberFormat="1" applyFont="1" applyAlignment="1"/>
    <xf numFmtId="0" fontId="5" fillId="0" borderId="0" xfId="0" applyNumberFormat="1" applyFont="1" applyFill="1" applyBorder="1" applyAlignment="1" applyProtection="1">
      <protection locked="0"/>
    </xf>
    <xf numFmtId="0" fontId="4" fillId="0" borderId="10" xfId="0" applyNumberFormat="1" applyFont="1" applyFill="1" applyBorder="1" applyAlignment="1" applyProtection="1">
      <protection locked="0"/>
    </xf>
    <xf numFmtId="0" fontId="5" fillId="0" borderId="11" xfId="0" applyNumberFormat="1" applyFont="1" applyFill="1" applyBorder="1" applyAlignment="1" applyProtection="1">
      <protection locked="0"/>
    </xf>
    <xf numFmtId="0" fontId="4" fillId="0" borderId="12" xfId="0" applyNumberFormat="1" applyFont="1" applyFill="1" applyBorder="1" applyAlignment="1" applyProtection="1">
      <protection locked="0"/>
    </xf>
    <xf numFmtId="0" fontId="5" fillId="0" borderId="8" xfId="0" applyNumberFormat="1" applyFont="1" applyFill="1" applyBorder="1" applyAlignment="1" applyProtection="1">
      <protection locked="0"/>
    </xf>
    <xf numFmtId="0" fontId="5" fillId="0" borderId="13" xfId="0" applyNumberFormat="1" applyFont="1" applyFill="1" applyBorder="1" applyAlignment="1" applyProtection="1">
      <protection locked="0"/>
    </xf>
    <xf numFmtId="0" fontId="4" fillId="0" borderId="14" xfId="0" applyNumberFormat="1" applyFont="1" applyFill="1" applyBorder="1" applyAlignment="1" applyProtection="1">
      <protection locked="0"/>
    </xf>
    <xf numFmtId="0" fontId="5" fillId="0" borderId="15" xfId="0" applyNumberFormat="1" applyFont="1" applyFill="1" applyBorder="1" applyAlignment="1" applyProtection="1">
      <protection locked="0"/>
    </xf>
    <xf numFmtId="0" fontId="4" fillId="0" borderId="15" xfId="0" applyNumberFormat="1" applyFont="1" applyFill="1" applyBorder="1" applyAlignment="1" applyProtection="1">
      <protection locked="0"/>
    </xf>
    <xf numFmtId="0" fontId="5" fillId="0" borderId="6" xfId="0" applyNumberFormat="1" applyFont="1" applyFill="1" applyBorder="1" applyAlignment="1" applyProtection="1">
      <protection locked="0"/>
    </xf>
    <xf numFmtId="14" fontId="5" fillId="0" borderId="11" xfId="0" applyNumberFormat="1" applyFont="1" applyFill="1" applyBorder="1" applyAlignment="1" applyProtection="1">
      <alignment horizontal="center"/>
      <protection locked="0"/>
    </xf>
    <xf numFmtId="0" fontId="4" fillId="0" borderId="16" xfId="0" applyNumberFormat="1" applyFont="1" applyFill="1" applyBorder="1" applyAlignment="1" applyProtection="1">
      <alignment horizontal="right"/>
      <protection locked="0"/>
    </xf>
    <xf numFmtId="14" fontId="5" fillId="0" borderId="17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protection locked="0"/>
    </xf>
    <xf numFmtId="0" fontId="5" fillId="0" borderId="1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Border="1" applyAlignment="1"/>
    <xf numFmtId="164" fontId="2" fillId="0" borderId="0" xfId="0" applyNumberFormat="1" applyFont="1" applyBorder="1" applyAlignment="1"/>
    <xf numFmtId="164" fontId="2" fillId="0" borderId="20" xfId="0" applyNumberFormat="1" applyFont="1" applyBorder="1" applyAlignment="1"/>
    <xf numFmtId="164" fontId="2" fillId="0" borderId="21" xfId="0" applyNumberFormat="1" applyFont="1" applyBorder="1" applyAlignment="1"/>
    <xf numFmtId="164" fontId="2" fillId="0" borderId="22" xfId="0" applyNumberFormat="1" applyFont="1" applyBorder="1" applyAlignment="1"/>
    <xf numFmtId="165" fontId="2" fillId="0" borderId="23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4" fillId="0" borderId="25" xfId="0" applyNumberFormat="1" applyFont="1" applyFill="1" applyBorder="1" applyAlignment="1" applyProtection="1">
      <alignment horizontal="right"/>
      <protection locked="0"/>
    </xf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/>
    <xf numFmtId="164" fontId="2" fillId="3" borderId="24" xfId="0" applyNumberFormat="1" applyFont="1" applyFill="1" applyBorder="1" applyAlignment="1"/>
    <xf numFmtId="0" fontId="9" fillId="2" borderId="26" xfId="0" applyNumberFormat="1" applyFont="1" applyFill="1" applyBorder="1" applyAlignment="1"/>
    <xf numFmtId="0" fontId="2" fillId="0" borderId="27" xfId="0" applyNumberFormat="1" applyFont="1" applyBorder="1" applyAlignment="1"/>
    <xf numFmtId="0" fontId="8" fillId="3" borderId="4" xfId="0" applyNumberFormat="1" applyFont="1" applyFill="1" applyBorder="1" applyAlignment="1"/>
    <xf numFmtId="164" fontId="2" fillId="3" borderId="28" xfId="0" applyNumberFormat="1" applyFont="1" applyFill="1" applyBorder="1" applyAlignment="1"/>
    <xf numFmtId="43" fontId="2" fillId="0" borderId="17" xfId="0" applyNumberFormat="1" applyFont="1" applyBorder="1" applyAlignment="1"/>
    <xf numFmtId="43" fontId="2" fillId="0" borderId="13" xfId="0" applyNumberFormat="1" applyFont="1" applyBorder="1" applyAlignment="1"/>
    <xf numFmtId="4" fontId="2" fillId="0" borderId="8" xfId="0" applyNumberFormat="1" applyFont="1" applyFill="1" applyBorder="1" applyAlignment="1"/>
    <xf numFmtId="43" fontId="9" fillId="2" borderId="30" xfId="0" applyNumberFormat="1" applyFont="1" applyFill="1" applyBorder="1" applyAlignment="1"/>
    <xf numFmtId="164" fontId="2" fillId="3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4" fontId="2" fillId="0" borderId="11" xfId="0" applyNumberFormat="1" applyFont="1" applyFill="1" applyBorder="1" applyAlignment="1"/>
    <xf numFmtId="4" fontId="2" fillId="0" borderId="15" xfId="0" applyNumberFormat="1" applyFont="1" applyFill="1" applyBorder="1" applyAlignment="1"/>
    <xf numFmtId="4" fontId="2" fillId="0" borderId="17" xfId="0" applyNumberFormat="1" applyFont="1" applyFill="1" applyBorder="1" applyAlignment="1">
      <alignment horizontal="right"/>
    </xf>
    <xf numFmtId="4" fontId="2" fillId="0" borderId="13" xfId="0" applyNumberFormat="1" applyFont="1" applyFill="1" applyBorder="1" applyAlignment="1">
      <alignment horizontal="right"/>
    </xf>
    <xf numFmtId="4" fontId="2" fillId="0" borderId="13" xfId="0" applyNumberFormat="1" applyFont="1" applyFill="1" applyBorder="1" applyAlignment="1"/>
    <xf numFmtId="0" fontId="0" fillId="0" borderId="8" xfId="0" applyNumberFormat="1" applyBorder="1" applyAlignment="1"/>
    <xf numFmtId="0" fontId="7" fillId="0" borderId="8" xfId="0" applyNumberFormat="1" applyFont="1" applyBorder="1" applyAlignment="1"/>
    <xf numFmtId="0" fontId="0" fillId="0" borderId="10" xfId="0" quotePrefix="1" applyNumberFormat="1" applyBorder="1" applyAlignment="1">
      <alignment horizontal="center"/>
    </xf>
    <xf numFmtId="0" fontId="0" fillId="0" borderId="11" xfId="0" applyNumberFormat="1" applyBorder="1" applyAlignment="1"/>
    <xf numFmtId="0" fontId="7" fillId="0" borderId="12" xfId="0" quotePrefix="1" applyNumberFormat="1" applyFon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7" fillId="0" borderId="12" xfId="0" applyNumberFormat="1" applyFont="1" applyBorder="1" applyAlignment="1">
      <alignment horizontal="center"/>
    </xf>
    <xf numFmtId="0" fontId="0" fillId="0" borderId="12" xfId="0" quotePrefix="1" applyNumberFormat="1" applyBorder="1" applyAlignment="1">
      <alignment horizontal="center"/>
    </xf>
    <xf numFmtId="0" fontId="7" fillId="0" borderId="14" xfId="0" applyNumberFormat="1" applyFont="1" applyBorder="1" applyAlignment="1">
      <alignment horizontal="center"/>
    </xf>
    <xf numFmtId="0" fontId="7" fillId="0" borderId="15" xfId="0" applyNumberFormat="1" applyFont="1" applyBorder="1" applyAlignment="1"/>
    <xf numFmtId="4" fontId="2" fillId="0" borderId="29" xfId="0" applyNumberFormat="1" applyFont="1" applyFill="1" applyBorder="1" applyAlignment="1"/>
    <xf numFmtId="0" fontId="3" fillId="0" borderId="0" xfId="0" applyNumberFormat="1" applyFont="1" applyBorder="1" applyAlignment="1">
      <alignment horizontal="center"/>
    </xf>
    <xf numFmtId="0" fontId="3" fillId="0" borderId="24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 applyProtection="1">
      <alignment horizontal="right"/>
      <protection locked="0"/>
    </xf>
    <xf numFmtId="14" fontId="5" fillId="0" borderId="0" xfId="0" applyNumberFormat="1" applyFont="1" applyFill="1" applyBorder="1" applyAlignment="1" applyProtection="1">
      <alignment horizontal="center"/>
      <protection locked="0"/>
    </xf>
    <xf numFmtId="0" fontId="4" fillId="0" borderId="20" xfId="0" applyNumberFormat="1" applyFont="1" applyFill="1" applyBorder="1" applyAlignment="1" applyProtection="1">
      <alignment horizontal="right"/>
      <protection locked="0"/>
    </xf>
    <xf numFmtId="14" fontId="5" fillId="0" borderId="22" xfId="0" applyNumberFormat="1" applyFont="1" applyFill="1" applyBorder="1" applyAlignment="1" applyProtection="1">
      <alignment horizontal="right"/>
      <protection locked="0"/>
    </xf>
    <xf numFmtId="14" fontId="10" fillId="0" borderId="20" xfId="0" applyNumberFormat="1" applyFont="1" applyFill="1" applyBorder="1" applyAlignment="1" applyProtection="1">
      <alignment horizontal="center"/>
      <protection locked="0"/>
    </xf>
    <xf numFmtId="14" fontId="5" fillId="0" borderId="22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Fill="1" applyBorder="1" applyAlignment="1" applyProtection="1">
      <alignment horizontal="right"/>
      <protection locked="0"/>
    </xf>
    <xf numFmtId="0" fontId="2" fillId="3" borderId="7" xfId="0" applyNumberFormat="1" applyFont="1" applyFill="1" applyBorder="1" applyAlignment="1"/>
    <xf numFmtId="164" fontId="2" fillId="3" borderId="9" xfId="0" applyNumberFormat="1" applyFont="1" applyFill="1" applyBorder="1" applyAlignment="1"/>
    <xf numFmtId="0" fontId="11" fillId="0" borderId="0" xfId="0" applyNumberFormat="1" applyFont="1" applyAlignment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NumberFormat="1" applyFont="1" applyAlignment="1" applyProtection="1">
      <protection locked="0"/>
    </xf>
    <xf numFmtId="0" fontId="11" fillId="0" borderId="0" xfId="0" applyNumberFormat="1" applyFont="1" applyAlignment="1" applyProtection="1">
      <alignment horizontal="centerContinuous"/>
      <protection locked="0"/>
    </xf>
    <xf numFmtId="0" fontId="12" fillId="0" borderId="31" xfId="0" applyNumberFormat="1" applyFont="1" applyBorder="1" applyProtection="1">
      <protection locked="0"/>
    </xf>
    <xf numFmtId="0" fontId="12" fillId="0" borderId="32" xfId="0" applyNumberFormat="1" applyFont="1" applyBorder="1" applyAlignment="1" applyProtection="1">
      <protection locked="0"/>
    </xf>
    <xf numFmtId="0" fontId="12" fillId="0" borderId="33" xfId="0" applyNumberFormat="1" applyFont="1" applyBorder="1" applyProtection="1">
      <protection locked="0"/>
    </xf>
    <xf numFmtId="0" fontId="12" fillId="0" borderId="32" xfId="0" applyNumberFormat="1" applyFont="1" applyBorder="1" applyAlignment="1" applyProtection="1"/>
    <xf numFmtId="0" fontId="12" fillId="0" borderId="33" xfId="0" applyNumberFormat="1" applyFont="1" applyBorder="1" applyAlignment="1" applyProtection="1">
      <protection locked="0"/>
    </xf>
    <xf numFmtId="0" fontId="12" fillId="0" borderId="0" xfId="0" applyNumberFormat="1" applyFont="1" applyBorder="1" applyProtection="1">
      <protection locked="0"/>
    </xf>
    <xf numFmtId="0" fontId="12" fillId="0" borderId="33" xfId="0" applyNumberFormat="1" applyFont="1" applyBorder="1" applyAlignment="1" applyProtection="1"/>
    <xf numFmtId="0" fontId="12" fillId="0" borderId="2" xfId="0" applyNumberFormat="1" applyFont="1" applyBorder="1" applyAlignment="1" applyProtection="1">
      <protection locked="0"/>
    </xf>
    <xf numFmtId="0" fontId="12" fillId="0" borderId="34" xfId="0" applyNumberFormat="1" applyFont="1" applyBorder="1" applyAlignment="1" applyProtection="1">
      <alignment horizontal="center"/>
      <protection locked="0"/>
    </xf>
    <xf numFmtId="0" fontId="12" fillId="0" borderId="35" xfId="0" applyNumberFormat="1" applyFont="1" applyBorder="1" applyAlignment="1" applyProtection="1">
      <alignment horizontal="centerContinuous"/>
      <protection locked="0"/>
    </xf>
    <xf numFmtId="0" fontId="12" fillId="0" borderId="3" xfId="0" applyNumberFormat="1" applyFont="1" applyBorder="1" applyAlignment="1" applyProtection="1">
      <alignment horizontal="center"/>
      <protection locked="0"/>
    </xf>
    <xf numFmtId="0" fontId="12" fillId="0" borderId="4" xfId="0" applyNumberFormat="1" applyFont="1" applyBorder="1" applyAlignment="1" applyProtection="1">
      <alignment horizontal="center"/>
      <protection locked="0"/>
    </xf>
    <xf numFmtId="0" fontId="12" fillId="0" borderId="36" xfId="0" applyNumberFormat="1" applyFont="1" applyBorder="1" applyAlignment="1" applyProtection="1">
      <alignment horizontal="center"/>
      <protection locked="0"/>
    </xf>
    <xf numFmtId="0" fontId="12" fillId="0" borderId="37" xfId="0" applyNumberFormat="1" applyFont="1" applyBorder="1" applyAlignment="1" applyProtection="1">
      <alignment horizontal="center"/>
      <protection locked="0"/>
    </xf>
    <xf numFmtId="0" fontId="12" fillId="0" borderId="6" xfId="0" applyNumberFormat="1" applyFont="1" applyBorder="1" applyAlignment="1" applyProtection="1">
      <alignment horizontal="center"/>
      <protection locked="0"/>
    </xf>
    <xf numFmtId="0" fontId="13" fillId="3" borderId="18" xfId="0" applyNumberFormat="1" applyFont="1" applyFill="1" applyBorder="1" applyProtection="1">
      <protection locked="0"/>
    </xf>
    <xf numFmtId="0" fontId="13" fillId="3" borderId="19" xfId="0" applyNumberFormat="1" applyFont="1" applyFill="1" applyBorder="1" applyProtection="1"/>
    <xf numFmtId="0" fontId="12" fillId="0" borderId="0" xfId="0" applyNumberFormat="1" applyFont="1" applyBorder="1" applyAlignment="1" applyProtection="1">
      <protection locked="0"/>
    </xf>
    <xf numFmtId="0" fontId="13" fillId="0" borderId="10" xfId="0" applyNumberFormat="1" applyFont="1" applyBorder="1" applyAlignment="1" applyProtection="1">
      <protection locked="0"/>
    </xf>
    <xf numFmtId="0" fontId="12" fillId="0" borderId="17" xfId="0" applyNumberFormat="1" applyFont="1" applyBorder="1" applyAlignment="1" applyProtection="1">
      <protection locked="0"/>
    </xf>
    <xf numFmtId="0" fontId="13" fillId="0" borderId="14" xfId="0" applyNumberFormat="1" applyFont="1" applyBorder="1" applyAlignment="1" applyProtection="1">
      <protection locked="0"/>
    </xf>
    <xf numFmtId="0" fontId="12" fillId="0" borderId="29" xfId="0" applyNumberFormat="1" applyFont="1" applyBorder="1" applyAlignment="1" applyProtection="1">
      <protection locked="0"/>
    </xf>
    <xf numFmtId="0" fontId="13" fillId="0" borderId="18" xfId="0" applyNumberFormat="1" applyFont="1" applyBorder="1" applyAlignment="1" applyProtection="1">
      <alignment horizontal="right"/>
      <protection locked="0"/>
    </xf>
    <xf numFmtId="165" fontId="0" fillId="0" borderId="19" xfId="0" applyNumberFormat="1" applyBorder="1"/>
    <xf numFmtId="0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23" xfId="0" applyNumberFormat="1" applyFont="1" applyBorder="1" applyAlignment="1">
      <alignment horizontal="center"/>
    </xf>
    <xf numFmtId="0" fontId="2" fillId="0" borderId="0" xfId="0" quotePrefix="1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21" xfId="0" applyNumberFormat="1" applyFont="1" applyBorder="1" applyAlignment="1">
      <alignment horizontal="left"/>
    </xf>
    <xf numFmtId="0" fontId="4" fillId="0" borderId="4" xfId="0" applyNumberFormat="1" applyFont="1" applyFill="1" applyBorder="1" applyAlignment="1" applyProtection="1">
      <protection locked="0"/>
    </xf>
    <xf numFmtId="0" fontId="5" fillId="0" borderId="5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showOutlineSymbols="0" zoomScale="80" zoomScaleNormal="80" workbookViewId="0">
      <selection activeCell="F5" sqref="F5"/>
    </sheetView>
  </sheetViews>
  <sheetFormatPr defaultColWidth="9.6640625" defaultRowHeight="12.75"/>
  <cols>
    <col min="1" max="1" width="15.44140625" style="3" customWidth="1"/>
    <col min="2" max="2" width="19.44140625" style="3" customWidth="1"/>
    <col min="3" max="4" width="6.6640625" style="3" customWidth="1"/>
    <col min="5" max="5" width="8.88671875" style="3" customWidth="1"/>
    <col min="6" max="6" width="6.6640625" style="3" customWidth="1"/>
    <col min="7" max="8" width="8.88671875" style="3" customWidth="1"/>
    <col min="9" max="16384" width="9.6640625" style="3"/>
  </cols>
  <sheetData>
    <row r="1" spans="1:11" ht="20.25">
      <c r="A1" s="35" t="s">
        <v>68</v>
      </c>
      <c r="B1" s="2"/>
      <c r="C1" s="2"/>
      <c r="D1" s="2"/>
      <c r="E1" s="2"/>
      <c r="F1" s="5"/>
      <c r="G1" s="5"/>
      <c r="H1" s="5"/>
      <c r="I1" s="5"/>
    </row>
    <row r="2" spans="1:11" ht="15" customHeight="1">
      <c r="A2" s="1" t="s">
        <v>72</v>
      </c>
      <c r="B2" s="2"/>
      <c r="C2" s="2"/>
      <c r="D2" s="2"/>
      <c r="F2" s="5"/>
      <c r="G2" s="27"/>
      <c r="H2" s="27"/>
      <c r="I2" s="5"/>
    </row>
    <row r="3" spans="1:11" ht="15" customHeight="1">
      <c r="A3" s="1" t="s">
        <v>39</v>
      </c>
      <c r="B3" s="2"/>
      <c r="C3" s="2"/>
      <c r="D3" s="2"/>
      <c r="F3" s="5"/>
      <c r="G3" s="5"/>
      <c r="H3" s="5"/>
      <c r="I3" s="5"/>
    </row>
    <row r="4" spans="1:11" ht="15" customHeight="1">
      <c r="A4" s="1" t="s">
        <v>40</v>
      </c>
      <c r="B4" s="2"/>
      <c r="C4" s="2"/>
      <c r="D4" s="2"/>
      <c r="F4" s="5"/>
      <c r="G4" s="28"/>
      <c r="H4" s="28"/>
      <c r="I4" s="5"/>
    </row>
    <row r="5" spans="1:11" ht="15" customHeight="1">
      <c r="F5" s="5"/>
      <c r="G5" s="5"/>
      <c r="H5" s="5"/>
    </row>
    <row r="6" spans="1:11" ht="15" customHeight="1">
      <c r="A6" s="1"/>
      <c r="B6" s="115" t="s">
        <v>73</v>
      </c>
      <c r="C6" s="2"/>
      <c r="D6" s="2"/>
      <c r="F6" s="5"/>
      <c r="G6" s="5"/>
      <c r="H6" s="5"/>
    </row>
    <row r="7" spans="1:11" ht="15" customHeight="1">
      <c r="A7" s="5"/>
      <c r="B7" s="114"/>
      <c r="F7" s="103"/>
      <c r="G7" s="103"/>
      <c r="H7" s="5"/>
    </row>
    <row r="8" spans="1:11" ht="15" customHeight="1" thickBot="1">
      <c r="A8" s="112"/>
      <c r="B8" s="113"/>
      <c r="C8" s="25"/>
      <c r="D8" s="33"/>
      <c r="H8" s="5"/>
    </row>
    <row r="9" spans="1:11" s="36" customFormat="1" ht="15">
      <c r="A9" s="13" t="s">
        <v>33</v>
      </c>
      <c r="B9" s="14"/>
      <c r="C9" s="14"/>
      <c r="D9" s="34" t="s">
        <v>34</v>
      </c>
      <c r="E9" s="22"/>
      <c r="F9" s="23" t="s">
        <v>35</v>
      </c>
      <c r="G9" s="24"/>
      <c r="H9" s="12"/>
      <c r="I9" s="12"/>
      <c r="J9" s="12"/>
      <c r="K9" s="12"/>
    </row>
    <row r="10" spans="1:11" s="36" customFormat="1" ht="15">
      <c r="A10" s="15" t="s">
        <v>36</v>
      </c>
      <c r="B10" s="16"/>
      <c r="C10" s="16"/>
      <c r="D10" s="16"/>
      <c r="E10" s="16"/>
      <c r="F10" s="16"/>
      <c r="G10" s="17"/>
      <c r="H10" s="5"/>
      <c r="I10" s="5"/>
      <c r="J10" s="12"/>
      <c r="K10" s="12"/>
    </row>
    <row r="11" spans="1:11" s="36" customFormat="1" ht="15.75" thickBot="1">
      <c r="A11" s="18" t="s">
        <v>37</v>
      </c>
      <c r="B11" s="19"/>
      <c r="C11" s="20" t="s">
        <v>38</v>
      </c>
      <c r="D11" s="26"/>
      <c r="E11" s="7"/>
      <c r="F11" s="7"/>
      <c r="G11" s="21"/>
      <c r="H11" s="12"/>
      <c r="I11" s="12"/>
      <c r="J11" s="12"/>
      <c r="K11" s="12"/>
    </row>
    <row r="12" spans="1:11" s="36" customFormat="1" ht="15">
      <c r="A12" s="25"/>
      <c r="B12" s="12"/>
      <c r="C12" s="25"/>
      <c r="D12" s="12"/>
      <c r="E12" s="5"/>
      <c r="F12" s="5"/>
      <c r="G12" s="12"/>
      <c r="H12" s="12"/>
      <c r="I12" s="12"/>
      <c r="J12" s="12"/>
      <c r="K12" s="12"/>
    </row>
    <row r="13" spans="1:11" s="36" customFormat="1" ht="15.75" thickBot="1">
      <c r="A13" s="3"/>
      <c r="B13" s="3"/>
      <c r="C13" s="3"/>
      <c r="D13" s="3"/>
      <c r="E13" s="3"/>
      <c r="F13" s="3"/>
      <c r="G13" s="3"/>
      <c r="H13" s="12"/>
      <c r="I13" s="12"/>
      <c r="J13" s="12"/>
      <c r="K13" s="12"/>
    </row>
    <row r="14" spans="1:11" ht="15" customHeight="1">
      <c r="A14" s="8" t="s">
        <v>0</v>
      </c>
      <c r="B14" s="9"/>
      <c r="C14" s="9"/>
      <c r="D14" s="10" t="s">
        <v>10</v>
      </c>
      <c r="E14" s="29"/>
    </row>
    <row r="15" spans="1:11" ht="15" customHeight="1">
      <c r="A15" s="8" t="s">
        <v>4</v>
      </c>
      <c r="B15" s="9"/>
      <c r="C15" s="9"/>
      <c r="D15" s="9"/>
      <c r="E15" s="30"/>
    </row>
    <row r="16" spans="1:11" ht="15" customHeight="1">
      <c r="A16" s="8" t="s">
        <v>71</v>
      </c>
      <c r="B16" s="9"/>
      <c r="C16" s="9"/>
      <c r="D16" s="9"/>
      <c r="E16" s="30">
        <f>SUM(Receipts!B30)+SUM(Mileage!D32)</f>
        <v>0</v>
      </c>
    </row>
    <row r="17" spans="1:5" ht="15" customHeight="1" thickBot="1">
      <c r="A17" s="8" t="s">
        <v>1</v>
      </c>
      <c r="B17" s="9"/>
      <c r="C17" s="9"/>
      <c r="D17" s="10" t="s">
        <v>10</v>
      </c>
      <c r="E17" s="31"/>
    </row>
    <row r="18" spans="1:5" ht="15" customHeight="1" thickBot="1">
      <c r="E18" s="11"/>
    </row>
    <row r="19" spans="1:5" ht="15" customHeight="1" thickBot="1">
      <c r="A19" s="6" t="s">
        <v>12</v>
      </c>
      <c r="C19" s="33"/>
      <c r="D19" s="33"/>
      <c r="E19" s="37" t="s">
        <v>70</v>
      </c>
    </row>
    <row r="20" spans="1:5" ht="15" customHeight="1">
      <c r="A20" s="55" t="s">
        <v>27</v>
      </c>
      <c r="B20" s="56" t="s">
        <v>28</v>
      </c>
      <c r="C20" s="48"/>
      <c r="D20" s="50"/>
      <c r="E20" s="42">
        <f>SUMIF(Receipts!I1:I98, "6025-05", Receipts!E1:E98)</f>
        <v>0</v>
      </c>
    </row>
    <row r="21" spans="1:5" ht="15" customHeight="1">
      <c r="A21" s="57" t="s">
        <v>20</v>
      </c>
      <c r="B21" s="53" t="s">
        <v>29</v>
      </c>
      <c r="C21" s="44"/>
      <c r="D21" s="51"/>
      <c r="E21" s="43">
        <f>SUMIF(Receipts!I1:I98, "6030-04", Receipts!E1:E98)</f>
        <v>0</v>
      </c>
    </row>
    <row r="22" spans="1:5" ht="15" customHeight="1">
      <c r="A22" s="58" t="s">
        <v>30</v>
      </c>
      <c r="B22" s="53" t="s">
        <v>31</v>
      </c>
      <c r="C22" s="44"/>
      <c r="D22" s="51"/>
      <c r="E22" s="43">
        <f>SUMIF(Receipts!I1:I98, "6050-04", Receipts!E1:E98)</f>
        <v>0</v>
      </c>
    </row>
    <row r="23" spans="1:5" ht="15" customHeight="1">
      <c r="A23" s="57" t="s">
        <v>16</v>
      </c>
      <c r="B23" s="54" t="s">
        <v>5</v>
      </c>
      <c r="C23" s="44"/>
      <c r="D23" s="52"/>
      <c r="E23" s="43">
        <f>SUMIF(Receipts!I1:I98, "6055-02", Receipts!E1:E98)</f>
        <v>0</v>
      </c>
    </row>
    <row r="24" spans="1:5" ht="15" customHeight="1">
      <c r="A24" s="57" t="s">
        <v>21</v>
      </c>
      <c r="B24" s="54" t="s">
        <v>7</v>
      </c>
      <c r="C24" s="44"/>
      <c r="D24" s="52"/>
      <c r="E24" s="43">
        <f>SUMIF(Receipts!I1:I98, "6080-02", Receipts!E1:E98)</f>
        <v>0</v>
      </c>
    </row>
    <row r="25" spans="1:5" ht="15" customHeight="1">
      <c r="A25" s="57" t="s">
        <v>18</v>
      </c>
      <c r="B25" s="54" t="s">
        <v>15</v>
      </c>
      <c r="C25" s="44"/>
      <c r="D25" s="52"/>
      <c r="E25" s="43">
        <f>SUMIF(Receipts!I1:I98, "6080-03", Receipts!E1:E98)</f>
        <v>0</v>
      </c>
    </row>
    <row r="26" spans="1:5" ht="15" customHeight="1">
      <c r="A26" s="59" t="s">
        <v>22</v>
      </c>
      <c r="B26" s="53" t="s">
        <v>32</v>
      </c>
      <c r="C26" s="44"/>
      <c r="D26" s="52"/>
      <c r="E26" s="43">
        <f>SUMIF(Receipts!I1:I98, "6080-05", Receipts!E1:E98)</f>
        <v>0</v>
      </c>
    </row>
    <row r="27" spans="1:5" ht="15" customHeight="1">
      <c r="A27" s="57" t="s">
        <v>17</v>
      </c>
      <c r="B27" s="54" t="s">
        <v>6</v>
      </c>
      <c r="C27" s="44"/>
      <c r="D27" s="52"/>
      <c r="E27" s="43">
        <f>SUMIF(Receipts!I1:I98, "6080-06", Receipts!E1:E98)</f>
        <v>0</v>
      </c>
    </row>
    <row r="28" spans="1:5" ht="15" customHeight="1">
      <c r="A28" s="60" t="s">
        <v>24</v>
      </c>
      <c r="B28" s="53" t="s">
        <v>25</v>
      </c>
      <c r="C28" s="44"/>
      <c r="D28" s="52"/>
      <c r="E28" s="43">
        <f>SUMIF(Receipts!I1:I98, "6090-03", Receipts!E1:E98)</f>
        <v>0</v>
      </c>
    </row>
    <row r="29" spans="1:5" ht="15" customHeight="1">
      <c r="A29" s="59" t="s">
        <v>42</v>
      </c>
      <c r="B29" s="54" t="s">
        <v>43</v>
      </c>
      <c r="C29" s="44"/>
      <c r="D29" s="52"/>
      <c r="E29" s="43">
        <f>SUMIF(Receipts!I1:I98, "6130-01", Receipts!E1:E98)</f>
        <v>0</v>
      </c>
    </row>
    <row r="30" spans="1:5" ht="15" customHeight="1">
      <c r="A30" s="59" t="s">
        <v>44</v>
      </c>
      <c r="B30" s="54" t="s">
        <v>45</v>
      </c>
      <c r="C30" s="44"/>
      <c r="D30" s="52"/>
      <c r="E30" s="43">
        <f>SUMIF(Receipts!I1:I98, "6130-02", Receipts!E1:E98)</f>
        <v>0</v>
      </c>
    </row>
    <row r="31" spans="1:5" ht="15" customHeight="1">
      <c r="A31" s="59" t="s">
        <v>46</v>
      </c>
      <c r="B31" s="54" t="s">
        <v>47</v>
      </c>
      <c r="C31" s="44"/>
      <c r="D31" s="52"/>
      <c r="E31" s="43">
        <f>SUMIF(Receipts!I1:I98, "6130-04", Receipts!E1:E98)</f>
        <v>0</v>
      </c>
    </row>
    <row r="32" spans="1:5" ht="15" customHeight="1">
      <c r="A32" s="59" t="s">
        <v>48</v>
      </c>
      <c r="B32" s="54" t="s">
        <v>49</v>
      </c>
      <c r="C32" s="44"/>
      <c r="D32" s="52"/>
      <c r="E32" s="43">
        <f>SUMIF(Receipts!I1:I98, "6130-09", Receipts!E1:E98)</f>
        <v>0</v>
      </c>
    </row>
    <row r="33" spans="1:6" ht="15" customHeight="1">
      <c r="A33" s="59" t="s">
        <v>50</v>
      </c>
      <c r="B33" s="54" t="s">
        <v>51</v>
      </c>
      <c r="C33" s="44"/>
      <c r="D33" s="52"/>
      <c r="E33" s="43">
        <f>SUMIF(Receipts!I1:I98, "6130-07", Receipts!E1:E98)</f>
        <v>0</v>
      </c>
    </row>
    <row r="34" spans="1:6" ht="15" customHeight="1">
      <c r="A34" s="59" t="s">
        <v>52</v>
      </c>
      <c r="B34" s="54" t="s">
        <v>53</v>
      </c>
      <c r="C34" s="44"/>
      <c r="D34" s="52"/>
      <c r="E34" s="43">
        <f>Mileage!D32</f>
        <v>0</v>
      </c>
    </row>
    <row r="35" spans="1:6" ht="15" customHeight="1" thickBot="1">
      <c r="A35" s="61" t="s">
        <v>54</v>
      </c>
      <c r="B35" s="62" t="s">
        <v>8</v>
      </c>
      <c r="C35" s="49"/>
      <c r="D35" s="63"/>
      <c r="E35" s="43">
        <f>SUMIF(Receipts!I1:I98, "0000-00", Receipts!E1:E98)</f>
        <v>0</v>
      </c>
    </row>
    <row r="36" spans="1:6" ht="15" customHeight="1" thickBot="1">
      <c r="A36" s="39"/>
      <c r="B36" s="40" t="s">
        <v>9</v>
      </c>
      <c r="C36" s="46"/>
      <c r="D36" s="47"/>
      <c r="E36" s="41">
        <f>SUM(E20:E35)</f>
        <v>0</v>
      </c>
    </row>
    <row r="37" spans="1:6" ht="15" customHeight="1">
      <c r="E37" s="45">
        <f>E16-E36</f>
        <v>0</v>
      </c>
      <c r="F37" s="38" t="s">
        <v>41</v>
      </c>
    </row>
    <row r="38" spans="1:6" ht="37.5" customHeight="1">
      <c r="A38" s="3" t="s">
        <v>2</v>
      </c>
      <c r="B38" s="4"/>
      <c r="C38" s="4"/>
      <c r="D38" s="4"/>
      <c r="E38" s="4"/>
    </row>
    <row r="39" spans="1:6" ht="37.5" customHeight="1">
      <c r="A39" s="3" t="s">
        <v>3</v>
      </c>
      <c r="B39" s="9"/>
      <c r="C39" s="9"/>
      <c r="D39" s="9"/>
      <c r="E39" s="9"/>
    </row>
    <row r="40" spans="1:6" ht="15" customHeight="1"/>
    <row r="41" spans="1:6" ht="15" customHeight="1">
      <c r="A41" s="3" t="s">
        <v>26</v>
      </c>
    </row>
    <row r="42" spans="1:6">
      <c r="A42" s="3" t="s">
        <v>69</v>
      </c>
    </row>
  </sheetData>
  <phoneticPr fontId="0" type="noConversion"/>
  <pageMargins left="0.26388888888888901" right="0.33333333333333298" top="0.5" bottom="0.57499999999999996" header="0" footer="0"/>
  <pageSetup orientation="portrait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showOutlineSymbols="0" zoomScale="90" zoomScaleNormal="90" workbookViewId="0">
      <selection activeCell="B30" sqref="B30"/>
    </sheetView>
  </sheetViews>
  <sheetFormatPr defaultColWidth="9.6640625" defaultRowHeight="15"/>
  <cols>
    <col min="1" max="1" width="10" style="3" customWidth="1"/>
    <col min="2" max="2" width="14.6640625" style="3" customWidth="1"/>
    <col min="3" max="3" width="19.21875" style="3" customWidth="1"/>
    <col min="4" max="4" width="12" style="105" customWidth="1"/>
    <col min="5" max="5" width="7.6640625" style="104" customWidth="1"/>
    <col min="6" max="6" width="8.44140625" style="105" customWidth="1"/>
    <col min="7" max="7" width="10.33203125" style="105" customWidth="1"/>
    <col min="8" max="8" width="1.6640625" style="3" hidden="1" customWidth="1"/>
    <col min="9" max="9" width="1.109375" style="3" hidden="1" customWidth="1"/>
    <col min="10" max="10" width="1.5546875" style="3" hidden="1" customWidth="1"/>
    <col min="11" max="11" width="1.77734375" style="3" hidden="1" customWidth="1"/>
    <col min="12" max="12" width="0" style="3" hidden="1" customWidth="1"/>
    <col min="13" max="16384" width="9.6640625" style="3"/>
  </cols>
  <sheetData>
    <row r="1" spans="1:13">
      <c r="A1" s="68" t="s">
        <v>34</v>
      </c>
      <c r="B1" s="70" t="s">
        <v>35</v>
      </c>
      <c r="C1" s="66"/>
      <c r="D1" s="67"/>
    </row>
    <row r="2" spans="1:13" ht="15.75" thickBot="1">
      <c r="A2" s="69">
        <f>Check!E9</f>
        <v>0</v>
      </c>
      <c r="B2" s="71">
        <f>A2+6</f>
        <v>6</v>
      </c>
      <c r="C2" s="66"/>
      <c r="D2" s="67"/>
    </row>
    <row r="3" spans="1:13" ht="6.6" customHeight="1" thickBot="1">
      <c r="A3" s="72"/>
      <c r="B3" s="67"/>
      <c r="C3" s="66"/>
      <c r="D3" s="67"/>
    </row>
    <row r="4" spans="1:13" ht="12.75">
      <c r="A4" s="64" t="s">
        <v>14</v>
      </c>
      <c r="B4" s="64" t="s">
        <v>55</v>
      </c>
      <c r="C4" s="64" t="s">
        <v>11</v>
      </c>
      <c r="D4" s="65" t="s">
        <v>12</v>
      </c>
      <c r="E4" s="64" t="s">
        <v>13</v>
      </c>
      <c r="F4" s="64" t="s">
        <v>56</v>
      </c>
      <c r="G4" s="64" t="s">
        <v>57</v>
      </c>
    </row>
    <row r="5" spans="1:13" ht="12.95" customHeight="1">
      <c r="A5" s="32"/>
      <c r="B5" s="109"/>
      <c r="C5" s="110"/>
      <c r="D5" s="111"/>
      <c r="E5" s="106"/>
      <c r="F5" s="107"/>
      <c r="G5" s="107"/>
      <c r="I5" s="3" t="b">
        <f>IF(D5="Cell Phone Equipment","6025-05",IF(D5="Computer Supplies &amp; Hardware","6030-04",IF(D5="Shipping (UPS / FedEx)","6050-04",IF(D5="Parts","6055-02",IF(D5="Postage","6080-02",IF(D5="Meals","6080-03",IF(D5="Game Room Tools &amp; Supplies","6080-05",IF(D5="Office Supplies","6080-06",IF(D5="Instant Win Product &amp; Merch","6090-03",IF(D5="Travel:Airfare","6130-01",IF(D5="Travel:Auto Rental","6130-02",IF(D5="Travel:Lodging","6130-04",IF(D5="Travel:Gas","6130-09",IF(D5="Travel:Parking $ Tolls","6130-07",IF(D5="Travel:Mileage","6310-01",IF(D5="Other: (Explain)","0000-00"))))))))))))))))</f>
        <v>0</v>
      </c>
      <c r="K5" s="5" t="s">
        <v>28</v>
      </c>
      <c r="M5" s="108"/>
    </row>
    <row r="6" spans="1:13" ht="12.95" customHeight="1">
      <c r="A6" s="32"/>
      <c r="B6" s="109"/>
      <c r="C6" s="110"/>
      <c r="D6" s="111"/>
      <c r="E6" s="106"/>
      <c r="F6" s="107"/>
      <c r="G6" s="107"/>
      <c r="I6" s="3" t="b">
        <f>IF(D6="Cell Phone Equipment","6025-05",IF(D6="Computer Supplies &amp; Hardware","6030-04",IF(D6="Shipping (UPS / FedEx)","6050-04",IF(D6="Parts","6055-02",IF(D6="Postage","6080-02",IF(D6="Meals","6080-03",IF(D6="Game Room Tools &amp; Supplies","6080-05",IF(D6="Office Supplies","6080-06",IF(D6="Instant Win Product &amp; Merch","6090-03",IF(D6="Travel:Airfare","6130-01",IF(D6="Travel:Auto Rental","6130-02",IF(D6="Travel:Lodging","6130-04",IF(D6="Travel:Gas","6130-09",IF(D6="Travel:Parking $ Tolls","6130-07",IF(D6="Travel:Mileage","6310-01",IF(D6="Other: (Explain)","0000-00"))))))))))))))))</f>
        <v>0</v>
      </c>
      <c r="K6" s="5" t="s">
        <v>29</v>
      </c>
      <c r="M6" s="108"/>
    </row>
    <row r="7" spans="1:13" ht="12.95" customHeight="1">
      <c r="A7" s="32"/>
      <c r="B7" s="109"/>
      <c r="C7" s="110"/>
      <c r="D7" s="111"/>
      <c r="E7" s="106"/>
      <c r="F7" s="107"/>
      <c r="G7" s="107"/>
      <c r="I7" s="3" t="b">
        <f t="shared" ref="I7:I29" si="0">IF(D7="Cell Phone Equipment","6025-05",IF(D7="Computer Supplies &amp; Hardware","6030-04",IF(D7="Shipping (UPS / FedEx)","6050-04",IF(D7="Parts","6055-02",IF(D7="Postage","6080-02",IF(D7="Meals","6080-03",IF(D7="Game Room Tools &amp; Supplies","6080-05",IF(D7="Office Supplies","6080-06",IF(D7="Instant Win Product &amp; Merch","6090-03",IF(D7="Travel:Airfare","6130-01",IF(D7="Travel:Auto Rental","6130-02",IF(D7="Travel:Lodging","6130-04",IF(D7="Travel:Gas","6130-09",IF(D7="Travel:Parking $ Tolls","6130-07",IF(D7="Travel:Mileage","6310-01",IF(D7="Other: (Explain)","0000-00"))))))))))))))))</f>
        <v>0</v>
      </c>
      <c r="K7" s="5" t="s">
        <v>31</v>
      </c>
      <c r="M7" s="103"/>
    </row>
    <row r="8" spans="1:13" ht="12.95" customHeight="1">
      <c r="A8" s="32"/>
      <c r="B8" s="109"/>
      <c r="C8" s="110"/>
      <c r="D8" s="111"/>
      <c r="E8" s="106"/>
      <c r="F8" s="107"/>
      <c r="G8" s="107"/>
      <c r="I8" s="3" t="b">
        <f t="shared" si="0"/>
        <v>0</v>
      </c>
      <c r="K8" s="5" t="s">
        <v>5</v>
      </c>
      <c r="M8" s="108"/>
    </row>
    <row r="9" spans="1:13" ht="12.95" customHeight="1">
      <c r="A9" s="32"/>
      <c r="B9" s="109"/>
      <c r="C9" s="110"/>
      <c r="D9" s="111"/>
      <c r="E9" s="106"/>
      <c r="F9" s="107"/>
      <c r="G9" s="107"/>
      <c r="I9" s="3" t="b">
        <f t="shared" si="0"/>
        <v>0</v>
      </c>
      <c r="K9" s="5" t="s">
        <v>7</v>
      </c>
      <c r="M9" s="108"/>
    </row>
    <row r="10" spans="1:13" ht="12.95" customHeight="1">
      <c r="A10" s="32"/>
      <c r="B10" s="109"/>
      <c r="C10" s="110"/>
      <c r="D10" s="111"/>
      <c r="E10" s="106"/>
      <c r="F10" s="107"/>
      <c r="G10" s="107"/>
      <c r="I10" s="3" t="b">
        <f t="shared" si="0"/>
        <v>0</v>
      </c>
      <c r="K10" s="5" t="s">
        <v>15</v>
      </c>
      <c r="M10" s="108"/>
    </row>
    <row r="11" spans="1:13" ht="12.95" customHeight="1">
      <c r="A11" s="32"/>
      <c r="B11" s="109"/>
      <c r="C11" s="110"/>
      <c r="D11" s="111"/>
      <c r="E11" s="106"/>
      <c r="F11" s="107"/>
      <c r="G11" s="107"/>
      <c r="I11" s="3" t="b">
        <f t="shared" si="0"/>
        <v>0</v>
      </c>
      <c r="K11" s="5" t="s">
        <v>32</v>
      </c>
      <c r="M11" s="103"/>
    </row>
    <row r="12" spans="1:13" ht="12.95" customHeight="1">
      <c r="A12" s="32"/>
      <c r="B12" s="109"/>
      <c r="C12" s="110"/>
      <c r="D12" s="111"/>
      <c r="E12" s="106"/>
      <c r="F12" s="107"/>
      <c r="G12" s="107"/>
      <c r="I12" s="3" t="b">
        <f t="shared" si="0"/>
        <v>0</v>
      </c>
      <c r="K12" s="5" t="s">
        <v>6</v>
      </c>
      <c r="M12" s="108"/>
    </row>
    <row r="13" spans="1:13" ht="12.95" customHeight="1">
      <c r="A13" s="32"/>
      <c r="B13" s="109"/>
      <c r="C13" s="110"/>
      <c r="D13" s="111"/>
      <c r="E13" s="106"/>
      <c r="F13" s="107"/>
      <c r="G13" s="107"/>
      <c r="I13" s="3" t="b">
        <f t="shared" si="0"/>
        <v>0</v>
      </c>
      <c r="K13" s="5" t="s">
        <v>25</v>
      </c>
      <c r="M13" s="108"/>
    </row>
    <row r="14" spans="1:13" ht="12.95" customHeight="1">
      <c r="A14" s="32"/>
      <c r="B14" s="109"/>
      <c r="C14" s="110"/>
      <c r="D14" s="111"/>
      <c r="E14" s="106"/>
      <c r="F14" s="107"/>
      <c r="G14" s="107"/>
      <c r="I14" s="3" t="b">
        <f t="shared" si="0"/>
        <v>0</v>
      </c>
      <c r="K14" s="5" t="s">
        <v>43</v>
      </c>
      <c r="M14" s="103"/>
    </row>
    <row r="15" spans="1:13" ht="12.95" customHeight="1">
      <c r="A15" s="32"/>
      <c r="B15" s="109"/>
      <c r="C15" s="110"/>
      <c r="D15" s="111"/>
      <c r="E15" s="106"/>
      <c r="F15" s="107"/>
      <c r="G15" s="107"/>
      <c r="I15" s="3" t="b">
        <f t="shared" si="0"/>
        <v>0</v>
      </c>
      <c r="K15" s="5" t="s">
        <v>45</v>
      </c>
      <c r="M15" s="103"/>
    </row>
    <row r="16" spans="1:13" ht="12.95" customHeight="1">
      <c r="A16" s="32"/>
      <c r="B16" s="109"/>
      <c r="C16" s="110"/>
      <c r="D16" s="111"/>
      <c r="E16" s="106"/>
      <c r="F16" s="107"/>
      <c r="G16" s="107"/>
      <c r="I16" s="3" t="b">
        <f t="shared" si="0"/>
        <v>0</v>
      </c>
      <c r="K16" s="5" t="s">
        <v>47</v>
      </c>
      <c r="M16" s="103"/>
    </row>
    <row r="17" spans="1:13" ht="12.95" customHeight="1">
      <c r="A17" s="32"/>
      <c r="B17" s="109"/>
      <c r="C17" s="110"/>
      <c r="D17" s="111"/>
      <c r="E17" s="106"/>
      <c r="F17" s="107"/>
      <c r="G17" s="107"/>
      <c r="I17" s="3" t="b">
        <f t="shared" si="0"/>
        <v>0</v>
      </c>
      <c r="K17" s="5" t="s">
        <v>49</v>
      </c>
      <c r="M17" s="103"/>
    </row>
    <row r="18" spans="1:13" ht="12.95" customHeight="1">
      <c r="A18" s="32"/>
      <c r="B18" s="109"/>
      <c r="C18" s="110"/>
      <c r="D18" s="111"/>
      <c r="E18" s="106"/>
      <c r="F18" s="107"/>
      <c r="G18" s="107"/>
      <c r="I18" s="3" t="b">
        <f t="shared" si="0"/>
        <v>0</v>
      </c>
      <c r="K18" s="5" t="s">
        <v>51</v>
      </c>
      <c r="M18" s="103"/>
    </row>
    <row r="19" spans="1:13" ht="12.95" customHeight="1">
      <c r="A19" s="32"/>
      <c r="B19" s="109"/>
      <c r="C19" s="110"/>
      <c r="D19" s="111"/>
      <c r="E19" s="106"/>
      <c r="F19" s="107"/>
      <c r="G19" s="107"/>
      <c r="I19" s="3" t="b">
        <f t="shared" si="0"/>
        <v>0</v>
      </c>
      <c r="K19" s="5" t="s">
        <v>53</v>
      </c>
      <c r="M19" s="103"/>
    </row>
    <row r="20" spans="1:13" ht="12.95" customHeight="1">
      <c r="A20" s="32"/>
      <c r="B20" s="109"/>
      <c r="C20" s="110"/>
      <c r="D20" s="111"/>
      <c r="E20" s="106"/>
      <c r="F20" s="107"/>
      <c r="G20" s="107"/>
      <c r="I20" s="3" t="b">
        <f t="shared" si="0"/>
        <v>0</v>
      </c>
      <c r="K20" s="5" t="s">
        <v>8</v>
      </c>
      <c r="M20" s="103"/>
    </row>
    <row r="21" spans="1:13" ht="12.95" customHeight="1">
      <c r="A21" s="32"/>
      <c r="B21" s="109"/>
      <c r="C21" s="110"/>
      <c r="D21" s="111"/>
      <c r="E21" s="106"/>
      <c r="F21" s="107"/>
      <c r="G21" s="107"/>
      <c r="I21" s="3" t="b">
        <f t="shared" si="0"/>
        <v>0</v>
      </c>
    </row>
    <row r="22" spans="1:13" ht="12.95" customHeight="1">
      <c r="A22" s="32"/>
      <c r="B22" s="109"/>
      <c r="C22" s="110"/>
      <c r="D22" s="111"/>
      <c r="E22" s="106"/>
      <c r="F22" s="107"/>
      <c r="G22" s="107"/>
      <c r="I22" s="3" t="b">
        <f t="shared" si="0"/>
        <v>0</v>
      </c>
    </row>
    <row r="23" spans="1:13" ht="12.95" customHeight="1">
      <c r="A23" s="32"/>
      <c r="B23" s="109"/>
      <c r="C23" s="110"/>
      <c r="D23" s="111"/>
      <c r="E23" s="106"/>
      <c r="F23" s="107"/>
      <c r="G23" s="107"/>
      <c r="I23" s="3" t="b">
        <f t="shared" si="0"/>
        <v>0</v>
      </c>
    </row>
    <row r="24" spans="1:13" ht="12.95" customHeight="1">
      <c r="A24" s="32"/>
      <c r="B24" s="109"/>
      <c r="C24" s="110"/>
      <c r="D24" s="111"/>
      <c r="E24" s="106"/>
      <c r="F24" s="107"/>
      <c r="G24" s="107"/>
      <c r="I24" s="3" t="b">
        <f t="shared" si="0"/>
        <v>0</v>
      </c>
    </row>
    <row r="25" spans="1:13" ht="12.95" customHeight="1">
      <c r="A25" s="32"/>
      <c r="B25" s="109"/>
      <c r="C25" s="110"/>
      <c r="D25" s="111"/>
      <c r="E25" s="106"/>
      <c r="F25" s="107"/>
      <c r="G25" s="107"/>
      <c r="I25" s="3" t="b">
        <f t="shared" si="0"/>
        <v>0</v>
      </c>
    </row>
    <row r="26" spans="1:13" ht="12.95" customHeight="1">
      <c r="A26" s="32"/>
      <c r="B26" s="109"/>
      <c r="C26" s="110"/>
      <c r="D26" s="111"/>
      <c r="E26" s="106"/>
      <c r="F26" s="107"/>
      <c r="G26" s="107"/>
      <c r="I26" s="3" t="b">
        <f t="shared" si="0"/>
        <v>0</v>
      </c>
    </row>
    <row r="27" spans="1:13" ht="12.95" customHeight="1">
      <c r="A27" s="32"/>
      <c r="B27" s="109"/>
      <c r="C27" s="110"/>
      <c r="D27" s="111"/>
      <c r="E27" s="106"/>
      <c r="F27" s="107"/>
      <c r="G27" s="107"/>
      <c r="I27" s="3" t="b">
        <f t="shared" si="0"/>
        <v>0</v>
      </c>
    </row>
    <row r="28" spans="1:13" ht="12.95" customHeight="1">
      <c r="A28" s="32"/>
      <c r="B28" s="109"/>
      <c r="C28" s="110"/>
      <c r="D28" s="111"/>
      <c r="E28" s="106"/>
      <c r="F28" s="107"/>
      <c r="G28" s="107"/>
      <c r="I28" s="3" t="b">
        <f t="shared" si="0"/>
        <v>0</v>
      </c>
    </row>
    <row r="29" spans="1:13" ht="12.95" customHeight="1">
      <c r="A29" s="32"/>
      <c r="B29" s="109"/>
      <c r="C29" s="110"/>
      <c r="D29" s="111"/>
      <c r="E29" s="106"/>
      <c r="F29" s="107"/>
      <c r="G29" s="107"/>
      <c r="I29" s="3" t="b">
        <f t="shared" si="0"/>
        <v>0</v>
      </c>
    </row>
    <row r="30" spans="1:13" ht="12.95" customHeight="1">
      <c r="A30" s="73" t="s">
        <v>23</v>
      </c>
      <c r="B30" s="74">
        <f>SUM(E5:E29)</f>
        <v>0</v>
      </c>
    </row>
  </sheetData>
  <phoneticPr fontId="0" type="noConversion"/>
  <dataValidations count="1">
    <dataValidation type="list" allowBlank="1" showInputMessage="1" showErrorMessage="1" sqref="D5:D29">
      <formula1>glnumbers</formula1>
    </dataValidation>
  </dataValidations>
  <pageMargins left="0.26388888888888901" right="0.33333333333333298" top="0.5" bottom="0.57499999999999996" header="0" footer="0"/>
  <pageSetup orientation="portrait" horizont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zoomScale="90" zoomScaleNormal="90" workbookViewId="0">
      <selection activeCell="G23" sqref="G23"/>
    </sheetView>
  </sheetViews>
  <sheetFormatPr defaultRowHeight="15"/>
  <cols>
    <col min="1" max="1" width="11.5546875" customWidth="1"/>
    <col min="2" max="2" width="29.21875" customWidth="1"/>
    <col min="3" max="3" width="13.33203125" customWidth="1"/>
    <col min="4" max="4" width="13.109375" customWidth="1"/>
  </cols>
  <sheetData>
    <row r="1" spans="1:5" ht="18.75">
      <c r="A1" s="75" t="s">
        <v>58</v>
      </c>
      <c r="B1" s="76"/>
      <c r="C1" s="77"/>
      <c r="D1" s="77"/>
      <c r="E1" s="77"/>
    </row>
    <row r="2" spans="1:5" ht="18.75">
      <c r="A2" s="75"/>
      <c r="B2" s="75"/>
      <c r="C2" s="77"/>
      <c r="D2" s="77"/>
      <c r="E2" s="77"/>
    </row>
    <row r="3" spans="1:5" ht="18.75">
      <c r="A3" s="78" t="s">
        <v>59</v>
      </c>
      <c r="B3" s="78"/>
      <c r="C3" s="78"/>
      <c r="D3" s="78"/>
      <c r="E3" s="78"/>
    </row>
    <row r="4" spans="1:5" ht="19.5" thickBot="1">
      <c r="A4" s="78"/>
      <c r="B4" s="78"/>
      <c r="C4" s="78"/>
      <c r="D4" s="78"/>
      <c r="E4" s="78"/>
    </row>
    <row r="5" spans="1:5" ht="16.5" thickBot="1">
      <c r="A5" s="97" t="s">
        <v>60</v>
      </c>
      <c r="B5" s="98"/>
      <c r="C5" s="96"/>
      <c r="D5" s="96"/>
      <c r="E5" s="96"/>
    </row>
    <row r="6" spans="1:5" ht="16.5" thickBot="1">
      <c r="A6" s="99" t="s">
        <v>61</v>
      </c>
      <c r="B6" s="100"/>
      <c r="C6" s="101" t="s">
        <v>62</v>
      </c>
      <c r="D6" s="102"/>
      <c r="E6" s="96"/>
    </row>
    <row r="7" spans="1:5" ht="16.5" thickBot="1">
      <c r="A7" s="77"/>
      <c r="B7" s="84"/>
      <c r="C7" s="77"/>
      <c r="D7" s="77"/>
      <c r="E7" s="84"/>
    </row>
    <row r="8" spans="1:5" ht="15.75">
      <c r="A8" s="86"/>
      <c r="B8" s="87" t="s">
        <v>63</v>
      </c>
      <c r="C8" s="88" t="s">
        <v>19</v>
      </c>
      <c r="D8" s="89" t="s">
        <v>13</v>
      </c>
      <c r="E8" s="84"/>
    </row>
    <row r="9" spans="1:5" ht="16.5" thickBot="1">
      <c r="A9" s="90" t="s">
        <v>14</v>
      </c>
      <c r="B9" s="91" t="s">
        <v>64</v>
      </c>
      <c r="C9" s="92"/>
      <c r="D9" s="93" t="s">
        <v>65</v>
      </c>
      <c r="E9" s="84"/>
    </row>
    <row r="10" spans="1:5" ht="15.75">
      <c r="A10" s="83"/>
      <c r="B10" s="83"/>
      <c r="C10" s="83"/>
      <c r="D10" s="85">
        <f>C10*0.45</f>
        <v>0</v>
      </c>
      <c r="E10" s="81"/>
    </row>
    <row r="11" spans="1:5" ht="15.75">
      <c r="A11" s="80"/>
      <c r="B11" s="80"/>
      <c r="C11" s="80"/>
      <c r="D11" s="82">
        <f t="shared" ref="D11:D31" si="0">C11*0.45</f>
        <v>0</v>
      </c>
      <c r="E11" s="81"/>
    </row>
    <row r="12" spans="1:5" ht="15.75">
      <c r="A12" s="80"/>
      <c r="B12" s="80"/>
      <c r="C12" s="80"/>
      <c r="D12" s="82">
        <f t="shared" si="0"/>
        <v>0</v>
      </c>
      <c r="E12" s="81"/>
    </row>
    <row r="13" spans="1:5" ht="15.75">
      <c r="A13" s="80"/>
      <c r="B13" s="80"/>
      <c r="C13" s="80"/>
      <c r="D13" s="82">
        <f t="shared" si="0"/>
        <v>0</v>
      </c>
      <c r="E13" s="81"/>
    </row>
    <row r="14" spans="1:5" ht="15.75">
      <c r="A14" s="80"/>
      <c r="B14" s="80"/>
      <c r="C14" s="80"/>
      <c r="D14" s="82">
        <f t="shared" si="0"/>
        <v>0</v>
      </c>
      <c r="E14" s="81"/>
    </row>
    <row r="15" spans="1:5" ht="15.75">
      <c r="A15" s="80"/>
      <c r="B15" s="80"/>
      <c r="C15" s="80"/>
      <c r="D15" s="82">
        <f t="shared" si="0"/>
        <v>0</v>
      </c>
      <c r="E15" s="81"/>
    </row>
    <row r="16" spans="1:5" ht="15.75">
      <c r="A16" s="80"/>
      <c r="B16" s="80"/>
      <c r="C16" s="80"/>
      <c r="D16" s="82">
        <f t="shared" si="0"/>
        <v>0</v>
      </c>
      <c r="E16" s="81"/>
    </row>
    <row r="17" spans="1:5" ht="15.75">
      <c r="A17" s="80"/>
      <c r="B17" s="80"/>
      <c r="C17" s="80"/>
      <c r="D17" s="82">
        <f t="shared" si="0"/>
        <v>0</v>
      </c>
      <c r="E17" s="81"/>
    </row>
    <row r="18" spans="1:5" ht="15.75">
      <c r="A18" s="80"/>
      <c r="B18" s="80"/>
      <c r="C18" s="80"/>
      <c r="D18" s="82">
        <f t="shared" si="0"/>
        <v>0</v>
      </c>
      <c r="E18" s="81"/>
    </row>
    <row r="19" spans="1:5" ht="15.75">
      <c r="A19" s="80"/>
      <c r="B19" s="80"/>
      <c r="C19" s="80"/>
      <c r="D19" s="82">
        <f t="shared" si="0"/>
        <v>0</v>
      </c>
      <c r="E19" s="81"/>
    </row>
    <row r="20" spans="1:5" ht="15.75">
      <c r="A20" s="80"/>
      <c r="B20" s="80"/>
      <c r="C20" s="80"/>
      <c r="D20" s="82">
        <f t="shared" si="0"/>
        <v>0</v>
      </c>
      <c r="E20" s="81"/>
    </row>
    <row r="21" spans="1:5" ht="15.75">
      <c r="A21" s="80"/>
      <c r="B21" s="80"/>
      <c r="C21" s="80"/>
      <c r="D21" s="82">
        <f t="shared" si="0"/>
        <v>0</v>
      </c>
      <c r="E21" s="81"/>
    </row>
    <row r="22" spans="1:5" ht="15.75">
      <c r="A22" s="80"/>
      <c r="B22" s="80"/>
      <c r="C22" s="80"/>
      <c r="D22" s="82">
        <f t="shared" si="0"/>
        <v>0</v>
      </c>
      <c r="E22" s="81"/>
    </row>
    <row r="23" spans="1:5" ht="15.75">
      <c r="A23" s="80"/>
      <c r="B23" s="80"/>
      <c r="C23" s="80"/>
      <c r="D23" s="82">
        <f t="shared" si="0"/>
        <v>0</v>
      </c>
      <c r="E23" s="81"/>
    </row>
    <row r="24" spans="1:5" ht="15.75">
      <c r="A24" s="80"/>
      <c r="B24" s="80"/>
      <c r="C24" s="80"/>
      <c r="D24" s="82">
        <f t="shared" si="0"/>
        <v>0</v>
      </c>
      <c r="E24" s="81"/>
    </row>
    <row r="25" spans="1:5" ht="15.75">
      <c r="A25" s="80"/>
      <c r="B25" s="80"/>
      <c r="C25" s="80"/>
      <c r="D25" s="82">
        <f t="shared" si="0"/>
        <v>0</v>
      </c>
      <c r="E25" s="81"/>
    </row>
    <row r="26" spans="1:5" ht="15.75">
      <c r="A26" s="80"/>
      <c r="B26" s="80"/>
      <c r="C26" s="80"/>
      <c r="D26" s="82">
        <f t="shared" si="0"/>
        <v>0</v>
      </c>
      <c r="E26" s="81"/>
    </row>
    <row r="27" spans="1:5" ht="15.75">
      <c r="A27" s="80"/>
      <c r="B27" s="80"/>
      <c r="C27" s="80"/>
      <c r="D27" s="82">
        <f t="shared" si="0"/>
        <v>0</v>
      </c>
      <c r="E27" s="81"/>
    </row>
    <row r="28" spans="1:5" ht="15.75">
      <c r="A28" s="80"/>
      <c r="B28" s="80"/>
      <c r="C28" s="80"/>
      <c r="D28" s="82">
        <f t="shared" si="0"/>
        <v>0</v>
      </c>
      <c r="E28" s="81"/>
    </row>
    <row r="29" spans="1:5" ht="15.75">
      <c r="A29" s="80"/>
      <c r="B29" s="80"/>
      <c r="C29" s="80"/>
      <c r="D29" s="82">
        <f t="shared" si="0"/>
        <v>0</v>
      </c>
      <c r="E29" s="81"/>
    </row>
    <row r="30" spans="1:5" ht="15.75">
      <c r="A30" s="80"/>
      <c r="B30" s="80"/>
      <c r="C30" s="80"/>
      <c r="D30" s="82">
        <f t="shared" si="0"/>
        <v>0</v>
      </c>
      <c r="E30" s="81"/>
    </row>
    <row r="31" spans="1:5" ht="16.5" thickBot="1">
      <c r="A31" s="80"/>
      <c r="B31" s="80"/>
      <c r="C31" s="80"/>
      <c r="D31" s="82">
        <f t="shared" si="0"/>
        <v>0</v>
      </c>
      <c r="E31" s="81"/>
    </row>
    <row r="32" spans="1:5" ht="16.5" thickBot="1">
      <c r="A32" s="79"/>
      <c r="B32" s="79"/>
      <c r="C32" s="94" t="s">
        <v>23</v>
      </c>
      <c r="D32" s="95">
        <f>SUM(D10:D31)</f>
        <v>0</v>
      </c>
      <c r="E32" s="77"/>
    </row>
    <row r="33" spans="1:5" ht="15.75">
      <c r="A33" s="77"/>
      <c r="B33" s="77"/>
      <c r="C33" s="77"/>
      <c r="D33" s="77"/>
      <c r="E33" s="77"/>
    </row>
    <row r="34" spans="1:5" ht="15.75">
      <c r="A34" s="77"/>
      <c r="B34" s="77"/>
      <c r="C34" s="77"/>
      <c r="D34" s="77"/>
      <c r="E34" s="77"/>
    </row>
    <row r="35" spans="1:5" ht="15.75">
      <c r="A35" s="77"/>
      <c r="B35" s="77"/>
      <c r="C35" s="77"/>
      <c r="D35" s="77"/>
      <c r="E35" s="77"/>
    </row>
    <row r="36" spans="1:5" ht="15.75">
      <c r="A36" s="77" t="s">
        <v>66</v>
      </c>
      <c r="B36" s="77"/>
      <c r="C36" s="77"/>
      <c r="D36" s="77"/>
      <c r="E36" s="77"/>
    </row>
    <row r="37" spans="1:5" ht="15.75">
      <c r="A37" s="77" t="s">
        <v>67</v>
      </c>
      <c r="B37" s="77"/>
      <c r="C37" s="77"/>
      <c r="D37" s="77"/>
      <c r="E37" s="77"/>
    </row>
  </sheetData>
  <pageMargins left="0.7" right="0.7" top="0.75" bottom="0.75" header="0.3" footer="0.3"/>
  <pageSetup scale="88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Check</vt:lpstr>
      <vt:lpstr>Receipts</vt:lpstr>
      <vt:lpstr>Mileage</vt:lpstr>
      <vt:lpstr>glnumbers</vt:lpstr>
      <vt:lpstr>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Accounting</cp:lastModifiedBy>
  <cp:lastPrinted>2015-07-15T19:39:47Z</cp:lastPrinted>
  <dcterms:created xsi:type="dcterms:W3CDTF">2004-04-29T14:59:33Z</dcterms:created>
  <dcterms:modified xsi:type="dcterms:W3CDTF">2017-01-09T22:39:09Z</dcterms:modified>
</cp:coreProperties>
</file>