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acc929ca35b3a537/aaaangajar/trade/"/>
    </mc:Choice>
  </mc:AlternateContent>
  <xr:revisionPtr revIDLastSave="99" documentId="11_F25DC773A252ABDACC1048F7191B7FC45BDE58EF" xr6:coauthVersionLast="47" xr6:coauthVersionMax="47" xr10:uidLastSave="{FC56CAE7-6043-4F64-B9D9-1FB3A22CD12E}"/>
  <bookViews>
    <workbookView xWindow="-108" yWindow="-108" windowWidth="23256" windowHeight="12456" activeTab="4" xr2:uid="{00000000-000D-0000-FFFF-FFFF00000000}"/>
  </bookViews>
  <sheets>
    <sheet name="Tugas" sheetId="4" r:id="rId1"/>
    <sheet name="UTS" sheetId="3" r:id="rId2"/>
    <sheet name="UAS" sheetId="2" r:id="rId3"/>
    <sheet name="final" sheetId="1" r:id="rId4"/>
    <sheet name="final (2)" sheetId="5" r:id="rId5"/>
  </sheets>
  <definedNames>
    <definedName name="_xlnm._FilterDatabase" localSheetId="4" hidden="1">'final (2)'!$A$1:$G$1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  <c r="F12" i="5"/>
  <c r="F4" i="5"/>
  <c r="F17" i="5"/>
  <c r="F10" i="5"/>
  <c r="F5" i="5"/>
  <c r="F3" i="5"/>
  <c r="F11" i="5"/>
  <c r="F9" i="5"/>
  <c r="F14" i="5"/>
  <c r="F2" i="5"/>
  <c r="F16" i="5"/>
  <c r="F15" i="5"/>
  <c r="F13" i="5"/>
  <c r="F7" i="5"/>
  <c r="F8" i="5"/>
  <c r="D3" i="1"/>
  <c r="F3" i="1" s="1"/>
  <c r="D4" i="1"/>
  <c r="F4" i="1" s="1"/>
  <c r="D5" i="1"/>
  <c r="F5" i="1" s="1"/>
  <c r="D6" i="1"/>
  <c r="D7" i="1"/>
  <c r="D8" i="1"/>
  <c r="F8" i="1" s="1"/>
  <c r="D9" i="1"/>
  <c r="D10" i="1"/>
  <c r="D11" i="1"/>
  <c r="D12" i="1"/>
  <c r="D13" i="1"/>
  <c r="D14" i="1"/>
  <c r="F14" i="1" s="1"/>
  <c r="D15" i="1"/>
  <c r="F15" i="1" s="1"/>
  <c r="D16" i="1"/>
  <c r="F16" i="1" s="1"/>
  <c r="D17" i="1"/>
  <c r="F17" i="1" s="1"/>
  <c r="D2" i="1"/>
  <c r="F7" i="1"/>
  <c r="F6" i="1"/>
  <c r="F9" i="1"/>
  <c r="F10" i="1"/>
  <c r="F11" i="1"/>
  <c r="F12" i="1"/>
  <c r="F13" i="1"/>
  <c r="F2" i="1"/>
  <c r="F7" i="4"/>
  <c r="E7" i="4"/>
  <c r="D7" i="4"/>
  <c r="C7" i="4"/>
  <c r="K17" i="3"/>
  <c r="J17" i="3"/>
  <c r="I17" i="3"/>
  <c r="C17" i="3"/>
  <c r="G17" i="3" s="1"/>
  <c r="K16" i="3"/>
  <c r="J16" i="3"/>
  <c r="I16" i="3"/>
  <c r="C16" i="3"/>
  <c r="H16" i="3" s="1"/>
  <c r="L16" i="3" s="1"/>
  <c r="K15" i="3"/>
  <c r="J15" i="3"/>
  <c r="I15" i="3"/>
  <c r="C15" i="3"/>
  <c r="H15" i="3" s="1"/>
  <c r="L15" i="3" s="1"/>
  <c r="K14" i="3"/>
  <c r="J14" i="3"/>
  <c r="I14" i="3"/>
  <c r="H14" i="3"/>
  <c r="L14" i="3" s="1"/>
  <c r="G14" i="3"/>
  <c r="C14" i="3"/>
  <c r="K13" i="3"/>
  <c r="J13" i="3"/>
  <c r="I13" i="3"/>
  <c r="G13" i="3"/>
  <c r="C13" i="3"/>
  <c r="H13" i="3" s="1"/>
  <c r="L13" i="3" s="1"/>
  <c r="K12" i="3"/>
  <c r="J12" i="3"/>
  <c r="I12" i="3"/>
  <c r="C12" i="3"/>
  <c r="H12" i="3" s="1"/>
  <c r="L12" i="3" s="1"/>
  <c r="K11" i="3"/>
  <c r="J11" i="3"/>
  <c r="I11" i="3"/>
  <c r="C11" i="3"/>
  <c r="H11" i="3" s="1"/>
  <c r="L11" i="3" s="1"/>
  <c r="K10" i="3"/>
  <c r="J10" i="3"/>
  <c r="I10" i="3"/>
  <c r="C10" i="3"/>
  <c r="G10" i="3" s="1"/>
  <c r="K9" i="3"/>
  <c r="J9" i="3"/>
  <c r="I9" i="3"/>
  <c r="C9" i="3"/>
  <c r="H9" i="3" s="1"/>
  <c r="L9" i="3" s="1"/>
  <c r="K8" i="3"/>
  <c r="J8" i="3"/>
  <c r="I8" i="3"/>
  <c r="C8" i="3"/>
  <c r="G8" i="3" s="1"/>
  <c r="K7" i="3"/>
  <c r="J7" i="3"/>
  <c r="I7" i="3"/>
  <c r="H7" i="3"/>
  <c r="L7" i="3" s="1"/>
  <c r="G7" i="3"/>
  <c r="C7" i="3"/>
  <c r="K6" i="3"/>
  <c r="J6" i="3"/>
  <c r="I6" i="3"/>
  <c r="C6" i="3"/>
  <c r="H6" i="3" s="1"/>
  <c r="L6" i="3" s="1"/>
  <c r="K5" i="3"/>
  <c r="J5" i="3"/>
  <c r="I5" i="3"/>
  <c r="C5" i="3"/>
  <c r="H5" i="3" s="1"/>
  <c r="L5" i="3" s="1"/>
  <c r="K4" i="3"/>
  <c r="J4" i="3"/>
  <c r="I4" i="3"/>
  <c r="C4" i="3"/>
  <c r="H4" i="3" s="1"/>
  <c r="L4" i="3" s="1"/>
  <c r="K3" i="3"/>
  <c r="J3" i="3"/>
  <c r="I3" i="3"/>
  <c r="C3" i="3"/>
  <c r="H3" i="3" s="1"/>
  <c r="L3" i="3" s="1"/>
  <c r="K2" i="3"/>
  <c r="K18" i="3" s="1"/>
  <c r="J2" i="3"/>
  <c r="J18" i="3" s="1"/>
  <c r="I2" i="3"/>
  <c r="I18" i="3" s="1"/>
  <c r="H2" i="3"/>
  <c r="G2" i="3"/>
  <c r="G5" i="3" l="1"/>
  <c r="H17" i="3"/>
  <c r="L17" i="3" s="1"/>
  <c r="L2" i="3"/>
  <c r="G3" i="3"/>
  <c r="I20" i="3" s="1"/>
  <c r="H10" i="3"/>
  <c r="L10" i="3" s="1"/>
  <c r="H8" i="3"/>
  <c r="L8" i="3" s="1"/>
  <c r="G15" i="3"/>
  <c r="G6" i="3"/>
  <c r="G12" i="3"/>
  <c r="G4" i="3"/>
  <c r="G11" i="3"/>
  <c r="G9" i="3"/>
  <c r="G16" i="3"/>
  <c r="H18" i="3" l="1"/>
  <c r="L17" i="2"/>
  <c r="K17" i="2"/>
  <c r="J17" i="2"/>
  <c r="I17" i="2"/>
  <c r="H17" i="2"/>
  <c r="G17" i="2"/>
  <c r="K16" i="2"/>
  <c r="J16" i="2"/>
  <c r="I16" i="2"/>
  <c r="H16" i="2"/>
  <c r="L16" i="2" s="1"/>
  <c r="G16" i="2"/>
  <c r="K15" i="2"/>
  <c r="J15" i="2"/>
  <c r="I15" i="2"/>
  <c r="H15" i="2"/>
  <c r="L15" i="2" s="1"/>
  <c r="G15" i="2"/>
  <c r="L14" i="2"/>
  <c r="K14" i="2"/>
  <c r="J14" i="2"/>
  <c r="I14" i="2"/>
  <c r="H14" i="2"/>
  <c r="G14" i="2"/>
  <c r="K13" i="2"/>
  <c r="J13" i="2"/>
  <c r="I13" i="2"/>
  <c r="H13" i="2"/>
  <c r="L13" i="2" s="1"/>
  <c r="G13" i="2"/>
  <c r="K12" i="2"/>
  <c r="J12" i="2"/>
  <c r="L12" i="2" s="1"/>
  <c r="I12" i="2"/>
  <c r="H12" i="2"/>
  <c r="G12" i="2"/>
  <c r="K11" i="2"/>
  <c r="J11" i="2"/>
  <c r="I11" i="2"/>
  <c r="H11" i="2"/>
  <c r="L11" i="2" s="1"/>
  <c r="G11" i="2"/>
  <c r="K10" i="2"/>
  <c r="J10" i="2"/>
  <c r="I10" i="2"/>
  <c r="H10" i="2"/>
  <c r="L10" i="2" s="1"/>
  <c r="G10" i="2"/>
  <c r="L9" i="2"/>
  <c r="K9" i="2"/>
  <c r="J9" i="2"/>
  <c r="I9" i="2"/>
  <c r="H9" i="2"/>
  <c r="G9" i="2"/>
  <c r="K8" i="2"/>
  <c r="J8" i="2"/>
  <c r="I8" i="2"/>
  <c r="H8" i="2"/>
  <c r="L8" i="2" s="1"/>
  <c r="G8" i="2"/>
  <c r="K7" i="2"/>
  <c r="J7" i="2"/>
  <c r="I7" i="2"/>
  <c r="I18" i="2" s="1"/>
  <c r="H7" i="2"/>
  <c r="H18" i="2" s="1"/>
  <c r="G7" i="2"/>
  <c r="L6" i="2"/>
  <c r="K6" i="2"/>
  <c r="J6" i="2"/>
  <c r="I6" i="2"/>
  <c r="H6" i="2"/>
  <c r="G6" i="2"/>
  <c r="K5" i="2"/>
  <c r="J5" i="2"/>
  <c r="I5" i="2"/>
  <c r="H5" i="2"/>
  <c r="L5" i="2" s="1"/>
  <c r="G5" i="2"/>
  <c r="K4" i="2"/>
  <c r="K18" i="2" s="1"/>
  <c r="J4" i="2"/>
  <c r="J18" i="2" s="1"/>
  <c r="I4" i="2"/>
  <c r="H4" i="2"/>
  <c r="G4" i="2"/>
  <c r="K3" i="2"/>
  <c r="J3" i="2"/>
  <c r="I3" i="2"/>
  <c r="H3" i="2"/>
  <c r="L3" i="2" s="1"/>
  <c r="G3" i="2"/>
  <c r="K2" i="2"/>
  <c r="J2" i="2"/>
  <c r="I2" i="2"/>
  <c r="H2" i="2"/>
  <c r="L2" i="2" s="1"/>
  <c r="G2" i="2"/>
  <c r="L4" i="2" l="1"/>
  <c r="L7" i="2"/>
  <c r="L18" i="2" s="1"/>
</calcChain>
</file>

<file path=xl/sharedStrings.xml><?xml version="1.0" encoding="utf-8"?>
<sst xmlns="http://schemas.openxmlformats.org/spreadsheetml/2006/main" count="96" uniqueCount="52">
  <si>
    <t>URUT</t>
  </si>
  <si>
    <t>NIM</t>
  </si>
  <si>
    <t>Q1</t>
  </si>
  <si>
    <t>Q2</t>
  </si>
  <si>
    <t>Q3</t>
  </si>
  <si>
    <t>Q4</t>
  </si>
  <si>
    <t>total</t>
  </si>
  <si>
    <t>P1</t>
  </si>
  <si>
    <t>P2</t>
  </si>
  <si>
    <t>P3</t>
  </si>
  <si>
    <t>P4</t>
  </si>
  <si>
    <t>Avg</t>
  </si>
  <si>
    <t>no</t>
  </si>
  <si>
    <t>nim</t>
  </si>
  <si>
    <t>q1</t>
  </si>
  <si>
    <t>q2</t>
  </si>
  <si>
    <t>q3</t>
  </si>
  <si>
    <t>q4</t>
  </si>
  <si>
    <t>p1</t>
  </si>
  <si>
    <t>p2</t>
  </si>
  <si>
    <t>p3</t>
  </si>
  <si>
    <t>p4</t>
  </si>
  <si>
    <t>wa</t>
  </si>
  <si>
    <t>citsit</t>
  </si>
  <si>
    <t>tulis tangan</t>
  </si>
  <si>
    <t>kopas</t>
  </si>
  <si>
    <t>potokopi</t>
  </si>
  <si>
    <t>hybrid</t>
  </si>
  <si>
    <t>Average:</t>
  </si>
  <si>
    <t>Kelompok</t>
  </si>
  <si>
    <t>Pemilihan tema</t>
  </si>
  <si>
    <t>Policy goal description &amp; evaluation</t>
  </si>
  <si>
    <t>Theory application</t>
  </si>
  <si>
    <t>Critics &amp; possible improvement</t>
  </si>
  <si>
    <t>Conclusion</t>
  </si>
  <si>
    <t>Average</t>
  </si>
  <si>
    <t>kel</t>
  </si>
  <si>
    <t>nil</t>
  </si>
  <si>
    <t>Tugas</t>
  </si>
  <si>
    <t>UTS</t>
  </si>
  <si>
    <t>UAS</t>
  </si>
  <si>
    <t>Final</t>
  </si>
  <si>
    <t>A</t>
  </si>
  <si>
    <t>A-</t>
  </si>
  <si>
    <t>B+</t>
  </si>
  <si>
    <t>B</t>
  </si>
  <si>
    <t>B-</t>
  </si>
  <si>
    <t>C+</t>
  </si>
  <si>
    <t>C</t>
  </si>
  <si>
    <t>D</t>
  </si>
  <si>
    <t>E</t>
  </si>
  <si>
    <t>FinalH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</si>
</sst>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0C80F-9C3A-4FBD-A323-99DA61C816EF}">
  <dimension ref="A1:F27"/>
  <sheetViews>
    <sheetView workbookViewId="0">
      <selection activeCell="D12" sqref="D12:D27"/>
    </sheetView>
  </sheetViews>
  <sheetFormatPr defaultRowHeight="14.4" x14ac:dyDescent="0.3"/>
  <cols>
    <col min="1" max="1" width="3.33203125" customWidth="1"/>
    <col min="2" max="2" width="30.44140625" bestFit="1" customWidth="1"/>
  </cols>
  <sheetData>
    <row r="1" spans="1:6" x14ac:dyDescent="0.3">
      <c r="B1" t="s">
        <v>29</v>
      </c>
      <c r="C1">
        <v>1</v>
      </c>
      <c r="D1">
        <v>2</v>
      </c>
      <c r="E1">
        <v>3</v>
      </c>
      <c r="F1">
        <v>4</v>
      </c>
    </row>
    <row r="2" spans="1:6" x14ac:dyDescent="0.3">
      <c r="B2" t="s">
        <v>30</v>
      </c>
      <c r="C2">
        <v>100</v>
      </c>
      <c r="D2">
        <v>100</v>
      </c>
      <c r="E2">
        <v>100</v>
      </c>
      <c r="F2">
        <v>100</v>
      </c>
    </row>
    <row r="3" spans="1:6" x14ac:dyDescent="0.3">
      <c r="B3" t="s">
        <v>31</v>
      </c>
      <c r="C3">
        <v>90</v>
      </c>
      <c r="D3">
        <v>90</v>
      </c>
      <c r="E3">
        <v>90</v>
      </c>
      <c r="F3">
        <v>100</v>
      </c>
    </row>
    <row r="4" spans="1:6" x14ac:dyDescent="0.3">
      <c r="B4" t="s">
        <v>32</v>
      </c>
      <c r="C4">
        <v>85</v>
      </c>
      <c r="D4">
        <v>75</v>
      </c>
      <c r="E4">
        <v>90</v>
      </c>
      <c r="F4">
        <v>90</v>
      </c>
    </row>
    <row r="5" spans="1:6" x14ac:dyDescent="0.3">
      <c r="B5" t="s">
        <v>33</v>
      </c>
      <c r="C5">
        <v>90</v>
      </c>
      <c r="D5">
        <v>90</v>
      </c>
      <c r="E5">
        <v>90</v>
      </c>
      <c r="F5">
        <v>100</v>
      </c>
    </row>
    <row r="6" spans="1:6" x14ac:dyDescent="0.3">
      <c r="B6" t="s">
        <v>34</v>
      </c>
      <c r="C6">
        <v>85</v>
      </c>
      <c r="D6">
        <v>70</v>
      </c>
      <c r="E6">
        <v>90</v>
      </c>
      <c r="F6">
        <v>95</v>
      </c>
    </row>
    <row r="7" spans="1:6" x14ac:dyDescent="0.3">
      <c r="B7" t="s">
        <v>35</v>
      </c>
      <c r="C7">
        <f>AVERAGE(C2:C6)</f>
        <v>90</v>
      </c>
      <c r="D7">
        <f>AVERAGE(D2:D6)</f>
        <v>85</v>
      </c>
      <c r="E7">
        <f>AVERAGE(E2:E6)</f>
        <v>92</v>
      </c>
      <c r="F7">
        <f>AVERAGE(F2:F6)</f>
        <v>97</v>
      </c>
    </row>
    <row r="11" spans="1:6" x14ac:dyDescent="0.3">
      <c r="A11" t="s">
        <v>12</v>
      </c>
      <c r="B11" t="s">
        <v>13</v>
      </c>
      <c r="C11" t="s">
        <v>36</v>
      </c>
      <c r="D11" t="s">
        <v>37</v>
      </c>
    </row>
    <row r="12" spans="1:6" x14ac:dyDescent="0.3">
      <c r="A12">
        <v>1</v>
      </c>
      <c r="B12">
        <v>2106669102</v>
      </c>
      <c r="C12">
        <v>1</v>
      </c>
      <c r="D12">
        <v>90</v>
      </c>
    </row>
    <row r="13" spans="1:6" x14ac:dyDescent="0.3">
      <c r="A13">
        <v>2</v>
      </c>
      <c r="B13">
        <v>2106669121</v>
      </c>
      <c r="C13">
        <v>2</v>
      </c>
      <c r="D13">
        <v>85</v>
      </c>
    </row>
    <row r="14" spans="1:6" x14ac:dyDescent="0.3">
      <c r="A14">
        <v>3</v>
      </c>
      <c r="B14">
        <v>2106787455</v>
      </c>
      <c r="C14">
        <v>4</v>
      </c>
      <c r="D14">
        <v>97</v>
      </c>
    </row>
    <row r="15" spans="1:6" x14ac:dyDescent="0.3">
      <c r="A15">
        <v>4</v>
      </c>
      <c r="B15">
        <v>2106787474</v>
      </c>
      <c r="C15">
        <v>2</v>
      </c>
      <c r="D15">
        <v>85</v>
      </c>
    </row>
    <row r="16" spans="1:6" x14ac:dyDescent="0.3">
      <c r="A16">
        <v>5</v>
      </c>
      <c r="B16">
        <v>2106787505</v>
      </c>
      <c r="C16">
        <v>2</v>
      </c>
      <c r="D16">
        <v>85</v>
      </c>
    </row>
    <row r="17" spans="1:4" x14ac:dyDescent="0.3">
      <c r="A17">
        <v>6</v>
      </c>
      <c r="B17">
        <v>2106787581</v>
      </c>
      <c r="C17">
        <v>1</v>
      </c>
      <c r="D17">
        <v>90</v>
      </c>
    </row>
    <row r="18" spans="1:4" x14ac:dyDescent="0.3">
      <c r="A18">
        <v>7</v>
      </c>
      <c r="B18">
        <v>2106787612</v>
      </c>
      <c r="C18">
        <v>4</v>
      </c>
      <c r="D18">
        <v>97</v>
      </c>
    </row>
    <row r="19" spans="1:4" x14ac:dyDescent="0.3">
      <c r="A19">
        <v>8</v>
      </c>
      <c r="B19">
        <v>2106787676</v>
      </c>
      <c r="C19">
        <v>3</v>
      </c>
      <c r="D19">
        <v>92</v>
      </c>
    </row>
    <row r="20" spans="1:4" x14ac:dyDescent="0.3">
      <c r="A20">
        <v>9</v>
      </c>
      <c r="B20">
        <v>2106787700</v>
      </c>
      <c r="C20">
        <v>3</v>
      </c>
      <c r="D20">
        <v>92</v>
      </c>
    </row>
    <row r="21" spans="1:4" x14ac:dyDescent="0.3">
      <c r="A21">
        <v>10</v>
      </c>
      <c r="B21">
        <v>2106787726</v>
      </c>
      <c r="C21">
        <v>3</v>
      </c>
      <c r="D21">
        <v>92</v>
      </c>
    </row>
    <row r="22" spans="1:4" x14ac:dyDescent="0.3">
      <c r="A22">
        <v>11</v>
      </c>
      <c r="B22">
        <v>2106787884</v>
      </c>
      <c r="C22">
        <v>4</v>
      </c>
      <c r="D22">
        <v>97</v>
      </c>
    </row>
    <row r="23" spans="1:4" x14ac:dyDescent="0.3">
      <c r="A23">
        <v>12</v>
      </c>
      <c r="B23">
        <v>2106787934</v>
      </c>
      <c r="C23">
        <v>1</v>
      </c>
      <c r="D23">
        <v>90</v>
      </c>
    </row>
    <row r="24" spans="1:4" x14ac:dyDescent="0.3">
      <c r="A24">
        <v>13</v>
      </c>
      <c r="B24">
        <v>2106787940</v>
      </c>
      <c r="C24">
        <v>1</v>
      </c>
      <c r="D24">
        <v>90</v>
      </c>
    </row>
    <row r="25" spans="1:4" x14ac:dyDescent="0.3">
      <c r="A25">
        <v>14</v>
      </c>
      <c r="B25">
        <v>2106787966</v>
      </c>
      <c r="C25">
        <v>4</v>
      </c>
      <c r="D25">
        <v>97</v>
      </c>
    </row>
    <row r="26" spans="1:4" x14ac:dyDescent="0.3">
      <c r="A26">
        <v>15</v>
      </c>
      <c r="B26">
        <v>2106788016</v>
      </c>
      <c r="C26">
        <v>3</v>
      </c>
      <c r="D26">
        <v>92</v>
      </c>
    </row>
    <row r="27" spans="1:4" x14ac:dyDescent="0.3">
      <c r="A27">
        <v>16</v>
      </c>
      <c r="B27">
        <v>2106788022</v>
      </c>
      <c r="C27">
        <v>2</v>
      </c>
      <c r="D27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B157-3E72-4D1A-BE3C-30829A963362}">
  <dimension ref="A1:P20"/>
  <sheetViews>
    <sheetView workbookViewId="0">
      <selection activeCell="G2" sqref="G2:G17"/>
    </sheetView>
  </sheetViews>
  <sheetFormatPr defaultRowHeight="14.4" x14ac:dyDescent="0.3"/>
  <cols>
    <col min="1" max="1" width="3.109375" customWidth="1"/>
    <col min="2" max="2" width="12" customWidth="1"/>
    <col min="3" max="7" width="8.33203125" customWidth="1"/>
    <col min="15" max="15" width="10.33203125" bestFit="1" customWidth="1"/>
  </cols>
  <sheetData>
    <row r="1" spans="1:16" x14ac:dyDescent="0.3">
      <c r="A1" t="s">
        <v>12</v>
      </c>
      <c r="B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2" t="s">
        <v>6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6" x14ac:dyDescent="0.3">
      <c r="A2">
        <v>1</v>
      </c>
      <c r="B2">
        <v>2106669102</v>
      </c>
      <c r="C2" s="1">
        <v>16</v>
      </c>
      <c r="D2" s="1">
        <v>23.5</v>
      </c>
      <c r="E2" s="1">
        <v>16.5</v>
      </c>
      <c r="F2" s="1">
        <v>20</v>
      </c>
      <c r="G2" s="2">
        <f t="shared" ref="G2:G16" si="0">SUM(C2:F2)</f>
        <v>76</v>
      </c>
      <c r="H2">
        <f>C2/20</f>
        <v>0.8</v>
      </c>
      <c r="I2">
        <f>D2/30</f>
        <v>0.78333333333333333</v>
      </c>
      <c r="J2">
        <f>E2/20</f>
        <v>0.82499999999999996</v>
      </c>
      <c r="K2">
        <f>F2/30</f>
        <v>0.66666666666666663</v>
      </c>
      <c r="L2">
        <f>AVERAGE(H2*0.2+I2*0.3+J2*0.2+K2*0.3)</f>
        <v>0.76</v>
      </c>
      <c r="M2">
        <v>0</v>
      </c>
      <c r="O2" t="s">
        <v>24</v>
      </c>
      <c r="P2">
        <v>0</v>
      </c>
    </row>
    <row r="3" spans="1:16" x14ac:dyDescent="0.3">
      <c r="A3">
        <v>2</v>
      </c>
      <c r="B3">
        <v>2106669121</v>
      </c>
      <c r="C3" s="1">
        <f>15*20/25</f>
        <v>12</v>
      </c>
      <c r="D3" s="1">
        <v>21.5</v>
      </c>
      <c r="E3" s="1">
        <v>15</v>
      </c>
      <c r="F3" s="1">
        <v>27</v>
      </c>
      <c r="G3" s="2">
        <f t="shared" si="0"/>
        <v>75.5</v>
      </c>
      <c r="H3">
        <f t="shared" ref="H3:H17" si="1">C3/20</f>
        <v>0.6</v>
      </c>
      <c r="I3">
        <f t="shared" ref="I3:I17" si="2">D3/30</f>
        <v>0.71666666666666667</v>
      </c>
      <c r="J3">
        <f t="shared" ref="J3:J17" si="3">E3/20</f>
        <v>0.75</v>
      </c>
      <c r="K3">
        <f t="shared" ref="K3:K17" si="4">F3/30</f>
        <v>0.9</v>
      </c>
      <c r="L3">
        <f t="shared" ref="L3:L17" si="5">AVERAGE(H3*0.2+I3*0.3+J3*0.2+K3*0.3)</f>
        <v>0.755</v>
      </c>
      <c r="M3">
        <v>0</v>
      </c>
      <c r="O3" t="s">
        <v>25</v>
      </c>
      <c r="P3">
        <v>1</v>
      </c>
    </row>
    <row r="4" spans="1:16" x14ac:dyDescent="0.3">
      <c r="A4">
        <v>3</v>
      </c>
      <c r="B4">
        <v>2106787455</v>
      </c>
      <c r="C4" s="1">
        <f>14.5*4/5</f>
        <v>11.6</v>
      </c>
      <c r="D4" s="1">
        <v>20.5</v>
      </c>
      <c r="E4" s="1">
        <v>14.5</v>
      </c>
      <c r="F4" s="1">
        <v>13</v>
      </c>
      <c r="G4" s="2">
        <f t="shared" si="0"/>
        <v>59.6</v>
      </c>
      <c r="H4">
        <f t="shared" si="1"/>
        <v>0.57999999999999996</v>
      </c>
      <c r="I4">
        <f t="shared" si="2"/>
        <v>0.68333333333333335</v>
      </c>
      <c r="J4">
        <f t="shared" si="3"/>
        <v>0.72499999999999998</v>
      </c>
      <c r="K4">
        <f t="shared" si="4"/>
        <v>0.43333333333333335</v>
      </c>
      <c r="L4">
        <f t="shared" si="5"/>
        <v>0.59599999999999997</v>
      </c>
      <c r="M4">
        <v>1</v>
      </c>
      <c r="O4" t="s">
        <v>26</v>
      </c>
      <c r="P4">
        <v>2</v>
      </c>
    </row>
    <row r="5" spans="1:16" x14ac:dyDescent="0.3">
      <c r="A5">
        <v>4</v>
      </c>
      <c r="B5">
        <v>2106787474</v>
      </c>
      <c r="C5" s="1">
        <f>19.5*4/5</f>
        <v>15.6</v>
      </c>
      <c r="D5" s="1">
        <v>2.5</v>
      </c>
      <c r="E5" s="1">
        <v>8.5</v>
      </c>
      <c r="F5" s="1">
        <v>22.5</v>
      </c>
      <c r="G5" s="2">
        <f t="shared" si="0"/>
        <v>49.1</v>
      </c>
      <c r="H5">
        <f t="shared" si="1"/>
        <v>0.78</v>
      </c>
      <c r="I5">
        <f t="shared" si="2"/>
        <v>8.3333333333333329E-2</v>
      </c>
      <c r="J5">
        <f t="shared" si="3"/>
        <v>0.42499999999999999</v>
      </c>
      <c r="K5">
        <f t="shared" si="4"/>
        <v>0.75</v>
      </c>
      <c r="L5">
        <f t="shared" si="5"/>
        <v>0.49099999999999999</v>
      </c>
      <c r="M5">
        <v>3</v>
      </c>
      <c r="O5" t="s">
        <v>27</v>
      </c>
      <c r="P5">
        <v>3</v>
      </c>
    </row>
    <row r="6" spans="1:16" x14ac:dyDescent="0.3">
      <c r="A6">
        <v>5</v>
      </c>
      <c r="B6">
        <v>2106787505</v>
      </c>
      <c r="C6" s="1">
        <f>13.5*4/5</f>
        <v>10.8</v>
      </c>
      <c r="D6" s="1">
        <v>21.5</v>
      </c>
      <c r="E6" s="1">
        <v>8.5</v>
      </c>
      <c r="F6" s="1">
        <v>3</v>
      </c>
      <c r="G6" s="2">
        <f t="shared" si="0"/>
        <v>43.8</v>
      </c>
      <c r="H6">
        <f t="shared" si="1"/>
        <v>0.54</v>
      </c>
      <c r="I6">
        <f t="shared" si="2"/>
        <v>0.71666666666666667</v>
      </c>
      <c r="J6">
        <f t="shared" si="3"/>
        <v>0.42499999999999999</v>
      </c>
      <c r="K6">
        <f t="shared" si="4"/>
        <v>0.1</v>
      </c>
      <c r="L6">
        <f t="shared" si="5"/>
        <v>0.43800000000000006</v>
      </c>
      <c r="M6">
        <v>3</v>
      </c>
    </row>
    <row r="7" spans="1:16" x14ac:dyDescent="0.3">
      <c r="A7">
        <v>6</v>
      </c>
      <c r="B7">
        <v>2106787581</v>
      </c>
      <c r="C7" s="1">
        <f>19*4/5</f>
        <v>15.2</v>
      </c>
      <c r="D7" s="1">
        <v>26.5</v>
      </c>
      <c r="E7" s="1">
        <v>14.5</v>
      </c>
      <c r="F7" s="1">
        <v>27.5</v>
      </c>
      <c r="G7" s="2">
        <f t="shared" si="0"/>
        <v>83.7</v>
      </c>
      <c r="H7">
        <f t="shared" si="1"/>
        <v>0.76</v>
      </c>
      <c r="I7">
        <f t="shared" si="2"/>
        <v>0.8833333333333333</v>
      </c>
      <c r="J7">
        <f t="shared" si="3"/>
        <v>0.72499999999999998</v>
      </c>
      <c r="K7">
        <f t="shared" si="4"/>
        <v>0.91666666666666663</v>
      </c>
      <c r="L7">
        <f t="shared" si="5"/>
        <v>0.83699999999999997</v>
      </c>
      <c r="M7">
        <v>3</v>
      </c>
    </row>
    <row r="8" spans="1:16" x14ac:dyDescent="0.3">
      <c r="A8">
        <v>7</v>
      </c>
      <c r="B8">
        <v>2106787612</v>
      </c>
      <c r="C8" s="1">
        <f>12.5*4/5</f>
        <v>10</v>
      </c>
      <c r="D8" s="1">
        <v>12</v>
      </c>
      <c r="E8" s="1">
        <v>17</v>
      </c>
      <c r="F8" s="1">
        <v>9</v>
      </c>
      <c r="G8" s="2">
        <f t="shared" si="0"/>
        <v>48</v>
      </c>
      <c r="H8">
        <f t="shared" si="1"/>
        <v>0.5</v>
      </c>
      <c r="I8">
        <f t="shared" si="2"/>
        <v>0.4</v>
      </c>
      <c r="J8">
        <f t="shared" si="3"/>
        <v>0.85</v>
      </c>
      <c r="K8">
        <f t="shared" si="4"/>
        <v>0.3</v>
      </c>
      <c r="L8">
        <f t="shared" si="5"/>
        <v>0.48</v>
      </c>
      <c r="M8">
        <v>3</v>
      </c>
    </row>
    <row r="9" spans="1:16" x14ac:dyDescent="0.3">
      <c r="A9">
        <v>8</v>
      </c>
      <c r="B9">
        <v>2106787676</v>
      </c>
      <c r="C9" s="1">
        <f>16.5*4/5</f>
        <v>13.2</v>
      </c>
      <c r="D9" s="1">
        <v>22</v>
      </c>
      <c r="E9" s="1">
        <v>9</v>
      </c>
      <c r="F9" s="1">
        <v>2</v>
      </c>
      <c r="G9" s="2">
        <f t="shared" si="0"/>
        <v>46.2</v>
      </c>
      <c r="H9">
        <f t="shared" si="1"/>
        <v>0.65999999999999992</v>
      </c>
      <c r="I9">
        <f t="shared" si="2"/>
        <v>0.73333333333333328</v>
      </c>
      <c r="J9">
        <f t="shared" si="3"/>
        <v>0.45</v>
      </c>
      <c r="K9">
        <f t="shared" si="4"/>
        <v>6.6666666666666666E-2</v>
      </c>
      <c r="L9">
        <f t="shared" si="5"/>
        <v>0.46200000000000002</v>
      </c>
      <c r="M9">
        <v>1</v>
      </c>
    </row>
    <row r="10" spans="1:16" x14ac:dyDescent="0.3">
      <c r="A10">
        <v>9</v>
      </c>
      <c r="B10">
        <v>2106787700</v>
      </c>
      <c r="C10" s="1">
        <f>14.5*4/5</f>
        <v>11.6</v>
      </c>
      <c r="D10" s="1">
        <v>20</v>
      </c>
      <c r="E10" s="1">
        <v>15</v>
      </c>
      <c r="F10" s="1">
        <v>19</v>
      </c>
      <c r="G10" s="2">
        <f t="shared" si="0"/>
        <v>65.599999999999994</v>
      </c>
      <c r="H10">
        <f t="shared" si="1"/>
        <v>0.57999999999999996</v>
      </c>
      <c r="I10">
        <f t="shared" si="2"/>
        <v>0.66666666666666663</v>
      </c>
      <c r="J10">
        <f t="shared" si="3"/>
        <v>0.75</v>
      </c>
      <c r="K10">
        <f t="shared" si="4"/>
        <v>0.6333333333333333</v>
      </c>
      <c r="L10">
        <f t="shared" si="5"/>
        <v>0.65599999999999992</v>
      </c>
      <c r="M10">
        <v>1</v>
      </c>
    </row>
    <row r="11" spans="1:16" x14ac:dyDescent="0.3">
      <c r="A11">
        <v>10</v>
      </c>
      <c r="B11">
        <v>2106787726</v>
      </c>
      <c r="C11" s="1">
        <f>21*4/5</f>
        <v>16.8</v>
      </c>
      <c r="D11" s="1">
        <v>12</v>
      </c>
      <c r="E11" s="1">
        <v>15.5</v>
      </c>
      <c r="F11" s="1">
        <v>29</v>
      </c>
      <c r="G11" s="2">
        <f t="shared" si="0"/>
        <v>73.3</v>
      </c>
      <c r="H11">
        <f t="shared" si="1"/>
        <v>0.84000000000000008</v>
      </c>
      <c r="I11">
        <f t="shared" si="2"/>
        <v>0.4</v>
      </c>
      <c r="J11">
        <f t="shared" si="3"/>
        <v>0.77500000000000002</v>
      </c>
      <c r="K11">
        <f t="shared" si="4"/>
        <v>0.96666666666666667</v>
      </c>
      <c r="L11">
        <f t="shared" si="5"/>
        <v>0.7330000000000001</v>
      </c>
      <c r="M11">
        <v>0</v>
      </c>
    </row>
    <row r="12" spans="1:16" x14ac:dyDescent="0.3">
      <c r="A12">
        <v>11</v>
      </c>
      <c r="B12">
        <v>2106787884</v>
      </c>
      <c r="C12" s="1">
        <f>16.5*4/5</f>
        <v>13.2</v>
      </c>
      <c r="D12" s="1">
        <v>18.5</v>
      </c>
      <c r="E12" s="1">
        <v>18</v>
      </c>
      <c r="F12" s="1">
        <v>23</v>
      </c>
      <c r="G12" s="2">
        <f t="shared" si="0"/>
        <v>72.7</v>
      </c>
      <c r="H12">
        <f t="shared" si="1"/>
        <v>0.65999999999999992</v>
      </c>
      <c r="I12">
        <f t="shared" si="2"/>
        <v>0.6166666666666667</v>
      </c>
      <c r="J12">
        <f t="shared" si="3"/>
        <v>0.9</v>
      </c>
      <c r="K12">
        <f t="shared" si="4"/>
        <v>0.76666666666666672</v>
      </c>
      <c r="L12">
        <f t="shared" si="5"/>
        <v>0.72699999999999998</v>
      </c>
      <c r="M12">
        <v>0</v>
      </c>
    </row>
    <row r="13" spans="1:16" x14ac:dyDescent="0.3">
      <c r="A13">
        <v>12</v>
      </c>
      <c r="B13">
        <v>2106787934</v>
      </c>
      <c r="C13" s="1">
        <f>13.5*4/5</f>
        <v>10.8</v>
      </c>
      <c r="D13" s="1">
        <v>24</v>
      </c>
      <c r="E13" s="1">
        <v>14.5</v>
      </c>
      <c r="F13" s="1">
        <v>15</v>
      </c>
      <c r="G13" s="2">
        <f t="shared" si="0"/>
        <v>64.3</v>
      </c>
      <c r="H13">
        <f t="shared" si="1"/>
        <v>0.54</v>
      </c>
      <c r="I13">
        <f t="shared" si="2"/>
        <v>0.8</v>
      </c>
      <c r="J13">
        <f t="shared" si="3"/>
        <v>0.72499999999999998</v>
      </c>
      <c r="K13">
        <f t="shared" si="4"/>
        <v>0.5</v>
      </c>
      <c r="L13">
        <f t="shared" si="5"/>
        <v>0.64300000000000002</v>
      </c>
      <c r="M13">
        <v>0</v>
      </c>
    </row>
    <row r="14" spans="1:16" x14ac:dyDescent="0.3">
      <c r="A14">
        <v>13</v>
      </c>
      <c r="B14">
        <v>2106787940</v>
      </c>
      <c r="C14" s="1">
        <f>12*4/5</f>
        <v>9.6</v>
      </c>
      <c r="D14" s="1">
        <v>6</v>
      </c>
      <c r="E14" s="1">
        <v>14.5</v>
      </c>
      <c r="F14" s="1">
        <v>2</v>
      </c>
      <c r="G14" s="2">
        <f t="shared" si="0"/>
        <v>32.1</v>
      </c>
      <c r="H14">
        <f t="shared" si="1"/>
        <v>0.48</v>
      </c>
      <c r="I14">
        <f t="shared" si="2"/>
        <v>0.2</v>
      </c>
      <c r="J14">
        <f t="shared" si="3"/>
        <v>0.72499999999999998</v>
      </c>
      <c r="K14">
        <f t="shared" si="4"/>
        <v>6.6666666666666666E-2</v>
      </c>
      <c r="L14">
        <f t="shared" si="5"/>
        <v>0.32100000000000001</v>
      </c>
      <c r="M14">
        <v>0</v>
      </c>
    </row>
    <row r="15" spans="1:16" x14ac:dyDescent="0.3">
      <c r="A15">
        <v>14</v>
      </c>
      <c r="B15">
        <v>2106787966</v>
      </c>
      <c r="C15" s="1">
        <f>17*4/5</f>
        <v>13.6</v>
      </c>
      <c r="D15" s="1">
        <v>26</v>
      </c>
      <c r="E15" s="1">
        <v>14.5</v>
      </c>
      <c r="F15" s="1">
        <v>17.5</v>
      </c>
      <c r="G15" s="2">
        <f t="shared" si="0"/>
        <v>71.599999999999994</v>
      </c>
      <c r="H15">
        <f t="shared" si="1"/>
        <v>0.67999999999999994</v>
      </c>
      <c r="I15">
        <f t="shared" si="2"/>
        <v>0.8666666666666667</v>
      </c>
      <c r="J15">
        <f t="shared" si="3"/>
        <v>0.72499999999999998</v>
      </c>
      <c r="K15">
        <f t="shared" si="4"/>
        <v>0.58333333333333337</v>
      </c>
      <c r="L15">
        <f t="shared" si="5"/>
        <v>0.71600000000000008</v>
      </c>
      <c r="M15">
        <v>0</v>
      </c>
    </row>
    <row r="16" spans="1:16" x14ac:dyDescent="0.3">
      <c r="A16">
        <v>15</v>
      </c>
      <c r="B16">
        <v>2106788016</v>
      </c>
      <c r="C16" s="1">
        <f>18*4/5</f>
        <v>14.4</v>
      </c>
      <c r="D16" s="1">
        <v>16</v>
      </c>
      <c r="E16" s="1">
        <v>15.5</v>
      </c>
      <c r="F16" s="1">
        <v>22.5</v>
      </c>
      <c r="G16" s="2">
        <f t="shared" si="0"/>
        <v>68.400000000000006</v>
      </c>
      <c r="H16">
        <f t="shared" si="1"/>
        <v>0.72</v>
      </c>
      <c r="I16">
        <f t="shared" si="2"/>
        <v>0.53333333333333333</v>
      </c>
      <c r="J16">
        <f t="shared" si="3"/>
        <v>0.77500000000000002</v>
      </c>
      <c r="K16">
        <f t="shared" si="4"/>
        <v>0.75</v>
      </c>
      <c r="L16">
        <f t="shared" si="5"/>
        <v>0.68399999999999994</v>
      </c>
      <c r="M16">
        <v>1</v>
      </c>
    </row>
    <row r="17" spans="1:13" x14ac:dyDescent="0.3">
      <c r="A17">
        <v>16</v>
      </c>
      <c r="B17">
        <v>2106788022</v>
      </c>
      <c r="C17" s="1">
        <f>14.5*4/5</f>
        <v>11.6</v>
      </c>
      <c r="D17" s="1">
        <v>23.5</v>
      </c>
      <c r="E17" s="1">
        <v>17.5</v>
      </c>
      <c r="F17" s="1">
        <v>28.5</v>
      </c>
      <c r="G17" s="2">
        <f t="shared" ref="G17" si="6">SUM(C17:F17)</f>
        <v>81.099999999999994</v>
      </c>
      <c r="H17">
        <f t="shared" si="1"/>
        <v>0.57999999999999996</v>
      </c>
      <c r="I17">
        <f t="shared" si="2"/>
        <v>0.78333333333333333</v>
      </c>
      <c r="J17">
        <f t="shared" si="3"/>
        <v>0.875</v>
      </c>
      <c r="K17">
        <f t="shared" si="4"/>
        <v>0.95</v>
      </c>
      <c r="L17">
        <f t="shared" si="5"/>
        <v>0.81099999999999994</v>
      </c>
      <c r="M17">
        <v>0</v>
      </c>
    </row>
    <row r="18" spans="1:13" x14ac:dyDescent="0.3">
      <c r="H18">
        <f>AVERAGE(H2:H17)</f>
        <v>0.64375000000000004</v>
      </c>
      <c r="I18">
        <f>AVERAGE(I2:I17)</f>
        <v>0.61666666666666681</v>
      </c>
      <c r="J18">
        <f>AVERAGE(J2:J17)</f>
        <v>0.71406250000000004</v>
      </c>
      <c r="K18">
        <f>AVERAGE(K2:K17)</f>
        <v>0.58437499999999987</v>
      </c>
    </row>
    <row r="20" spans="1:13" x14ac:dyDescent="0.3">
      <c r="H20" t="s">
        <v>28</v>
      </c>
      <c r="I20" s="3">
        <f>AVERAGE(G2:G17)</f>
        <v>63.1875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2DC6-177A-4246-9428-872154F24FD4}">
  <dimension ref="A1:L18"/>
  <sheetViews>
    <sheetView zoomScale="175" zoomScaleNormal="175" workbookViewId="0">
      <selection activeCell="G2" sqref="G2:G17"/>
    </sheetView>
  </sheetViews>
  <sheetFormatPr defaultRowHeight="14.4" x14ac:dyDescent="0.3"/>
  <cols>
    <col min="1" max="1" width="5.77734375" bestFit="1" customWidth="1"/>
    <col min="2" max="2" width="11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2106669102</v>
      </c>
      <c r="C2">
        <v>17</v>
      </c>
      <c r="D2">
        <v>18</v>
      </c>
      <c r="E2">
        <v>18.5</v>
      </c>
      <c r="F2">
        <v>14.5</v>
      </c>
      <c r="G2">
        <f>SUM(C2:F2)</f>
        <v>68</v>
      </c>
      <c r="H2">
        <f>C2/25</f>
        <v>0.68</v>
      </c>
      <c r="I2">
        <f t="shared" ref="I2:K17" si="0">D2/25</f>
        <v>0.72</v>
      </c>
      <c r="J2">
        <f t="shared" si="0"/>
        <v>0.74</v>
      </c>
      <c r="K2">
        <f t="shared" si="0"/>
        <v>0.57999999999999996</v>
      </c>
      <c r="L2">
        <f>AVERAGE(H2:K2)</f>
        <v>0.67999999999999994</v>
      </c>
    </row>
    <row r="3" spans="1:12" x14ac:dyDescent="0.3">
      <c r="A3">
        <v>2</v>
      </c>
      <c r="B3">
        <v>2106669121</v>
      </c>
      <c r="C3">
        <v>17</v>
      </c>
      <c r="D3">
        <v>21</v>
      </c>
      <c r="E3">
        <v>24</v>
      </c>
      <c r="F3">
        <v>20</v>
      </c>
      <c r="G3">
        <f t="shared" ref="G3:G17" si="1">SUM(C3:F3)</f>
        <v>82</v>
      </c>
      <c r="H3">
        <f t="shared" ref="H3:H17" si="2">C3/25</f>
        <v>0.68</v>
      </c>
      <c r="I3">
        <f t="shared" si="0"/>
        <v>0.84</v>
      </c>
      <c r="J3">
        <f t="shared" si="0"/>
        <v>0.96</v>
      </c>
      <c r="K3">
        <f t="shared" si="0"/>
        <v>0.8</v>
      </c>
      <c r="L3">
        <f t="shared" ref="L3:L17" si="3">AVERAGE(H3:K3)</f>
        <v>0.82000000000000006</v>
      </c>
    </row>
    <row r="4" spans="1:12" x14ac:dyDescent="0.3">
      <c r="A4">
        <v>3</v>
      </c>
      <c r="B4">
        <v>2106787455</v>
      </c>
      <c r="C4">
        <v>6</v>
      </c>
      <c r="D4">
        <v>20.5</v>
      </c>
      <c r="E4">
        <v>19.5</v>
      </c>
      <c r="F4">
        <v>18</v>
      </c>
      <c r="G4">
        <f t="shared" si="1"/>
        <v>64</v>
      </c>
      <c r="H4">
        <f t="shared" si="2"/>
        <v>0.24</v>
      </c>
      <c r="I4">
        <f t="shared" si="0"/>
        <v>0.82</v>
      </c>
      <c r="J4">
        <f t="shared" si="0"/>
        <v>0.78</v>
      </c>
      <c r="K4">
        <f t="shared" si="0"/>
        <v>0.72</v>
      </c>
      <c r="L4">
        <f t="shared" si="3"/>
        <v>0.64</v>
      </c>
    </row>
    <row r="5" spans="1:12" x14ac:dyDescent="0.3">
      <c r="A5">
        <v>4</v>
      </c>
      <c r="B5">
        <v>2106787474</v>
      </c>
      <c r="C5">
        <v>15</v>
      </c>
      <c r="D5">
        <v>18</v>
      </c>
      <c r="E5">
        <v>21</v>
      </c>
      <c r="F5">
        <v>18</v>
      </c>
      <c r="G5">
        <f t="shared" si="1"/>
        <v>72</v>
      </c>
      <c r="H5">
        <f t="shared" si="2"/>
        <v>0.6</v>
      </c>
      <c r="I5">
        <f t="shared" si="0"/>
        <v>0.72</v>
      </c>
      <c r="J5">
        <f t="shared" si="0"/>
        <v>0.84</v>
      </c>
      <c r="K5">
        <f t="shared" si="0"/>
        <v>0.72</v>
      </c>
      <c r="L5">
        <f t="shared" si="3"/>
        <v>0.72</v>
      </c>
    </row>
    <row r="6" spans="1:12" x14ac:dyDescent="0.3">
      <c r="A6">
        <v>5</v>
      </c>
      <c r="B6">
        <v>2106787505</v>
      </c>
      <c r="C6">
        <v>5</v>
      </c>
      <c r="D6">
        <v>17</v>
      </c>
      <c r="E6">
        <v>17</v>
      </c>
      <c r="F6">
        <v>15</v>
      </c>
      <c r="G6">
        <f t="shared" si="1"/>
        <v>54</v>
      </c>
      <c r="H6">
        <f t="shared" si="2"/>
        <v>0.2</v>
      </c>
      <c r="I6">
        <f t="shared" si="0"/>
        <v>0.68</v>
      </c>
      <c r="J6">
        <f t="shared" si="0"/>
        <v>0.68</v>
      </c>
      <c r="K6">
        <f t="shared" si="0"/>
        <v>0.6</v>
      </c>
      <c r="L6">
        <f t="shared" si="3"/>
        <v>0.54</v>
      </c>
    </row>
    <row r="7" spans="1:12" x14ac:dyDescent="0.3">
      <c r="A7">
        <v>6</v>
      </c>
      <c r="B7">
        <v>2106787581</v>
      </c>
      <c r="C7">
        <v>24</v>
      </c>
      <c r="D7">
        <v>25</v>
      </c>
      <c r="E7">
        <v>22</v>
      </c>
      <c r="F7">
        <v>24</v>
      </c>
      <c r="G7">
        <f t="shared" si="1"/>
        <v>95</v>
      </c>
      <c r="H7">
        <f t="shared" si="2"/>
        <v>0.96</v>
      </c>
      <c r="I7">
        <f t="shared" si="0"/>
        <v>1</v>
      </c>
      <c r="J7">
        <f t="shared" si="0"/>
        <v>0.88</v>
      </c>
      <c r="K7">
        <f t="shared" si="0"/>
        <v>0.96</v>
      </c>
      <c r="L7">
        <f t="shared" si="3"/>
        <v>0.95</v>
      </c>
    </row>
    <row r="8" spans="1:12" x14ac:dyDescent="0.3">
      <c r="A8">
        <v>7</v>
      </c>
      <c r="B8">
        <v>2106787612</v>
      </c>
      <c r="C8">
        <v>16</v>
      </c>
      <c r="D8">
        <v>16</v>
      </c>
      <c r="E8">
        <v>20</v>
      </c>
      <c r="F8">
        <v>18</v>
      </c>
      <c r="G8">
        <f t="shared" si="1"/>
        <v>70</v>
      </c>
      <c r="H8">
        <f t="shared" si="2"/>
        <v>0.64</v>
      </c>
      <c r="I8">
        <f t="shared" si="0"/>
        <v>0.64</v>
      </c>
      <c r="J8">
        <f t="shared" si="0"/>
        <v>0.8</v>
      </c>
      <c r="K8">
        <f t="shared" si="0"/>
        <v>0.72</v>
      </c>
      <c r="L8">
        <f t="shared" si="3"/>
        <v>0.7</v>
      </c>
    </row>
    <row r="9" spans="1:12" x14ac:dyDescent="0.3">
      <c r="A9">
        <v>8</v>
      </c>
      <c r="B9">
        <v>2106787676</v>
      </c>
      <c r="C9">
        <v>25</v>
      </c>
      <c r="D9">
        <v>20</v>
      </c>
      <c r="E9">
        <v>21</v>
      </c>
      <c r="F9">
        <v>21</v>
      </c>
      <c r="G9">
        <f t="shared" si="1"/>
        <v>87</v>
      </c>
      <c r="H9">
        <f t="shared" si="2"/>
        <v>1</v>
      </c>
      <c r="I9">
        <f t="shared" si="0"/>
        <v>0.8</v>
      </c>
      <c r="J9">
        <f t="shared" si="0"/>
        <v>0.84</v>
      </c>
      <c r="K9">
        <f t="shared" si="0"/>
        <v>0.84</v>
      </c>
      <c r="L9">
        <f t="shared" si="3"/>
        <v>0.87</v>
      </c>
    </row>
    <row r="10" spans="1:12" x14ac:dyDescent="0.3">
      <c r="A10">
        <v>9</v>
      </c>
      <c r="B10">
        <v>2106787700</v>
      </c>
      <c r="C10">
        <v>14</v>
      </c>
      <c r="D10">
        <v>17.5</v>
      </c>
      <c r="E10">
        <v>19</v>
      </c>
      <c r="F10">
        <v>21</v>
      </c>
      <c r="G10">
        <f t="shared" si="1"/>
        <v>71.5</v>
      </c>
      <c r="H10">
        <f t="shared" si="2"/>
        <v>0.56000000000000005</v>
      </c>
      <c r="I10">
        <f t="shared" si="0"/>
        <v>0.7</v>
      </c>
      <c r="J10">
        <f t="shared" si="0"/>
        <v>0.76</v>
      </c>
      <c r="K10">
        <f t="shared" si="0"/>
        <v>0.84</v>
      </c>
      <c r="L10">
        <f t="shared" si="3"/>
        <v>0.71499999999999997</v>
      </c>
    </row>
    <row r="11" spans="1:12" x14ac:dyDescent="0.3">
      <c r="A11">
        <v>10</v>
      </c>
      <c r="B11">
        <v>2106787726</v>
      </c>
      <c r="C11">
        <v>17</v>
      </c>
      <c r="D11">
        <v>23</v>
      </c>
      <c r="E11">
        <v>24.5</v>
      </c>
      <c r="F11">
        <v>22</v>
      </c>
      <c r="G11">
        <f t="shared" si="1"/>
        <v>86.5</v>
      </c>
      <c r="H11">
        <f t="shared" si="2"/>
        <v>0.68</v>
      </c>
      <c r="I11">
        <f t="shared" si="0"/>
        <v>0.92</v>
      </c>
      <c r="J11">
        <f t="shared" si="0"/>
        <v>0.98</v>
      </c>
      <c r="K11">
        <f t="shared" si="0"/>
        <v>0.88</v>
      </c>
      <c r="L11">
        <f t="shared" si="3"/>
        <v>0.86499999999999999</v>
      </c>
    </row>
    <row r="12" spans="1:12" x14ac:dyDescent="0.3">
      <c r="A12">
        <v>11</v>
      </c>
      <c r="B12">
        <v>2106787884</v>
      </c>
      <c r="C12">
        <v>23</v>
      </c>
      <c r="D12">
        <v>18</v>
      </c>
      <c r="E12">
        <v>21</v>
      </c>
      <c r="F12">
        <v>21</v>
      </c>
      <c r="G12">
        <f t="shared" si="1"/>
        <v>83</v>
      </c>
      <c r="H12">
        <f t="shared" si="2"/>
        <v>0.92</v>
      </c>
      <c r="I12">
        <f t="shared" si="0"/>
        <v>0.72</v>
      </c>
      <c r="J12">
        <f t="shared" si="0"/>
        <v>0.84</v>
      </c>
      <c r="K12">
        <f t="shared" si="0"/>
        <v>0.84</v>
      </c>
      <c r="L12">
        <f t="shared" si="3"/>
        <v>0.83</v>
      </c>
    </row>
    <row r="13" spans="1:12" x14ac:dyDescent="0.3">
      <c r="A13">
        <v>12</v>
      </c>
      <c r="B13">
        <v>2106787934</v>
      </c>
      <c r="C13">
        <v>17</v>
      </c>
      <c r="D13">
        <v>15</v>
      </c>
      <c r="E13">
        <v>19.5</v>
      </c>
      <c r="F13">
        <v>23</v>
      </c>
      <c r="G13">
        <f t="shared" si="1"/>
        <v>74.5</v>
      </c>
      <c r="H13">
        <f t="shared" si="2"/>
        <v>0.68</v>
      </c>
      <c r="I13">
        <f t="shared" si="0"/>
        <v>0.6</v>
      </c>
      <c r="J13">
        <f t="shared" si="0"/>
        <v>0.78</v>
      </c>
      <c r="K13">
        <f t="shared" si="0"/>
        <v>0.92</v>
      </c>
      <c r="L13">
        <f t="shared" si="3"/>
        <v>0.745</v>
      </c>
    </row>
    <row r="14" spans="1:12" x14ac:dyDescent="0.3">
      <c r="A14">
        <v>13</v>
      </c>
      <c r="B14">
        <v>2106787940</v>
      </c>
      <c r="C14">
        <v>16</v>
      </c>
      <c r="D14">
        <v>12</v>
      </c>
      <c r="E14">
        <v>19</v>
      </c>
      <c r="F14">
        <v>11</v>
      </c>
      <c r="G14">
        <f t="shared" si="1"/>
        <v>58</v>
      </c>
      <c r="H14">
        <f t="shared" si="2"/>
        <v>0.64</v>
      </c>
      <c r="I14">
        <f t="shared" si="0"/>
        <v>0.48</v>
      </c>
      <c r="J14">
        <f t="shared" si="0"/>
        <v>0.76</v>
      </c>
      <c r="K14">
        <f t="shared" si="0"/>
        <v>0.44</v>
      </c>
      <c r="L14">
        <f t="shared" si="3"/>
        <v>0.58000000000000007</v>
      </c>
    </row>
    <row r="15" spans="1:12" x14ac:dyDescent="0.3">
      <c r="A15">
        <v>14</v>
      </c>
      <c r="B15">
        <v>2106787966</v>
      </c>
      <c r="C15">
        <v>25</v>
      </c>
      <c r="D15">
        <v>21</v>
      </c>
      <c r="E15">
        <v>21</v>
      </c>
      <c r="F15">
        <v>17</v>
      </c>
      <c r="G15">
        <f t="shared" si="1"/>
        <v>84</v>
      </c>
      <c r="H15">
        <f t="shared" si="2"/>
        <v>1</v>
      </c>
      <c r="I15">
        <f t="shared" si="0"/>
        <v>0.84</v>
      </c>
      <c r="J15">
        <f t="shared" si="0"/>
        <v>0.84</v>
      </c>
      <c r="K15">
        <f t="shared" si="0"/>
        <v>0.68</v>
      </c>
      <c r="L15">
        <f t="shared" si="3"/>
        <v>0.84</v>
      </c>
    </row>
    <row r="16" spans="1:12" x14ac:dyDescent="0.3">
      <c r="A16">
        <v>15</v>
      </c>
      <c r="B16">
        <v>2106788016</v>
      </c>
      <c r="C16">
        <v>20</v>
      </c>
      <c r="D16">
        <v>14</v>
      </c>
      <c r="E16">
        <v>17</v>
      </c>
      <c r="F16">
        <v>13</v>
      </c>
      <c r="G16">
        <f t="shared" si="1"/>
        <v>64</v>
      </c>
      <c r="H16">
        <f t="shared" si="2"/>
        <v>0.8</v>
      </c>
      <c r="I16">
        <f t="shared" si="0"/>
        <v>0.56000000000000005</v>
      </c>
      <c r="J16">
        <f t="shared" si="0"/>
        <v>0.68</v>
      </c>
      <c r="K16">
        <f t="shared" si="0"/>
        <v>0.52</v>
      </c>
      <c r="L16">
        <f t="shared" si="3"/>
        <v>0.64</v>
      </c>
    </row>
    <row r="17" spans="1:12" x14ac:dyDescent="0.3">
      <c r="A17">
        <v>16</v>
      </c>
      <c r="B17">
        <v>2106788022</v>
      </c>
      <c r="C17">
        <v>24</v>
      </c>
      <c r="D17">
        <v>15</v>
      </c>
      <c r="E17">
        <v>20</v>
      </c>
      <c r="F17">
        <v>20</v>
      </c>
      <c r="G17">
        <f t="shared" si="1"/>
        <v>79</v>
      </c>
      <c r="H17">
        <f t="shared" si="2"/>
        <v>0.96</v>
      </c>
      <c r="I17">
        <f t="shared" si="0"/>
        <v>0.6</v>
      </c>
      <c r="J17">
        <f t="shared" si="0"/>
        <v>0.8</v>
      </c>
      <c r="K17">
        <f t="shared" si="0"/>
        <v>0.8</v>
      </c>
      <c r="L17">
        <f t="shared" si="3"/>
        <v>0.79</v>
      </c>
    </row>
    <row r="18" spans="1:12" x14ac:dyDescent="0.3">
      <c r="H18">
        <f>AVERAGE(H2:H17)</f>
        <v>0.70250000000000012</v>
      </c>
      <c r="I18">
        <f>AVERAGE(I2:I17)</f>
        <v>0.72749999999999992</v>
      </c>
      <c r="J18">
        <f>AVERAGE(J2:J17)</f>
        <v>0.80999999999999994</v>
      </c>
      <c r="K18">
        <f>AVERAGE(K2:K17)</f>
        <v>0.74124999999999985</v>
      </c>
      <c r="L18">
        <f>AVERAGE(L2:L17)</f>
        <v>0.74531250000000004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>
      <selection activeCell="G18" sqref="G18"/>
    </sheetView>
  </sheetViews>
  <sheetFormatPr defaultRowHeight="14.4" x14ac:dyDescent="0.3"/>
  <cols>
    <col min="1" max="1" width="3.109375" bestFit="1" customWidth="1"/>
    <col min="2" max="2" width="11" bestFit="1" customWidth="1"/>
  </cols>
  <sheetData>
    <row r="1" spans="1:14" x14ac:dyDescent="0.3">
      <c r="A1" t="s">
        <v>12</v>
      </c>
      <c r="B1" t="s">
        <v>13</v>
      </c>
      <c r="C1" t="s">
        <v>38</v>
      </c>
      <c r="D1" t="s">
        <v>39</v>
      </c>
      <c r="E1" t="s">
        <v>40</v>
      </c>
      <c r="F1" t="s">
        <v>41</v>
      </c>
      <c r="G1" t="s">
        <v>51</v>
      </c>
    </row>
    <row r="2" spans="1:14" x14ac:dyDescent="0.3">
      <c r="A2">
        <v>1</v>
      </c>
      <c r="B2">
        <v>2106669102</v>
      </c>
      <c r="C2">
        <v>90</v>
      </c>
      <c r="D2">
        <f>I2+10</f>
        <v>86</v>
      </c>
      <c r="E2">
        <v>68</v>
      </c>
      <c r="F2">
        <f>C2*0.3+D2*0.3+E2*0.4</f>
        <v>80</v>
      </c>
      <c r="G2" t="s">
        <v>43</v>
      </c>
      <c r="I2">
        <v>76</v>
      </c>
      <c r="L2" s="4" t="s">
        <v>42</v>
      </c>
      <c r="M2" s="4">
        <v>85</v>
      </c>
      <c r="N2" s="4">
        <v>100</v>
      </c>
    </row>
    <row r="3" spans="1:14" x14ac:dyDescent="0.3">
      <c r="A3">
        <v>2</v>
      </c>
      <c r="B3">
        <v>2106669121</v>
      </c>
      <c r="C3">
        <v>85</v>
      </c>
      <c r="D3">
        <f t="shared" ref="D3:D17" si="0">I3+10</f>
        <v>85.5</v>
      </c>
      <c r="E3">
        <v>82</v>
      </c>
      <c r="F3">
        <f t="shared" ref="F3:F17" si="1">C3*0.3+D3*0.3+E3*0.4</f>
        <v>83.95</v>
      </c>
      <c r="G3" t="s">
        <v>43</v>
      </c>
      <c r="I3">
        <v>75.5</v>
      </c>
      <c r="L3" s="4" t="s">
        <v>43</v>
      </c>
      <c r="M3" s="4">
        <v>80</v>
      </c>
      <c r="N3" s="4">
        <v>85</v>
      </c>
    </row>
    <row r="4" spans="1:14" x14ac:dyDescent="0.3">
      <c r="A4">
        <v>3</v>
      </c>
      <c r="B4">
        <v>2106787455</v>
      </c>
      <c r="C4">
        <v>97</v>
      </c>
      <c r="D4">
        <f t="shared" si="0"/>
        <v>69.599999999999994</v>
      </c>
      <c r="E4">
        <v>64</v>
      </c>
      <c r="F4">
        <f t="shared" si="1"/>
        <v>75.58</v>
      </c>
      <c r="G4" t="s">
        <v>44</v>
      </c>
      <c r="I4">
        <v>59.6</v>
      </c>
      <c r="L4" s="4" t="s">
        <v>44</v>
      </c>
      <c r="M4" s="4">
        <v>75</v>
      </c>
      <c r="N4" s="4">
        <v>80</v>
      </c>
    </row>
    <row r="5" spans="1:14" x14ac:dyDescent="0.3">
      <c r="A5">
        <v>4</v>
      </c>
      <c r="B5">
        <v>2106787474</v>
      </c>
      <c r="C5">
        <v>85</v>
      </c>
      <c r="D5">
        <f t="shared" si="0"/>
        <v>59.1</v>
      </c>
      <c r="E5">
        <v>72</v>
      </c>
      <c r="F5">
        <f t="shared" si="1"/>
        <v>72.03</v>
      </c>
      <c r="G5" t="s">
        <v>45</v>
      </c>
      <c r="I5">
        <v>49.1</v>
      </c>
      <c r="L5" s="4" t="s">
        <v>45</v>
      </c>
      <c r="M5" s="4">
        <v>70</v>
      </c>
      <c r="N5" s="4">
        <v>75</v>
      </c>
    </row>
    <row r="6" spans="1:14" x14ac:dyDescent="0.3">
      <c r="A6">
        <v>5</v>
      </c>
      <c r="B6">
        <v>2106787505</v>
      </c>
      <c r="C6">
        <v>85</v>
      </c>
      <c r="D6">
        <f t="shared" si="0"/>
        <v>53.8</v>
      </c>
      <c r="E6">
        <v>54</v>
      </c>
      <c r="F6">
        <f t="shared" si="1"/>
        <v>63.24</v>
      </c>
      <c r="G6" t="s">
        <v>47</v>
      </c>
      <c r="I6">
        <v>43.8</v>
      </c>
      <c r="L6" s="4" t="s">
        <v>46</v>
      </c>
      <c r="M6" s="4">
        <v>65</v>
      </c>
      <c r="N6" s="4">
        <v>70</v>
      </c>
    </row>
    <row r="7" spans="1:14" x14ac:dyDescent="0.3">
      <c r="A7">
        <v>6</v>
      </c>
      <c r="B7">
        <v>2106787581</v>
      </c>
      <c r="C7">
        <v>90</v>
      </c>
      <c r="D7">
        <f t="shared" si="0"/>
        <v>93.7</v>
      </c>
      <c r="E7">
        <v>95</v>
      </c>
      <c r="F7">
        <f t="shared" si="1"/>
        <v>93.11</v>
      </c>
      <c r="G7" t="s">
        <v>42</v>
      </c>
      <c r="I7">
        <v>83.7</v>
      </c>
      <c r="L7" s="4" t="s">
        <v>47</v>
      </c>
      <c r="M7" s="4">
        <v>60</v>
      </c>
      <c r="N7" s="4">
        <v>65</v>
      </c>
    </row>
    <row r="8" spans="1:14" x14ac:dyDescent="0.3">
      <c r="A8">
        <v>7</v>
      </c>
      <c r="B8">
        <v>2106787612</v>
      </c>
      <c r="C8">
        <v>97</v>
      </c>
      <c r="D8">
        <f t="shared" si="0"/>
        <v>58</v>
      </c>
      <c r="E8">
        <v>70</v>
      </c>
      <c r="F8">
        <f t="shared" si="1"/>
        <v>74.5</v>
      </c>
      <c r="G8" t="s">
        <v>45</v>
      </c>
      <c r="I8">
        <v>48</v>
      </c>
      <c r="L8" s="4" t="s">
        <v>48</v>
      </c>
      <c r="M8" s="4">
        <v>55</v>
      </c>
      <c r="N8" s="4">
        <v>60</v>
      </c>
    </row>
    <row r="9" spans="1:14" x14ac:dyDescent="0.3">
      <c r="A9">
        <v>8</v>
      </c>
      <c r="B9">
        <v>2106787676</v>
      </c>
      <c r="C9">
        <v>92</v>
      </c>
      <c r="D9">
        <f t="shared" si="0"/>
        <v>56.2</v>
      </c>
      <c r="E9">
        <v>87</v>
      </c>
      <c r="F9">
        <f t="shared" si="1"/>
        <v>79.259999999999991</v>
      </c>
      <c r="G9" t="s">
        <v>44</v>
      </c>
      <c r="I9">
        <v>46.2</v>
      </c>
      <c r="L9" s="4" t="s">
        <v>49</v>
      </c>
      <c r="M9" s="4">
        <v>40</v>
      </c>
      <c r="N9" s="4">
        <v>55</v>
      </c>
    </row>
    <row r="10" spans="1:14" x14ac:dyDescent="0.3">
      <c r="A10">
        <v>9</v>
      </c>
      <c r="B10">
        <v>2106787700</v>
      </c>
      <c r="C10">
        <v>92</v>
      </c>
      <c r="D10">
        <f t="shared" si="0"/>
        <v>75.599999999999994</v>
      </c>
      <c r="E10">
        <v>71.5</v>
      </c>
      <c r="F10">
        <f t="shared" si="1"/>
        <v>78.88</v>
      </c>
      <c r="G10" t="s">
        <v>44</v>
      </c>
      <c r="I10">
        <v>65.599999999999994</v>
      </c>
      <c r="L10" s="4" t="s">
        <v>50</v>
      </c>
      <c r="M10" s="4">
        <v>0</v>
      </c>
      <c r="N10" s="4">
        <v>40</v>
      </c>
    </row>
    <row r="11" spans="1:14" x14ac:dyDescent="0.3">
      <c r="A11">
        <v>10</v>
      </c>
      <c r="B11">
        <v>2106787726</v>
      </c>
      <c r="C11">
        <v>92</v>
      </c>
      <c r="D11">
        <f t="shared" si="0"/>
        <v>83.3</v>
      </c>
      <c r="E11">
        <v>86.5</v>
      </c>
      <c r="F11">
        <f t="shared" si="1"/>
        <v>87.19</v>
      </c>
      <c r="G11" t="s">
        <v>42</v>
      </c>
      <c r="I11">
        <v>73.3</v>
      </c>
    </row>
    <row r="12" spans="1:14" x14ac:dyDescent="0.3">
      <c r="A12">
        <v>11</v>
      </c>
      <c r="B12">
        <v>2106787884</v>
      </c>
      <c r="C12">
        <v>97</v>
      </c>
      <c r="D12">
        <f t="shared" si="0"/>
        <v>82.7</v>
      </c>
      <c r="E12">
        <v>83</v>
      </c>
      <c r="F12">
        <f t="shared" si="1"/>
        <v>87.11</v>
      </c>
      <c r="G12" t="s">
        <v>42</v>
      </c>
      <c r="I12">
        <v>72.7</v>
      </c>
    </row>
    <row r="13" spans="1:14" x14ac:dyDescent="0.3">
      <c r="A13">
        <v>12</v>
      </c>
      <c r="B13">
        <v>2106787934</v>
      </c>
      <c r="C13">
        <v>90</v>
      </c>
      <c r="D13">
        <f t="shared" si="0"/>
        <v>74.3</v>
      </c>
      <c r="E13">
        <v>74.5</v>
      </c>
      <c r="F13">
        <f t="shared" si="1"/>
        <v>79.09</v>
      </c>
      <c r="G13" t="s">
        <v>44</v>
      </c>
      <c r="I13">
        <v>64.3</v>
      </c>
    </row>
    <row r="14" spans="1:14" x14ac:dyDescent="0.3">
      <c r="A14">
        <v>13</v>
      </c>
      <c r="B14">
        <v>2106787940</v>
      </c>
      <c r="C14">
        <v>90</v>
      </c>
      <c r="D14">
        <f t="shared" si="0"/>
        <v>42.1</v>
      </c>
      <c r="E14">
        <v>58</v>
      </c>
      <c r="F14">
        <f t="shared" si="1"/>
        <v>62.830000000000005</v>
      </c>
      <c r="G14" t="s">
        <v>47</v>
      </c>
      <c r="I14">
        <v>32.1</v>
      </c>
    </row>
    <row r="15" spans="1:14" x14ac:dyDescent="0.3">
      <c r="A15">
        <v>14</v>
      </c>
      <c r="B15">
        <v>2106787966</v>
      </c>
      <c r="C15">
        <v>97</v>
      </c>
      <c r="D15">
        <f t="shared" si="0"/>
        <v>81.599999999999994</v>
      </c>
      <c r="E15">
        <v>84</v>
      </c>
      <c r="F15">
        <f t="shared" si="1"/>
        <v>87.18</v>
      </c>
      <c r="G15" t="s">
        <v>42</v>
      </c>
      <c r="I15">
        <v>71.599999999999994</v>
      </c>
    </row>
    <row r="16" spans="1:14" x14ac:dyDescent="0.3">
      <c r="A16">
        <v>15</v>
      </c>
      <c r="B16">
        <v>2106788016</v>
      </c>
      <c r="C16">
        <v>92</v>
      </c>
      <c r="D16">
        <f t="shared" si="0"/>
        <v>78.400000000000006</v>
      </c>
      <c r="E16">
        <v>64</v>
      </c>
      <c r="F16">
        <f t="shared" si="1"/>
        <v>76.72</v>
      </c>
      <c r="G16" t="s">
        <v>44</v>
      </c>
      <c r="I16">
        <v>68.400000000000006</v>
      </c>
    </row>
    <row r="17" spans="1:9" x14ac:dyDescent="0.3">
      <c r="A17">
        <v>16</v>
      </c>
      <c r="B17">
        <v>2106788022</v>
      </c>
      <c r="C17">
        <v>85</v>
      </c>
      <c r="D17">
        <f t="shared" si="0"/>
        <v>91.1</v>
      </c>
      <c r="E17">
        <v>79</v>
      </c>
      <c r="F17">
        <f t="shared" si="1"/>
        <v>84.43</v>
      </c>
      <c r="G17" t="s">
        <v>43</v>
      </c>
      <c r="I17">
        <v>81.099999999999994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E280-1110-4C56-A73D-F4A3AFE814C9}">
  <dimension ref="A1:G17"/>
  <sheetViews>
    <sheetView tabSelected="1" workbookViewId="0">
      <selection activeCell="G2" sqref="G2:G17"/>
    </sheetView>
  </sheetViews>
  <sheetFormatPr defaultRowHeight="14.4" x14ac:dyDescent="0.3"/>
  <cols>
    <col min="1" max="1" width="3.109375" bestFit="1" customWidth="1"/>
    <col min="2" max="2" width="11" bestFit="1" customWidth="1"/>
  </cols>
  <sheetData>
    <row r="1" spans="1:7" x14ac:dyDescent="0.3">
      <c r="A1" t="s">
        <v>12</v>
      </c>
      <c r="B1" t="s">
        <v>13</v>
      </c>
      <c r="C1" t="s">
        <v>38</v>
      </c>
      <c r="D1" t="s">
        <v>39</v>
      </c>
      <c r="E1" t="s">
        <v>40</v>
      </c>
      <c r="F1" t="s">
        <v>41</v>
      </c>
      <c r="G1" t="s">
        <v>51</v>
      </c>
    </row>
    <row r="2" spans="1:7" x14ac:dyDescent="0.3">
      <c r="A2">
        <v>6</v>
      </c>
      <c r="B2">
        <v>2106787581</v>
      </c>
      <c r="C2">
        <v>90</v>
      </c>
      <c r="D2">
        <v>93.7</v>
      </c>
      <c r="E2">
        <v>95</v>
      </c>
      <c r="F2">
        <f>C2*0.3+D2*0.3+E2*0.4</f>
        <v>93.11</v>
      </c>
      <c r="G2" t="s">
        <v>42</v>
      </c>
    </row>
    <row r="3" spans="1:7" x14ac:dyDescent="0.3">
      <c r="A3">
        <v>10</v>
      </c>
      <c r="B3">
        <v>2106787726</v>
      </c>
      <c r="C3">
        <v>92</v>
      </c>
      <c r="D3">
        <v>83.3</v>
      </c>
      <c r="E3">
        <v>86.5</v>
      </c>
      <c r="F3">
        <f>C3*0.3+D3*0.3+E3*0.4</f>
        <v>87.19</v>
      </c>
      <c r="G3" t="s">
        <v>42</v>
      </c>
    </row>
    <row r="4" spans="1:7" x14ac:dyDescent="0.3">
      <c r="A4">
        <v>14</v>
      </c>
      <c r="B4">
        <v>2106787966</v>
      </c>
      <c r="C4">
        <v>97</v>
      </c>
      <c r="D4">
        <v>81.599999999999994</v>
      </c>
      <c r="E4">
        <v>84</v>
      </c>
      <c r="F4">
        <f>C4*0.3+D4*0.3+E4*0.4</f>
        <v>87.18</v>
      </c>
      <c r="G4" t="s">
        <v>42</v>
      </c>
    </row>
    <row r="5" spans="1:7" x14ac:dyDescent="0.3">
      <c r="A5">
        <v>11</v>
      </c>
      <c r="B5">
        <v>2106787884</v>
      </c>
      <c r="C5">
        <v>97</v>
      </c>
      <c r="D5">
        <v>82.7</v>
      </c>
      <c r="E5">
        <v>83</v>
      </c>
      <c r="F5">
        <f>C5*0.3+D5*0.3+E5*0.4</f>
        <v>87.11</v>
      </c>
      <c r="G5" t="s">
        <v>42</v>
      </c>
    </row>
    <row r="6" spans="1:7" x14ac:dyDescent="0.3">
      <c r="A6">
        <v>16</v>
      </c>
      <c r="B6">
        <v>2106788022</v>
      </c>
      <c r="C6">
        <v>85</v>
      </c>
      <c r="D6">
        <v>91.1</v>
      </c>
      <c r="E6">
        <v>79</v>
      </c>
      <c r="F6">
        <f>C6*0.3+D6*0.3+E6*0.4</f>
        <v>84.43</v>
      </c>
      <c r="G6" t="s">
        <v>43</v>
      </c>
    </row>
    <row r="7" spans="1:7" x14ac:dyDescent="0.3">
      <c r="A7">
        <v>2</v>
      </c>
      <c r="B7">
        <v>2106669121</v>
      </c>
      <c r="C7">
        <v>85</v>
      </c>
      <c r="D7">
        <v>85.5</v>
      </c>
      <c r="E7">
        <v>82</v>
      </c>
      <c r="F7">
        <f>C7*0.3+D7*0.3+E7*0.4</f>
        <v>83.95</v>
      </c>
      <c r="G7" t="s">
        <v>43</v>
      </c>
    </row>
    <row r="8" spans="1:7" x14ac:dyDescent="0.3">
      <c r="A8">
        <v>1</v>
      </c>
      <c r="B8">
        <v>2106669102</v>
      </c>
      <c r="C8">
        <v>90</v>
      </c>
      <c r="D8">
        <v>86</v>
      </c>
      <c r="E8">
        <v>68</v>
      </c>
      <c r="F8">
        <f>C8*0.3+D8*0.3+E8*0.4</f>
        <v>80</v>
      </c>
      <c r="G8" t="s">
        <v>43</v>
      </c>
    </row>
    <row r="9" spans="1:7" x14ac:dyDescent="0.3">
      <c r="A9">
        <v>8</v>
      </c>
      <c r="B9">
        <v>2106787676</v>
      </c>
      <c r="C9">
        <v>92</v>
      </c>
      <c r="D9">
        <v>56.2</v>
      </c>
      <c r="E9">
        <v>87</v>
      </c>
      <c r="F9">
        <f>C9*0.3+D9*0.3+E9*0.4</f>
        <v>79.259999999999991</v>
      </c>
      <c r="G9" t="s">
        <v>44</v>
      </c>
    </row>
    <row r="10" spans="1:7" x14ac:dyDescent="0.3">
      <c r="A10">
        <v>12</v>
      </c>
      <c r="B10">
        <v>2106787934</v>
      </c>
      <c r="C10">
        <v>90</v>
      </c>
      <c r="D10">
        <v>74.3</v>
      </c>
      <c r="E10">
        <v>74.5</v>
      </c>
      <c r="F10">
        <f>C10*0.3+D10*0.3+E10*0.4</f>
        <v>79.09</v>
      </c>
      <c r="G10" t="s">
        <v>44</v>
      </c>
    </row>
    <row r="11" spans="1:7" x14ac:dyDescent="0.3">
      <c r="A11">
        <v>9</v>
      </c>
      <c r="B11">
        <v>2106787700</v>
      </c>
      <c r="C11">
        <v>92</v>
      </c>
      <c r="D11">
        <v>75.599999999999994</v>
      </c>
      <c r="E11">
        <v>71.5</v>
      </c>
      <c r="F11">
        <f>C11*0.3+D11*0.3+E11*0.4</f>
        <v>78.88</v>
      </c>
      <c r="G11" t="s">
        <v>44</v>
      </c>
    </row>
    <row r="12" spans="1:7" x14ac:dyDescent="0.3">
      <c r="A12">
        <v>15</v>
      </c>
      <c r="B12">
        <v>2106788016</v>
      </c>
      <c r="C12">
        <v>92</v>
      </c>
      <c r="D12">
        <v>78.400000000000006</v>
      </c>
      <c r="E12">
        <v>64</v>
      </c>
      <c r="F12">
        <f>C12*0.3+D12*0.3+E12*0.4</f>
        <v>76.72</v>
      </c>
      <c r="G12" t="s">
        <v>44</v>
      </c>
    </row>
    <row r="13" spans="1:7" x14ac:dyDescent="0.3">
      <c r="A13">
        <v>3</v>
      </c>
      <c r="B13">
        <v>2106787455</v>
      </c>
      <c r="C13">
        <v>97</v>
      </c>
      <c r="D13">
        <v>69.599999999999994</v>
      </c>
      <c r="E13">
        <v>64</v>
      </c>
      <c r="F13">
        <f>C13*0.3+D13*0.3+E13*0.4</f>
        <v>75.58</v>
      </c>
      <c r="G13" t="s">
        <v>44</v>
      </c>
    </row>
    <row r="14" spans="1:7" x14ac:dyDescent="0.3">
      <c r="A14">
        <v>7</v>
      </c>
      <c r="B14">
        <v>2106787612</v>
      </c>
      <c r="C14">
        <v>97</v>
      </c>
      <c r="D14">
        <v>58</v>
      </c>
      <c r="E14">
        <v>70</v>
      </c>
      <c r="F14">
        <f>C14*0.3+D14*0.3+E14*0.4</f>
        <v>74.5</v>
      </c>
      <c r="G14" t="s">
        <v>45</v>
      </c>
    </row>
    <row r="15" spans="1:7" x14ac:dyDescent="0.3">
      <c r="A15">
        <v>4</v>
      </c>
      <c r="B15">
        <v>2106787474</v>
      </c>
      <c r="C15">
        <v>85</v>
      </c>
      <c r="D15">
        <v>59.1</v>
      </c>
      <c r="E15">
        <v>72</v>
      </c>
      <c r="F15">
        <f>C15*0.3+D15*0.3+E15*0.4</f>
        <v>72.03</v>
      </c>
      <c r="G15" t="s">
        <v>45</v>
      </c>
    </row>
    <row r="16" spans="1:7" x14ac:dyDescent="0.3">
      <c r="A16">
        <v>5</v>
      </c>
      <c r="B16">
        <v>2106787505</v>
      </c>
      <c r="C16">
        <v>85</v>
      </c>
      <c r="D16">
        <v>53.8</v>
      </c>
      <c r="E16">
        <v>54</v>
      </c>
      <c r="F16">
        <f>C16*0.3+D16*0.3+E16*0.4</f>
        <v>63.24</v>
      </c>
      <c r="G16" t="s">
        <v>47</v>
      </c>
    </row>
    <row r="17" spans="1:7" x14ac:dyDescent="0.3">
      <c r="A17">
        <v>13</v>
      </c>
      <c r="B17">
        <v>2106787940</v>
      </c>
      <c r="C17">
        <v>90</v>
      </c>
      <c r="D17">
        <v>42.1</v>
      </c>
      <c r="E17">
        <v>58</v>
      </c>
      <c r="F17">
        <f>C17*0.3+D17*0.3+E17*0.4</f>
        <v>62.830000000000005</v>
      </c>
      <c r="G17" t="s">
        <v>47</v>
      </c>
    </row>
  </sheetData>
  <autoFilter ref="A1:G1" xr:uid="{EE49E280-1110-4C56-A73D-F4A3AFE814C9}">
    <sortState xmlns:xlrd2="http://schemas.microsoft.com/office/spreadsheetml/2017/richdata2" ref="A2:G17">
      <sortCondition descending="1" ref="F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Tugas</vt:lpstr>
      <vt:lpstr>UTS</vt:lpstr>
      <vt:lpstr>UAS</vt:lpstr>
      <vt:lpstr>final</vt:lpstr>
      <vt:lpstr>final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Krisna Gupta</dc:creator>
  <cp:lastModifiedBy>Krisna Gupta</cp:lastModifiedBy>
  <dcterms:created xsi:type="dcterms:W3CDTF">2015-06-05T18:17:20Z</dcterms:created>
  <dcterms:modified xsi:type="dcterms:W3CDTF">2023-01-08T03:22:54Z</dcterms:modified>
</cp:coreProperties>
</file>