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hinkPad MAYTech\Downloads\"/>
    </mc:Choice>
  </mc:AlternateContent>
  <xr:revisionPtr revIDLastSave="0" documentId="13_ncr:1_{A6C0B4AA-323C-4264-801E-4AF126A2A0C3}" xr6:coauthVersionLast="47" xr6:coauthVersionMax="47" xr10:uidLastSave="{00000000-0000-0000-0000-000000000000}"/>
  <bookViews>
    <workbookView xWindow="-110" yWindow="-110" windowWidth="19420" windowHeight="10300" activeTab="5" xr2:uid="{86B644D6-C956-4B81-BEF7-44A6B796E5F3}"/>
  </bookViews>
  <sheets>
    <sheet name="QST 1" sheetId="1" r:id="rId1"/>
    <sheet name="QST 2.1" sheetId="7" r:id="rId2"/>
    <sheet name="QST 2.2" sheetId="8" r:id="rId3"/>
    <sheet name="QST 2.3" sheetId="9" r:id="rId4"/>
    <sheet name="QST 3 " sheetId="10" r:id="rId5"/>
    <sheet name="QST 4" sheetId="11" r:id="rId6"/>
  </sheets>
  <calcPr calcId="191029"/>
  <pivotCaches>
    <pivotCache cacheId="0" r:id="rId7"/>
    <pivotCache cacheId="1" r:id="rId8"/>
    <pivotCache cacheId="2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1" l="1"/>
  <c r="C4" i="11"/>
  <c r="C5" i="11"/>
  <c r="C6" i="11"/>
  <c r="C7" i="11"/>
  <c r="C8" i="11"/>
  <c r="C9" i="11"/>
  <c r="C10" i="11"/>
  <c r="C11" i="11"/>
  <c r="C2" i="11"/>
  <c r="G20" i="10"/>
  <c r="G19" i="10"/>
  <c r="G17" i="10"/>
  <c r="D3" i="10"/>
  <c r="D4" i="10"/>
  <c r="D5" i="10"/>
  <c r="D6" i="10"/>
  <c r="D7" i="10"/>
  <c r="E7" i="10" s="1" a="1"/>
  <c r="E7" i="10" s="1"/>
  <c r="D8" i="10"/>
  <c r="E8" i="10" s="1" a="1"/>
  <c r="E8" i="10" s="1"/>
  <c r="D9" i="10"/>
  <c r="E9" i="10" s="1" a="1"/>
  <c r="E9" i="10" s="1"/>
  <c r="D10" i="10"/>
  <c r="E10" i="10" s="1" a="1"/>
  <c r="E10" i="10" s="1"/>
  <c r="D11" i="10"/>
  <c r="D12" i="10"/>
  <c r="D13" i="10"/>
  <c r="D14" i="10"/>
  <c r="D15" i="10"/>
  <c r="E15" i="10" s="1" a="1"/>
  <c r="E15" i="10" s="1"/>
  <c r="D2" i="10"/>
  <c r="E2" i="10" s="1" a="1"/>
  <c r="E2" i="10" s="1"/>
  <c r="E12" i="8"/>
  <c r="D9" i="7"/>
  <c r="D4" i="7"/>
  <c r="D5" i="7"/>
  <c r="D6" i="7"/>
  <c r="D7" i="7"/>
  <c r="D8" i="7"/>
  <c r="E5" i="8"/>
  <c r="E6" i="8"/>
  <c r="E7" i="8"/>
  <c r="E8" i="8"/>
  <c r="E9" i="8"/>
  <c r="E10" i="8"/>
  <c r="E11" i="8"/>
  <c r="E4" i="8"/>
  <c r="E14" i="10" l="1" a="1"/>
  <c r="E14" i="10" s="1"/>
  <c r="F14" i="10" s="1"/>
  <c r="G14" i="10" s="1"/>
  <c r="E6" i="10" a="1"/>
  <c r="E6" i="10" s="1"/>
  <c r="F6" i="10" s="1"/>
  <c r="G6" i="10" s="1"/>
  <c r="E13" i="10" a="1"/>
  <c r="E13" i="10" s="1"/>
  <c r="F13" i="10" s="1"/>
  <c r="G13" i="10" s="1"/>
  <c r="E5" i="10" a="1"/>
  <c r="E5" i="10" s="1"/>
  <c r="F5" i="10" s="1"/>
  <c r="G5" i="10" s="1"/>
  <c r="E12" i="10" a="1"/>
  <c r="E12" i="10" s="1"/>
  <c r="F12" i="10" s="1"/>
  <c r="G12" i="10" s="1"/>
  <c r="E4" i="10" a="1"/>
  <c r="E4" i="10" s="1"/>
  <c r="F4" i="10" s="1"/>
  <c r="G4" i="10" s="1"/>
  <c r="F10" i="10"/>
  <c r="G10" i="10" s="1"/>
  <c r="E11" i="10" a="1"/>
  <c r="E11" i="10" s="1"/>
  <c r="F11" i="10" s="1"/>
  <c r="G11" i="10" s="1"/>
  <c r="E3" i="10" a="1"/>
  <c r="E3" i="10" s="1"/>
  <c r="F3" i="10" s="1"/>
  <c r="G3" i="10" s="1"/>
  <c r="F9" i="10"/>
  <c r="G9" i="10" s="1"/>
  <c r="F2" i="10"/>
  <c r="G2" i="10" s="1"/>
  <c r="F8" i="10"/>
  <c r="G8" i="10" s="1"/>
  <c r="F15" i="10"/>
  <c r="G15" i="10" s="1"/>
  <c r="F7" i="10"/>
  <c r="G7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<sst xmlns="http://schemas.openxmlformats.org/spreadsheetml/2006/main" count="137" uniqueCount="39">
  <si>
    <t>University</t>
  </si>
  <si>
    <t>Arts</t>
  </si>
  <si>
    <t>physics</t>
  </si>
  <si>
    <t>Economics</t>
  </si>
  <si>
    <t>Mathematics</t>
  </si>
  <si>
    <t>Psychology</t>
  </si>
  <si>
    <t>Yale</t>
  </si>
  <si>
    <t>Brown</t>
  </si>
  <si>
    <t>Dartmouth</t>
  </si>
  <si>
    <t>Harvard</t>
  </si>
  <si>
    <t>Columbia</t>
  </si>
  <si>
    <t>Cornell</t>
  </si>
  <si>
    <t>Princeton</t>
  </si>
  <si>
    <t>Penn state</t>
  </si>
  <si>
    <t>Étiquettes de lignes</t>
  </si>
  <si>
    <t xml:space="preserve">Somme de Students </t>
  </si>
  <si>
    <t>Total général</t>
  </si>
  <si>
    <t>Étiquettes de colonnes</t>
  </si>
  <si>
    <t xml:space="preserve">   Moyenne de students 2</t>
  </si>
  <si>
    <t xml:space="preserve"> Moyenne de students 2</t>
  </si>
  <si>
    <t>ID</t>
  </si>
  <si>
    <t>PU</t>
  </si>
  <si>
    <t>QTE</t>
  </si>
  <si>
    <t>PT</t>
  </si>
  <si>
    <t>Remise</t>
  </si>
  <si>
    <t>Val Remise</t>
  </si>
  <si>
    <t>Total a payer</t>
  </si>
  <si>
    <t>Total Facture:</t>
  </si>
  <si>
    <t>TVA:</t>
  </si>
  <si>
    <t>Val TVA:</t>
  </si>
  <si>
    <t>TTC:</t>
  </si>
  <si>
    <t>Time (s)</t>
  </si>
  <si>
    <t>Distance (m)</t>
  </si>
  <si>
    <t>Speed (m/s)</t>
  </si>
  <si>
    <t>Ivy  League Applicants</t>
  </si>
  <si>
    <t>Students</t>
  </si>
  <si>
    <t xml:space="preserve">Faculty </t>
  </si>
  <si>
    <t>Physics</t>
  </si>
  <si>
    <t>Penn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</si>
</sst>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DZD]_-;\-* #,##0.00\ [$DZD]_-;_-* &quot;-&quot;??\ [$DZD]_-;_-@_-"/>
    <numFmt numFmtId="165" formatCode="#,##0.00\ [$DZD];[Red]#,##0.00\ [$DZD]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 tint="4.9989318521683403E-2"/>
      <name val="Times New Roman"/>
      <family val="1"/>
    </font>
    <font>
      <b/>
      <i/>
      <sz val="12"/>
      <color rgb="FF0070C0"/>
      <name val="Times New Roman"/>
      <family val="1"/>
    </font>
    <font>
      <sz val="11"/>
      <name val="Times New Roman"/>
      <family val="1"/>
    </font>
    <font>
      <sz val="2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AA44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087CC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3" borderId="0" xfId="0" applyFont="1" applyFill="1"/>
    <xf numFmtId="0" fontId="0" fillId="3" borderId="2" xfId="0" applyFill="1" applyBorder="1"/>
    <xf numFmtId="0" fontId="0" fillId="3" borderId="0" xfId="0" applyFill="1"/>
    <xf numFmtId="0" fontId="0" fillId="0" borderId="1" xfId="0" applyBorder="1"/>
    <xf numFmtId="0" fontId="0" fillId="4" borderId="2" xfId="0" applyFill="1" applyBorder="1"/>
    <xf numFmtId="0" fontId="0" fillId="4" borderId="0" xfId="0" applyFill="1"/>
    <xf numFmtId="0" fontId="0" fillId="4" borderId="1" xfId="0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1" xfId="0" pivotButton="1" applyBorder="1"/>
    <xf numFmtId="0" fontId="5" fillId="5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3" fillId="0" borderId="4" xfId="0" applyNumberFormat="1" applyFont="1" applyBorder="1"/>
    <xf numFmtId="9" fontId="3" fillId="0" borderId="4" xfId="1" applyFont="1" applyBorder="1"/>
    <xf numFmtId="165" fontId="6" fillId="6" borderId="4" xfId="0" applyNumberFormat="1" applyFont="1" applyFill="1" applyBorder="1"/>
    <xf numFmtId="0" fontId="5" fillId="5" borderId="0" xfId="0" applyFont="1" applyFill="1" applyAlignment="1">
      <alignment horizontal="center"/>
    </xf>
    <xf numFmtId="165" fontId="3" fillId="0" borderId="11" xfId="0" applyNumberFormat="1" applyFont="1" applyBorder="1"/>
    <xf numFmtId="165" fontId="3" fillId="0" borderId="12" xfId="0" applyNumberFormat="1" applyFont="1" applyBorder="1"/>
    <xf numFmtId="165" fontId="3" fillId="0" borderId="13" xfId="0" applyNumberFormat="1" applyFont="1" applyBorder="1"/>
    <xf numFmtId="164" fontId="3" fillId="0" borderId="9" xfId="0" applyNumberFormat="1" applyFont="1" applyBorder="1"/>
    <xf numFmtId="164" fontId="3" fillId="0" borderId="10" xfId="0" applyNumberFormat="1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7" xfId="0" applyFont="1" applyBorder="1"/>
    <xf numFmtId="9" fontId="3" fillId="0" borderId="11" xfId="1" applyFont="1" applyBorder="1" applyAlignment="1">
      <alignment horizontal="center"/>
    </xf>
    <xf numFmtId="9" fontId="3" fillId="0" borderId="12" xfId="1" applyFont="1" applyBorder="1" applyAlignment="1">
      <alignment horizontal="center"/>
    </xf>
    <xf numFmtId="9" fontId="3" fillId="0" borderId="13" xfId="1" applyFont="1" applyBorder="1" applyAlignment="1">
      <alignment horizontal="center"/>
    </xf>
    <xf numFmtId="164" fontId="3" fillId="0" borderId="7" xfId="0" applyNumberFormat="1" applyFont="1" applyBorder="1"/>
    <xf numFmtId="164" fontId="3" fillId="0" borderId="11" xfId="0" applyNumberFormat="1" applyFont="1" applyBorder="1"/>
    <xf numFmtId="164" fontId="3" fillId="0" borderId="12" xfId="0" applyNumberFormat="1" applyFont="1" applyBorder="1"/>
    <xf numFmtId="164" fontId="3" fillId="0" borderId="13" xfId="0" applyNumberFormat="1" applyFont="1" applyBorder="1"/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8" fillId="2" borderId="0" xfId="0" applyFont="1" applyFill="1" applyAlignment="1">
      <alignment horizontal="left"/>
    </xf>
    <xf numFmtId="0" fontId="3" fillId="0" borderId="5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3" fillId="0" borderId="8" xfId="0" applyFont="1" applyBorder="1" applyAlignment="1">
      <alignment horizontal="right"/>
    </xf>
  </cellXfs>
  <cellStyles count="2">
    <cellStyle name="Normal" xfId="0" builtinId="0"/>
    <cellStyle name="Pourcentage" xfId="1" builtinId="5"/>
  </cellStyles>
  <dxfs count="29"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5" formatCode="#,##0.00\ [$DZD];[Red]#,##0.00\ [$DZD]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4" formatCode="_-* #,##0.00\ &quot;€&quot;_-;\-* #,##0.00\ &quot;€&quot;_-;_-* &quot;-&quot;??\ &quot;€&quot;_-;_-@_-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medium">
          <color indexed="64"/>
        </left>
        <right style="thin">
          <color indexed="64"/>
        </right>
        <top/>
        <bottom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 tint="4.9989318521683403E-2"/>
        <name val="Times New Roman"/>
        <family val="1"/>
        <scheme val="none"/>
      </font>
      <fill>
        <patternFill patternType="solid">
          <fgColor indexed="64"/>
          <bgColor rgb="FF6087CC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6AA446"/>
      <color rgb="FF507BC8"/>
      <color rgb="FF6087CC"/>
      <color rgb="FF27457B"/>
      <color rgb="FFD3E7C7"/>
      <color rgb="FF81BA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Speed/time</a:t>
            </a:r>
          </a:p>
        </c:rich>
      </c:tx>
      <c:layout>
        <c:manualLayout>
          <c:xMode val="edge"/>
          <c:yMode val="edge"/>
          <c:x val="0.37072923673485536"/>
          <c:y val="9.259259259259258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9.0720820253815712E-2"/>
          <c:y val="9.7638888888888886E-2"/>
          <c:w val="0.87175772259236828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'QST 4'!$C$1</c:f>
              <c:strCache>
                <c:ptCount val="1"/>
                <c:pt idx="0">
                  <c:v>Speed (m/s)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'QST 4'!$A$2:$A$11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'QST 4'!$C$2:$C$11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AD-4E82-B4F3-7ABDD8F0F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6475520"/>
        <c:axId val="103376192"/>
      </c:lineChart>
      <c:catAx>
        <c:axId val="2126475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3376192"/>
        <c:crosses val="autoZero"/>
        <c:auto val="1"/>
        <c:lblAlgn val="ctr"/>
        <c:lblOffset val="100"/>
        <c:noMultiLvlLbl val="0"/>
      </c:catAx>
      <c:valAx>
        <c:axId val="10337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26475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1601356080489945"/>
          <c:y val="0.90558982210557015"/>
          <c:w val="0.22841574803149603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Speed/Distance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5.2740091493318486E-2"/>
          <c:y val="0.12822558197174505"/>
          <c:w val="0.92230796150481187"/>
          <c:h val="0.70643533965034022"/>
        </c:manualLayout>
      </c:layou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'QST 4'!$B$2:$B$11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17</c:v>
                </c:pt>
                <c:pt idx="3">
                  <c:v>27</c:v>
                </c:pt>
                <c:pt idx="4">
                  <c:v>37</c:v>
                </c:pt>
                <c:pt idx="5">
                  <c:v>49</c:v>
                </c:pt>
                <c:pt idx="6">
                  <c:v>63</c:v>
                </c:pt>
                <c:pt idx="7">
                  <c:v>75</c:v>
                </c:pt>
                <c:pt idx="8">
                  <c:v>83</c:v>
                </c:pt>
                <c:pt idx="9">
                  <c:v>91</c:v>
                </c:pt>
              </c:numCache>
            </c:numRef>
          </c:cat>
          <c:val>
            <c:numRef>
              <c:f>'QST 4'!$C$2:$C$11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323F-48EE-9867-2308FE501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295840"/>
        <c:axId val="13110132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'QST 4'!$B$2:$B$11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27</c:v>
                      </c:pt>
                      <c:pt idx="4">
                        <c:v>37</c:v>
                      </c:pt>
                      <c:pt idx="5">
                        <c:v>49</c:v>
                      </c:pt>
                      <c:pt idx="6">
                        <c:v>63</c:v>
                      </c:pt>
                      <c:pt idx="7">
                        <c:v>75</c:v>
                      </c:pt>
                      <c:pt idx="8">
                        <c:v>83</c:v>
                      </c:pt>
                      <c:pt idx="9">
                        <c:v>91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'QST 4'!$B$2:$B$11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27</c:v>
                      </c:pt>
                      <c:pt idx="4">
                        <c:v>37</c:v>
                      </c:pt>
                      <c:pt idx="5">
                        <c:v>49</c:v>
                      </c:pt>
                      <c:pt idx="6">
                        <c:v>63</c:v>
                      </c:pt>
                      <c:pt idx="7">
                        <c:v>75</c:v>
                      </c:pt>
                      <c:pt idx="8">
                        <c:v>83</c:v>
                      </c:pt>
                      <c:pt idx="9">
                        <c:v>91</c:v>
                      </c:pt>
                    </c:numCache>
                  </c:numRef>
                </c:val>
                <c:smooth val="0"/>
                <c:extLst>
                  <c:ext uri="{02D57815-91ED-43cb-92C2-25804820EDAC}">
                    <c15:filteredSeriesTitle>
                      <c15:tx>
                        <c:strRef>
                          <c:extLst>
                            <c:ext uri="{02D57815-91ED-43cb-92C2-25804820EDAC}">
                              <c15:formulaRef>
                                <c15:sqref> </c15:sqref>
                              </c15:formulaRef>
                            </c:ext>
                          </c:extLst>
                        </c:strRef>
                      </c15:tx>
                    </c15:filteredSeriesTitle>
                  </c:ext>
                  <c:ext xmlns:c16="http://schemas.microsoft.com/office/drawing/2014/chart" uri="{C3380CC4-5D6E-409C-BE32-E72D297353CC}">
                    <c16:uniqueId val="{00000000-323F-48EE-9867-2308FE501C80}"/>
                  </c:ext>
                </c:extLst>
              </c15:ser>
            </c15:filteredLineSeries>
          </c:ext>
        </c:extLst>
      </c:lineChart>
      <c:catAx>
        <c:axId val="912958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1101328"/>
        <c:crosses val="autoZero"/>
        <c:auto val="0"/>
        <c:lblAlgn val="ctr"/>
        <c:lblOffset val="100"/>
        <c:noMultiLvlLbl val="0"/>
      </c:catAx>
      <c:valAx>
        <c:axId val="13110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129584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260350</xdr:colOff>
      <xdr:row>5</xdr:row>
      <xdr:rowOff>6350</xdr:rowOff>
    </xdr:from>
    <xdr:to>
      <xdr:col>10</xdr:col>
      <xdr:colOff>577850</xdr:colOff>
      <xdr:row>19</xdr:row>
      <xdr:rowOff>171450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F34CAD0-B9AA-C0D1-27B8-2007932762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530225</xdr:colOff>
      <xdr:row>21</xdr:row>
      <xdr:rowOff>88899</xdr:rowOff>
    </xdr:from>
    <xdr:to>
      <xdr:col>6</xdr:col>
      <xdr:colOff>273051</xdr:colOff>
      <xdr:row>36</xdr:row>
      <xdr:rowOff>28574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5EB1FA26-AFF0-9995-FE13-905F7BDC5A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inkPad MAYTech" refreshedDate="45289.94338773148" createdVersion="8" refreshedVersion="8" minRefreshableVersion="3" recordCount="40" xr:uid="{7F3B8A1F-A3B5-4A37-93F3-4D6F66CB188E}">
  <cacheSource type="worksheet">
    <worksheetSource ref="A3:C43" sheet="QST 1"/>
  </cacheSource>
  <cacheFields count="3">
    <cacheField name="Students " numFmtId="0">
      <sharedItems containsSemiMixedTypes="0" containsString="0" containsNumber="1" containsInteger="1" minValue="135" maxValue="9567"/>
    </cacheField>
    <cacheField name="Faculty" numFmtId="0">
      <sharedItems count="5">
        <s v="Arts"/>
        <s v="physics"/>
        <s v="Economics"/>
        <s v="Mathematics"/>
        <s v="Psychology"/>
      </sharedItems>
    </cacheField>
    <cacheField name="University" numFmtId="0">
      <sharedItems count="8">
        <s v="Yale"/>
        <s v="Brown"/>
        <s v="Dartmouth"/>
        <s v="Harvard"/>
        <s v="Columbia"/>
        <s v="Cornell"/>
        <s v="Princeton"/>
        <s v="Penn sta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inkPad MAYTech" refreshedDate="45289.968111111113" createdVersion="8" refreshedVersion="8" minRefreshableVersion="3" recordCount="40" xr:uid="{A586C20A-6609-4E2C-BE5D-21C3B1A584DF}">
  <cacheSource type="worksheet">
    <worksheetSource ref="A3:C43" sheet="QST 1"/>
  </cacheSource>
  <cacheFields count="3">
    <cacheField name="Students " numFmtId="0">
      <sharedItems containsSemiMixedTypes="0" containsString="0" containsNumber="1" containsInteger="1" minValue="135" maxValue="9567"/>
    </cacheField>
    <cacheField name="Faculty" numFmtId="0">
      <sharedItems count="5">
        <s v="Arts"/>
        <s v="physics"/>
        <s v="Economics"/>
        <s v="Mathematics"/>
        <s v="Psychology"/>
      </sharedItems>
    </cacheField>
    <cacheField name="University" numFmtId="0">
      <sharedItems count="8">
        <s v="Yale"/>
        <s v="Brown"/>
        <s v="Dartmouth"/>
        <s v="Harvard"/>
        <s v="Columbia"/>
        <s v="Cornell"/>
        <s v="Princeton"/>
        <s v="Penn sta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inkPad MAYTech" refreshedDate="45289.99747534722" createdVersion="8" refreshedVersion="8" minRefreshableVersion="3" recordCount="40" xr:uid="{A6CAAF90-2613-4152-9608-4678AC192F6D}">
  <cacheSource type="worksheet">
    <worksheetSource ref="A3:C43" sheet="QST 1"/>
  </cacheSource>
  <cacheFields count="3">
    <cacheField name="Students " numFmtId="0">
      <sharedItems containsSemiMixedTypes="0" containsString="0" containsNumber="1" containsInteger="1" minValue="135" maxValue="9567"/>
    </cacheField>
    <cacheField name="Faculty" numFmtId="0">
      <sharedItems count="5">
        <s v="Arts"/>
        <s v="physics"/>
        <s v="Economics"/>
        <s v="Mathematics"/>
        <s v="Psychology"/>
      </sharedItems>
    </cacheField>
    <cacheField name="University" numFmtId="0">
      <sharedItems count="8">
        <s v="Yale"/>
        <s v="Brown"/>
        <s v="Dartmouth"/>
        <s v="Harvard"/>
        <s v="Columbia"/>
        <s v="Cornell"/>
        <s v="Princeton"/>
        <s v="Penn sta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n v="591"/>
    <x v="0"/>
    <x v="0"/>
  </r>
  <r>
    <n v="9567"/>
    <x v="1"/>
    <x v="1"/>
  </r>
  <r>
    <n v="542"/>
    <x v="2"/>
    <x v="2"/>
  </r>
  <r>
    <n v="346"/>
    <x v="2"/>
    <x v="3"/>
  </r>
  <r>
    <n v="849"/>
    <x v="0"/>
    <x v="4"/>
  </r>
  <r>
    <n v="552"/>
    <x v="2"/>
    <x v="5"/>
  </r>
  <r>
    <n v="173"/>
    <x v="0"/>
    <x v="3"/>
  </r>
  <r>
    <n v="1355"/>
    <x v="0"/>
    <x v="5"/>
  </r>
  <r>
    <n v="193"/>
    <x v="3"/>
    <x v="6"/>
  </r>
  <r>
    <n v="615"/>
    <x v="3"/>
    <x v="3"/>
  </r>
  <r>
    <n v="1579"/>
    <x v="3"/>
    <x v="1"/>
  </r>
  <r>
    <n v="547"/>
    <x v="1"/>
    <x v="2"/>
  </r>
  <r>
    <n v="1687"/>
    <x v="4"/>
    <x v="2"/>
  </r>
  <r>
    <n v="972"/>
    <x v="2"/>
    <x v="1"/>
  </r>
  <r>
    <n v="234"/>
    <x v="2"/>
    <x v="7"/>
  </r>
  <r>
    <n v="151"/>
    <x v="4"/>
    <x v="6"/>
  </r>
  <r>
    <n v="1793"/>
    <x v="1"/>
    <x v="4"/>
  </r>
  <r>
    <n v="315"/>
    <x v="4"/>
    <x v="4"/>
  </r>
  <r>
    <n v="618"/>
    <x v="1"/>
    <x v="5"/>
  </r>
  <r>
    <n v="246"/>
    <x v="1"/>
    <x v="0"/>
  </r>
  <r>
    <n v="784"/>
    <x v="1"/>
    <x v="6"/>
  </r>
  <r>
    <n v="316"/>
    <x v="3"/>
    <x v="2"/>
  </r>
  <r>
    <n v="3155"/>
    <x v="0"/>
    <x v="2"/>
  </r>
  <r>
    <n v="318"/>
    <x v="4"/>
    <x v="7"/>
  </r>
  <r>
    <n v="608"/>
    <x v="2"/>
    <x v="4"/>
  </r>
  <r>
    <n v="561"/>
    <x v="0"/>
    <x v="6"/>
  </r>
  <r>
    <n v="357"/>
    <x v="4"/>
    <x v="0"/>
  </r>
  <r>
    <n v="1688"/>
    <x v="3"/>
    <x v="4"/>
  </r>
  <r>
    <n v="972"/>
    <x v="2"/>
    <x v="6"/>
  </r>
  <r>
    <n v="568"/>
    <x v="1"/>
    <x v="7"/>
  </r>
  <r>
    <n v="632"/>
    <x v="3"/>
    <x v="7"/>
  </r>
  <r>
    <n v="551"/>
    <x v="4"/>
    <x v="5"/>
  </r>
  <r>
    <n v="948"/>
    <x v="1"/>
    <x v="3"/>
  </r>
  <r>
    <n v="1358"/>
    <x v="0"/>
    <x v="1"/>
  </r>
  <r>
    <n v="135"/>
    <x v="0"/>
    <x v="7"/>
  </r>
  <r>
    <n v="849"/>
    <x v="3"/>
    <x v="0"/>
  </r>
  <r>
    <n v="158"/>
    <x v="4"/>
    <x v="3"/>
  </r>
  <r>
    <n v="1889"/>
    <x v="3"/>
    <x v="5"/>
  </r>
  <r>
    <n v="651"/>
    <x v="4"/>
    <x v="1"/>
  </r>
  <r>
    <n v="651"/>
    <x v="2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n v="591"/>
    <x v="0"/>
    <x v="0"/>
  </r>
  <r>
    <n v="9567"/>
    <x v="1"/>
    <x v="1"/>
  </r>
  <r>
    <n v="542"/>
    <x v="2"/>
    <x v="2"/>
  </r>
  <r>
    <n v="346"/>
    <x v="2"/>
    <x v="3"/>
  </r>
  <r>
    <n v="849"/>
    <x v="0"/>
    <x v="4"/>
  </r>
  <r>
    <n v="552"/>
    <x v="2"/>
    <x v="5"/>
  </r>
  <r>
    <n v="173"/>
    <x v="0"/>
    <x v="3"/>
  </r>
  <r>
    <n v="1355"/>
    <x v="0"/>
    <x v="5"/>
  </r>
  <r>
    <n v="193"/>
    <x v="3"/>
    <x v="6"/>
  </r>
  <r>
    <n v="615"/>
    <x v="3"/>
    <x v="3"/>
  </r>
  <r>
    <n v="1579"/>
    <x v="3"/>
    <x v="1"/>
  </r>
  <r>
    <n v="547"/>
    <x v="1"/>
    <x v="2"/>
  </r>
  <r>
    <n v="1687"/>
    <x v="4"/>
    <x v="2"/>
  </r>
  <r>
    <n v="972"/>
    <x v="2"/>
    <x v="1"/>
  </r>
  <r>
    <n v="234"/>
    <x v="2"/>
    <x v="7"/>
  </r>
  <r>
    <n v="151"/>
    <x v="4"/>
    <x v="6"/>
  </r>
  <r>
    <n v="1793"/>
    <x v="1"/>
    <x v="4"/>
  </r>
  <r>
    <n v="315"/>
    <x v="4"/>
    <x v="4"/>
  </r>
  <r>
    <n v="618"/>
    <x v="1"/>
    <x v="5"/>
  </r>
  <r>
    <n v="246"/>
    <x v="1"/>
    <x v="0"/>
  </r>
  <r>
    <n v="784"/>
    <x v="1"/>
    <x v="6"/>
  </r>
  <r>
    <n v="316"/>
    <x v="3"/>
    <x v="2"/>
  </r>
  <r>
    <n v="3155"/>
    <x v="0"/>
    <x v="2"/>
  </r>
  <r>
    <n v="318"/>
    <x v="4"/>
    <x v="7"/>
  </r>
  <r>
    <n v="608"/>
    <x v="2"/>
    <x v="4"/>
  </r>
  <r>
    <n v="561"/>
    <x v="0"/>
    <x v="6"/>
  </r>
  <r>
    <n v="357"/>
    <x v="4"/>
    <x v="0"/>
  </r>
  <r>
    <n v="1688"/>
    <x v="3"/>
    <x v="4"/>
  </r>
  <r>
    <n v="972"/>
    <x v="2"/>
    <x v="6"/>
  </r>
  <r>
    <n v="568"/>
    <x v="1"/>
    <x v="7"/>
  </r>
  <r>
    <n v="632"/>
    <x v="3"/>
    <x v="7"/>
  </r>
  <r>
    <n v="551"/>
    <x v="4"/>
    <x v="5"/>
  </r>
  <r>
    <n v="948"/>
    <x v="1"/>
    <x v="3"/>
  </r>
  <r>
    <n v="1358"/>
    <x v="0"/>
    <x v="1"/>
  </r>
  <r>
    <n v="135"/>
    <x v="0"/>
    <x v="7"/>
  </r>
  <r>
    <n v="849"/>
    <x v="3"/>
    <x v="0"/>
  </r>
  <r>
    <n v="158"/>
    <x v="4"/>
    <x v="3"/>
  </r>
  <r>
    <n v="1889"/>
    <x v="3"/>
    <x v="5"/>
  </r>
  <r>
    <n v="651"/>
    <x v="4"/>
    <x v="1"/>
  </r>
  <r>
    <n v="651"/>
    <x v="2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n v="591"/>
    <x v="0"/>
    <x v="0"/>
  </r>
  <r>
    <n v="9567"/>
    <x v="1"/>
    <x v="1"/>
  </r>
  <r>
    <n v="542"/>
    <x v="2"/>
    <x v="2"/>
  </r>
  <r>
    <n v="346"/>
    <x v="2"/>
    <x v="3"/>
  </r>
  <r>
    <n v="849"/>
    <x v="0"/>
    <x v="4"/>
  </r>
  <r>
    <n v="552"/>
    <x v="2"/>
    <x v="5"/>
  </r>
  <r>
    <n v="173"/>
    <x v="0"/>
    <x v="3"/>
  </r>
  <r>
    <n v="1355"/>
    <x v="0"/>
    <x v="5"/>
  </r>
  <r>
    <n v="193"/>
    <x v="3"/>
    <x v="6"/>
  </r>
  <r>
    <n v="615"/>
    <x v="3"/>
    <x v="3"/>
  </r>
  <r>
    <n v="1579"/>
    <x v="3"/>
    <x v="1"/>
  </r>
  <r>
    <n v="547"/>
    <x v="1"/>
    <x v="2"/>
  </r>
  <r>
    <n v="1687"/>
    <x v="4"/>
    <x v="2"/>
  </r>
  <r>
    <n v="972"/>
    <x v="2"/>
    <x v="1"/>
  </r>
  <r>
    <n v="234"/>
    <x v="2"/>
    <x v="7"/>
  </r>
  <r>
    <n v="151"/>
    <x v="4"/>
    <x v="6"/>
  </r>
  <r>
    <n v="1793"/>
    <x v="1"/>
    <x v="4"/>
  </r>
  <r>
    <n v="315"/>
    <x v="4"/>
    <x v="4"/>
  </r>
  <r>
    <n v="618"/>
    <x v="1"/>
    <x v="5"/>
  </r>
  <r>
    <n v="246"/>
    <x v="1"/>
    <x v="0"/>
  </r>
  <r>
    <n v="784"/>
    <x v="1"/>
    <x v="6"/>
  </r>
  <r>
    <n v="316"/>
    <x v="3"/>
    <x v="2"/>
  </r>
  <r>
    <n v="3155"/>
    <x v="0"/>
    <x v="2"/>
  </r>
  <r>
    <n v="318"/>
    <x v="4"/>
    <x v="7"/>
  </r>
  <r>
    <n v="608"/>
    <x v="2"/>
    <x v="4"/>
  </r>
  <r>
    <n v="561"/>
    <x v="0"/>
    <x v="6"/>
  </r>
  <r>
    <n v="357"/>
    <x v="4"/>
    <x v="0"/>
  </r>
  <r>
    <n v="1688"/>
    <x v="3"/>
    <x v="4"/>
  </r>
  <r>
    <n v="972"/>
    <x v="2"/>
    <x v="6"/>
  </r>
  <r>
    <n v="568"/>
    <x v="1"/>
    <x v="7"/>
  </r>
  <r>
    <n v="632"/>
    <x v="3"/>
    <x v="7"/>
  </r>
  <r>
    <n v="551"/>
    <x v="4"/>
    <x v="5"/>
  </r>
  <r>
    <n v="948"/>
    <x v="1"/>
    <x v="3"/>
  </r>
  <r>
    <n v="1358"/>
    <x v="0"/>
    <x v="1"/>
  </r>
  <r>
    <n v="135"/>
    <x v="0"/>
    <x v="7"/>
  </r>
  <r>
    <n v="849"/>
    <x v="3"/>
    <x v="0"/>
  </r>
  <r>
    <n v="158"/>
    <x v="4"/>
    <x v="3"/>
  </r>
  <r>
    <n v="1889"/>
    <x v="3"/>
    <x v="5"/>
  </r>
  <r>
    <n v="651"/>
    <x v="4"/>
    <x v="1"/>
  </r>
  <r>
    <n v="651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6607E1-28D2-45BA-874F-1F50E5760BB6}" name="Tableau croisé dynamique5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3:B9" firstHeaderRow="1" firstDataRow="1" firstDataCol="1"/>
  <pivotFields count="3">
    <pivotField dataField="1" showAll="0"/>
    <pivotField axis="axisRow" showAll="0">
      <items count="6">
        <item x="0"/>
        <item x="2"/>
        <item x="3"/>
        <item x="1"/>
        <item x="4"/>
        <item t="default"/>
      </items>
    </pivotField>
    <pivotField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me de Students " fld="0" baseField="0" baseItem="0"/>
  </dataFields>
  <formats count="4">
    <format dxfId="23">
      <pivotArea field="1" type="button" dataOnly="0" labelOnly="1" outline="0" axis="axisRow" fieldPosition="0"/>
    </format>
    <format dxfId="22">
      <pivotArea dataOnly="0" labelOnly="1" outline="0" axis="axisValues" fieldPosition="0"/>
    </format>
    <format dxfId="21">
      <pivotArea grandRow="1" outline="0" collapsedLevelsAreSubtotals="1" fieldPosition="0"/>
    </format>
    <format dxfId="2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7241C8-C794-404E-903C-2B7E357A1260}" name="Tableau croisé dynamique7" cacheId="1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3:B12" firstHeaderRow="1" firstDataRow="1" firstDataCol="1"/>
  <pivotFields count="3">
    <pivotField dataField="1" showAll="0"/>
    <pivotField showAll="0">
      <items count="6">
        <item x="0"/>
        <item x="2"/>
        <item x="3"/>
        <item x="1"/>
        <item x="4"/>
        <item t="default"/>
      </items>
    </pivotField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omme de Students " fld="0" baseField="0" baseItem="0"/>
  </dataFields>
  <formats count="4">
    <format dxfId="19">
      <pivotArea grandRow="1" outline="0" collapsedLevelsAreSubtotals="1" fieldPosition="0"/>
    </format>
    <format dxfId="18">
      <pivotArea dataOnly="0" labelOnly="1" grandRow="1" outline="0" fieldPosition="0"/>
    </format>
    <format dxfId="17">
      <pivotArea field="2" type="button" dataOnly="0" labelOnly="1" outline="0" axis="axisRow" fieldPosition="0"/>
    </format>
    <format dxfId="1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49E000-2190-411D-9876-5E822883159A}" name="Tableau croisé dynamique9" cacheId="2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3:G13" firstHeaderRow="1" firstDataRow="2" firstDataCol="1"/>
  <pivotFields count="3">
    <pivotField dataField="1" showAll="0"/>
    <pivotField axis="axisCol" showAll="0">
      <items count="6">
        <item x="0"/>
        <item x="2"/>
        <item x="3"/>
        <item x="1"/>
        <item x="4"/>
        <item t="default"/>
      </items>
    </pivotField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omme de Students 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4BE0C3-6F23-4B29-932B-D4E7DCA319E2}" name="Tableau4" displayName="Tableau4" ref="A2:C42" totalsRowShown="0" headerRowDxfId="28" dataDxfId="27">
  <autoFilter ref="A2:C42" xr:uid="{004BE0C3-6F23-4B29-932B-D4E7DCA319E2}">
    <filterColumn colId="0" hiddenButton="1"/>
    <filterColumn colId="1" hiddenButton="1"/>
    <filterColumn colId="2" hiddenButton="1"/>
  </autoFilter>
  <tableColumns count="3">
    <tableColumn id="1" xr3:uid="{7FCA1F03-A770-48F4-9077-D93C5FC69C27}" name="Students" dataDxfId="26"/>
    <tableColumn id="2" xr3:uid="{CA0AC248-6590-4DE0-996E-B4CA489A994D}" name="Faculty " dataDxfId="25"/>
    <tableColumn id="3" xr3:uid="{762CC0DC-7010-4A24-9F07-2F770B0821E5}" name="University" dataDxfId="24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657B60-4854-4583-80BB-108CB3C61A78}" name="Tableau3" displayName="Tableau3" ref="A1:G15" totalsRowShown="0" headerRowDxfId="15" dataDxfId="14" tableBorderDxfId="13">
  <autoFilter ref="A1:G15" xr:uid="{13657B60-4854-4583-80BB-108CB3C61A7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D4257885-2B80-4A90-B5EE-B65E3BB55983}" name="ID" dataDxfId="12"/>
    <tableColumn id="2" xr3:uid="{B4EDD174-1DC6-4E45-AC45-CB15714F73CE}" name="PU" dataDxfId="11"/>
    <tableColumn id="3" xr3:uid="{55198160-AEBE-4320-AD19-41F9FA5536EF}" name="QTE" dataDxfId="10"/>
    <tableColumn id="4" xr3:uid="{3216768F-7B7C-407B-B258-BA2FEA7084B6}" name="PT" dataDxfId="9">
      <calculatedColumnFormula>C2*B2</calculatedColumnFormula>
    </tableColumn>
    <tableColumn id="5" xr3:uid="{21F59F17-ACB5-4140-A891-D69D12EEA48E}" name="Remise" dataDxfId="8" dataCellStyle="Pourcentage">
      <calculatedColumnFormula array="1">_xlfn.IFS(Tableau3[[#This Row],[PT]]&lt;100,0%,Tableau3[[#This Row],[PT]]&gt;=1000,10%,Tableau3[[#This Row],[PT]]&gt;=100,5%)</calculatedColumnFormula>
    </tableColumn>
    <tableColumn id="6" xr3:uid="{D297A2E6-0B60-4C76-849C-376A37FDF3A1}" name="Val Remise" dataDxfId="7">
      <calculatedColumnFormula>D2*E2</calculatedColumnFormula>
    </tableColumn>
    <tableColumn id="7" xr3:uid="{234A38DD-38E4-4058-878E-51B2245BAF83}" name="Total a payer" dataDxfId="6">
      <calculatedColumnFormula>D2-F2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1A15394-CFFA-4C92-B583-FC75C5C07D8C}" name="Tableau6" displayName="Tableau6" ref="A1:C11" totalsRowShown="0" headerRowDxfId="5" dataDxfId="3" headerRowBorderDxfId="4">
  <autoFilter ref="A1:C11" xr:uid="{51A15394-CFFA-4C92-B583-FC75C5C07D8C}">
    <filterColumn colId="0" hiddenButton="1"/>
    <filterColumn colId="1" hiddenButton="1"/>
    <filterColumn colId="2" hiddenButton="1"/>
  </autoFilter>
  <tableColumns count="3">
    <tableColumn id="1" xr3:uid="{365D9453-EEFD-466B-B4E3-B4B6B1475E97}" name="Time (s)" dataDxfId="2"/>
    <tableColumn id="2" xr3:uid="{A4B03C45-53E4-4CB1-A4B3-C87386D84352}" name="Distance (m)" dataDxfId="1"/>
    <tableColumn id="3" xr3:uid="{71FF36D9-9441-48BD-9F49-67AC4E5D369F}" name="Speed (m/s)" dataDxfId="0">
      <calculatedColumnFormula>B2/A2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AF8B-598A-4423-9E27-0B95FC6E1376}">
  <dimension ref="A1:E46"/>
  <sheetViews>
    <sheetView zoomScale="92" zoomScaleNormal="92" workbookViewId="0">
      <selection activeCell="D2" sqref="D2"/>
    </sheetView>
  </sheetViews>
  <sheetFormatPr baseColWidth="10" defaultRowHeight="14.5" x14ac:dyDescent="0.35"/>
  <cols>
    <col min="1" max="1" width="13" customWidth="1"/>
    <col min="2" max="2" width="14.453125" customWidth="1"/>
    <col min="3" max="3" width="18.90625" customWidth="1"/>
  </cols>
  <sheetData>
    <row r="1" spans="1:5" ht="26" x14ac:dyDescent="0.6">
      <c r="A1" s="43" t="s">
        <v>34</v>
      </c>
      <c r="B1" s="43"/>
      <c r="C1" s="43"/>
    </row>
    <row r="2" spans="1:5" x14ac:dyDescent="0.35">
      <c r="A2" s="16" t="s">
        <v>35</v>
      </c>
      <c r="B2" s="16" t="s">
        <v>36</v>
      </c>
      <c r="C2" s="16" t="s">
        <v>0</v>
      </c>
    </row>
    <row r="3" spans="1:5" x14ac:dyDescent="0.35">
      <c r="A3" s="42">
        <v>591</v>
      </c>
      <c r="B3" s="42" t="s">
        <v>1</v>
      </c>
      <c r="C3" s="42" t="s">
        <v>6</v>
      </c>
    </row>
    <row r="4" spans="1:5" x14ac:dyDescent="0.35">
      <c r="A4" s="42">
        <v>9567</v>
      </c>
      <c r="B4" s="42" t="s">
        <v>37</v>
      </c>
      <c r="C4" s="42" t="s">
        <v>7</v>
      </c>
    </row>
    <row r="5" spans="1:5" x14ac:dyDescent="0.35">
      <c r="A5" s="42">
        <v>542</v>
      </c>
      <c r="B5" s="42" t="s">
        <v>3</v>
      </c>
      <c r="C5" s="42" t="s">
        <v>8</v>
      </c>
    </row>
    <row r="6" spans="1:5" x14ac:dyDescent="0.35">
      <c r="A6" s="42">
        <v>346</v>
      </c>
      <c r="B6" s="42" t="s">
        <v>3</v>
      </c>
      <c r="C6" s="42" t="s">
        <v>9</v>
      </c>
      <c r="E6" s="41"/>
    </row>
    <row r="7" spans="1:5" x14ac:dyDescent="0.35">
      <c r="A7" s="42">
        <v>849</v>
      </c>
      <c r="B7" s="42" t="s">
        <v>1</v>
      </c>
      <c r="C7" s="42" t="s">
        <v>10</v>
      </c>
    </row>
    <row r="8" spans="1:5" x14ac:dyDescent="0.35">
      <c r="A8" s="42">
        <v>552</v>
      </c>
      <c r="B8" s="42" t="s">
        <v>3</v>
      </c>
      <c r="C8" s="42" t="s">
        <v>11</v>
      </c>
    </row>
    <row r="9" spans="1:5" x14ac:dyDescent="0.35">
      <c r="A9" s="42">
        <v>173</v>
      </c>
      <c r="B9" s="42" t="s">
        <v>1</v>
      </c>
      <c r="C9" s="42" t="s">
        <v>9</v>
      </c>
    </row>
    <row r="10" spans="1:5" x14ac:dyDescent="0.35">
      <c r="A10" s="42">
        <v>1355</v>
      </c>
      <c r="B10" s="42" t="s">
        <v>1</v>
      </c>
      <c r="C10" s="42" t="s">
        <v>11</v>
      </c>
    </row>
    <row r="11" spans="1:5" x14ac:dyDescent="0.35">
      <c r="A11" s="42">
        <v>193</v>
      </c>
      <c r="B11" s="42" t="s">
        <v>4</v>
      </c>
      <c r="C11" s="42" t="s">
        <v>12</v>
      </c>
    </row>
    <row r="12" spans="1:5" x14ac:dyDescent="0.35">
      <c r="A12" s="42">
        <v>615</v>
      </c>
      <c r="B12" s="42" t="s">
        <v>4</v>
      </c>
      <c r="C12" s="42" t="s">
        <v>9</v>
      </c>
    </row>
    <row r="13" spans="1:5" x14ac:dyDescent="0.35">
      <c r="A13" s="42">
        <v>1579</v>
      </c>
      <c r="B13" s="42" t="s">
        <v>4</v>
      </c>
      <c r="C13" s="42" t="s">
        <v>7</v>
      </c>
    </row>
    <row r="14" spans="1:5" x14ac:dyDescent="0.35">
      <c r="A14" s="42">
        <v>547</v>
      </c>
      <c r="B14" s="42" t="s">
        <v>37</v>
      </c>
      <c r="C14" s="42" t="s">
        <v>8</v>
      </c>
    </row>
    <row r="15" spans="1:5" x14ac:dyDescent="0.35">
      <c r="A15" s="42">
        <v>1687</v>
      </c>
      <c r="B15" s="42" t="s">
        <v>5</v>
      </c>
      <c r="C15" s="42" t="s">
        <v>8</v>
      </c>
    </row>
    <row r="16" spans="1:5" x14ac:dyDescent="0.35">
      <c r="A16" s="42">
        <v>972</v>
      </c>
      <c r="B16" s="42" t="s">
        <v>3</v>
      </c>
      <c r="C16" s="42" t="s">
        <v>7</v>
      </c>
    </row>
    <row r="17" spans="1:3" x14ac:dyDescent="0.35">
      <c r="A17" s="42">
        <v>234</v>
      </c>
      <c r="B17" s="42" t="s">
        <v>3</v>
      </c>
      <c r="C17" s="42" t="s">
        <v>38</v>
      </c>
    </row>
    <row r="18" spans="1:3" x14ac:dyDescent="0.35">
      <c r="A18" s="42">
        <v>151</v>
      </c>
      <c r="B18" s="42" t="s">
        <v>5</v>
      </c>
      <c r="C18" s="42" t="s">
        <v>12</v>
      </c>
    </row>
    <row r="19" spans="1:3" x14ac:dyDescent="0.35">
      <c r="A19" s="42">
        <v>1793</v>
      </c>
      <c r="B19" s="42" t="s">
        <v>37</v>
      </c>
      <c r="C19" s="42" t="s">
        <v>10</v>
      </c>
    </row>
    <row r="20" spans="1:3" x14ac:dyDescent="0.35">
      <c r="A20" s="42">
        <v>315</v>
      </c>
      <c r="B20" s="42" t="s">
        <v>5</v>
      </c>
      <c r="C20" s="42" t="s">
        <v>10</v>
      </c>
    </row>
    <row r="21" spans="1:3" x14ac:dyDescent="0.35">
      <c r="A21" s="42">
        <v>618</v>
      </c>
      <c r="B21" s="42" t="s">
        <v>37</v>
      </c>
      <c r="C21" s="42" t="s">
        <v>11</v>
      </c>
    </row>
    <row r="22" spans="1:3" x14ac:dyDescent="0.35">
      <c r="A22" s="42">
        <v>246</v>
      </c>
      <c r="B22" s="42" t="s">
        <v>37</v>
      </c>
      <c r="C22" s="42" t="s">
        <v>6</v>
      </c>
    </row>
    <row r="23" spans="1:3" x14ac:dyDescent="0.35">
      <c r="A23" s="42">
        <v>784</v>
      </c>
      <c r="B23" s="42" t="s">
        <v>37</v>
      </c>
      <c r="C23" s="42" t="s">
        <v>12</v>
      </c>
    </row>
    <row r="24" spans="1:3" x14ac:dyDescent="0.35">
      <c r="A24" s="42">
        <v>316</v>
      </c>
      <c r="B24" s="42" t="s">
        <v>4</v>
      </c>
      <c r="C24" s="42" t="s">
        <v>8</v>
      </c>
    </row>
    <row r="25" spans="1:3" x14ac:dyDescent="0.35">
      <c r="A25" s="42">
        <v>3155</v>
      </c>
      <c r="B25" s="42" t="s">
        <v>1</v>
      </c>
      <c r="C25" s="42" t="s">
        <v>8</v>
      </c>
    </row>
    <row r="26" spans="1:3" x14ac:dyDescent="0.35">
      <c r="A26" s="42">
        <v>318</v>
      </c>
      <c r="B26" s="42" t="s">
        <v>5</v>
      </c>
      <c r="C26" s="42" t="s">
        <v>38</v>
      </c>
    </row>
    <row r="27" spans="1:3" x14ac:dyDescent="0.35">
      <c r="A27" s="42">
        <v>608</v>
      </c>
      <c r="B27" s="42" t="s">
        <v>3</v>
      </c>
      <c r="C27" s="42" t="s">
        <v>10</v>
      </c>
    </row>
    <row r="28" spans="1:3" x14ac:dyDescent="0.35">
      <c r="A28" s="42">
        <v>561</v>
      </c>
      <c r="B28" s="42" t="s">
        <v>1</v>
      </c>
      <c r="C28" s="42" t="s">
        <v>12</v>
      </c>
    </row>
    <row r="29" spans="1:3" x14ac:dyDescent="0.35">
      <c r="A29" s="42">
        <v>357</v>
      </c>
      <c r="B29" s="42" t="s">
        <v>5</v>
      </c>
      <c r="C29" s="42" t="s">
        <v>6</v>
      </c>
    </row>
    <row r="30" spans="1:3" x14ac:dyDescent="0.35">
      <c r="A30" s="42">
        <v>1688</v>
      </c>
      <c r="B30" s="42" t="s">
        <v>4</v>
      </c>
      <c r="C30" s="42" t="s">
        <v>10</v>
      </c>
    </row>
    <row r="31" spans="1:3" x14ac:dyDescent="0.35">
      <c r="A31" s="42">
        <v>972</v>
      </c>
      <c r="B31" s="42" t="s">
        <v>3</v>
      </c>
      <c r="C31" s="42" t="s">
        <v>12</v>
      </c>
    </row>
    <row r="32" spans="1:3" x14ac:dyDescent="0.35">
      <c r="A32" s="42">
        <v>568</v>
      </c>
      <c r="B32" s="42" t="s">
        <v>37</v>
      </c>
      <c r="C32" s="42" t="s">
        <v>38</v>
      </c>
    </row>
    <row r="33" spans="1:3" x14ac:dyDescent="0.35">
      <c r="A33" s="42">
        <v>632</v>
      </c>
      <c r="B33" s="42" t="s">
        <v>4</v>
      </c>
      <c r="C33" s="42" t="s">
        <v>38</v>
      </c>
    </row>
    <row r="34" spans="1:3" x14ac:dyDescent="0.35">
      <c r="A34" s="42">
        <v>551</v>
      </c>
      <c r="B34" s="42" t="s">
        <v>5</v>
      </c>
      <c r="C34" s="42" t="s">
        <v>11</v>
      </c>
    </row>
    <row r="35" spans="1:3" x14ac:dyDescent="0.35">
      <c r="A35" s="42">
        <v>948</v>
      </c>
      <c r="B35" s="42" t="s">
        <v>37</v>
      </c>
      <c r="C35" s="42" t="s">
        <v>9</v>
      </c>
    </row>
    <row r="36" spans="1:3" x14ac:dyDescent="0.35">
      <c r="A36" s="42">
        <v>1358</v>
      </c>
      <c r="B36" s="42" t="s">
        <v>1</v>
      </c>
      <c r="C36" s="42" t="s">
        <v>7</v>
      </c>
    </row>
    <row r="37" spans="1:3" x14ac:dyDescent="0.35">
      <c r="A37" s="42">
        <v>135</v>
      </c>
      <c r="B37" s="42" t="s">
        <v>1</v>
      </c>
      <c r="C37" s="42" t="s">
        <v>38</v>
      </c>
    </row>
    <row r="38" spans="1:3" x14ac:dyDescent="0.35">
      <c r="A38" s="42">
        <v>849</v>
      </c>
      <c r="B38" s="42" t="s">
        <v>4</v>
      </c>
      <c r="C38" s="42" t="s">
        <v>6</v>
      </c>
    </row>
    <row r="39" spans="1:3" x14ac:dyDescent="0.35">
      <c r="A39" s="42">
        <v>158</v>
      </c>
      <c r="B39" s="42" t="s">
        <v>5</v>
      </c>
      <c r="C39" s="42" t="s">
        <v>9</v>
      </c>
    </row>
    <row r="40" spans="1:3" x14ac:dyDescent="0.35">
      <c r="A40" s="42">
        <v>1889</v>
      </c>
      <c r="B40" s="42" t="s">
        <v>4</v>
      </c>
      <c r="C40" s="42" t="s">
        <v>11</v>
      </c>
    </row>
    <row r="41" spans="1:3" x14ac:dyDescent="0.35">
      <c r="A41" s="42">
        <v>651</v>
      </c>
      <c r="B41" s="42" t="s">
        <v>5</v>
      </c>
      <c r="C41" s="42" t="s">
        <v>7</v>
      </c>
    </row>
    <row r="42" spans="1:3" x14ac:dyDescent="0.35">
      <c r="A42" s="42">
        <v>651</v>
      </c>
      <c r="B42" s="42" t="s">
        <v>3</v>
      </c>
      <c r="C42" s="42" t="s">
        <v>6</v>
      </c>
    </row>
    <row r="43" spans="1:3" x14ac:dyDescent="0.35">
      <c r="A43" s="41"/>
      <c r="B43" s="41"/>
      <c r="C43" s="41"/>
    </row>
    <row r="44" spans="1:3" x14ac:dyDescent="0.35">
      <c r="A44" s="41"/>
      <c r="B44" s="41"/>
      <c r="C44" s="41"/>
    </row>
    <row r="45" spans="1:3" x14ac:dyDescent="0.35">
      <c r="A45" s="41"/>
      <c r="B45" s="41"/>
      <c r="C45" s="41"/>
    </row>
    <row r="46" spans="1:3" x14ac:dyDescent="0.35">
      <c r="A46" s="41"/>
      <c r="B46" s="41"/>
      <c r="C46" s="41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55213-C0A4-493F-B23F-3B47136CD936}">
  <dimension ref="A3:D9"/>
  <sheetViews>
    <sheetView zoomScaleNormal="100" workbookViewId="0">
      <selection activeCell="B12" sqref="B12"/>
    </sheetView>
  </sheetViews>
  <sheetFormatPr baseColWidth="10" defaultRowHeight="14.5" x14ac:dyDescent="0.35"/>
  <cols>
    <col min="1" max="1" width="19.54296875" bestFit="1" customWidth="1"/>
    <col min="2" max="2" width="18.1796875" bestFit="1" customWidth="1"/>
    <col min="3" max="3" width="27.54296875" customWidth="1"/>
    <col min="4" max="4" width="13.1796875" customWidth="1"/>
    <col min="5" max="5" width="6.81640625" bestFit="1" customWidth="1"/>
    <col min="6" max="6" width="10" bestFit="1" customWidth="1"/>
    <col min="7" max="7" width="11.7265625" bestFit="1" customWidth="1"/>
    <col min="8" max="8" width="8.81640625" bestFit="1" customWidth="1"/>
    <col min="9" max="9" width="4.81640625" bestFit="1" customWidth="1"/>
    <col min="10" max="10" width="11.7265625" bestFit="1" customWidth="1"/>
  </cols>
  <sheetData>
    <row r="3" spans="1:4" x14ac:dyDescent="0.35">
      <c r="A3" s="14" t="s">
        <v>14</v>
      </c>
      <c r="B3" s="6" t="s">
        <v>15</v>
      </c>
      <c r="C3" s="3" t="s">
        <v>18</v>
      </c>
      <c r="D3" s="3"/>
    </row>
    <row r="4" spans="1:4" x14ac:dyDescent="0.35">
      <c r="A4" s="2" t="s">
        <v>1</v>
      </c>
      <c r="B4">
        <v>8177</v>
      </c>
      <c r="C4" s="11"/>
      <c r="D4" s="7">
        <f>AVERAGE(B4/8)</f>
        <v>1022.125</v>
      </c>
    </row>
    <row r="5" spans="1:4" x14ac:dyDescent="0.35">
      <c r="A5" s="2" t="s">
        <v>3</v>
      </c>
      <c r="B5">
        <v>4877</v>
      </c>
      <c r="C5" s="8"/>
      <c r="D5" s="8">
        <f t="shared" ref="D5:D8" si="0">AVERAGE(B5/8)</f>
        <v>609.625</v>
      </c>
    </row>
    <row r="6" spans="1:4" x14ac:dyDescent="0.35">
      <c r="A6" s="2" t="s">
        <v>4</v>
      </c>
      <c r="B6">
        <v>7761</v>
      </c>
      <c r="C6" s="8"/>
      <c r="D6" s="8">
        <f t="shared" si="0"/>
        <v>970.125</v>
      </c>
    </row>
    <row r="7" spans="1:4" x14ac:dyDescent="0.35">
      <c r="A7" s="2" t="s">
        <v>2</v>
      </c>
      <c r="B7">
        <v>15071</v>
      </c>
      <c r="C7" s="8"/>
      <c r="D7" s="8">
        <f t="shared" si="0"/>
        <v>1883.875</v>
      </c>
    </row>
    <row r="8" spans="1:4" x14ac:dyDescent="0.35">
      <c r="A8" s="2" t="s">
        <v>5</v>
      </c>
      <c r="B8">
        <v>4188</v>
      </c>
      <c r="C8" s="9"/>
      <c r="D8" s="9">
        <f t="shared" si="0"/>
        <v>523.5</v>
      </c>
    </row>
    <row r="9" spans="1:4" x14ac:dyDescent="0.35">
      <c r="A9" s="12" t="s">
        <v>16</v>
      </c>
      <c r="B9" s="13">
        <v>40074</v>
      </c>
      <c r="C9" s="3"/>
      <c r="D9" s="3">
        <f>AVERAGE(D4:D8)</f>
        <v>1001.85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3C6F8-D28A-49D4-B3B8-CB262D41A38D}">
  <dimension ref="A3:E12"/>
  <sheetViews>
    <sheetView workbookViewId="0">
      <selection activeCell="G4" sqref="G4"/>
    </sheetView>
  </sheetViews>
  <sheetFormatPr baseColWidth="10" defaultRowHeight="14.5" x14ac:dyDescent="0.35"/>
  <cols>
    <col min="1" max="1" width="19.54296875" bestFit="1" customWidth="1"/>
    <col min="2" max="2" width="18.1796875" bestFit="1" customWidth="1"/>
    <col min="3" max="3" width="8.7265625" bestFit="1" customWidth="1"/>
    <col min="4" max="4" width="7.7265625" customWidth="1"/>
    <col min="5" max="5" width="13.1796875" customWidth="1"/>
    <col min="6" max="6" width="7.54296875" bestFit="1" customWidth="1"/>
    <col min="7" max="7" width="9.81640625" bestFit="1" customWidth="1"/>
    <col min="8" max="8" width="8.81640625" bestFit="1" customWidth="1"/>
    <col min="9" max="9" width="4.81640625" bestFit="1" customWidth="1"/>
    <col min="10" max="10" width="11.7265625" bestFit="1" customWidth="1"/>
  </cols>
  <sheetData>
    <row r="3" spans="1:5" x14ac:dyDescent="0.35">
      <c r="A3" s="14" t="s">
        <v>14</v>
      </c>
      <c r="B3" s="6" t="s">
        <v>15</v>
      </c>
      <c r="C3" s="3" t="s">
        <v>19</v>
      </c>
      <c r="D3" s="5"/>
      <c r="E3" s="5"/>
    </row>
    <row r="4" spans="1:5" x14ac:dyDescent="0.35">
      <c r="A4" s="2" t="s">
        <v>7</v>
      </c>
      <c r="B4">
        <v>14127</v>
      </c>
      <c r="C4" s="7"/>
      <c r="D4" s="7"/>
      <c r="E4" s="7">
        <f>AVERAGE(B4/5)</f>
        <v>2825.4</v>
      </c>
    </row>
    <row r="5" spans="1:5" x14ac:dyDescent="0.35">
      <c r="A5" s="2" t="s">
        <v>10</v>
      </c>
      <c r="B5">
        <v>5253</v>
      </c>
      <c r="C5" s="8"/>
      <c r="D5" s="8"/>
      <c r="E5" s="8">
        <f t="shared" ref="E5:E11" si="0">AVERAGE(B5/5)</f>
        <v>1050.5999999999999</v>
      </c>
    </row>
    <row r="6" spans="1:5" x14ac:dyDescent="0.35">
      <c r="A6" s="2" t="s">
        <v>11</v>
      </c>
      <c r="B6">
        <v>4965</v>
      </c>
      <c r="C6" s="8"/>
      <c r="D6" s="8"/>
      <c r="E6" s="8">
        <f t="shared" si="0"/>
        <v>993</v>
      </c>
    </row>
    <row r="7" spans="1:5" x14ac:dyDescent="0.35">
      <c r="A7" s="2" t="s">
        <v>8</v>
      </c>
      <c r="B7">
        <v>6247</v>
      </c>
      <c r="C7" s="8"/>
      <c r="D7" s="8"/>
      <c r="E7" s="8">
        <f t="shared" si="0"/>
        <v>1249.4000000000001</v>
      </c>
    </row>
    <row r="8" spans="1:5" x14ac:dyDescent="0.35">
      <c r="A8" s="2" t="s">
        <v>9</v>
      </c>
      <c r="B8">
        <v>2240</v>
      </c>
      <c r="C8" s="8"/>
      <c r="D8" s="8"/>
      <c r="E8" s="8">
        <f t="shared" si="0"/>
        <v>448</v>
      </c>
    </row>
    <row r="9" spans="1:5" x14ac:dyDescent="0.35">
      <c r="A9" s="2" t="s">
        <v>13</v>
      </c>
      <c r="B9">
        <v>1887</v>
      </c>
      <c r="C9" s="8"/>
      <c r="D9" s="8"/>
      <c r="E9" s="8">
        <f t="shared" si="0"/>
        <v>377.4</v>
      </c>
    </row>
    <row r="10" spans="1:5" x14ac:dyDescent="0.35">
      <c r="A10" s="2" t="s">
        <v>12</v>
      </c>
      <c r="B10">
        <v>2661</v>
      </c>
      <c r="C10" s="8"/>
      <c r="D10" s="8"/>
      <c r="E10" s="8">
        <f t="shared" si="0"/>
        <v>532.20000000000005</v>
      </c>
    </row>
    <row r="11" spans="1:5" x14ac:dyDescent="0.35">
      <c r="A11" s="2" t="s">
        <v>6</v>
      </c>
      <c r="B11">
        <v>2694</v>
      </c>
      <c r="C11" s="9"/>
      <c r="D11" s="9"/>
      <c r="E11" s="9">
        <f t="shared" si="0"/>
        <v>538.79999999999995</v>
      </c>
    </row>
    <row r="12" spans="1:5" x14ac:dyDescent="0.35">
      <c r="A12" s="12" t="s">
        <v>16</v>
      </c>
      <c r="B12" s="13">
        <v>40074</v>
      </c>
      <c r="C12" s="4"/>
      <c r="D12" s="4"/>
      <c r="E12" s="10">
        <f>AVERAGE(E4:E11)</f>
        <v>1001.8499999999999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3FD42-D059-433C-82C1-E8088C3EED00}">
  <dimension ref="A3:G13"/>
  <sheetViews>
    <sheetView workbookViewId="0">
      <selection activeCell="H11" sqref="H11"/>
    </sheetView>
  </sheetViews>
  <sheetFormatPr baseColWidth="10" defaultRowHeight="14.5" x14ac:dyDescent="0.35"/>
  <cols>
    <col min="1" max="1" width="19.54296875" bestFit="1" customWidth="1"/>
    <col min="2" max="2" width="28" customWidth="1"/>
    <col min="3" max="3" width="17.453125" customWidth="1"/>
    <col min="4" max="4" width="13.54296875" customWidth="1"/>
    <col min="5" max="5" width="10" customWidth="1"/>
    <col min="6" max="6" width="12" customWidth="1"/>
    <col min="7" max="7" width="14.1796875" customWidth="1"/>
  </cols>
  <sheetData>
    <row r="3" spans="1:7" x14ac:dyDescent="0.35">
      <c r="A3" s="1" t="s">
        <v>15</v>
      </c>
      <c r="B3" s="1" t="s">
        <v>17</v>
      </c>
    </row>
    <row r="4" spans="1:7" x14ac:dyDescent="0.35">
      <c r="A4" s="1" t="s">
        <v>14</v>
      </c>
      <c r="B4" t="s">
        <v>1</v>
      </c>
      <c r="C4" t="s">
        <v>3</v>
      </c>
      <c r="D4" t="s">
        <v>4</v>
      </c>
      <c r="E4" t="s">
        <v>2</v>
      </c>
      <c r="F4" t="s">
        <v>5</v>
      </c>
      <c r="G4" t="s">
        <v>16</v>
      </c>
    </row>
    <row r="5" spans="1:7" x14ac:dyDescent="0.35">
      <c r="A5" s="2" t="s">
        <v>7</v>
      </c>
      <c r="B5">
        <v>1358</v>
      </c>
      <c r="C5">
        <v>972</v>
      </c>
      <c r="D5">
        <v>1579</v>
      </c>
      <c r="E5">
        <v>9567</v>
      </c>
      <c r="F5">
        <v>651</v>
      </c>
      <c r="G5">
        <v>14127</v>
      </c>
    </row>
    <row r="6" spans="1:7" x14ac:dyDescent="0.35">
      <c r="A6" s="2" t="s">
        <v>10</v>
      </c>
      <c r="B6">
        <v>849</v>
      </c>
      <c r="C6">
        <v>608</v>
      </c>
      <c r="D6">
        <v>1688</v>
      </c>
      <c r="E6">
        <v>1793</v>
      </c>
      <c r="F6">
        <v>315</v>
      </c>
      <c r="G6">
        <v>5253</v>
      </c>
    </row>
    <row r="7" spans="1:7" x14ac:dyDescent="0.35">
      <c r="A7" s="2" t="s">
        <v>11</v>
      </c>
      <c r="B7">
        <v>1355</v>
      </c>
      <c r="C7">
        <v>552</v>
      </c>
      <c r="D7">
        <v>1889</v>
      </c>
      <c r="E7">
        <v>618</v>
      </c>
      <c r="F7">
        <v>551</v>
      </c>
      <c r="G7">
        <v>4965</v>
      </c>
    </row>
    <row r="8" spans="1:7" x14ac:dyDescent="0.35">
      <c r="A8" s="2" t="s">
        <v>8</v>
      </c>
      <c r="B8">
        <v>3155</v>
      </c>
      <c r="C8">
        <v>542</v>
      </c>
      <c r="D8">
        <v>316</v>
      </c>
      <c r="E8">
        <v>547</v>
      </c>
      <c r="F8">
        <v>1687</v>
      </c>
      <c r="G8">
        <v>6247</v>
      </c>
    </row>
    <row r="9" spans="1:7" x14ac:dyDescent="0.35">
      <c r="A9" s="2" t="s">
        <v>9</v>
      </c>
      <c r="B9">
        <v>173</v>
      </c>
      <c r="C9">
        <v>346</v>
      </c>
      <c r="D9">
        <v>615</v>
      </c>
      <c r="E9">
        <v>948</v>
      </c>
      <c r="F9">
        <v>158</v>
      </c>
      <c r="G9">
        <v>2240</v>
      </c>
    </row>
    <row r="10" spans="1:7" x14ac:dyDescent="0.35">
      <c r="A10" s="2" t="s">
        <v>13</v>
      </c>
      <c r="B10">
        <v>135</v>
      </c>
      <c r="C10">
        <v>234</v>
      </c>
      <c r="D10">
        <v>632</v>
      </c>
      <c r="E10">
        <v>568</v>
      </c>
      <c r="F10">
        <v>318</v>
      </c>
      <c r="G10">
        <v>1887</v>
      </c>
    </row>
    <row r="11" spans="1:7" x14ac:dyDescent="0.35">
      <c r="A11" s="2" t="s">
        <v>12</v>
      </c>
      <c r="B11">
        <v>561</v>
      </c>
      <c r="C11">
        <v>972</v>
      </c>
      <c r="D11">
        <v>193</v>
      </c>
      <c r="E11">
        <v>784</v>
      </c>
      <c r="F11">
        <v>151</v>
      </c>
      <c r="G11">
        <v>2661</v>
      </c>
    </row>
    <row r="12" spans="1:7" x14ac:dyDescent="0.35">
      <c r="A12" s="2" t="s">
        <v>6</v>
      </c>
      <c r="B12">
        <v>591</v>
      </c>
      <c r="C12">
        <v>651</v>
      </c>
      <c r="D12">
        <v>849</v>
      </c>
      <c r="E12">
        <v>246</v>
      </c>
      <c r="F12">
        <v>357</v>
      </c>
      <c r="G12">
        <v>2694</v>
      </c>
    </row>
    <row r="13" spans="1:7" x14ac:dyDescent="0.35">
      <c r="A13" s="2" t="s">
        <v>16</v>
      </c>
      <c r="B13">
        <v>8177</v>
      </c>
      <c r="C13">
        <v>4877</v>
      </c>
      <c r="D13">
        <v>7761</v>
      </c>
      <c r="E13">
        <v>15071</v>
      </c>
      <c r="F13">
        <v>4188</v>
      </c>
      <c r="G13">
        <v>40074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A01CD-9DEA-471B-BF7F-33674C617D97}">
  <dimension ref="A1:G20"/>
  <sheetViews>
    <sheetView topLeftCell="A2" workbookViewId="0">
      <selection activeCell="H5" sqref="H5"/>
    </sheetView>
  </sheetViews>
  <sheetFormatPr baseColWidth="10" defaultRowHeight="14.5" x14ac:dyDescent="0.35"/>
  <cols>
    <col min="2" max="2" width="15.7265625" customWidth="1"/>
    <col min="4" max="4" width="15.26953125" customWidth="1"/>
    <col min="5" max="5" width="11.1796875" bestFit="1" customWidth="1"/>
    <col min="6" max="6" width="14.453125" customWidth="1"/>
    <col min="7" max="7" width="20.453125" customWidth="1"/>
  </cols>
  <sheetData>
    <row r="1" spans="1:7" ht="15" thickBot="1" x14ac:dyDescent="0.4">
      <c r="A1" s="20" t="s">
        <v>20</v>
      </c>
      <c r="B1" s="15" t="s">
        <v>21</v>
      </c>
      <c r="C1" s="15" t="s">
        <v>22</v>
      </c>
      <c r="D1" s="15" t="s">
        <v>23</v>
      </c>
      <c r="E1" s="15" t="s">
        <v>24</v>
      </c>
      <c r="F1" s="15" t="s">
        <v>25</v>
      </c>
      <c r="G1" s="15" t="s">
        <v>26</v>
      </c>
    </row>
    <row r="2" spans="1:7" x14ac:dyDescent="0.35">
      <c r="A2" s="36">
        <v>1</v>
      </c>
      <c r="B2" s="24">
        <v>120</v>
      </c>
      <c r="C2" s="26">
        <v>3</v>
      </c>
      <c r="D2" s="33">
        <f>C2*B2</f>
        <v>360</v>
      </c>
      <c r="E2" s="29" cm="1">
        <f t="array" ref="E2">_xlfn.IFS(Tableau3[[#This Row],[PT]]&lt;100,0%,Tableau3[[#This Row],[PT]]&gt;=1000,10%,Tableau3[[#This Row],[PT]]&gt;=100,5%)</f>
        <v>0.05</v>
      </c>
      <c r="F2" s="33">
        <f>D2*E2</f>
        <v>18</v>
      </c>
      <c r="G2" s="21">
        <f>D2-F2</f>
        <v>342</v>
      </c>
    </row>
    <row r="3" spans="1:7" x14ac:dyDescent="0.35">
      <c r="A3" s="37">
        <v>2</v>
      </c>
      <c r="B3" s="25">
        <v>56</v>
      </c>
      <c r="C3" s="27">
        <v>5</v>
      </c>
      <c r="D3" s="34">
        <f t="shared" ref="D3:D15" si="0">C3*B3</f>
        <v>280</v>
      </c>
      <c r="E3" s="30" cm="1">
        <f t="array" ref="E3">_xlfn.IFS(Tableau3[[#This Row],[PT]]&lt;100,0%,Tableau3[[#This Row],[PT]]&gt;=1000,10%,Tableau3[[#This Row],[PT]]&gt;=100,5%)</f>
        <v>0.05</v>
      </c>
      <c r="F3" s="34">
        <f t="shared" ref="F3:F15" si="1">D3*E3</f>
        <v>14</v>
      </c>
      <c r="G3" s="22">
        <f t="shared" ref="G3:G15" si="2">D3-F3</f>
        <v>266</v>
      </c>
    </row>
    <row r="4" spans="1:7" x14ac:dyDescent="0.35">
      <c r="A4" s="37">
        <v>3</v>
      </c>
      <c r="B4" s="25">
        <v>70</v>
      </c>
      <c r="C4" s="27">
        <v>2</v>
      </c>
      <c r="D4" s="34">
        <f t="shared" si="0"/>
        <v>140</v>
      </c>
      <c r="E4" s="30" cm="1">
        <f t="array" ref="E4">_xlfn.IFS(Tableau3[[#This Row],[PT]]&lt;100,0%,Tableau3[[#This Row],[PT]]&gt;=1000,10%,Tableau3[[#This Row],[PT]]&gt;=100,5%)</f>
        <v>0.05</v>
      </c>
      <c r="F4" s="34">
        <f t="shared" si="1"/>
        <v>7</v>
      </c>
      <c r="G4" s="22">
        <f t="shared" si="2"/>
        <v>133</v>
      </c>
    </row>
    <row r="5" spans="1:7" x14ac:dyDescent="0.35">
      <c r="A5" s="37">
        <v>4</v>
      </c>
      <c r="B5" s="25">
        <v>430</v>
      </c>
      <c r="C5" s="27">
        <v>7</v>
      </c>
      <c r="D5" s="22">
        <f t="shared" si="0"/>
        <v>3010</v>
      </c>
      <c r="E5" s="30" cm="1">
        <f t="array" ref="E5">_xlfn.IFS(Tableau3[[#This Row],[PT]]&lt;100,0%,Tableau3[[#This Row],[PT]]&gt;=1000,10%,Tableau3[[#This Row],[PT]]&gt;=100,5%)</f>
        <v>0.1</v>
      </c>
      <c r="F5" s="34">
        <f t="shared" si="1"/>
        <v>301</v>
      </c>
      <c r="G5" s="22">
        <f t="shared" si="2"/>
        <v>2709</v>
      </c>
    </row>
    <row r="6" spans="1:7" x14ac:dyDescent="0.35">
      <c r="A6" s="37">
        <v>5</v>
      </c>
      <c r="B6" s="25">
        <v>230</v>
      </c>
      <c r="C6" s="27">
        <v>23</v>
      </c>
      <c r="D6" s="22">
        <f t="shared" si="0"/>
        <v>5290</v>
      </c>
      <c r="E6" s="30" cm="1">
        <f t="array" ref="E6">_xlfn.IFS(Tableau3[[#This Row],[PT]]&lt;100,0%,Tableau3[[#This Row],[PT]]&gt;=1000,10%,Tableau3[[#This Row],[PT]]&gt;=100,5%)</f>
        <v>0.1</v>
      </c>
      <c r="F6" s="34">
        <f t="shared" si="1"/>
        <v>529</v>
      </c>
      <c r="G6" s="22">
        <f t="shared" si="2"/>
        <v>4761</v>
      </c>
    </row>
    <row r="7" spans="1:7" x14ac:dyDescent="0.35">
      <c r="A7" s="37">
        <v>6</v>
      </c>
      <c r="B7" s="25">
        <v>10</v>
      </c>
      <c r="C7" s="27">
        <v>2</v>
      </c>
      <c r="D7" s="34">
        <f t="shared" si="0"/>
        <v>20</v>
      </c>
      <c r="E7" s="30" cm="1">
        <f t="array" ref="E7">_xlfn.IFS(Tableau3[[#This Row],[PT]]&lt;100,0%,Tableau3[[#This Row],[PT]]&gt;=1000,10%,Tableau3[[#This Row],[PT]]&gt;=100,5%)</f>
        <v>0</v>
      </c>
      <c r="F7" s="34">
        <f t="shared" si="1"/>
        <v>0</v>
      </c>
      <c r="G7" s="22">
        <f t="shared" si="2"/>
        <v>20</v>
      </c>
    </row>
    <row r="8" spans="1:7" x14ac:dyDescent="0.35">
      <c r="A8" s="37">
        <v>7</v>
      </c>
      <c r="B8" s="25">
        <v>5</v>
      </c>
      <c r="C8" s="27">
        <v>8</v>
      </c>
      <c r="D8" s="34">
        <f t="shared" si="0"/>
        <v>40</v>
      </c>
      <c r="E8" s="30" cm="1">
        <f t="array" ref="E8">_xlfn.IFS(Tableau3[[#This Row],[PT]]&lt;100,0%,Tableau3[[#This Row],[PT]]&gt;=1000,10%,Tableau3[[#This Row],[PT]]&gt;=100,5%)</f>
        <v>0</v>
      </c>
      <c r="F8" s="34">
        <f t="shared" si="1"/>
        <v>0</v>
      </c>
      <c r="G8" s="22">
        <f t="shared" si="2"/>
        <v>40</v>
      </c>
    </row>
    <row r="9" spans="1:7" x14ac:dyDescent="0.35">
      <c r="A9" s="37">
        <v>8</v>
      </c>
      <c r="B9" s="25">
        <v>5040</v>
      </c>
      <c r="C9" s="27">
        <v>1</v>
      </c>
      <c r="D9" s="22">
        <f t="shared" si="0"/>
        <v>5040</v>
      </c>
      <c r="E9" s="30" cm="1">
        <f t="array" ref="E9">_xlfn.IFS(Tableau3[[#This Row],[PT]]&lt;100,0%,Tableau3[[#This Row],[PT]]&gt;=1000,10%,Tableau3[[#This Row],[PT]]&gt;=100,5%)</f>
        <v>0.1</v>
      </c>
      <c r="F9" s="34">
        <f t="shared" si="1"/>
        <v>504</v>
      </c>
      <c r="G9" s="22">
        <f t="shared" si="2"/>
        <v>4536</v>
      </c>
    </row>
    <row r="10" spans="1:7" x14ac:dyDescent="0.35">
      <c r="A10" s="37">
        <v>9</v>
      </c>
      <c r="B10" s="25">
        <v>1200</v>
      </c>
      <c r="C10" s="27">
        <v>3</v>
      </c>
      <c r="D10" s="22">
        <f t="shared" si="0"/>
        <v>3600</v>
      </c>
      <c r="E10" s="30" cm="1">
        <f t="array" ref="E10">_xlfn.IFS(Tableau3[[#This Row],[PT]]&lt;100,0%,Tableau3[[#This Row],[PT]]&gt;=1000,10%,Tableau3[[#This Row],[PT]]&gt;=100,5%)</f>
        <v>0.1</v>
      </c>
      <c r="F10" s="34">
        <f t="shared" si="1"/>
        <v>360</v>
      </c>
      <c r="G10" s="22">
        <f t="shared" si="2"/>
        <v>3240</v>
      </c>
    </row>
    <row r="11" spans="1:7" x14ac:dyDescent="0.35">
      <c r="A11" s="37">
        <v>10</v>
      </c>
      <c r="B11" s="25">
        <v>480</v>
      </c>
      <c r="C11" s="27">
        <v>4</v>
      </c>
      <c r="D11" s="22">
        <f t="shared" si="0"/>
        <v>1920</v>
      </c>
      <c r="E11" s="30" cm="1">
        <f t="array" ref="E11">_xlfn.IFS(Tableau3[[#This Row],[PT]]&lt;100,0%,Tableau3[[#This Row],[PT]]&gt;=1000,10%,Tableau3[[#This Row],[PT]]&gt;=100,5%)</f>
        <v>0.1</v>
      </c>
      <c r="F11" s="34">
        <f t="shared" si="1"/>
        <v>192</v>
      </c>
      <c r="G11" s="22">
        <f t="shared" si="2"/>
        <v>1728</v>
      </c>
    </row>
    <row r="12" spans="1:7" x14ac:dyDescent="0.35">
      <c r="A12" s="37">
        <v>11</v>
      </c>
      <c r="B12" s="25">
        <v>33</v>
      </c>
      <c r="C12" s="27">
        <v>5</v>
      </c>
      <c r="D12" s="34">
        <f t="shared" si="0"/>
        <v>165</v>
      </c>
      <c r="E12" s="30" cm="1">
        <f t="array" ref="E12">_xlfn.IFS(Tableau3[[#This Row],[PT]]&lt;100,0%,Tableau3[[#This Row],[PT]]&gt;=1000,10%,Tableau3[[#This Row],[PT]]&gt;=100,5%)</f>
        <v>0.05</v>
      </c>
      <c r="F12" s="34">
        <f t="shared" si="1"/>
        <v>8.25</v>
      </c>
      <c r="G12" s="22">
        <f t="shared" si="2"/>
        <v>156.75</v>
      </c>
    </row>
    <row r="13" spans="1:7" x14ac:dyDescent="0.35">
      <c r="A13" s="37">
        <v>12</v>
      </c>
      <c r="B13" s="25">
        <v>1200</v>
      </c>
      <c r="C13" s="27">
        <v>2</v>
      </c>
      <c r="D13" s="22">
        <f t="shared" si="0"/>
        <v>2400</v>
      </c>
      <c r="E13" s="30" cm="1">
        <f t="array" ref="E13">_xlfn.IFS(Tableau3[[#This Row],[PT]]&lt;100,0%,Tableau3[[#This Row],[PT]]&gt;=1000,10%,Tableau3[[#This Row],[PT]]&gt;=100,5%)</f>
        <v>0.1</v>
      </c>
      <c r="F13" s="34">
        <f t="shared" si="1"/>
        <v>240</v>
      </c>
      <c r="G13" s="22">
        <f t="shared" si="2"/>
        <v>2160</v>
      </c>
    </row>
    <row r="14" spans="1:7" x14ac:dyDescent="0.35">
      <c r="A14" s="37">
        <v>13</v>
      </c>
      <c r="B14" s="25">
        <v>15</v>
      </c>
      <c r="C14" s="27">
        <v>10</v>
      </c>
      <c r="D14" s="34">
        <f t="shared" si="0"/>
        <v>150</v>
      </c>
      <c r="E14" s="30" cm="1">
        <f t="array" ref="E14">_xlfn.IFS(Tableau3[[#This Row],[PT]]&lt;100,0%,Tableau3[[#This Row],[PT]]&gt;=1000,10%,Tableau3[[#This Row],[PT]]&gt;=100,5%)</f>
        <v>0.05</v>
      </c>
      <c r="F14" s="34">
        <f t="shared" si="1"/>
        <v>7.5</v>
      </c>
      <c r="G14" s="22">
        <f t="shared" si="2"/>
        <v>142.5</v>
      </c>
    </row>
    <row r="15" spans="1:7" ht="15" thickBot="1" x14ac:dyDescent="0.4">
      <c r="A15" s="38">
        <v>14</v>
      </c>
      <c r="B15" s="32">
        <v>24</v>
      </c>
      <c r="C15" s="28">
        <v>5</v>
      </c>
      <c r="D15" s="35">
        <f t="shared" si="0"/>
        <v>120</v>
      </c>
      <c r="E15" s="31" cm="1">
        <f t="array" ref="E15">_xlfn.IFS(Tableau3[[#This Row],[PT]]&lt;100,0%,Tableau3[[#This Row],[PT]]&gt;=1000,10%,Tableau3[[#This Row],[PT]]&gt;=100,5%)</f>
        <v>0.05</v>
      </c>
      <c r="F15" s="35">
        <f t="shared" si="1"/>
        <v>6</v>
      </c>
      <c r="G15" s="23">
        <f t="shared" si="2"/>
        <v>114</v>
      </c>
    </row>
    <row r="16" spans="1:7" ht="15" thickBot="1" x14ac:dyDescent="0.4"/>
    <row r="17" spans="5:7" ht="15" thickBot="1" x14ac:dyDescent="0.4">
      <c r="E17" s="44" t="s">
        <v>27</v>
      </c>
      <c r="F17" s="45"/>
      <c r="G17" s="17">
        <f>SUM(Tableau3[Total a payer])</f>
        <v>20348.25</v>
      </c>
    </row>
    <row r="18" spans="5:7" ht="15" thickBot="1" x14ac:dyDescent="0.4">
      <c r="E18" s="44" t="s">
        <v>28</v>
      </c>
      <c r="F18" s="45"/>
      <c r="G18" s="18">
        <v>0.19</v>
      </c>
    </row>
    <row r="19" spans="5:7" ht="15" thickBot="1" x14ac:dyDescent="0.4">
      <c r="E19" s="44" t="s">
        <v>29</v>
      </c>
      <c r="F19" s="45"/>
      <c r="G19" s="17">
        <f>G18*G17</f>
        <v>3866.1675</v>
      </c>
    </row>
    <row r="20" spans="5:7" ht="16" thickBot="1" x14ac:dyDescent="0.4">
      <c r="E20" s="46" t="s">
        <v>30</v>
      </c>
      <c r="F20" s="47"/>
      <c r="G20" s="19">
        <f>G17+G19</f>
        <v>24214.4175</v>
      </c>
    </row>
  </sheetData>
  <mergeCells count="4">
    <mergeCell ref="E17:F17"/>
    <mergeCell ref="E18:F18"/>
    <mergeCell ref="E19:F19"/>
    <mergeCell ref="E20:F20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A2C80-9044-4A72-B979-9CEFEB64FF02}">
  <dimension ref="A1:C12"/>
  <sheetViews>
    <sheetView tabSelected="1" workbookViewId="0">
      <selection activeCell="E10" sqref="E10"/>
    </sheetView>
  </sheetViews>
  <sheetFormatPr baseColWidth="10" defaultRowHeight="14.5" x14ac:dyDescent="0.35"/>
  <cols>
    <col min="2" max="2" width="15.453125" customWidth="1"/>
    <col min="3" max="3" width="13.1796875" customWidth="1"/>
  </cols>
  <sheetData>
    <row r="1" spans="1:3" ht="15" thickBot="1" x14ac:dyDescent="0.4">
      <c r="A1" s="40" t="s">
        <v>31</v>
      </c>
      <c r="B1" s="39" t="s">
        <v>32</v>
      </c>
      <c r="C1" s="39" t="s">
        <v>33</v>
      </c>
    </row>
    <row r="2" spans="1:3" x14ac:dyDescent="0.35">
      <c r="A2" s="36">
        <v>1</v>
      </c>
      <c r="B2" s="36">
        <v>5</v>
      </c>
      <c r="C2" s="36">
        <f>B2/A2</f>
        <v>5</v>
      </c>
    </row>
    <row r="3" spans="1:3" x14ac:dyDescent="0.35">
      <c r="A3" s="37">
        <v>2</v>
      </c>
      <c r="B3" s="37">
        <v>10</v>
      </c>
      <c r="C3" s="37">
        <f t="shared" ref="C3:C11" si="0">B3/A3</f>
        <v>5</v>
      </c>
    </row>
    <row r="4" spans="1:3" x14ac:dyDescent="0.35">
      <c r="A4" s="37">
        <v>3</v>
      </c>
      <c r="B4" s="37">
        <v>17</v>
      </c>
      <c r="C4" s="37">
        <f t="shared" si="0"/>
        <v>5.666666666666667</v>
      </c>
    </row>
    <row r="5" spans="1:3" x14ac:dyDescent="0.35">
      <c r="A5" s="37">
        <v>4</v>
      </c>
      <c r="B5" s="37">
        <v>27</v>
      </c>
      <c r="C5" s="37">
        <f t="shared" si="0"/>
        <v>6.75</v>
      </c>
    </row>
    <row r="6" spans="1:3" x14ac:dyDescent="0.35">
      <c r="A6" s="37">
        <v>5</v>
      </c>
      <c r="B6" s="37">
        <v>37</v>
      </c>
      <c r="C6" s="37">
        <f t="shared" si="0"/>
        <v>7.4</v>
      </c>
    </row>
    <row r="7" spans="1:3" x14ac:dyDescent="0.35">
      <c r="A7" s="37">
        <v>6</v>
      </c>
      <c r="B7" s="37">
        <v>49</v>
      </c>
      <c r="C7" s="37">
        <f t="shared" si="0"/>
        <v>8.1666666666666661</v>
      </c>
    </row>
    <row r="8" spans="1:3" x14ac:dyDescent="0.35">
      <c r="A8" s="37">
        <v>7</v>
      </c>
      <c r="B8" s="37">
        <v>63</v>
      </c>
      <c r="C8" s="37">
        <f t="shared" si="0"/>
        <v>9</v>
      </c>
    </row>
    <row r="9" spans="1:3" x14ac:dyDescent="0.35">
      <c r="A9" s="37">
        <v>8</v>
      </c>
      <c r="B9" s="37">
        <v>75</v>
      </c>
      <c r="C9" s="37">
        <f t="shared" si="0"/>
        <v>9.375</v>
      </c>
    </row>
    <row r="10" spans="1:3" x14ac:dyDescent="0.35">
      <c r="A10" s="37">
        <v>9</v>
      </c>
      <c r="B10" s="37">
        <v>83</v>
      </c>
      <c r="C10" s="37">
        <f t="shared" si="0"/>
        <v>9.2222222222222214</v>
      </c>
    </row>
    <row r="11" spans="1:3" ht="15" thickBot="1" x14ac:dyDescent="0.4">
      <c r="A11" s="38">
        <v>10</v>
      </c>
      <c r="B11" s="38">
        <v>91</v>
      </c>
      <c r="C11" s="38">
        <f t="shared" si="0"/>
        <v>9.1</v>
      </c>
    </row>
    <row r="12" spans="1:3" x14ac:dyDescent="0.35">
      <c r="A12" s="16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QST 1</vt:lpstr>
      <vt:lpstr>QST 2.1</vt:lpstr>
      <vt:lpstr>QST 2.2</vt:lpstr>
      <vt:lpstr>QST 2.3</vt:lpstr>
      <vt:lpstr>QST 3 </vt:lpstr>
      <vt:lpstr>QST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MAYTech</dc:creator>
  <cp:lastModifiedBy>ThinkPad MAYTech</cp:lastModifiedBy>
  <dcterms:created xsi:type="dcterms:W3CDTF">2023-12-29T18:56:05Z</dcterms:created>
  <dcterms:modified xsi:type="dcterms:W3CDTF">2024-01-04T13:21:04Z</dcterms:modified>
</cp:coreProperties>
</file>