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se34054_grupo_ypf_com/Documents/Escritorio/"/>
    </mc:Choice>
  </mc:AlternateContent>
  <xr:revisionPtr revIDLastSave="0" documentId="8_{D1BF04C1-0626-42C8-9988-7469B58CB060}" xr6:coauthVersionLast="47" xr6:coauthVersionMax="47" xr10:uidLastSave="{00000000-0000-0000-0000-000000000000}"/>
  <bookViews>
    <workbookView xWindow="-120" yWindow="-120" windowWidth="20730" windowHeight="11160" activeTab="2" xr2:uid="{FEE3356A-301B-41CA-AD12-29A1C5435915}"/>
  </bookViews>
  <sheets>
    <sheet name="Eje1" sheetId="1" r:id="rId1"/>
    <sheet name="Eje2" sheetId="2" r:id="rId2"/>
    <sheet name="Eje3" sheetId="3" r:id="rId3"/>
    <sheet name="Eje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D40" i="3" s="1"/>
  <c r="F4" i="3"/>
  <c r="F5" i="3"/>
  <c r="F6" i="3"/>
  <c r="F7" i="3"/>
  <c r="F8" i="3"/>
  <c r="D38" i="3" s="1"/>
  <c r="F9" i="3"/>
  <c r="F10" i="3"/>
  <c r="F11" i="3"/>
  <c r="D39" i="3" s="1"/>
  <c r="F12" i="3"/>
  <c r="F13" i="3"/>
  <c r="F14" i="3"/>
  <c r="F15" i="3"/>
  <c r="F16" i="3"/>
  <c r="D45" i="3" s="1"/>
  <c r="F2" i="3"/>
  <c r="D33" i="3"/>
  <c r="H28" i="4"/>
  <c r="H27" i="4"/>
  <c r="H26" i="4"/>
  <c r="H25" i="4"/>
  <c r="H24" i="4"/>
  <c r="H23" i="4"/>
  <c r="H22" i="4"/>
  <c r="H21" i="4"/>
  <c r="H20" i="4"/>
  <c r="H19" i="4"/>
  <c r="H18" i="4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31" i="3"/>
  <c r="F39" i="3"/>
  <c r="F42" i="3"/>
  <c r="F43" i="3"/>
  <c r="F44" i="3"/>
  <c r="F45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31" i="3"/>
  <c r="D35" i="3"/>
  <c r="D37" i="3"/>
  <c r="D4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31" i="3"/>
  <c r="B32" i="3"/>
  <c r="F32" i="3" s="1"/>
  <c r="B33" i="3"/>
  <c r="F33" i="3" s="1"/>
  <c r="B34" i="3"/>
  <c r="F34" i="3" s="1"/>
  <c r="B35" i="3"/>
  <c r="F35" i="3" s="1"/>
  <c r="B36" i="3"/>
  <c r="F36" i="3" s="1"/>
  <c r="B37" i="3"/>
  <c r="F37" i="3" s="1"/>
  <c r="B38" i="3"/>
  <c r="F38" i="3" s="1"/>
  <c r="B39" i="3"/>
  <c r="B40" i="3"/>
  <c r="F40" i="3" s="1"/>
  <c r="B41" i="3"/>
  <c r="F41" i="3" s="1"/>
  <c r="B42" i="3"/>
  <c r="B43" i="3"/>
  <c r="B44" i="3"/>
  <c r="B45" i="3"/>
  <c r="B31" i="3"/>
  <c r="F31" i="3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2" i="3"/>
  <c r="D42" i="3"/>
  <c r="D34" i="3"/>
  <c r="D44" i="3"/>
  <c r="D31" i="3"/>
  <c r="D36" i="3"/>
  <c r="D43" i="3"/>
  <c r="D32" i="3"/>
  <c r="D28" i="2"/>
  <c r="D26" i="2"/>
  <c r="D24" i="2"/>
  <c r="D22" i="2"/>
  <c r="D20" i="2"/>
  <c r="D18" i="2"/>
  <c r="D16" i="2"/>
  <c r="D14" i="2"/>
  <c r="D12" i="2"/>
  <c r="D10" i="2"/>
  <c r="D22" i="1"/>
  <c r="F21" i="1"/>
  <c r="E21" i="1"/>
  <c r="F19" i="1"/>
  <c r="E19" i="1"/>
  <c r="D19" i="1"/>
  <c r="E17" i="1"/>
  <c r="D17" i="1"/>
  <c r="D15" i="1"/>
  <c r="D12" i="1"/>
  <c r="D14" i="1"/>
  <c r="D13" i="1"/>
</calcChain>
</file>

<file path=xl/sharedStrings.xml><?xml version="1.0" encoding="utf-8"?>
<sst xmlns="http://schemas.openxmlformats.org/spreadsheetml/2006/main" count="291" uniqueCount="137">
  <si>
    <t>Alumno</t>
  </si>
  <si>
    <t>Clase</t>
  </si>
  <si>
    <t>Orientacion</t>
  </si>
  <si>
    <t>Nota</t>
  </si>
  <si>
    <t>Pablo</t>
  </si>
  <si>
    <t>Santiago</t>
  </si>
  <si>
    <t>Raul</t>
  </si>
  <si>
    <t>Ignacio</t>
  </si>
  <si>
    <t>Manuel</t>
  </si>
  <si>
    <t>Enrique</t>
  </si>
  <si>
    <t>Ramon</t>
  </si>
  <si>
    <t>Javier</t>
  </si>
  <si>
    <t>A</t>
  </si>
  <si>
    <t>B</t>
  </si>
  <si>
    <t>Pedro</t>
  </si>
  <si>
    <t>C</t>
  </si>
  <si>
    <t>Letras</t>
  </si>
  <si>
    <t>Ciencias</t>
  </si>
  <si>
    <t>Nota media alumnos</t>
  </si>
  <si>
    <t>Nota maxima obtenida</t>
  </si>
  <si>
    <t>Nota minima obtenida</t>
  </si>
  <si>
    <t>Numero de alumnos participantes</t>
  </si>
  <si>
    <t>Nota media x orientacion</t>
  </si>
  <si>
    <t>Nota media x clase</t>
  </si>
  <si>
    <t>Alumno a buscar</t>
  </si>
  <si>
    <t>Clase Clase y Nota</t>
  </si>
  <si>
    <t>Personas &gt;=7</t>
  </si>
  <si>
    <t>Altura</t>
  </si>
  <si>
    <t>Edad</t>
  </si>
  <si>
    <t>Long. Mano</t>
  </si>
  <si>
    <t>Long. Pie</t>
  </si>
  <si>
    <t>Peso</t>
  </si>
  <si>
    <t>Ojos</t>
  </si>
  <si>
    <t>Pelo</t>
  </si>
  <si>
    <t>Juan</t>
  </si>
  <si>
    <t>Verde</t>
  </si>
  <si>
    <t>Rubio</t>
  </si>
  <si>
    <t>Castaño</t>
  </si>
  <si>
    <t>Azul</t>
  </si>
  <si>
    <t>Calvo</t>
  </si>
  <si>
    <t>1.	Si Juan mide más de 180 quiero que me de como resultado la altura de Pablo, sino, la de Javier.</t>
  </si>
  <si>
    <t>2.	Si el pelo de Juan es Castaño entonces quiero que me devuelva “Castaño” y sino quiero que devuelva “Otro”.</t>
  </si>
  <si>
    <t>3.	Si Juan pesa más que Pablo entonces quiero saber el color de ojos de Juan, sino, los de Pablo.</t>
  </si>
  <si>
    <t>4.	Si Javier es mayor (en edad) que Juan, entonces quiero saber la suma de la edad de Javier y Juan, sino, la media de la edad.</t>
  </si>
  <si>
    <t>5.	Si Juan o Pablo son Rubios entonces quiero que devuelva “OK”, sino, “NO OK”.</t>
  </si>
  <si>
    <t>6.	Si Pablo tiene un pie más grande que la mano entonces quiero que me de su altura, sino que me de el color de sus ojos.</t>
  </si>
  <si>
    <t>7.	Si Juan y Pablo tienen los ojos verdes entonces que devuelva “Verde”, sino, que devuelva el color de los ojos de Javier.</t>
  </si>
  <si>
    <t>8.	Si Juan, Pablo o Javier pesan más de 100 kilos que ponga “Más de 100” sino, que ponga “Menos de 100”.</t>
  </si>
  <si>
    <t>9.	Si la altura de Juan es mayor de 180 y la de Pablo de 160 que ponga “Altos”, sino “No clasificados”.</t>
  </si>
  <si>
    <t>10.	Si la altura de Juan es mayor de 180 o la de Pablo menor de 180 entonces que ponga “Juan más alto”, sino que ponga “Juan es más bajo”.</t>
  </si>
  <si>
    <t>Referencia</t>
  </si>
  <si>
    <t>Producto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</si>
  <si>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</si>
  <si>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</si>
  <si>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</si>
  <si>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</si>
  <si>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</si>
  <si>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</si>
  <si>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</si>
  <si>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</si>
  <si>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</si>
  <si>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</si>
  <si>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</si>
  <si>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</si>
  <si>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</si>
  <si>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</si>
  <si>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</si>
  <si>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Guante</t>
  </si>
  <si>
    <t>Gafas</t>
  </si>
  <si>
    <t>Sudadera</t>
  </si>
  <si>
    <t>Gorro</t>
  </si>
  <si>
    <t>Calcetines</t>
  </si>
  <si>
    <t>Pantalones</t>
  </si>
  <si>
    <t>Camisa</t>
  </si>
  <si>
    <t>Jersey</t>
  </si>
  <si>
    <t>Chaqueta</t>
  </si>
  <si>
    <t>Falda</t>
  </si>
  <si>
    <t>Pijama</t>
  </si>
  <si>
    <t>Camisón</t>
  </si>
  <si>
    <t>Unidades</t>
  </si>
  <si>
    <t>Color</t>
  </si>
  <si>
    <t>Amarillo</t>
  </si>
  <si>
    <t>Blanco</t>
  </si>
  <si>
    <t>Gris</t>
  </si>
  <si>
    <t>Rojo</t>
  </si>
  <si>
    <t>Stock</t>
  </si>
  <si>
    <t>Proveedor</t>
  </si>
  <si>
    <t>Camiseta</t>
  </si>
  <si>
    <t>Gorra</t>
  </si>
  <si>
    <t>Pañuelo</t>
  </si>
  <si>
    <t>Ateliere S.A.</t>
  </si>
  <si>
    <t>Ropajes S.L.</t>
  </si>
  <si>
    <t>Departamento</t>
  </si>
  <si>
    <t>A_dept</t>
  </si>
  <si>
    <t>B_dept</t>
  </si>
  <si>
    <t>C_dept</t>
  </si>
  <si>
    <t>D_dept</t>
  </si>
  <si>
    <t>Salarios</t>
  </si>
  <si>
    <t>Salario</t>
  </si>
  <si>
    <t>Bajo</t>
  </si>
  <si>
    <t>Medio</t>
  </si>
  <si>
    <t>Alto</t>
  </si>
  <si>
    <t>ID</t>
  </si>
  <si>
    <t>Jornada(Horas)</t>
  </si>
  <si>
    <t>Ventas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</si>
  <si>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</si>
  <si>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</si>
  <si>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</si>
  <si>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</si>
  <si>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</si>
  <si>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</si>
  <si>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</si>
  <si>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</si>
  <si>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</si>
  <si>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</si>
  <si>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</si>
  <si>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</si>
  <si>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</si>
  <si>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</si>
  <si>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</si>
  <si>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Dept1</t>
  </si>
  <si>
    <t>Dept3</t>
  </si>
  <si>
    <t>Dept2</t>
  </si>
  <si>
    <t>Dept4</t>
  </si>
  <si>
    <t>Dept5</t>
  </si>
  <si>
    <t>Dept6</t>
  </si>
  <si>
    <r>
      <rPr>
        <b/>
        <sz val="10"/>
        <color rgb="FF3A3A3A"/>
        <rFont val="Arial"/>
        <family val="2"/>
      </rPr>
      <t>Número de comerciales de la lista.</t>
    </r>
    <r>
      <rPr>
        <sz val="10"/>
        <color rgb="FF3A3A3A"/>
        <rFont val="Arial"/>
        <family val="2"/>
      </rPr>
      <t> U</t>
    </r>
    <r>
      <rPr>
        <i/>
        <sz val="10"/>
        <color rgb="FF3A3A3A"/>
        <rFont val="Arial"/>
        <family val="2"/>
      </rPr>
      <t>tiliza la función CONTAR.</t>
    </r>
  </si>
  <si>
    <r>
      <rPr>
        <b/>
        <sz val="10"/>
        <color rgb="FF3A3A3A"/>
        <rFont val="Arial"/>
        <family val="2"/>
      </rPr>
      <t>Edad media de los comerciales. </t>
    </r>
    <r>
      <rPr>
        <i/>
        <sz val="10"/>
        <color rgb="FF3A3A3A"/>
        <rFont val="Arial"/>
        <family val="2"/>
      </rPr>
      <t>Utiliza la función PROMEDIO.</t>
    </r>
  </si>
  <si>
    <r>
      <rPr>
        <b/>
        <sz val="10"/>
        <color rgb="FF3A3A3A"/>
        <rFont val="Arial"/>
        <family val="2"/>
      </rPr>
      <t>Jornada media de los empleados</t>
    </r>
    <r>
      <rPr>
        <sz val="10"/>
        <color rgb="FF3A3A3A"/>
        <rFont val="Arial"/>
        <family val="2"/>
      </rPr>
      <t>. </t>
    </r>
    <r>
      <rPr>
        <i/>
        <sz val="10"/>
        <color rgb="FF3A3A3A"/>
        <rFont val="Arial"/>
        <family val="2"/>
      </rPr>
      <t>Utiliza la función PROMEDIO</t>
    </r>
    <r>
      <rPr>
        <sz val="10"/>
        <color rgb="FF3A3A3A"/>
        <rFont val="Arial"/>
        <family val="2"/>
      </rPr>
      <t>.</t>
    </r>
  </si>
  <si>
    <r>
      <rPr>
        <b/>
        <sz val="10"/>
        <color rgb="FF3A3A3A"/>
        <rFont val="Arial"/>
        <family val="2"/>
      </rPr>
      <t>Suma de las ventas realizadas</t>
    </r>
    <r>
      <rPr>
        <sz val="10"/>
        <color rgb="FF3A3A3A"/>
        <rFont val="Arial"/>
        <family val="2"/>
      </rPr>
      <t>. </t>
    </r>
    <r>
      <rPr>
        <i/>
        <sz val="10"/>
        <color rgb="FF3A3A3A"/>
        <rFont val="Arial"/>
        <family val="2"/>
      </rPr>
      <t>Utiliza la función SUMA.</t>
    </r>
  </si>
  <si>
    <r>
      <rPr>
        <b/>
        <sz val="10"/>
        <color rgb="FF3A3A3A"/>
        <rFont val="Arial"/>
        <family val="2"/>
      </rPr>
      <t>Número de comerciales en el departamento 1 (Dept1).</t>
    </r>
    <r>
      <rPr>
        <sz val="10"/>
        <color rgb="FF3A3A3A"/>
        <rFont val="Arial"/>
        <family val="2"/>
      </rPr>
      <t> </t>
    </r>
    <r>
      <rPr>
        <i/>
        <sz val="10"/>
        <color rgb="FF3A3A3A"/>
        <rFont val="Arial"/>
        <family val="2"/>
      </rPr>
      <t>Utiliza la función CONTAR.SI.</t>
    </r>
  </si>
  <si>
    <r>
      <rPr>
        <b/>
        <sz val="10"/>
        <color rgb="FF3A3A3A"/>
        <rFont val="Arial"/>
        <family val="2"/>
      </rPr>
      <t>Media de edad de los comerciales del departamento 2 (Dept2)</t>
    </r>
    <r>
      <rPr>
        <sz val="10"/>
        <color rgb="FF3A3A3A"/>
        <rFont val="Arial"/>
        <family val="2"/>
      </rPr>
      <t>. </t>
    </r>
    <r>
      <rPr>
        <i/>
        <sz val="10"/>
        <color rgb="FF3A3A3A"/>
        <rFont val="Arial"/>
        <family val="2"/>
      </rPr>
      <t>Utiliza la función PROMEDIO.SI.</t>
    </r>
  </si>
  <si>
    <r>
      <rPr>
        <b/>
        <sz val="10"/>
        <color rgb="FF3A3A3A"/>
        <rFont val="Arial"/>
        <family val="2"/>
      </rPr>
      <t>Suma de las ventas de los empleados del departamento 3 (Dept3).</t>
    </r>
    <r>
      <rPr>
        <sz val="10"/>
        <color rgb="FF3A3A3A"/>
        <rFont val="Arial"/>
        <family val="2"/>
      </rPr>
      <t> </t>
    </r>
    <r>
      <rPr>
        <i/>
        <sz val="10"/>
        <color rgb="FF3A3A3A"/>
        <rFont val="Arial"/>
        <family val="2"/>
      </rPr>
      <t>Utiliza la función SUMA.SI.</t>
    </r>
  </si>
  <si>
    <r>
      <rPr>
        <b/>
        <sz val="10"/>
        <color rgb="FF3A3A3A"/>
        <rFont val="Arial"/>
        <family val="2"/>
      </rPr>
      <t>Suma de las ventas de los empleados del Departamento 4 y 5 (Dept4 y Dept5).</t>
    </r>
    <r>
      <rPr>
        <sz val="10"/>
        <color rgb="FF3A3A3A"/>
        <rFont val="Arial"/>
        <family val="2"/>
      </rPr>
      <t> </t>
    </r>
    <r>
      <rPr>
        <i/>
        <sz val="10"/>
        <color rgb="FF3A3A3A"/>
        <rFont val="Arial"/>
        <family val="2"/>
      </rPr>
      <t>Utiliza la función SUMA.SI dos veces.</t>
    </r>
  </si>
  <si>
    <r>
      <rPr>
        <b/>
        <sz val="10"/>
        <color rgb="FF3A3A3A"/>
        <rFont val="Arial"/>
        <family val="2"/>
      </rPr>
      <t>Media de las ventas de los empleados mayores de 40 años.</t>
    </r>
    <r>
      <rPr>
        <sz val="10"/>
        <color rgb="FF3A3A3A"/>
        <rFont val="Arial"/>
        <family val="2"/>
      </rPr>
      <t> </t>
    </r>
    <r>
      <rPr>
        <i/>
        <sz val="10"/>
        <color rgb="FF3A3A3A"/>
        <rFont val="Arial"/>
        <family val="2"/>
      </rPr>
      <t>Utiliza la función PROMEDIO.SI.</t>
    </r>
  </si>
  <si>
    <r>
      <rPr>
        <b/>
        <sz val="10"/>
        <color rgb="FF3A3A3A"/>
        <rFont val="Arial"/>
        <family val="2"/>
      </rPr>
      <t>Media de la jornada de los empleados que venden más de 1.500 €.</t>
    </r>
    <r>
      <rPr>
        <sz val="10"/>
        <color rgb="FF3A3A3A"/>
        <rFont val="Arial"/>
        <family val="2"/>
      </rPr>
      <t> </t>
    </r>
    <r>
      <rPr>
        <i/>
        <sz val="10"/>
        <color rgb="FF3A3A3A"/>
        <rFont val="Arial"/>
        <family val="2"/>
      </rPr>
      <t>Utiliza la función PROMEDIO.SI.</t>
    </r>
  </si>
  <si>
    <r>
      <rPr>
        <b/>
        <sz val="10"/>
        <color rgb="FF3A3A3A"/>
        <rFont val="Arial"/>
        <family val="2"/>
      </rPr>
      <t>Suma de las ventas mayores de 1.200 €.</t>
    </r>
    <r>
      <rPr>
        <sz val="10"/>
        <color rgb="FF3A3A3A"/>
        <rFont val="Arial"/>
        <family val="2"/>
      </rPr>
      <t> </t>
    </r>
    <r>
      <rPr>
        <i/>
        <sz val="10"/>
        <color rgb="FF3A3A3A"/>
        <rFont val="Arial"/>
        <family val="2"/>
      </rPr>
      <t>Utiliza la función SUMAR.SI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</si>
</sst>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82]"/>
    <numFmt numFmtId="165" formatCode="#,##0\ [$€-482]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A3A3A"/>
      <name val="Arial"/>
      <family val="2"/>
    </font>
    <font>
      <b/>
      <sz val="10"/>
      <color rgb="FF3A3A3A"/>
      <name val="Arial"/>
      <family val="2"/>
    </font>
    <font>
      <i/>
      <sz val="10"/>
      <color rgb="FF3A3A3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10" xfId="0" applyBorder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2" xfId="0" applyBorder="1"/>
    <xf numFmtId="0" fontId="0" fillId="0" borderId="20" xfId="0" applyBorder="1"/>
    <xf numFmtId="0" fontId="0" fillId="0" borderId="21" xfId="0" applyBorder="1"/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2" fontId="0" fillId="0" borderId="2" xfId="0" applyNumberFormat="1" applyBorder="1"/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8" xfId="0" applyBorder="1"/>
    <xf numFmtId="0" fontId="0" fillId="0" borderId="27" xfId="0" applyBorder="1"/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29" xfId="0" applyBorder="1"/>
    <xf numFmtId="2" fontId="0" fillId="0" borderId="30" xfId="0" applyNumberFormat="1" applyBorder="1"/>
    <xf numFmtId="2" fontId="0" fillId="0" borderId="17" xfId="0" applyNumberFormat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 shrinkToFit="1"/>
    </xf>
    <xf numFmtId="0" fontId="0" fillId="0" borderId="0" xfId="0" applyAlignment="1">
      <alignment horizontal="left" wrapText="1" shrinkToFit="1"/>
    </xf>
    <xf numFmtId="0" fontId="0" fillId="0" borderId="0" xfId="0" applyAlignment="1">
      <alignment horizontal="left" wrapText="1"/>
    </xf>
    <xf numFmtId="0" fontId="0" fillId="0" borderId="1" xfId="0" applyFill="1" applyBorder="1"/>
    <xf numFmtId="4" fontId="0" fillId="0" borderId="1" xfId="0" applyNumberFormat="1" applyBorder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165" fontId="0" fillId="0" borderId="1" xfId="0" applyNumberFormat="1" applyBorder="1"/>
    <xf numFmtId="0" fontId="3" fillId="0" borderId="1" xfId="0" applyFont="1" applyBorder="1" applyAlignment="1">
      <alignment horizontal="left" vertical="center"/>
    </xf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E0DD-6613-4F6C-9D0D-1C8DE0D0B9AE}">
  <dimension ref="A1:F69"/>
  <sheetViews>
    <sheetView workbookViewId="0">
      <selection activeCell="A18" sqref="A18:C19"/>
    </sheetView>
  </sheetViews>
  <sheetFormatPr baseColWidth="10" defaultRowHeight="15" x14ac:dyDescent="0.25"/>
  <cols>
    <col min="4" max="4" width="18.140625" customWidth="1"/>
    <col min="5" max="5" width="11.85546875" bestFit="1" customWidth="1"/>
  </cols>
  <sheetData>
    <row r="1" spans="1:6" x14ac:dyDescent="0.25">
      <c r="A1" s="33" t="s">
        <v>0</v>
      </c>
      <c r="B1" s="34" t="s">
        <v>1</v>
      </c>
      <c r="C1" s="34" t="s">
        <v>2</v>
      </c>
      <c r="D1" s="35" t="s">
        <v>3</v>
      </c>
    </row>
    <row r="2" spans="1:6" x14ac:dyDescent="0.25">
      <c r="A2" s="36" t="s">
        <v>4</v>
      </c>
      <c r="B2" s="2" t="s">
        <v>12</v>
      </c>
      <c r="C2" s="2" t="s">
        <v>16</v>
      </c>
      <c r="D2" s="37">
        <v>6</v>
      </c>
      <c r="F2" s="1"/>
    </row>
    <row r="3" spans="1:6" x14ac:dyDescent="0.25">
      <c r="A3" s="36" t="s">
        <v>5</v>
      </c>
      <c r="B3" s="2" t="s">
        <v>13</v>
      </c>
      <c r="C3" s="2" t="s">
        <v>17</v>
      </c>
      <c r="D3" s="37">
        <v>7</v>
      </c>
    </row>
    <row r="4" spans="1:6" x14ac:dyDescent="0.25">
      <c r="A4" s="36" t="s">
        <v>6</v>
      </c>
      <c r="B4" s="2" t="s">
        <v>15</v>
      </c>
      <c r="C4" s="2" t="s">
        <v>16</v>
      </c>
      <c r="D4" s="37">
        <v>8.5</v>
      </c>
    </row>
    <row r="5" spans="1:6" x14ac:dyDescent="0.25">
      <c r="A5" s="36" t="s">
        <v>7</v>
      </c>
      <c r="B5" s="2" t="s">
        <v>12</v>
      </c>
      <c r="C5" s="2" t="s">
        <v>16</v>
      </c>
      <c r="D5" s="37">
        <v>6.5</v>
      </c>
    </row>
    <row r="6" spans="1:6" x14ac:dyDescent="0.25">
      <c r="A6" s="36" t="s">
        <v>8</v>
      </c>
      <c r="B6" s="2" t="s">
        <v>12</v>
      </c>
      <c r="C6" s="2" t="s">
        <v>17</v>
      </c>
      <c r="D6" s="37">
        <v>9.5</v>
      </c>
    </row>
    <row r="7" spans="1:6" x14ac:dyDescent="0.25">
      <c r="A7" s="36" t="s">
        <v>9</v>
      </c>
      <c r="B7" s="2" t="s">
        <v>13</v>
      </c>
      <c r="C7" s="2" t="s">
        <v>17</v>
      </c>
      <c r="D7" s="37">
        <v>8</v>
      </c>
    </row>
    <row r="8" spans="1:6" x14ac:dyDescent="0.25">
      <c r="A8" s="36" t="s">
        <v>10</v>
      </c>
      <c r="B8" s="2" t="s">
        <v>13</v>
      </c>
      <c r="C8" s="2" t="s">
        <v>16</v>
      </c>
      <c r="D8" s="37">
        <v>7.5</v>
      </c>
    </row>
    <row r="9" spans="1:6" x14ac:dyDescent="0.25">
      <c r="A9" s="36" t="s">
        <v>14</v>
      </c>
      <c r="B9" s="2" t="s">
        <v>15</v>
      </c>
      <c r="C9" s="2" t="s">
        <v>17</v>
      </c>
      <c r="D9" s="37">
        <v>6</v>
      </c>
    </row>
    <row r="10" spans="1:6" ht="15.75" thickBot="1" x14ac:dyDescent="0.3">
      <c r="A10" s="16" t="s">
        <v>11</v>
      </c>
      <c r="B10" s="17" t="s">
        <v>15</v>
      </c>
      <c r="C10" s="17" t="s">
        <v>16</v>
      </c>
      <c r="D10" s="38">
        <v>5</v>
      </c>
    </row>
    <row r="11" spans="1:6" ht="15.75" thickBot="1" x14ac:dyDescent="0.3"/>
    <row r="12" spans="1:6" ht="15.75" thickBot="1" x14ac:dyDescent="0.3">
      <c r="A12" s="25" t="s">
        <v>18</v>
      </c>
      <c r="B12" s="26"/>
      <c r="C12" s="27"/>
      <c r="D12" s="28">
        <f>AVERAGE(D2:D10)</f>
        <v>7.1111111111111107</v>
      </c>
    </row>
    <row r="13" spans="1:6" ht="15.75" thickBot="1" x14ac:dyDescent="0.3">
      <c r="A13" s="25" t="s">
        <v>19</v>
      </c>
      <c r="B13" s="26"/>
      <c r="C13" s="27"/>
      <c r="D13" s="28">
        <f>MAX(D2:D10)</f>
        <v>9.5</v>
      </c>
    </row>
    <row r="14" spans="1:6" ht="15.75" thickBot="1" x14ac:dyDescent="0.3">
      <c r="A14" s="25" t="s">
        <v>20</v>
      </c>
      <c r="B14" s="26"/>
      <c r="C14" s="27"/>
      <c r="D14" s="28">
        <f>MIN(D3:D11)</f>
        <v>5</v>
      </c>
    </row>
    <row r="15" spans="1:6" ht="15.75" thickBot="1" x14ac:dyDescent="0.3">
      <c r="A15" s="25" t="s">
        <v>21</v>
      </c>
      <c r="B15" s="26"/>
      <c r="C15" s="27"/>
      <c r="D15" s="18">
        <f>COUNT(D2:D10)</f>
        <v>9</v>
      </c>
    </row>
    <row r="16" spans="1:6" x14ac:dyDescent="0.25">
      <c r="A16" s="5" t="s">
        <v>22</v>
      </c>
      <c r="B16" s="6"/>
      <c r="C16" s="13"/>
      <c r="D16" s="29" t="s">
        <v>16</v>
      </c>
      <c r="E16" s="30" t="s">
        <v>17</v>
      </c>
    </row>
    <row r="17" spans="1:6" ht="15.75" thickBot="1" x14ac:dyDescent="0.3">
      <c r="A17" s="7"/>
      <c r="B17" s="8"/>
      <c r="C17" s="14"/>
      <c r="D17" s="12">
        <f>AVERAGEIF(C2:C10,"=Letras",D2:D10)</f>
        <v>6.7</v>
      </c>
      <c r="E17" s="15">
        <f>AVERAGEIF(C2:C10,"=Ciencias",D2:D10)</f>
        <v>7.625</v>
      </c>
    </row>
    <row r="18" spans="1:6" x14ac:dyDescent="0.25">
      <c r="A18" s="5" t="s">
        <v>23</v>
      </c>
      <c r="B18" s="6"/>
      <c r="C18" s="13"/>
      <c r="D18" s="29" t="s">
        <v>12</v>
      </c>
      <c r="E18" s="29" t="s">
        <v>13</v>
      </c>
      <c r="F18" s="30" t="s">
        <v>15</v>
      </c>
    </row>
    <row r="19" spans="1:6" ht="15.75" thickBot="1" x14ac:dyDescent="0.3">
      <c r="A19" s="7"/>
      <c r="B19" s="8"/>
      <c r="C19" s="14"/>
      <c r="D19" s="20">
        <f>AVERAGEIF(B2:B10,"=A",D2:D10)</f>
        <v>7.333333333333333</v>
      </c>
      <c r="E19" s="20">
        <f>AVERAGEIF(B2:B10,"=B",D2:D10)</f>
        <v>7.5</v>
      </c>
      <c r="F19" s="24">
        <f>AVERAGEIF(B2:B10,"=C",D2:D10)</f>
        <v>6.5</v>
      </c>
    </row>
    <row r="20" spans="1:6" x14ac:dyDescent="0.25">
      <c r="A20" s="5" t="s">
        <v>25</v>
      </c>
      <c r="B20" s="6"/>
      <c r="C20" s="6"/>
      <c r="D20" s="22" t="s">
        <v>24</v>
      </c>
      <c r="E20" s="22" t="s">
        <v>3</v>
      </c>
      <c r="F20" s="21" t="s">
        <v>1</v>
      </c>
    </row>
    <row r="21" spans="1:6" ht="15.75" thickBot="1" x14ac:dyDescent="0.3">
      <c r="A21" s="9"/>
      <c r="B21" s="10"/>
      <c r="C21" s="10"/>
      <c r="D21" s="31" t="s">
        <v>11</v>
      </c>
      <c r="E21" s="23">
        <f>VLOOKUP($D$21,A2:D10,4,FALSE)</f>
        <v>5</v>
      </c>
      <c r="F21" s="19" t="str">
        <f>VLOOKUP($D$21,A2:D10,2,FALSE)</f>
        <v>C</v>
      </c>
    </row>
    <row r="22" spans="1:6" ht="15.75" thickBot="1" x14ac:dyDescent="0.3">
      <c r="A22" s="25" t="s">
        <v>26</v>
      </c>
      <c r="B22" s="26"/>
      <c r="C22" s="26"/>
      <c r="D22" s="32">
        <f>AVERAGEIF(D2:D10,"&gt;=7",D2:D10)</f>
        <v>8.1</v>
      </c>
    </row>
    <row r="23" spans="1:6" x14ac:dyDescent="0.25">
      <c r="A23" s="4"/>
      <c r="B23" s="4"/>
      <c r="C23" s="4"/>
    </row>
    <row r="24" spans="1:6" x14ac:dyDescent="0.25">
      <c r="A24" s="4"/>
      <c r="B24" s="4"/>
      <c r="C24" s="4"/>
    </row>
    <row r="25" spans="1:6" x14ac:dyDescent="0.25">
      <c r="A25" s="4"/>
      <c r="B25" s="4"/>
      <c r="C25" s="4"/>
    </row>
    <row r="26" spans="1:6" x14ac:dyDescent="0.25">
      <c r="A26" s="4"/>
      <c r="B26" s="4"/>
      <c r="C26" s="4"/>
    </row>
    <row r="27" spans="1:6" x14ac:dyDescent="0.25">
      <c r="A27" s="4"/>
      <c r="B27" s="4"/>
      <c r="C27" s="4"/>
    </row>
    <row r="28" spans="1:6" x14ac:dyDescent="0.25">
      <c r="A28" s="4"/>
      <c r="B28" s="4"/>
      <c r="C28" s="4"/>
    </row>
    <row r="29" spans="1:6" x14ac:dyDescent="0.25">
      <c r="A29" s="4"/>
      <c r="B29" s="4"/>
      <c r="C29" s="4"/>
    </row>
    <row r="30" spans="1:6" x14ac:dyDescent="0.25">
      <c r="A30" s="4"/>
      <c r="B30" s="4"/>
      <c r="C30" s="4"/>
    </row>
    <row r="31" spans="1:6" x14ac:dyDescent="0.25">
      <c r="A31" s="4"/>
      <c r="B31" s="4"/>
      <c r="C31" s="4"/>
    </row>
    <row r="32" spans="1:6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3"/>
      <c r="B69" s="3"/>
      <c r="C69" s="3"/>
    </row>
  </sheetData>
  <mergeCells count="55">
    <mergeCell ref="A66:C66"/>
    <mergeCell ref="A67:C67"/>
    <mergeCell ref="A68:C68"/>
    <mergeCell ref="A69:C69"/>
    <mergeCell ref="A16:C17"/>
    <mergeCell ref="A18:C19"/>
    <mergeCell ref="A20:C21"/>
    <mergeCell ref="A58:C58"/>
    <mergeCell ref="A59:C59"/>
    <mergeCell ref="A60:C60"/>
    <mergeCell ref="A61:C61"/>
    <mergeCell ref="A62:C62"/>
    <mergeCell ref="A63:C63"/>
    <mergeCell ref="A46:C46"/>
    <mergeCell ref="A47:C47"/>
    <mergeCell ref="A48:C48"/>
    <mergeCell ref="A49:C49"/>
    <mergeCell ref="A50:C50"/>
    <mergeCell ref="A51:C51"/>
    <mergeCell ref="A34:C34"/>
    <mergeCell ref="A35:C35"/>
    <mergeCell ref="A36:C36"/>
    <mergeCell ref="A37:C37"/>
    <mergeCell ref="A38:C38"/>
    <mergeCell ref="A39:C39"/>
    <mergeCell ref="A23:C23"/>
    <mergeCell ref="A24:C24"/>
    <mergeCell ref="A25:C25"/>
    <mergeCell ref="A26:C26"/>
    <mergeCell ref="A27:C27"/>
    <mergeCell ref="A28:C28"/>
    <mergeCell ref="A12:C12"/>
    <mergeCell ref="A13:C13"/>
    <mergeCell ref="A14:C14"/>
    <mergeCell ref="A15:C15"/>
    <mergeCell ref="A64:C64"/>
    <mergeCell ref="A65:C65"/>
    <mergeCell ref="A54:C54"/>
    <mergeCell ref="A55:C55"/>
    <mergeCell ref="A56:C56"/>
    <mergeCell ref="A57:C57"/>
    <mergeCell ref="A52:C52"/>
    <mergeCell ref="A53:C53"/>
    <mergeCell ref="A42:C42"/>
    <mergeCell ref="A43:C43"/>
    <mergeCell ref="A44:C44"/>
    <mergeCell ref="A45:C45"/>
    <mergeCell ref="A40:C40"/>
    <mergeCell ref="A41:C41"/>
    <mergeCell ref="A30:C30"/>
    <mergeCell ref="A31:C31"/>
    <mergeCell ref="A32:C32"/>
    <mergeCell ref="A33:C33"/>
    <mergeCell ref="A29:C29"/>
    <mergeCell ref="A22:C22"/>
  </mergeCells>
  <pageMargins left="0.7" right="0.7" top="0.75" bottom="0.75" header="0.3" footer="0.3"/>
  <pageSetup orientation="portrait" r:id="rId1"/>
  <headerFooter>
    <oddHeader>&amp;R&amp;"Calibri"&amp;10&amp;K000000Documento: Personal&amp;1#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D1BC-B56F-4456-B10B-A3DA0A5A7135}">
  <dimension ref="A1:D29"/>
  <sheetViews>
    <sheetView workbookViewId="0">
      <selection activeCell="A14" sqref="A14:C15"/>
    </sheetView>
  </sheetViews>
  <sheetFormatPr baseColWidth="10" defaultRowHeight="15" x14ac:dyDescent="0.25"/>
  <cols>
    <col min="3" max="3" width="24.140625" customWidth="1"/>
    <col min="4" max="4" width="13.140625" bestFit="1" customWidth="1"/>
  </cols>
  <sheetData>
    <row r="1" spans="1:4" x14ac:dyDescent="0.25">
      <c r="B1" s="39" t="s">
        <v>34</v>
      </c>
      <c r="C1" s="39" t="s">
        <v>4</v>
      </c>
      <c r="D1" s="39" t="s">
        <v>11</v>
      </c>
    </row>
    <row r="2" spans="1:4" x14ac:dyDescent="0.25">
      <c r="A2" s="2" t="s">
        <v>27</v>
      </c>
      <c r="B2" s="2">
        <v>187</v>
      </c>
      <c r="C2" s="2">
        <v>167</v>
      </c>
      <c r="D2" s="2">
        <v>198</v>
      </c>
    </row>
    <row r="3" spans="1:4" x14ac:dyDescent="0.25">
      <c r="A3" s="2" t="s">
        <v>28</v>
      </c>
      <c r="B3" s="2">
        <v>30</v>
      </c>
      <c r="C3" s="2">
        <v>56</v>
      </c>
      <c r="D3" s="2">
        <v>39</v>
      </c>
    </row>
    <row r="4" spans="1:4" x14ac:dyDescent="0.25">
      <c r="A4" s="2" t="s">
        <v>29</v>
      </c>
      <c r="B4" s="2">
        <v>35</v>
      </c>
      <c r="C4" s="2">
        <v>40</v>
      </c>
      <c r="D4" s="2">
        <v>45</v>
      </c>
    </row>
    <row r="5" spans="1:4" x14ac:dyDescent="0.25">
      <c r="A5" s="2" t="s">
        <v>30</v>
      </c>
      <c r="B5" s="2">
        <v>40</v>
      </c>
      <c r="C5" s="2">
        <v>47</v>
      </c>
      <c r="D5" s="2">
        <v>43</v>
      </c>
    </row>
    <row r="6" spans="1:4" x14ac:dyDescent="0.25">
      <c r="A6" s="2" t="s">
        <v>31</v>
      </c>
      <c r="B6" s="2">
        <v>87</v>
      </c>
      <c r="C6" s="2">
        <v>69</v>
      </c>
      <c r="D6" s="2">
        <v>99</v>
      </c>
    </row>
    <row r="7" spans="1:4" x14ac:dyDescent="0.25">
      <c r="A7" s="2" t="s">
        <v>32</v>
      </c>
      <c r="B7" s="40" t="s">
        <v>35</v>
      </c>
      <c r="C7" s="40" t="s">
        <v>35</v>
      </c>
      <c r="D7" s="40" t="s">
        <v>38</v>
      </c>
    </row>
    <row r="8" spans="1:4" x14ac:dyDescent="0.25">
      <c r="A8" s="2" t="s">
        <v>33</v>
      </c>
      <c r="B8" s="40" t="s">
        <v>36</v>
      </c>
      <c r="C8" s="40" t="s">
        <v>37</v>
      </c>
      <c r="D8" s="40" t="s">
        <v>39</v>
      </c>
    </row>
    <row r="10" spans="1:4" x14ac:dyDescent="0.25">
      <c r="A10" s="42" t="s">
        <v>40</v>
      </c>
      <c r="B10" s="42"/>
      <c r="C10" s="42"/>
      <c r="D10" s="3">
        <f>IF(B2&gt;180,C2,D2)</f>
        <v>167</v>
      </c>
    </row>
    <row r="11" spans="1:4" x14ac:dyDescent="0.25">
      <c r="A11" s="42"/>
      <c r="B11" s="42"/>
      <c r="C11" s="42"/>
      <c r="D11" s="3"/>
    </row>
    <row r="12" spans="1:4" x14ac:dyDescent="0.25">
      <c r="A12" s="42" t="s">
        <v>41</v>
      </c>
      <c r="B12" s="42"/>
      <c r="C12" s="42"/>
      <c r="D12" s="3" t="str">
        <f>IF(B8="Castaño","Castaño","Otro")</f>
        <v>Otro</v>
      </c>
    </row>
    <row r="13" spans="1:4" x14ac:dyDescent="0.25">
      <c r="A13" s="42"/>
      <c r="B13" s="42"/>
      <c r="C13" s="42"/>
      <c r="D13" s="3"/>
    </row>
    <row r="14" spans="1:4" x14ac:dyDescent="0.25">
      <c r="A14" s="43" t="s">
        <v>42</v>
      </c>
      <c r="B14" s="43"/>
      <c r="C14" s="43"/>
      <c r="D14" s="3" t="str">
        <f>IF(B6&gt;C6,B7,C7)</f>
        <v>Verde</v>
      </c>
    </row>
    <row r="15" spans="1:4" x14ac:dyDescent="0.25">
      <c r="A15" s="43"/>
      <c r="B15" s="43"/>
      <c r="C15" s="43"/>
      <c r="D15" s="3"/>
    </row>
    <row r="16" spans="1:4" x14ac:dyDescent="0.25">
      <c r="A16" s="43" t="s">
        <v>43</v>
      </c>
      <c r="B16" s="43"/>
      <c r="C16" s="43"/>
      <c r="D16" s="3">
        <f>IF(D2&gt;32,B3+D3,AVERAGE(B3:D3))</f>
        <v>69</v>
      </c>
    </row>
    <row r="17" spans="1:4" x14ac:dyDescent="0.25">
      <c r="A17" s="43"/>
      <c r="B17" s="43"/>
      <c r="C17" s="43"/>
      <c r="D17" s="3"/>
    </row>
    <row r="18" spans="1:4" x14ac:dyDescent="0.25">
      <c r="A18" s="43" t="s">
        <v>44</v>
      </c>
      <c r="B18" s="43"/>
      <c r="C18" s="43"/>
      <c r="D18" s="3" t="str">
        <f>IF(OR(B8="Rubio",C8="Rubio"),"OK","NO OK")</f>
        <v>OK</v>
      </c>
    </row>
    <row r="19" spans="1:4" x14ac:dyDescent="0.25">
      <c r="A19" s="43"/>
      <c r="B19" s="43"/>
      <c r="C19" s="43"/>
      <c r="D19" s="3"/>
    </row>
    <row r="20" spans="1:4" x14ac:dyDescent="0.25">
      <c r="A20" s="42" t="s">
        <v>45</v>
      </c>
      <c r="B20" s="42"/>
      <c r="C20" s="42"/>
      <c r="D20" s="3">
        <f>IF(C5&gt;C4,C2,C7)</f>
        <v>167</v>
      </c>
    </row>
    <row r="21" spans="1:4" ht="31.5" customHeight="1" x14ac:dyDescent="0.25">
      <c r="A21" s="42"/>
      <c r="B21" s="42"/>
      <c r="C21" s="42"/>
      <c r="D21" s="3"/>
    </row>
    <row r="22" spans="1:4" x14ac:dyDescent="0.25">
      <c r="A22" s="42" t="s">
        <v>46</v>
      </c>
      <c r="B22" s="42"/>
      <c r="C22" s="42"/>
      <c r="D22" s="3" t="str">
        <f>IF(OR(B7="Verde",C7="Verde"),"Verde",D7)</f>
        <v>Verde</v>
      </c>
    </row>
    <row r="23" spans="1:4" x14ac:dyDescent="0.25">
      <c r="A23" s="42"/>
      <c r="B23" s="42"/>
      <c r="C23" s="42"/>
      <c r="D23" s="3"/>
    </row>
    <row r="24" spans="1:4" x14ac:dyDescent="0.25">
      <c r="A24" s="42" t="s">
        <v>47</v>
      </c>
      <c r="B24" s="42"/>
      <c r="C24" s="42"/>
      <c r="D24" s="3" t="str">
        <f>IF(OR(B6&gt;100,C6&gt;100,D6&gt;100),"Mas de 100","Menos de 100")</f>
        <v>Menos de 100</v>
      </c>
    </row>
    <row r="25" spans="1:4" ht="30.75" customHeight="1" x14ac:dyDescent="0.25">
      <c r="A25" s="42"/>
      <c r="B25" s="42"/>
      <c r="C25" s="42"/>
      <c r="D25" s="3"/>
    </row>
    <row r="26" spans="1:4" x14ac:dyDescent="0.25">
      <c r="A26" s="42" t="s">
        <v>48</v>
      </c>
      <c r="B26" s="42"/>
      <c r="C26" s="42"/>
      <c r="D26" s="3" t="str">
        <f>IF(AND(B2&gt;180,C2&gt;160),"Altos","No clasificados")</f>
        <v>Altos</v>
      </c>
    </row>
    <row r="27" spans="1:4" ht="18.75" customHeight="1" x14ac:dyDescent="0.25">
      <c r="A27" s="42"/>
      <c r="B27" s="42"/>
      <c r="C27" s="42"/>
      <c r="D27" s="3"/>
    </row>
    <row r="28" spans="1:4" x14ac:dyDescent="0.25">
      <c r="A28" s="41" t="s">
        <v>49</v>
      </c>
      <c r="B28" s="41"/>
      <c r="C28" s="41"/>
      <c r="D28" s="3" t="str">
        <f>IF(OR(B2&gt;180,C2&lt;180),"Juan mas alto","Juan es mas bajo")</f>
        <v>Juan mas alto</v>
      </c>
    </row>
    <row r="29" spans="1:4" ht="30.75" customHeight="1" x14ac:dyDescent="0.25">
      <c r="A29" s="41"/>
      <c r="B29" s="41"/>
      <c r="C29" s="41"/>
      <c r="D29" s="3"/>
    </row>
  </sheetData>
  <mergeCells count="20">
    <mergeCell ref="D28:D29"/>
    <mergeCell ref="A28:C29"/>
    <mergeCell ref="A22:C23"/>
    <mergeCell ref="D22:D23"/>
    <mergeCell ref="A24:C25"/>
    <mergeCell ref="D24:D25"/>
    <mergeCell ref="A26:C27"/>
    <mergeCell ref="D26:D27"/>
    <mergeCell ref="A16:C17"/>
    <mergeCell ref="D16:D17"/>
    <mergeCell ref="A18:C19"/>
    <mergeCell ref="D18:D19"/>
    <mergeCell ref="A20:C21"/>
    <mergeCell ref="D20:D21"/>
    <mergeCell ref="A10:C11"/>
    <mergeCell ref="D10:D11"/>
    <mergeCell ref="A12:C13"/>
    <mergeCell ref="D12:D13"/>
    <mergeCell ref="A14:C15"/>
    <mergeCell ref="D14:D15"/>
  </mergeCells>
  <pageMargins left="0.7" right="0.7" top="0.75" bottom="0.75" header="0.3" footer="0.3"/>
  <pageSetup orientation="portrait" r:id="rId1"/>
  <headerFooter>
    <oddHeader>&amp;R&amp;"Calibri"&amp;10&amp;K000000Documento: Personal&amp;1#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95DC-0297-4CB1-9403-B17944C8860E}">
  <dimension ref="A1:N45"/>
  <sheetViews>
    <sheetView tabSelected="1" topLeftCell="A19" workbookViewId="0">
      <selection activeCell="G13" sqref="G13"/>
    </sheetView>
  </sheetViews>
  <sheetFormatPr baseColWidth="10" defaultRowHeight="15" x14ac:dyDescent="0.25"/>
  <cols>
    <col min="1" max="1" width="13.85546875" bestFit="1" customWidth="1"/>
    <col min="6" max="6" width="12.140625" bestFit="1" customWidth="1"/>
    <col min="9" max="9" width="10.85546875" bestFit="1" customWidth="1"/>
    <col min="10" max="10" width="12.140625" bestFit="1" customWidth="1"/>
    <col min="13" max="13" width="13.85546875" bestFit="1" customWidth="1"/>
  </cols>
  <sheetData>
    <row r="1" spans="1:14" x14ac:dyDescent="0.25">
      <c r="A1" s="39" t="s">
        <v>50</v>
      </c>
      <c r="B1" s="39" t="s">
        <v>51</v>
      </c>
      <c r="D1" s="39" t="s">
        <v>50</v>
      </c>
      <c r="E1" s="39" t="s">
        <v>79</v>
      </c>
      <c r="F1" s="39" t="s">
        <v>85</v>
      </c>
      <c r="G1" s="39" t="s">
        <v>80</v>
      </c>
      <c r="I1" s="39" t="s">
        <v>51</v>
      </c>
      <c r="J1" s="39" t="s">
        <v>86</v>
      </c>
      <c r="L1" s="39" t="s">
        <v>50</v>
      </c>
      <c r="M1" s="39" t="s">
        <v>92</v>
      </c>
      <c r="N1" s="39" t="s">
        <v>97</v>
      </c>
    </row>
    <row r="2" spans="1:14" x14ac:dyDescent="0.25">
      <c r="A2" s="2" t="s">
        <v>52</v>
      </c>
      <c r="B2" s="2" t="s">
        <v>67</v>
      </c>
      <c r="D2" s="2" t="s">
        <v>54</v>
      </c>
      <c r="E2" s="2">
        <v>300</v>
      </c>
      <c r="F2" s="2" t="str">
        <f>VLOOKUP(E2,$D$19:$E$28,2,FALSE)</f>
        <v>Bajo</v>
      </c>
      <c r="G2" s="2" t="s">
        <v>81</v>
      </c>
      <c r="I2" s="2" t="s">
        <v>71</v>
      </c>
      <c r="J2" s="2" t="s">
        <v>91</v>
      </c>
      <c r="L2" s="2" t="s">
        <v>52</v>
      </c>
      <c r="M2" s="44" t="s">
        <v>93</v>
      </c>
      <c r="N2" s="2">
        <f>VLOOKUP(M2,$A$19:$B$22,2,FALSE)</f>
        <v>100000</v>
      </c>
    </row>
    <row r="3" spans="1:14" x14ac:dyDescent="0.25">
      <c r="A3" s="2" t="s">
        <v>53</v>
      </c>
      <c r="B3" s="2" t="s">
        <v>68</v>
      </c>
      <c r="D3" s="2" t="s">
        <v>61</v>
      </c>
      <c r="E3" s="2">
        <v>900</v>
      </c>
      <c r="F3" s="2" t="str">
        <f t="shared" ref="F3:F16" si="0">VLOOKUP(E3,$D$19:$E$28,2,FALSE)</f>
        <v>Alto</v>
      </c>
      <c r="G3" s="2" t="s">
        <v>81</v>
      </c>
      <c r="I3" s="2" t="s">
        <v>73</v>
      </c>
      <c r="J3" s="2" t="s">
        <v>90</v>
      </c>
      <c r="L3" s="2" t="s">
        <v>53</v>
      </c>
      <c r="M3" s="44" t="s">
        <v>94</v>
      </c>
      <c r="N3" s="2">
        <f t="shared" ref="N3:N16" si="1">VLOOKUP(M3,$A$19:$B$22,2,FALSE)</f>
        <v>50000</v>
      </c>
    </row>
    <row r="4" spans="1:14" x14ac:dyDescent="0.25">
      <c r="A4" s="2" t="s">
        <v>54</v>
      </c>
      <c r="B4" s="2" t="s">
        <v>88</v>
      </c>
      <c r="D4" s="2" t="s">
        <v>63</v>
      </c>
      <c r="E4" s="2">
        <v>600</v>
      </c>
      <c r="F4" s="2" t="str">
        <f t="shared" si="0"/>
        <v>Medio</v>
      </c>
      <c r="G4" s="2" t="s">
        <v>38</v>
      </c>
      <c r="I4" s="2" t="s">
        <v>87</v>
      </c>
      <c r="J4" s="2" t="s">
        <v>91</v>
      </c>
      <c r="L4" s="2" t="s">
        <v>54</v>
      </c>
      <c r="M4" s="44" t="s">
        <v>95</v>
      </c>
      <c r="N4" s="2">
        <f t="shared" si="1"/>
        <v>75000</v>
      </c>
    </row>
    <row r="5" spans="1:14" x14ac:dyDescent="0.25">
      <c r="A5" s="2" t="s">
        <v>55</v>
      </c>
      <c r="B5" s="2" t="s">
        <v>87</v>
      </c>
      <c r="D5" s="44" t="s">
        <v>55</v>
      </c>
      <c r="E5" s="2">
        <v>500</v>
      </c>
      <c r="F5" s="2" t="str">
        <f t="shared" si="0"/>
        <v>Medio</v>
      </c>
      <c r="G5" s="2" t="s">
        <v>82</v>
      </c>
      <c r="I5" s="2" t="s">
        <v>78</v>
      </c>
      <c r="J5" s="2" t="s">
        <v>90</v>
      </c>
      <c r="L5" s="2" t="s">
        <v>55</v>
      </c>
      <c r="M5" s="44" t="s">
        <v>96</v>
      </c>
      <c r="N5" s="2">
        <f t="shared" si="1"/>
        <v>20000</v>
      </c>
    </row>
    <row r="6" spans="1:14" x14ac:dyDescent="0.25">
      <c r="A6" s="2" t="s">
        <v>56</v>
      </c>
      <c r="B6" s="2" t="s">
        <v>69</v>
      </c>
      <c r="D6" s="44" t="s">
        <v>65</v>
      </c>
      <c r="E6" s="2">
        <v>500</v>
      </c>
      <c r="F6" s="2" t="str">
        <f t="shared" si="0"/>
        <v>Medio</v>
      </c>
      <c r="G6" s="2" t="s">
        <v>82</v>
      </c>
      <c r="I6" s="2" t="s">
        <v>75</v>
      </c>
      <c r="J6" s="2" t="s">
        <v>90</v>
      </c>
      <c r="L6" s="2" t="s">
        <v>56</v>
      </c>
      <c r="M6" s="44" t="s">
        <v>93</v>
      </c>
      <c r="N6" s="2">
        <f t="shared" si="1"/>
        <v>100000</v>
      </c>
    </row>
    <row r="7" spans="1:14" x14ac:dyDescent="0.25">
      <c r="A7" s="2" t="s">
        <v>57</v>
      </c>
      <c r="B7" s="2" t="s">
        <v>70</v>
      </c>
      <c r="D7" s="44" t="s">
        <v>56</v>
      </c>
      <c r="E7" s="2">
        <v>600</v>
      </c>
      <c r="F7" s="2" t="str">
        <f t="shared" si="0"/>
        <v>Medio</v>
      </c>
      <c r="G7" s="2" t="s">
        <v>83</v>
      </c>
      <c r="I7" s="2" t="s">
        <v>76</v>
      </c>
      <c r="J7" s="2" t="s">
        <v>90</v>
      </c>
      <c r="L7" s="2" t="s">
        <v>57</v>
      </c>
      <c r="M7" s="44" t="s">
        <v>94</v>
      </c>
      <c r="N7" s="2">
        <f t="shared" si="1"/>
        <v>50000</v>
      </c>
    </row>
    <row r="8" spans="1:14" x14ac:dyDescent="0.25">
      <c r="A8" s="2" t="s">
        <v>58</v>
      </c>
      <c r="B8" s="2" t="s">
        <v>71</v>
      </c>
      <c r="D8" s="44" t="s">
        <v>59</v>
      </c>
      <c r="E8" s="2">
        <v>1000</v>
      </c>
      <c r="F8" s="2" t="str">
        <f t="shared" si="0"/>
        <v>Alto</v>
      </c>
      <c r="G8" s="2" t="s">
        <v>83</v>
      </c>
      <c r="I8" s="2" t="s">
        <v>68</v>
      </c>
      <c r="J8" s="2" t="s">
        <v>91</v>
      </c>
      <c r="L8" s="2" t="s">
        <v>58</v>
      </c>
      <c r="M8" s="44" t="s">
        <v>93</v>
      </c>
      <c r="N8" s="2">
        <f t="shared" si="1"/>
        <v>100000</v>
      </c>
    </row>
    <row r="9" spans="1:14" x14ac:dyDescent="0.25">
      <c r="A9" s="2" t="s">
        <v>59</v>
      </c>
      <c r="B9" s="2" t="s">
        <v>72</v>
      </c>
      <c r="D9" s="44" t="s">
        <v>52</v>
      </c>
      <c r="E9" s="2">
        <v>900</v>
      </c>
      <c r="F9" s="2" t="str">
        <f t="shared" si="0"/>
        <v>Alto</v>
      </c>
      <c r="G9" s="2" t="s">
        <v>84</v>
      </c>
      <c r="I9" s="2" t="s">
        <v>88</v>
      </c>
      <c r="J9" s="2" t="s">
        <v>91</v>
      </c>
      <c r="L9" s="2" t="s">
        <v>59</v>
      </c>
      <c r="M9" s="44" t="s">
        <v>93</v>
      </c>
      <c r="N9" s="2">
        <f t="shared" si="1"/>
        <v>100000</v>
      </c>
    </row>
    <row r="10" spans="1:14" x14ac:dyDescent="0.25">
      <c r="A10" s="2" t="s">
        <v>60</v>
      </c>
      <c r="B10" s="2" t="s">
        <v>73</v>
      </c>
      <c r="D10" s="44" t="s">
        <v>57</v>
      </c>
      <c r="E10" s="2">
        <v>800</v>
      </c>
      <c r="F10" s="2" t="str">
        <f t="shared" si="0"/>
        <v>Alto</v>
      </c>
      <c r="G10" s="2" t="s">
        <v>84</v>
      </c>
      <c r="I10" s="2" t="s">
        <v>70</v>
      </c>
      <c r="J10" s="2" t="s">
        <v>91</v>
      </c>
      <c r="L10" s="2" t="s">
        <v>60</v>
      </c>
      <c r="M10" s="44" t="s">
        <v>95</v>
      </c>
      <c r="N10" s="2">
        <f t="shared" si="1"/>
        <v>75000</v>
      </c>
    </row>
    <row r="11" spans="1:14" x14ac:dyDescent="0.25">
      <c r="A11" s="2" t="s">
        <v>61</v>
      </c>
      <c r="B11" s="2" t="s">
        <v>74</v>
      </c>
      <c r="D11" s="44" t="s">
        <v>60</v>
      </c>
      <c r="E11" s="2">
        <v>700</v>
      </c>
      <c r="F11" s="2" t="str">
        <f t="shared" si="0"/>
        <v>Medio</v>
      </c>
      <c r="G11" s="2" t="s">
        <v>84</v>
      </c>
      <c r="I11" s="2" t="s">
        <v>67</v>
      </c>
      <c r="J11" s="2" t="s">
        <v>91</v>
      </c>
      <c r="L11" s="2" t="s">
        <v>61</v>
      </c>
      <c r="M11" s="44" t="s">
        <v>96</v>
      </c>
      <c r="N11" s="2">
        <f t="shared" si="1"/>
        <v>20000</v>
      </c>
    </row>
    <row r="12" spans="1:14" x14ac:dyDescent="0.25">
      <c r="A12" s="2" t="s">
        <v>62</v>
      </c>
      <c r="B12" s="2" t="s">
        <v>89</v>
      </c>
      <c r="D12" s="44" t="s">
        <v>64</v>
      </c>
      <c r="E12" s="2">
        <v>100</v>
      </c>
      <c r="F12" s="2" t="str">
        <f t="shared" si="0"/>
        <v>Bajo</v>
      </c>
      <c r="G12" s="2" t="s">
        <v>84</v>
      </c>
      <c r="I12" s="2" t="s">
        <v>74</v>
      </c>
      <c r="J12" s="2" t="s">
        <v>90</v>
      </c>
      <c r="L12" s="2" t="s">
        <v>62</v>
      </c>
      <c r="M12" s="44" t="s">
        <v>96</v>
      </c>
      <c r="N12" s="2">
        <f t="shared" si="1"/>
        <v>20000</v>
      </c>
    </row>
    <row r="13" spans="1:14" x14ac:dyDescent="0.25">
      <c r="A13" s="2" t="s">
        <v>63</v>
      </c>
      <c r="B13" s="2" t="s">
        <v>75</v>
      </c>
      <c r="D13" s="44" t="s">
        <v>53</v>
      </c>
      <c r="E13" s="2">
        <v>100</v>
      </c>
      <c r="F13" s="2" t="str">
        <f t="shared" si="0"/>
        <v>Bajo</v>
      </c>
      <c r="G13" s="2" t="s">
        <v>35</v>
      </c>
      <c r="I13" s="2" t="s">
        <v>72</v>
      </c>
      <c r="J13" s="2" t="s">
        <v>91</v>
      </c>
      <c r="L13" s="2" t="s">
        <v>63</v>
      </c>
      <c r="M13" s="44" t="s">
        <v>95</v>
      </c>
      <c r="N13" s="2">
        <f t="shared" si="1"/>
        <v>75000</v>
      </c>
    </row>
    <row r="14" spans="1:14" x14ac:dyDescent="0.25">
      <c r="A14" s="2" t="s">
        <v>64</v>
      </c>
      <c r="B14" s="2" t="s">
        <v>76</v>
      </c>
      <c r="D14" s="44" t="s">
        <v>58</v>
      </c>
      <c r="E14" s="2">
        <v>800</v>
      </c>
      <c r="F14" s="2" t="str">
        <f t="shared" si="0"/>
        <v>Alto</v>
      </c>
      <c r="G14" s="2" t="s">
        <v>35</v>
      </c>
      <c r="I14" s="2" t="s">
        <v>89</v>
      </c>
      <c r="J14" s="2" t="s">
        <v>90</v>
      </c>
      <c r="L14" s="2" t="s">
        <v>64</v>
      </c>
      <c r="M14" s="44" t="s">
        <v>94</v>
      </c>
      <c r="N14" s="2">
        <f t="shared" si="1"/>
        <v>50000</v>
      </c>
    </row>
    <row r="15" spans="1:14" x14ac:dyDescent="0.25">
      <c r="A15" s="2" t="s">
        <v>65</v>
      </c>
      <c r="B15" s="2" t="s">
        <v>77</v>
      </c>
      <c r="D15" s="44" t="s">
        <v>62</v>
      </c>
      <c r="E15" s="2">
        <v>700</v>
      </c>
      <c r="F15" s="2" t="str">
        <f t="shared" si="0"/>
        <v>Medio</v>
      </c>
      <c r="G15" s="2" t="s">
        <v>35</v>
      </c>
      <c r="I15" s="2" t="s">
        <v>77</v>
      </c>
      <c r="J15" s="2" t="s">
        <v>90</v>
      </c>
      <c r="L15" s="2" t="s">
        <v>65</v>
      </c>
      <c r="M15" s="44" t="s">
        <v>94</v>
      </c>
      <c r="N15" s="2">
        <f t="shared" si="1"/>
        <v>50000</v>
      </c>
    </row>
    <row r="16" spans="1:14" x14ac:dyDescent="0.25">
      <c r="A16" s="2" t="s">
        <v>66</v>
      </c>
      <c r="B16" s="2" t="s">
        <v>78</v>
      </c>
      <c r="D16" s="44" t="s">
        <v>66</v>
      </c>
      <c r="E16" s="2">
        <v>700</v>
      </c>
      <c r="F16" s="2" t="str">
        <f t="shared" si="0"/>
        <v>Medio</v>
      </c>
      <c r="G16" s="2" t="s">
        <v>35</v>
      </c>
      <c r="I16" s="2" t="s">
        <v>69</v>
      </c>
      <c r="J16" s="2" t="s">
        <v>91</v>
      </c>
      <c r="L16" s="2" t="s">
        <v>66</v>
      </c>
      <c r="M16" s="44" t="s">
        <v>93</v>
      </c>
      <c r="N16" s="2">
        <f t="shared" si="1"/>
        <v>100000</v>
      </c>
    </row>
    <row r="17" spans="1:7" x14ac:dyDescent="0.25">
      <c r="D17" s="11"/>
    </row>
    <row r="18" spans="1:7" x14ac:dyDescent="0.25">
      <c r="A18" s="39" t="s">
        <v>92</v>
      </c>
      <c r="B18" s="39" t="s">
        <v>98</v>
      </c>
      <c r="D18" s="39" t="s">
        <v>79</v>
      </c>
      <c r="E18" s="39" t="s">
        <v>85</v>
      </c>
    </row>
    <row r="19" spans="1:7" x14ac:dyDescent="0.25">
      <c r="A19" s="2" t="s">
        <v>93</v>
      </c>
      <c r="B19" s="45">
        <v>100000</v>
      </c>
      <c r="D19" s="2">
        <v>100</v>
      </c>
      <c r="E19" s="2" t="s">
        <v>99</v>
      </c>
    </row>
    <row r="20" spans="1:7" x14ac:dyDescent="0.25">
      <c r="A20" s="2" t="s">
        <v>94</v>
      </c>
      <c r="B20" s="45">
        <v>50000</v>
      </c>
      <c r="D20" s="2">
        <v>200</v>
      </c>
      <c r="E20" s="2" t="s">
        <v>99</v>
      </c>
    </row>
    <row r="21" spans="1:7" x14ac:dyDescent="0.25">
      <c r="A21" s="2" t="s">
        <v>95</v>
      </c>
      <c r="B21" s="45">
        <v>75000</v>
      </c>
      <c r="D21" s="2">
        <v>300</v>
      </c>
      <c r="E21" s="2" t="s">
        <v>99</v>
      </c>
    </row>
    <row r="22" spans="1:7" x14ac:dyDescent="0.25">
      <c r="A22" s="2" t="s">
        <v>96</v>
      </c>
      <c r="B22" s="45">
        <v>20000</v>
      </c>
      <c r="D22" s="2">
        <v>400</v>
      </c>
      <c r="E22" s="2" t="s">
        <v>100</v>
      </c>
    </row>
    <row r="23" spans="1:7" x14ac:dyDescent="0.25">
      <c r="D23" s="2">
        <v>500</v>
      </c>
      <c r="E23" s="2" t="s">
        <v>100</v>
      </c>
    </row>
    <row r="24" spans="1:7" x14ac:dyDescent="0.25">
      <c r="D24" s="2">
        <v>600</v>
      </c>
      <c r="E24" s="2" t="s">
        <v>100</v>
      </c>
    </row>
    <row r="25" spans="1:7" x14ac:dyDescent="0.25">
      <c r="D25" s="2">
        <v>700</v>
      </c>
      <c r="E25" s="2" t="s">
        <v>100</v>
      </c>
    </row>
    <row r="26" spans="1:7" x14ac:dyDescent="0.25">
      <c r="D26" s="2">
        <v>800</v>
      </c>
      <c r="E26" s="2" t="s">
        <v>101</v>
      </c>
    </row>
    <row r="27" spans="1:7" x14ac:dyDescent="0.25">
      <c r="D27" s="2">
        <v>900</v>
      </c>
      <c r="E27" s="2" t="s">
        <v>101</v>
      </c>
    </row>
    <row r="28" spans="1:7" x14ac:dyDescent="0.25">
      <c r="D28" s="2">
        <v>1000</v>
      </c>
      <c r="E28" s="2" t="s">
        <v>101</v>
      </c>
    </row>
    <row r="30" spans="1:7" x14ac:dyDescent="0.25">
      <c r="A30" s="39" t="s">
        <v>50</v>
      </c>
      <c r="B30" s="39" t="s">
        <v>51</v>
      </c>
      <c r="C30" s="39" t="s">
        <v>79</v>
      </c>
      <c r="D30" s="39" t="s">
        <v>85</v>
      </c>
      <c r="E30" s="39" t="s">
        <v>80</v>
      </c>
      <c r="F30" s="39" t="s">
        <v>86</v>
      </c>
      <c r="G30" s="39" t="s">
        <v>97</v>
      </c>
    </row>
    <row r="31" spans="1:7" x14ac:dyDescent="0.25">
      <c r="A31" s="2" t="s">
        <v>52</v>
      </c>
      <c r="B31" s="2" t="str">
        <f>VLOOKUP(A31,A2:B16,2,FALSE)</f>
        <v>Guante</v>
      </c>
      <c r="C31" s="2">
        <f>VLOOKUP(A31,$D$2:$G$16,2,FALSE)</f>
        <v>900</v>
      </c>
      <c r="D31" s="2" t="str">
        <f>VLOOKUP(A31,$D$2:$G$16,3,FALSE)</f>
        <v>Alto</v>
      </c>
      <c r="E31" s="2" t="str">
        <f>VLOOKUP(A31,$D$2:$G$16,4,FALSE)</f>
        <v>Rojo</v>
      </c>
      <c r="F31" s="2" t="str">
        <f>VLOOKUP(B31,$I$2:$J$16,2,FALSE)</f>
        <v>Ropajes S.L.</v>
      </c>
      <c r="G31" s="2">
        <f>VLOOKUP(A31,$L$2:$N$16,3,FALSE)</f>
        <v>100000</v>
      </c>
    </row>
    <row r="32" spans="1:7" x14ac:dyDescent="0.25">
      <c r="A32" s="2" t="s">
        <v>53</v>
      </c>
      <c r="B32" s="2" t="str">
        <f t="shared" ref="B32:B45" si="2">VLOOKUP(A32,A3:B17,2,FALSE)</f>
        <v>Gafas</v>
      </c>
      <c r="C32" s="2">
        <f t="shared" ref="C32:C45" si="3">VLOOKUP(A32,$D$2:$G$16,2,FALSE)</f>
        <v>100</v>
      </c>
      <c r="D32" s="2" t="str">
        <f t="shared" ref="D32:D45" si="4">VLOOKUP(A32,$D$2:$G$16,3,FALSE)</f>
        <v>Bajo</v>
      </c>
      <c r="E32" s="2" t="str">
        <f t="shared" ref="E32:E45" si="5">VLOOKUP(A32,$D$2:$G$16,4,FALSE)</f>
        <v>Verde</v>
      </c>
      <c r="F32" s="2" t="str">
        <f t="shared" ref="F32:F45" si="6">VLOOKUP(B32,$I$2:$J$16,2,FALSE)</f>
        <v>Ropajes S.L.</v>
      </c>
      <c r="G32" s="2">
        <f t="shared" ref="G32:G45" si="7">VLOOKUP(A32,$L$2:$N$16,3,FALSE)</f>
        <v>50000</v>
      </c>
    </row>
    <row r="33" spans="1:7" x14ac:dyDescent="0.25">
      <c r="A33" s="2" t="s">
        <v>54</v>
      </c>
      <c r="B33" s="2" t="str">
        <f t="shared" si="2"/>
        <v>Gorra</v>
      </c>
      <c r="C33" s="2">
        <f t="shared" si="3"/>
        <v>300</v>
      </c>
      <c r="D33" s="2" t="str">
        <f t="shared" si="4"/>
        <v>Bajo</v>
      </c>
      <c r="E33" s="2" t="str">
        <f t="shared" si="5"/>
        <v>Amarillo</v>
      </c>
      <c r="F33" s="2" t="str">
        <f t="shared" si="6"/>
        <v>Ropajes S.L.</v>
      </c>
      <c r="G33" s="2">
        <f t="shared" si="7"/>
        <v>75000</v>
      </c>
    </row>
    <row r="34" spans="1:7" x14ac:dyDescent="0.25">
      <c r="A34" s="2" t="s">
        <v>55</v>
      </c>
      <c r="B34" s="2" t="str">
        <f t="shared" si="2"/>
        <v>Camiseta</v>
      </c>
      <c r="C34" s="2">
        <f t="shared" si="3"/>
        <v>500</v>
      </c>
      <c r="D34" s="2" t="str">
        <f t="shared" si="4"/>
        <v>Medio</v>
      </c>
      <c r="E34" s="2" t="str">
        <f t="shared" si="5"/>
        <v>Blanco</v>
      </c>
      <c r="F34" s="2" t="str">
        <f>VLOOKUP(B34,$I$2:$J$16,2,FALSE)</f>
        <v>Ropajes S.L.</v>
      </c>
      <c r="G34" s="2">
        <f t="shared" si="7"/>
        <v>20000</v>
      </c>
    </row>
    <row r="35" spans="1:7" x14ac:dyDescent="0.25">
      <c r="A35" s="2" t="s">
        <v>56</v>
      </c>
      <c r="B35" s="2" t="str">
        <f t="shared" si="2"/>
        <v>Sudadera</v>
      </c>
      <c r="C35" s="2">
        <f t="shared" si="3"/>
        <v>600</v>
      </c>
      <c r="D35" s="2" t="str">
        <f t="shared" si="4"/>
        <v>Medio</v>
      </c>
      <c r="E35" s="2" t="str">
        <f t="shared" si="5"/>
        <v>Gris</v>
      </c>
      <c r="F35" s="2" t="str">
        <f t="shared" si="6"/>
        <v>Ropajes S.L.</v>
      </c>
      <c r="G35" s="2">
        <f t="shared" si="7"/>
        <v>100000</v>
      </c>
    </row>
    <row r="36" spans="1:7" x14ac:dyDescent="0.25">
      <c r="A36" s="2" t="s">
        <v>57</v>
      </c>
      <c r="B36" s="2" t="str">
        <f t="shared" si="2"/>
        <v>Gorro</v>
      </c>
      <c r="C36" s="2">
        <f t="shared" si="3"/>
        <v>800</v>
      </c>
      <c r="D36" s="2" t="str">
        <f t="shared" si="4"/>
        <v>Alto</v>
      </c>
      <c r="E36" s="2" t="str">
        <f t="shared" si="5"/>
        <v>Rojo</v>
      </c>
      <c r="F36" s="2" t="str">
        <f t="shared" si="6"/>
        <v>Ropajes S.L.</v>
      </c>
      <c r="G36" s="2">
        <f t="shared" si="7"/>
        <v>50000</v>
      </c>
    </row>
    <row r="37" spans="1:7" x14ac:dyDescent="0.25">
      <c r="A37" s="2" t="s">
        <v>58</v>
      </c>
      <c r="B37" s="2" t="str">
        <f t="shared" si="2"/>
        <v>Calcetines</v>
      </c>
      <c r="C37" s="2">
        <f t="shared" si="3"/>
        <v>800</v>
      </c>
      <c r="D37" s="2" t="str">
        <f t="shared" si="4"/>
        <v>Alto</v>
      </c>
      <c r="E37" s="2" t="str">
        <f t="shared" si="5"/>
        <v>Verde</v>
      </c>
      <c r="F37" s="2" t="str">
        <f t="shared" si="6"/>
        <v>Ropajes S.L.</v>
      </c>
      <c r="G37" s="2">
        <f t="shared" si="7"/>
        <v>100000</v>
      </c>
    </row>
    <row r="38" spans="1:7" x14ac:dyDescent="0.25">
      <c r="A38" s="2" t="s">
        <v>59</v>
      </c>
      <c r="B38" s="2" t="str">
        <f t="shared" si="2"/>
        <v>Pantalones</v>
      </c>
      <c r="C38" s="2">
        <f t="shared" si="3"/>
        <v>1000</v>
      </c>
      <c r="D38" s="2" t="str">
        <f t="shared" si="4"/>
        <v>Alto</v>
      </c>
      <c r="E38" s="2" t="str">
        <f t="shared" si="5"/>
        <v>Gris</v>
      </c>
      <c r="F38" s="2" t="str">
        <f t="shared" si="6"/>
        <v>Ropajes S.L.</v>
      </c>
      <c r="G38" s="2">
        <f t="shared" si="7"/>
        <v>100000</v>
      </c>
    </row>
    <row r="39" spans="1:7" x14ac:dyDescent="0.25">
      <c r="A39" s="2" t="s">
        <v>60</v>
      </c>
      <c r="B39" s="2" t="str">
        <f t="shared" si="2"/>
        <v>Camisa</v>
      </c>
      <c r="C39" s="2">
        <f t="shared" si="3"/>
        <v>700</v>
      </c>
      <c r="D39" s="2" t="str">
        <f t="shared" si="4"/>
        <v>Medio</v>
      </c>
      <c r="E39" s="2" t="str">
        <f t="shared" si="5"/>
        <v>Rojo</v>
      </c>
      <c r="F39" s="2" t="str">
        <f t="shared" si="6"/>
        <v>Ateliere S.A.</v>
      </c>
      <c r="G39" s="2">
        <f t="shared" si="7"/>
        <v>75000</v>
      </c>
    </row>
    <row r="40" spans="1:7" x14ac:dyDescent="0.25">
      <c r="A40" s="2" t="s">
        <v>61</v>
      </c>
      <c r="B40" s="2" t="str">
        <f t="shared" si="2"/>
        <v>Jersey</v>
      </c>
      <c r="C40" s="2">
        <f t="shared" si="3"/>
        <v>900</v>
      </c>
      <c r="D40" s="2" t="str">
        <f t="shared" si="4"/>
        <v>Alto</v>
      </c>
      <c r="E40" s="2" t="str">
        <f t="shared" si="5"/>
        <v>Amarillo</v>
      </c>
      <c r="F40" s="2" t="str">
        <f t="shared" si="6"/>
        <v>Ateliere S.A.</v>
      </c>
      <c r="G40" s="2">
        <f t="shared" si="7"/>
        <v>20000</v>
      </c>
    </row>
    <row r="41" spans="1:7" x14ac:dyDescent="0.25">
      <c r="A41" s="2" t="s">
        <v>62</v>
      </c>
      <c r="B41" s="2" t="str">
        <f t="shared" si="2"/>
        <v>Pañuelo</v>
      </c>
      <c r="C41" s="2">
        <f t="shared" si="3"/>
        <v>700</v>
      </c>
      <c r="D41" s="2" t="str">
        <f t="shared" si="4"/>
        <v>Medio</v>
      </c>
      <c r="E41" s="2" t="str">
        <f t="shared" si="5"/>
        <v>Verde</v>
      </c>
      <c r="F41" s="2" t="str">
        <f t="shared" si="6"/>
        <v>Ateliere S.A.</v>
      </c>
      <c r="G41" s="2">
        <f t="shared" si="7"/>
        <v>20000</v>
      </c>
    </row>
    <row r="42" spans="1:7" x14ac:dyDescent="0.25">
      <c r="A42" s="2" t="s">
        <v>63</v>
      </c>
      <c r="B42" s="2" t="str">
        <f t="shared" si="2"/>
        <v>Chaqueta</v>
      </c>
      <c r="C42" s="2">
        <f t="shared" si="3"/>
        <v>600</v>
      </c>
      <c r="D42" s="2" t="str">
        <f t="shared" si="4"/>
        <v>Medio</v>
      </c>
      <c r="E42" s="2" t="str">
        <f t="shared" si="5"/>
        <v>Azul</v>
      </c>
      <c r="F42" s="2" t="str">
        <f t="shared" si="6"/>
        <v>Ateliere S.A.</v>
      </c>
      <c r="G42" s="2">
        <f t="shared" si="7"/>
        <v>75000</v>
      </c>
    </row>
    <row r="43" spans="1:7" x14ac:dyDescent="0.25">
      <c r="A43" s="2" t="s">
        <v>64</v>
      </c>
      <c r="B43" s="2" t="str">
        <f t="shared" si="2"/>
        <v>Falda</v>
      </c>
      <c r="C43" s="2">
        <f t="shared" si="3"/>
        <v>100</v>
      </c>
      <c r="D43" s="2" t="str">
        <f t="shared" si="4"/>
        <v>Bajo</v>
      </c>
      <c r="E43" s="2" t="str">
        <f t="shared" si="5"/>
        <v>Rojo</v>
      </c>
      <c r="F43" s="2" t="str">
        <f t="shared" si="6"/>
        <v>Ateliere S.A.</v>
      </c>
      <c r="G43" s="2">
        <f t="shared" si="7"/>
        <v>50000</v>
      </c>
    </row>
    <row r="44" spans="1:7" x14ac:dyDescent="0.25">
      <c r="A44" s="2" t="s">
        <v>65</v>
      </c>
      <c r="B44" s="2" t="str">
        <f t="shared" si="2"/>
        <v>Pijama</v>
      </c>
      <c r="C44" s="2">
        <f t="shared" si="3"/>
        <v>500</v>
      </c>
      <c r="D44" s="2" t="str">
        <f t="shared" si="4"/>
        <v>Medio</v>
      </c>
      <c r="E44" s="2" t="str">
        <f t="shared" si="5"/>
        <v>Blanco</v>
      </c>
      <c r="F44" s="2" t="str">
        <f t="shared" si="6"/>
        <v>Ateliere S.A.</v>
      </c>
      <c r="G44" s="2">
        <f t="shared" si="7"/>
        <v>50000</v>
      </c>
    </row>
    <row r="45" spans="1:7" x14ac:dyDescent="0.25">
      <c r="A45" s="2" t="s">
        <v>66</v>
      </c>
      <c r="B45" s="2" t="str">
        <f t="shared" si="2"/>
        <v>Camisón</v>
      </c>
      <c r="C45" s="2">
        <f t="shared" si="3"/>
        <v>700</v>
      </c>
      <c r="D45" s="2" t="str">
        <f t="shared" si="4"/>
        <v>Medio</v>
      </c>
      <c r="E45" s="2" t="str">
        <f t="shared" si="5"/>
        <v>Verde</v>
      </c>
      <c r="F45" s="2" t="str">
        <f t="shared" si="6"/>
        <v>Ateliere S.A.</v>
      </c>
      <c r="G45" s="2">
        <f t="shared" si="7"/>
        <v>100000</v>
      </c>
    </row>
  </sheetData>
  <phoneticPr fontId="2" type="noConversion"/>
  <pageMargins left="0.7" right="0.7" top="0.75" bottom="0.75" header="0.3" footer="0.3"/>
  <pageSetup orientation="portrait" r:id="rId1"/>
  <headerFooter>
    <oddHeader>&amp;R&amp;"Calibri"&amp;10&amp;K000000Documento: Personal&amp;1#</oddHeader>
  </headerFooter>
  <ignoredErrors>
    <ignoredError sqref="F34 F41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F864-D6D0-4487-8A01-EB9B0E894199}">
  <dimension ref="A1:H282"/>
  <sheetViews>
    <sheetView workbookViewId="0">
      <selection activeCell="D11" sqref="D11"/>
    </sheetView>
  </sheetViews>
  <sheetFormatPr baseColWidth="10" defaultRowHeight="15" x14ac:dyDescent="0.25"/>
  <cols>
    <col min="3" max="3" width="13.85546875" bestFit="1" customWidth="1"/>
    <col min="4" max="4" width="14.28515625" bestFit="1" customWidth="1"/>
    <col min="5" max="5" width="9.28515625" customWidth="1"/>
    <col min="7" max="7" width="31.28515625" customWidth="1"/>
    <col min="8" max="8" width="14.5703125" customWidth="1"/>
  </cols>
  <sheetData>
    <row r="1" spans="1:5" x14ac:dyDescent="0.25">
      <c r="A1" s="47" t="s">
        <v>102</v>
      </c>
      <c r="B1" s="47" t="s">
        <v>28</v>
      </c>
      <c r="C1" s="47" t="s">
        <v>92</v>
      </c>
      <c r="D1" s="47" t="s">
        <v>103</v>
      </c>
      <c r="E1" s="47" t="s">
        <v>104</v>
      </c>
    </row>
    <row r="2" spans="1:5" x14ac:dyDescent="0.25">
      <c r="A2" s="2" t="s">
        <v>105</v>
      </c>
      <c r="B2" s="2">
        <v>50</v>
      </c>
      <c r="C2" s="2" t="s">
        <v>120</v>
      </c>
      <c r="D2" s="2">
        <v>7</v>
      </c>
      <c r="E2" s="48">
        <v>1050</v>
      </c>
    </row>
    <row r="3" spans="1:5" x14ac:dyDescent="0.25">
      <c r="A3" s="2" t="s">
        <v>106</v>
      </c>
      <c r="B3" s="2">
        <v>49</v>
      </c>
      <c r="C3" s="2" t="s">
        <v>121</v>
      </c>
      <c r="D3" s="2">
        <v>6</v>
      </c>
      <c r="E3" s="48">
        <v>1830</v>
      </c>
    </row>
    <row r="4" spans="1:5" x14ac:dyDescent="0.25">
      <c r="A4" s="2" t="s">
        <v>107</v>
      </c>
      <c r="B4" s="2">
        <v>33</v>
      </c>
      <c r="C4" s="2" t="s">
        <v>120</v>
      </c>
      <c r="D4" s="2">
        <v>6</v>
      </c>
      <c r="E4" s="48">
        <v>1410</v>
      </c>
    </row>
    <row r="5" spans="1:5" x14ac:dyDescent="0.25">
      <c r="A5" s="2" t="s">
        <v>108</v>
      </c>
      <c r="B5" s="2">
        <v>36</v>
      </c>
      <c r="C5" s="2" t="s">
        <v>125</v>
      </c>
      <c r="D5" s="2">
        <v>7</v>
      </c>
      <c r="E5" s="48">
        <v>1380</v>
      </c>
    </row>
    <row r="6" spans="1:5" x14ac:dyDescent="0.25">
      <c r="A6" s="2" t="s">
        <v>109</v>
      </c>
      <c r="B6" s="2">
        <v>31</v>
      </c>
      <c r="C6" s="2" t="s">
        <v>125</v>
      </c>
      <c r="D6" s="2">
        <v>5</v>
      </c>
      <c r="E6" s="48">
        <v>1040</v>
      </c>
    </row>
    <row r="7" spans="1:5" x14ac:dyDescent="0.25">
      <c r="A7" s="2" t="s">
        <v>110</v>
      </c>
      <c r="B7" s="2">
        <v>31</v>
      </c>
      <c r="C7" s="2" t="s">
        <v>124</v>
      </c>
      <c r="D7" s="2">
        <v>8</v>
      </c>
      <c r="E7" s="48">
        <v>1580</v>
      </c>
    </row>
    <row r="8" spans="1:5" x14ac:dyDescent="0.25">
      <c r="A8" s="2" t="s">
        <v>111</v>
      </c>
      <c r="B8" s="2">
        <v>45</v>
      </c>
      <c r="C8" s="2" t="s">
        <v>121</v>
      </c>
      <c r="D8" s="2">
        <v>8</v>
      </c>
      <c r="E8" s="48">
        <v>1870</v>
      </c>
    </row>
    <row r="9" spans="1:5" x14ac:dyDescent="0.25">
      <c r="A9" s="2" t="s">
        <v>112</v>
      </c>
      <c r="B9" s="2">
        <v>48</v>
      </c>
      <c r="C9" s="2" t="s">
        <v>125</v>
      </c>
      <c r="D9" s="2">
        <v>8</v>
      </c>
      <c r="E9" s="48">
        <v>1440</v>
      </c>
    </row>
    <row r="10" spans="1:5" x14ac:dyDescent="0.25">
      <c r="A10" s="2" t="s">
        <v>113</v>
      </c>
      <c r="B10" s="2">
        <v>40</v>
      </c>
      <c r="C10" s="2" t="s">
        <v>121</v>
      </c>
      <c r="D10" s="2">
        <v>6</v>
      </c>
      <c r="E10" s="48">
        <v>1640</v>
      </c>
    </row>
    <row r="11" spans="1:5" x14ac:dyDescent="0.25">
      <c r="A11" s="2" t="s">
        <v>114</v>
      </c>
      <c r="B11" s="2">
        <v>38</v>
      </c>
      <c r="C11" s="2" t="s">
        <v>124</v>
      </c>
      <c r="D11" s="2">
        <v>5</v>
      </c>
      <c r="E11" s="48">
        <v>1060</v>
      </c>
    </row>
    <row r="12" spans="1:5" x14ac:dyDescent="0.25">
      <c r="A12" s="2" t="s">
        <v>115</v>
      </c>
      <c r="B12" s="2">
        <v>45</v>
      </c>
      <c r="C12" s="2" t="s">
        <v>120</v>
      </c>
      <c r="D12" s="2">
        <v>6</v>
      </c>
      <c r="E12" s="48">
        <v>1190</v>
      </c>
    </row>
    <row r="13" spans="1:5" x14ac:dyDescent="0.25">
      <c r="A13" s="2" t="s">
        <v>116</v>
      </c>
      <c r="B13" s="2">
        <v>33</v>
      </c>
      <c r="C13" s="2" t="s">
        <v>121</v>
      </c>
      <c r="D13" s="2">
        <v>8</v>
      </c>
      <c r="E13" s="48">
        <v>1460</v>
      </c>
    </row>
    <row r="14" spans="1:5" x14ac:dyDescent="0.25">
      <c r="A14" s="2" t="s">
        <v>117</v>
      </c>
      <c r="B14" s="2">
        <v>42</v>
      </c>
      <c r="C14" s="2" t="s">
        <v>123</v>
      </c>
      <c r="D14" s="2">
        <v>8</v>
      </c>
      <c r="E14" s="48">
        <v>1370</v>
      </c>
    </row>
    <row r="15" spans="1:5" x14ac:dyDescent="0.25">
      <c r="A15" s="2" t="s">
        <v>118</v>
      </c>
      <c r="B15" s="2">
        <v>42</v>
      </c>
      <c r="C15" s="2" t="s">
        <v>122</v>
      </c>
      <c r="D15" s="2">
        <v>5</v>
      </c>
      <c r="E15" s="48">
        <v>1440</v>
      </c>
    </row>
    <row r="16" spans="1:5" x14ac:dyDescent="0.25">
      <c r="A16" s="2" t="s">
        <v>119</v>
      </c>
      <c r="B16" s="2">
        <v>34</v>
      </c>
      <c r="C16" s="2" t="s">
        <v>120</v>
      </c>
      <c r="D16" s="2">
        <v>6</v>
      </c>
      <c r="E16" s="48">
        <v>1040</v>
      </c>
    </row>
    <row r="17" spans="1:8" x14ac:dyDescent="0.25">
      <c r="E17" s="46"/>
    </row>
    <row r="18" spans="1:8" x14ac:dyDescent="0.25">
      <c r="A18" s="49" t="s">
        <v>126</v>
      </c>
      <c r="B18" s="49"/>
      <c r="C18" s="49"/>
      <c r="D18" s="49"/>
      <c r="E18" s="49"/>
      <c r="F18" s="49"/>
      <c r="G18" s="49"/>
      <c r="H18" s="2">
        <f>COUNT(B2:B16)</f>
        <v>15</v>
      </c>
    </row>
    <row r="19" spans="1:8" x14ac:dyDescent="0.25">
      <c r="A19" s="49" t="s">
        <v>127</v>
      </c>
      <c r="B19" s="49"/>
      <c r="C19" s="49"/>
      <c r="D19" s="49"/>
      <c r="E19" s="49"/>
      <c r="F19" s="49"/>
      <c r="G19" s="49"/>
      <c r="H19" s="2">
        <f>AVERAGE(B2:B16)</f>
        <v>39.799999999999997</v>
      </c>
    </row>
    <row r="20" spans="1:8" x14ac:dyDescent="0.25">
      <c r="A20" s="49" t="s">
        <v>128</v>
      </c>
      <c r="B20" s="49"/>
      <c r="C20" s="49"/>
      <c r="D20" s="49"/>
      <c r="E20" s="49"/>
      <c r="F20" s="49"/>
      <c r="G20" s="49"/>
      <c r="H20" s="2">
        <f>AVERAGE(D2:D16)</f>
        <v>6.6</v>
      </c>
    </row>
    <row r="21" spans="1:8" x14ac:dyDescent="0.25">
      <c r="A21" s="49" t="s">
        <v>129</v>
      </c>
      <c r="B21" s="49"/>
      <c r="C21" s="49"/>
      <c r="D21" s="49"/>
      <c r="E21" s="49"/>
      <c r="F21" s="49"/>
      <c r="G21" s="49"/>
      <c r="H21" s="48">
        <f>SUM(E2:E16)</f>
        <v>20800</v>
      </c>
    </row>
    <row r="22" spans="1:8" x14ac:dyDescent="0.25">
      <c r="A22" s="49" t="s">
        <v>130</v>
      </c>
      <c r="B22" s="49"/>
      <c r="C22" s="49"/>
      <c r="D22" s="49"/>
      <c r="E22" s="49"/>
      <c r="F22" s="49"/>
      <c r="G22" s="49"/>
      <c r="H22" s="2">
        <f>COUNTIF($B$2:$E$16,"=Dept1")</f>
        <v>4</v>
      </c>
    </row>
    <row r="23" spans="1:8" x14ac:dyDescent="0.25">
      <c r="A23" s="49" t="s">
        <v>131</v>
      </c>
      <c r="B23" s="49"/>
      <c r="C23" s="49"/>
      <c r="D23" s="49"/>
      <c r="E23" s="49"/>
      <c r="F23" s="49"/>
      <c r="G23" s="49"/>
      <c r="H23" s="2">
        <f>AVERAGEIF(C2:C16,"=Dept2",B2:B16)</f>
        <v>42</v>
      </c>
    </row>
    <row r="24" spans="1:8" x14ac:dyDescent="0.25">
      <c r="A24" s="49" t="s">
        <v>132</v>
      </c>
      <c r="B24" s="49"/>
      <c r="C24" s="49"/>
      <c r="D24" s="49"/>
      <c r="E24" s="49"/>
      <c r="F24" s="49"/>
      <c r="G24" s="49"/>
      <c r="H24" s="2">
        <f>SUMIF(C2:C16,"=Dept3",E2:E16)</f>
        <v>6800</v>
      </c>
    </row>
    <row r="25" spans="1:8" x14ac:dyDescent="0.25">
      <c r="A25" s="49" t="s">
        <v>133</v>
      </c>
      <c r="B25" s="49"/>
      <c r="C25" s="49"/>
      <c r="D25" s="49"/>
      <c r="E25" s="49"/>
      <c r="F25" s="49"/>
      <c r="G25" s="49"/>
      <c r="H25" s="2">
        <f>SUMIF(C2:C16,"=Dept4",E2:E16) + SUMIF(C2:C16,"=Dept5",E2:E16)</f>
        <v>4010</v>
      </c>
    </row>
    <row r="26" spans="1:8" x14ac:dyDescent="0.25">
      <c r="A26" s="49" t="s">
        <v>134</v>
      </c>
      <c r="B26" s="49"/>
      <c r="C26" s="49"/>
      <c r="D26" s="49"/>
      <c r="E26" s="49"/>
      <c r="F26" s="49"/>
      <c r="G26" s="49"/>
      <c r="H26" s="2">
        <f>AVERAGEIF(B2:B16,"&gt;40",E2:E16)</f>
        <v>1455.7142857142858</v>
      </c>
    </row>
    <row r="27" spans="1:8" x14ac:dyDescent="0.25">
      <c r="A27" s="49" t="s">
        <v>135</v>
      </c>
      <c r="B27" s="49"/>
      <c r="C27" s="49"/>
      <c r="D27" s="49"/>
      <c r="E27" s="49"/>
      <c r="F27" s="49"/>
      <c r="G27" s="49"/>
      <c r="H27" s="2">
        <f>AVERAGEIF(E2:E16,"&gt;1500",D2:D16)</f>
        <v>7</v>
      </c>
    </row>
    <row r="28" spans="1:8" x14ac:dyDescent="0.25">
      <c r="A28" s="49" t="s">
        <v>136</v>
      </c>
      <c r="B28" s="49"/>
      <c r="C28" s="49"/>
      <c r="D28" s="49"/>
      <c r="E28" s="49"/>
      <c r="F28" s="49"/>
      <c r="G28" s="49"/>
      <c r="H28" s="2">
        <f>SUMIF(E2:E16,"&gt;1200",E2:E16)</f>
        <v>15420</v>
      </c>
    </row>
    <row r="29" spans="1:8" x14ac:dyDescent="0.25">
      <c r="A29" s="11"/>
      <c r="B29" s="11"/>
      <c r="C29" s="11"/>
      <c r="D29" s="11"/>
      <c r="E29" s="50"/>
      <c r="F29" s="11"/>
      <c r="G29" s="11"/>
      <c r="H29" s="11"/>
    </row>
    <row r="30" spans="1:8" x14ac:dyDescent="0.25">
      <c r="E30" s="46"/>
    </row>
    <row r="31" spans="1:8" x14ac:dyDescent="0.25">
      <c r="E31" s="46"/>
    </row>
    <row r="32" spans="1:8" x14ac:dyDescent="0.25">
      <c r="E32" s="46"/>
    </row>
    <row r="33" spans="5:5" x14ac:dyDescent="0.25">
      <c r="E33" s="46"/>
    </row>
    <row r="34" spans="5:5" x14ac:dyDescent="0.25">
      <c r="E34" s="46"/>
    </row>
    <row r="35" spans="5:5" x14ac:dyDescent="0.25">
      <c r="E35" s="46"/>
    </row>
    <row r="36" spans="5:5" x14ac:dyDescent="0.25">
      <c r="E36" s="46"/>
    </row>
    <row r="37" spans="5:5" x14ac:dyDescent="0.25">
      <c r="E37" s="46"/>
    </row>
    <row r="38" spans="5:5" x14ac:dyDescent="0.25">
      <c r="E38" s="46"/>
    </row>
    <row r="39" spans="5:5" x14ac:dyDescent="0.25">
      <c r="E39" s="46"/>
    </row>
    <row r="40" spans="5:5" x14ac:dyDescent="0.25">
      <c r="E40" s="46"/>
    </row>
    <row r="41" spans="5:5" x14ac:dyDescent="0.25">
      <c r="E41" s="46"/>
    </row>
    <row r="42" spans="5:5" x14ac:dyDescent="0.25">
      <c r="E42" s="46"/>
    </row>
    <row r="43" spans="5:5" x14ac:dyDescent="0.25">
      <c r="E43" s="46"/>
    </row>
    <row r="44" spans="5:5" x14ac:dyDescent="0.25">
      <c r="E44" s="46"/>
    </row>
    <row r="45" spans="5:5" x14ac:dyDescent="0.25">
      <c r="E45" s="46"/>
    </row>
    <row r="46" spans="5:5" x14ac:dyDescent="0.25">
      <c r="E46" s="46"/>
    </row>
    <row r="47" spans="5:5" x14ac:dyDescent="0.25">
      <c r="E47" s="46"/>
    </row>
    <row r="48" spans="5:5" x14ac:dyDescent="0.25">
      <c r="E48" s="46"/>
    </row>
    <row r="49" spans="5:5" x14ac:dyDescent="0.25">
      <c r="E49" s="46"/>
    </row>
    <row r="50" spans="5:5" x14ac:dyDescent="0.25">
      <c r="E50" s="46"/>
    </row>
    <row r="51" spans="5:5" x14ac:dyDescent="0.25">
      <c r="E51" s="46"/>
    </row>
    <row r="52" spans="5:5" x14ac:dyDescent="0.25">
      <c r="E52" s="46"/>
    </row>
    <row r="53" spans="5:5" x14ac:dyDescent="0.25">
      <c r="E53" s="46"/>
    </row>
    <row r="54" spans="5:5" x14ac:dyDescent="0.25">
      <c r="E54" s="46"/>
    </row>
    <row r="55" spans="5:5" x14ac:dyDescent="0.25">
      <c r="E55" s="46"/>
    </row>
    <row r="56" spans="5:5" x14ac:dyDescent="0.25">
      <c r="E56" s="46"/>
    </row>
    <row r="57" spans="5:5" x14ac:dyDescent="0.25">
      <c r="E57" s="46"/>
    </row>
    <row r="58" spans="5:5" x14ac:dyDescent="0.25">
      <c r="E58" s="46"/>
    </row>
    <row r="59" spans="5:5" x14ac:dyDescent="0.25">
      <c r="E59" s="46"/>
    </row>
    <row r="60" spans="5:5" x14ac:dyDescent="0.25">
      <c r="E60" s="46"/>
    </row>
    <row r="61" spans="5:5" x14ac:dyDescent="0.25">
      <c r="E61" s="46"/>
    </row>
    <row r="62" spans="5:5" x14ac:dyDescent="0.25">
      <c r="E62" s="46"/>
    </row>
    <row r="63" spans="5:5" x14ac:dyDescent="0.25">
      <c r="E63" s="46"/>
    </row>
    <row r="64" spans="5:5" x14ac:dyDescent="0.25">
      <c r="E64" s="46"/>
    </row>
    <row r="65" spans="5:5" x14ac:dyDescent="0.25">
      <c r="E65" s="46"/>
    </row>
    <row r="66" spans="5:5" x14ac:dyDescent="0.25">
      <c r="E66" s="46"/>
    </row>
    <row r="67" spans="5:5" x14ac:dyDescent="0.25">
      <c r="E67" s="46"/>
    </row>
    <row r="68" spans="5:5" x14ac:dyDescent="0.25">
      <c r="E68" s="46"/>
    </row>
    <row r="69" spans="5:5" x14ac:dyDescent="0.25">
      <c r="E69" s="46"/>
    </row>
    <row r="70" spans="5:5" x14ac:dyDescent="0.25">
      <c r="E70" s="46"/>
    </row>
    <row r="71" spans="5:5" x14ac:dyDescent="0.25">
      <c r="E71" s="46"/>
    </row>
    <row r="72" spans="5:5" x14ac:dyDescent="0.25">
      <c r="E72" s="46"/>
    </row>
    <row r="73" spans="5:5" x14ac:dyDescent="0.25">
      <c r="E73" s="46"/>
    </row>
    <row r="74" spans="5:5" x14ac:dyDescent="0.25">
      <c r="E74" s="46"/>
    </row>
    <row r="75" spans="5:5" x14ac:dyDescent="0.25">
      <c r="E75" s="46"/>
    </row>
    <row r="76" spans="5:5" x14ac:dyDescent="0.25">
      <c r="E76" s="46"/>
    </row>
    <row r="77" spans="5:5" x14ac:dyDescent="0.25">
      <c r="E77" s="46"/>
    </row>
    <row r="78" spans="5:5" x14ac:dyDescent="0.25">
      <c r="E78" s="46"/>
    </row>
    <row r="79" spans="5:5" x14ac:dyDescent="0.25">
      <c r="E79" s="46"/>
    </row>
    <row r="80" spans="5:5" x14ac:dyDescent="0.25">
      <c r="E80" s="46"/>
    </row>
    <row r="81" spans="5:5" x14ac:dyDescent="0.25">
      <c r="E81" s="46"/>
    </row>
    <row r="82" spans="5:5" x14ac:dyDescent="0.25">
      <c r="E82" s="46"/>
    </row>
    <row r="83" spans="5:5" x14ac:dyDescent="0.25">
      <c r="E83" s="46"/>
    </row>
    <row r="84" spans="5:5" x14ac:dyDescent="0.25">
      <c r="E84" s="46"/>
    </row>
    <row r="85" spans="5:5" x14ac:dyDescent="0.25">
      <c r="E85" s="46"/>
    </row>
    <row r="86" spans="5:5" x14ac:dyDescent="0.25">
      <c r="E86" s="46"/>
    </row>
    <row r="87" spans="5:5" x14ac:dyDescent="0.25">
      <c r="E87" s="46"/>
    </row>
    <row r="88" spans="5:5" x14ac:dyDescent="0.25">
      <c r="E88" s="46"/>
    </row>
    <row r="89" spans="5:5" x14ac:dyDescent="0.25">
      <c r="E89" s="46"/>
    </row>
    <row r="90" spans="5:5" x14ac:dyDescent="0.25">
      <c r="E90" s="46"/>
    </row>
    <row r="91" spans="5:5" x14ac:dyDescent="0.25">
      <c r="E91" s="46"/>
    </row>
    <row r="92" spans="5:5" x14ac:dyDescent="0.25">
      <c r="E92" s="46"/>
    </row>
    <row r="93" spans="5:5" x14ac:dyDescent="0.25">
      <c r="E93" s="46"/>
    </row>
    <row r="94" spans="5:5" x14ac:dyDescent="0.25">
      <c r="E94" s="46"/>
    </row>
    <row r="95" spans="5:5" x14ac:dyDescent="0.25">
      <c r="E95" s="46"/>
    </row>
    <row r="96" spans="5:5" x14ac:dyDescent="0.25">
      <c r="E96" s="46"/>
    </row>
    <row r="97" spans="5:5" x14ac:dyDescent="0.25">
      <c r="E97" s="46"/>
    </row>
    <row r="98" spans="5:5" x14ac:dyDescent="0.25">
      <c r="E98" s="46"/>
    </row>
    <row r="99" spans="5:5" x14ac:dyDescent="0.25">
      <c r="E99" s="46"/>
    </row>
    <row r="100" spans="5:5" x14ac:dyDescent="0.25">
      <c r="E100" s="46"/>
    </row>
    <row r="101" spans="5:5" x14ac:dyDescent="0.25">
      <c r="E101" s="46"/>
    </row>
    <row r="102" spans="5:5" x14ac:dyDescent="0.25">
      <c r="E102" s="46"/>
    </row>
    <row r="103" spans="5:5" x14ac:dyDescent="0.25">
      <c r="E103" s="46"/>
    </row>
    <row r="104" spans="5:5" x14ac:dyDescent="0.25">
      <c r="E104" s="46"/>
    </row>
    <row r="105" spans="5:5" x14ac:dyDescent="0.25">
      <c r="E105" s="46"/>
    </row>
    <row r="106" spans="5:5" x14ac:dyDescent="0.25">
      <c r="E106" s="46"/>
    </row>
    <row r="107" spans="5:5" x14ac:dyDescent="0.25">
      <c r="E107" s="46"/>
    </row>
    <row r="108" spans="5:5" x14ac:dyDescent="0.25">
      <c r="E108" s="46"/>
    </row>
    <row r="109" spans="5:5" x14ac:dyDescent="0.25">
      <c r="E109" s="46"/>
    </row>
    <row r="110" spans="5:5" x14ac:dyDescent="0.25">
      <c r="E110" s="46"/>
    </row>
    <row r="111" spans="5:5" x14ac:dyDescent="0.25">
      <c r="E111" s="46"/>
    </row>
    <row r="112" spans="5:5" x14ac:dyDescent="0.25">
      <c r="E112" s="46"/>
    </row>
    <row r="113" spans="5:5" x14ac:dyDescent="0.25">
      <c r="E113" s="46"/>
    </row>
    <row r="114" spans="5:5" x14ac:dyDescent="0.25">
      <c r="E114" s="46"/>
    </row>
    <row r="115" spans="5:5" x14ac:dyDescent="0.25">
      <c r="E115" s="46"/>
    </row>
    <row r="116" spans="5:5" x14ac:dyDescent="0.25">
      <c r="E116" s="46"/>
    </row>
    <row r="117" spans="5:5" x14ac:dyDescent="0.25">
      <c r="E117" s="46"/>
    </row>
    <row r="118" spans="5:5" x14ac:dyDescent="0.25">
      <c r="E118" s="46"/>
    </row>
    <row r="119" spans="5:5" x14ac:dyDescent="0.25">
      <c r="E119" s="46"/>
    </row>
    <row r="120" spans="5:5" x14ac:dyDescent="0.25">
      <c r="E120" s="46"/>
    </row>
    <row r="121" spans="5:5" x14ac:dyDescent="0.25">
      <c r="E121" s="46"/>
    </row>
    <row r="122" spans="5:5" x14ac:dyDescent="0.25">
      <c r="E122" s="46"/>
    </row>
    <row r="123" spans="5:5" x14ac:dyDescent="0.25">
      <c r="E123" s="46"/>
    </row>
    <row r="124" spans="5:5" x14ac:dyDescent="0.25">
      <c r="E124" s="46"/>
    </row>
    <row r="125" spans="5:5" x14ac:dyDescent="0.25">
      <c r="E125" s="46"/>
    </row>
    <row r="126" spans="5:5" x14ac:dyDescent="0.25">
      <c r="E126" s="46"/>
    </row>
    <row r="127" spans="5:5" x14ac:dyDescent="0.25">
      <c r="E127" s="46"/>
    </row>
    <row r="128" spans="5:5" x14ac:dyDescent="0.25">
      <c r="E128" s="46"/>
    </row>
    <row r="129" spans="5:5" x14ac:dyDescent="0.25">
      <c r="E129" s="46"/>
    </row>
    <row r="130" spans="5:5" x14ac:dyDescent="0.25">
      <c r="E130" s="46"/>
    </row>
    <row r="131" spans="5:5" x14ac:dyDescent="0.25">
      <c r="E131" s="46"/>
    </row>
    <row r="132" spans="5:5" x14ac:dyDescent="0.25">
      <c r="E132" s="46"/>
    </row>
    <row r="133" spans="5:5" x14ac:dyDescent="0.25">
      <c r="E133" s="46"/>
    </row>
    <row r="134" spans="5:5" x14ac:dyDescent="0.25">
      <c r="E134" s="46"/>
    </row>
    <row r="135" spans="5:5" x14ac:dyDescent="0.25">
      <c r="E135" s="46"/>
    </row>
    <row r="136" spans="5:5" x14ac:dyDescent="0.25">
      <c r="E136" s="46"/>
    </row>
    <row r="137" spans="5:5" x14ac:dyDescent="0.25">
      <c r="E137" s="46"/>
    </row>
    <row r="138" spans="5:5" x14ac:dyDescent="0.25">
      <c r="E138" s="46"/>
    </row>
    <row r="139" spans="5:5" x14ac:dyDescent="0.25">
      <c r="E139" s="46"/>
    </row>
    <row r="140" spans="5:5" x14ac:dyDescent="0.25">
      <c r="E140" s="46"/>
    </row>
    <row r="141" spans="5:5" x14ac:dyDescent="0.25">
      <c r="E141" s="46"/>
    </row>
    <row r="142" spans="5:5" x14ac:dyDescent="0.25">
      <c r="E142" s="46"/>
    </row>
    <row r="143" spans="5:5" x14ac:dyDescent="0.25">
      <c r="E143" s="46"/>
    </row>
    <row r="144" spans="5:5" x14ac:dyDescent="0.25">
      <c r="E144" s="46"/>
    </row>
    <row r="145" spans="5:5" x14ac:dyDescent="0.25">
      <c r="E145" s="46"/>
    </row>
    <row r="146" spans="5:5" x14ac:dyDescent="0.25">
      <c r="E146" s="46"/>
    </row>
    <row r="147" spans="5:5" x14ac:dyDescent="0.25">
      <c r="E147" s="46"/>
    </row>
    <row r="148" spans="5:5" x14ac:dyDescent="0.25">
      <c r="E148" s="46"/>
    </row>
    <row r="149" spans="5:5" x14ac:dyDescent="0.25">
      <c r="E149" s="46"/>
    </row>
    <row r="150" spans="5:5" x14ac:dyDescent="0.25">
      <c r="E150" s="46"/>
    </row>
    <row r="151" spans="5:5" x14ac:dyDescent="0.25">
      <c r="E151" s="46"/>
    </row>
    <row r="152" spans="5:5" x14ac:dyDescent="0.25">
      <c r="E152" s="46"/>
    </row>
    <row r="153" spans="5:5" x14ac:dyDescent="0.25">
      <c r="E153" s="46"/>
    </row>
    <row r="154" spans="5:5" x14ac:dyDescent="0.25">
      <c r="E154" s="46"/>
    </row>
    <row r="155" spans="5:5" x14ac:dyDescent="0.25">
      <c r="E155" s="46"/>
    </row>
    <row r="156" spans="5:5" x14ac:dyDescent="0.25">
      <c r="E156" s="46"/>
    </row>
    <row r="157" spans="5:5" x14ac:dyDescent="0.25">
      <c r="E157" s="46"/>
    </row>
    <row r="158" spans="5:5" x14ac:dyDescent="0.25">
      <c r="E158" s="46"/>
    </row>
    <row r="159" spans="5:5" x14ac:dyDescent="0.25">
      <c r="E159" s="46"/>
    </row>
    <row r="160" spans="5:5" x14ac:dyDescent="0.25">
      <c r="E160" s="46"/>
    </row>
    <row r="161" spans="5:5" x14ac:dyDescent="0.25">
      <c r="E161" s="46"/>
    </row>
    <row r="162" spans="5:5" x14ac:dyDescent="0.25">
      <c r="E162" s="46"/>
    </row>
    <row r="163" spans="5:5" x14ac:dyDescent="0.25">
      <c r="E163" s="46"/>
    </row>
    <row r="164" spans="5:5" x14ac:dyDescent="0.25">
      <c r="E164" s="46"/>
    </row>
    <row r="165" spans="5:5" x14ac:dyDescent="0.25">
      <c r="E165" s="46"/>
    </row>
    <row r="166" spans="5:5" x14ac:dyDescent="0.25">
      <c r="E166" s="46"/>
    </row>
    <row r="167" spans="5:5" x14ac:dyDescent="0.25">
      <c r="E167" s="46"/>
    </row>
    <row r="168" spans="5:5" x14ac:dyDescent="0.25">
      <c r="E168" s="46"/>
    </row>
    <row r="169" spans="5:5" x14ac:dyDescent="0.25">
      <c r="E169" s="46"/>
    </row>
    <row r="170" spans="5:5" x14ac:dyDescent="0.25">
      <c r="E170" s="46"/>
    </row>
    <row r="171" spans="5:5" x14ac:dyDescent="0.25">
      <c r="E171" s="46"/>
    </row>
    <row r="172" spans="5:5" x14ac:dyDescent="0.25">
      <c r="E172" s="46"/>
    </row>
    <row r="173" spans="5:5" x14ac:dyDescent="0.25">
      <c r="E173" s="46"/>
    </row>
    <row r="174" spans="5:5" x14ac:dyDescent="0.25">
      <c r="E174" s="46"/>
    </row>
    <row r="175" spans="5:5" x14ac:dyDescent="0.25">
      <c r="E175" s="46"/>
    </row>
    <row r="176" spans="5:5" x14ac:dyDescent="0.25">
      <c r="E176" s="46"/>
    </row>
    <row r="177" spans="5:5" x14ac:dyDescent="0.25">
      <c r="E177" s="46"/>
    </row>
    <row r="178" spans="5:5" x14ac:dyDescent="0.25">
      <c r="E178" s="46"/>
    </row>
    <row r="179" spans="5:5" x14ac:dyDescent="0.25">
      <c r="E179" s="46"/>
    </row>
    <row r="180" spans="5:5" x14ac:dyDescent="0.25">
      <c r="E180" s="46"/>
    </row>
    <row r="181" spans="5:5" x14ac:dyDescent="0.25">
      <c r="E181" s="46"/>
    </row>
    <row r="182" spans="5:5" x14ac:dyDescent="0.25">
      <c r="E182" s="46"/>
    </row>
    <row r="183" spans="5:5" x14ac:dyDescent="0.25">
      <c r="E183" s="46"/>
    </row>
    <row r="184" spans="5:5" x14ac:dyDescent="0.25">
      <c r="E184" s="46"/>
    </row>
    <row r="185" spans="5:5" x14ac:dyDescent="0.25">
      <c r="E185" s="46"/>
    </row>
    <row r="186" spans="5:5" x14ac:dyDescent="0.25">
      <c r="E186" s="46"/>
    </row>
    <row r="187" spans="5:5" x14ac:dyDescent="0.25">
      <c r="E187" s="46"/>
    </row>
    <row r="188" spans="5:5" x14ac:dyDescent="0.25">
      <c r="E188" s="46"/>
    </row>
    <row r="189" spans="5:5" x14ac:dyDescent="0.25">
      <c r="E189" s="46"/>
    </row>
    <row r="190" spans="5:5" x14ac:dyDescent="0.25">
      <c r="E190" s="46"/>
    </row>
    <row r="191" spans="5:5" x14ac:dyDescent="0.25">
      <c r="E191" s="46"/>
    </row>
    <row r="192" spans="5:5" x14ac:dyDescent="0.25">
      <c r="E192" s="46"/>
    </row>
    <row r="193" spans="5:5" x14ac:dyDescent="0.25">
      <c r="E193" s="46"/>
    </row>
    <row r="194" spans="5:5" x14ac:dyDescent="0.25">
      <c r="E194" s="46"/>
    </row>
    <row r="195" spans="5:5" x14ac:dyDescent="0.25">
      <c r="E195" s="46"/>
    </row>
    <row r="196" spans="5:5" x14ac:dyDescent="0.25">
      <c r="E196" s="46"/>
    </row>
    <row r="197" spans="5:5" x14ac:dyDescent="0.25">
      <c r="E197" s="46"/>
    </row>
    <row r="198" spans="5:5" x14ac:dyDescent="0.25">
      <c r="E198" s="46"/>
    </row>
    <row r="199" spans="5:5" x14ac:dyDescent="0.25">
      <c r="E199" s="46"/>
    </row>
    <row r="200" spans="5:5" x14ac:dyDescent="0.25">
      <c r="E200" s="46"/>
    </row>
    <row r="201" spans="5:5" x14ac:dyDescent="0.25">
      <c r="E201" s="46"/>
    </row>
    <row r="202" spans="5:5" x14ac:dyDescent="0.25">
      <c r="E202" s="46"/>
    </row>
    <row r="203" spans="5:5" x14ac:dyDescent="0.25">
      <c r="E203" s="46"/>
    </row>
    <row r="204" spans="5:5" x14ac:dyDescent="0.25">
      <c r="E204" s="46"/>
    </row>
    <row r="205" spans="5:5" x14ac:dyDescent="0.25">
      <c r="E205" s="46"/>
    </row>
    <row r="206" spans="5:5" x14ac:dyDescent="0.25">
      <c r="E206" s="46"/>
    </row>
    <row r="207" spans="5:5" x14ac:dyDescent="0.25">
      <c r="E207" s="46"/>
    </row>
    <row r="208" spans="5:5" x14ac:dyDescent="0.25">
      <c r="E208" s="46"/>
    </row>
    <row r="209" spans="5:5" x14ac:dyDescent="0.25">
      <c r="E209" s="46"/>
    </row>
    <row r="210" spans="5:5" x14ac:dyDescent="0.25">
      <c r="E210" s="46"/>
    </row>
    <row r="211" spans="5:5" x14ac:dyDescent="0.25">
      <c r="E211" s="46"/>
    </row>
    <row r="212" spans="5:5" x14ac:dyDescent="0.25">
      <c r="E212" s="46"/>
    </row>
    <row r="213" spans="5:5" x14ac:dyDescent="0.25">
      <c r="E213" s="46"/>
    </row>
    <row r="214" spans="5:5" x14ac:dyDescent="0.25">
      <c r="E214" s="46"/>
    </row>
    <row r="215" spans="5:5" x14ac:dyDescent="0.25">
      <c r="E215" s="46"/>
    </row>
    <row r="216" spans="5:5" x14ac:dyDescent="0.25">
      <c r="E216" s="46"/>
    </row>
    <row r="217" spans="5:5" x14ac:dyDescent="0.25">
      <c r="E217" s="46"/>
    </row>
    <row r="218" spans="5:5" x14ac:dyDescent="0.25">
      <c r="E218" s="46"/>
    </row>
    <row r="219" spans="5:5" x14ac:dyDescent="0.25">
      <c r="E219" s="46"/>
    </row>
    <row r="220" spans="5:5" x14ac:dyDescent="0.25">
      <c r="E220" s="46"/>
    </row>
    <row r="221" spans="5:5" x14ac:dyDescent="0.25">
      <c r="E221" s="46"/>
    </row>
    <row r="222" spans="5:5" x14ac:dyDescent="0.25">
      <c r="E222" s="46"/>
    </row>
    <row r="223" spans="5:5" x14ac:dyDescent="0.25">
      <c r="E223" s="46"/>
    </row>
    <row r="224" spans="5:5" x14ac:dyDescent="0.25">
      <c r="E224" s="46"/>
    </row>
    <row r="225" spans="5:5" x14ac:dyDescent="0.25">
      <c r="E225" s="46"/>
    </row>
    <row r="226" spans="5:5" x14ac:dyDescent="0.25">
      <c r="E226" s="46"/>
    </row>
    <row r="227" spans="5:5" x14ac:dyDescent="0.25">
      <c r="E227" s="46"/>
    </row>
    <row r="228" spans="5:5" x14ac:dyDescent="0.25">
      <c r="E228" s="46"/>
    </row>
    <row r="229" spans="5:5" x14ac:dyDescent="0.25">
      <c r="E229" s="46"/>
    </row>
    <row r="230" spans="5:5" x14ac:dyDescent="0.25">
      <c r="E230" s="46"/>
    </row>
    <row r="231" spans="5:5" x14ac:dyDescent="0.25">
      <c r="E231" s="46"/>
    </row>
    <row r="232" spans="5:5" x14ac:dyDescent="0.25">
      <c r="E232" s="46"/>
    </row>
    <row r="233" spans="5:5" x14ac:dyDescent="0.25">
      <c r="E233" s="46"/>
    </row>
    <row r="234" spans="5:5" x14ac:dyDescent="0.25">
      <c r="E234" s="46"/>
    </row>
    <row r="235" spans="5:5" x14ac:dyDescent="0.25">
      <c r="E235" s="46"/>
    </row>
    <row r="236" spans="5:5" x14ac:dyDescent="0.25">
      <c r="E236" s="46"/>
    </row>
    <row r="237" spans="5:5" x14ac:dyDescent="0.25">
      <c r="E237" s="46"/>
    </row>
    <row r="238" spans="5:5" x14ac:dyDescent="0.25">
      <c r="E238" s="46"/>
    </row>
    <row r="239" spans="5:5" x14ac:dyDescent="0.25">
      <c r="E239" s="46"/>
    </row>
    <row r="240" spans="5:5" x14ac:dyDescent="0.25">
      <c r="E240" s="46"/>
    </row>
    <row r="241" spans="5:5" x14ac:dyDescent="0.25">
      <c r="E241" s="46"/>
    </row>
    <row r="242" spans="5:5" x14ac:dyDescent="0.25">
      <c r="E242" s="46"/>
    </row>
    <row r="243" spans="5:5" x14ac:dyDescent="0.25">
      <c r="E243" s="46"/>
    </row>
    <row r="244" spans="5:5" x14ac:dyDescent="0.25">
      <c r="E244" s="46"/>
    </row>
    <row r="245" spans="5:5" x14ac:dyDescent="0.25">
      <c r="E245" s="46"/>
    </row>
    <row r="246" spans="5:5" x14ac:dyDescent="0.25">
      <c r="E246" s="46"/>
    </row>
    <row r="247" spans="5:5" x14ac:dyDescent="0.25">
      <c r="E247" s="46"/>
    </row>
    <row r="248" spans="5:5" x14ac:dyDescent="0.25">
      <c r="E248" s="46"/>
    </row>
    <row r="249" spans="5:5" x14ac:dyDescent="0.25">
      <c r="E249" s="46"/>
    </row>
    <row r="250" spans="5:5" x14ac:dyDescent="0.25">
      <c r="E250" s="46"/>
    </row>
    <row r="251" spans="5:5" x14ac:dyDescent="0.25">
      <c r="E251" s="46"/>
    </row>
    <row r="252" spans="5:5" x14ac:dyDescent="0.25">
      <c r="E252" s="46"/>
    </row>
    <row r="253" spans="5:5" x14ac:dyDescent="0.25">
      <c r="E253" s="46"/>
    </row>
    <row r="254" spans="5:5" x14ac:dyDescent="0.25">
      <c r="E254" s="46"/>
    </row>
    <row r="255" spans="5:5" x14ac:dyDescent="0.25">
      <c r="E255" s="46"/>
    </row>
    <row r="256" spans="5:5" x14ac:dyDescent="0.25">
      <c r="E256" s="46"/>
    </row>
    <row r="257" spans="5:5" x14ac:dyDescent="0.25">
      <c r="E257" s="46"/>
    </row>
    <row r="258" spans="5:5" x14ac:dyDescent="0.25">
      <c r="E258" s="46"/>
    </row>
    <row r="259" spans="5:5" x14ac:dyDescent="0.25">
      <c r="E259" s="46"/>
    </row>
    <row r="260" spans="5:5" x14ac:dyDescent="0.25">
      <c r="E260" s="46"/>
    </row>
    <row r="261" spans="5:5" x14ac:dyDescent="0.25">
      <c r="E261" s="46"/>
    </row>
    <row r="262" spans="5:5" x14ac:dyDescent="0.25">
      <c r="E262" s="46"/>
    </row>
    <row r="263" spans="5:5" x14ac:dyDescent="0.25">
      <c r="E263" s="46"/>
    </row>
    <row r="264" spans="5:5" x14ac:dyDescent="0.25">
      <c r="E264" s="46"/>
    </row>
    <row r="265" spans="5:5" x14ac:dyDescent="0.25">
      <c r="E265" s="46"/>
    </row>
    <row r="266" spans="5:5" x14ac:dyDescent="0.25">
      <c r="E266" s="46"/>
    </row>
    <row r="267" spans="5:5" x14ac:dyDescent="0.25">
      <c r="E267" s="46"/>
    </row>
    <row r="268" spans="5:5" x14ac:dyDescent="0.25">
      <c r="E268" s="46"/>
    </row>
    <row r="269" spans="5:5" x14ac:dyDescent="0.25">
      <c r="E269" s="46"/>
    </row>
    <row r="270" spans="5:5" x14ac:dyDescent="0.25">
      <c r="E270" s="46"/>
    </row>
    <row r="271" spans="5:5" x14ac:dyDescent="0.25">
      <c r="E271" s="46"/>
    </row>
    <row r="272" spans="5:5" x14ac:dyDescent="0.25">
      <c r="E272" s="46"/>
    </row>
    <row r="273" spans="5:5" x14ac:dyDescent="0.25">
      <c r="E273" s="46"/>
    </row>
    <row r="274" spans="5:5" x14ac:dyDescent="0.25">
      <c r="E274" s="46"/>
    </row>
    <row r="275" spans="5:5" x14ac:dyDescent="0.25">
      <c r="E275" s="46"/>
    </row>
    <row r="276" spans="5:5" x14ac:dyDescent="0.25">
      <c r="E276" s="46"/>
    </row>
    <row r="277" spans="5:5" x14ac:dyDescent="0.25">
      <c r="E277" s="46"/>
    </row>
    <row r="278" spans="5:5" x14ac:dyDescent="0.25">
      <c r="E278" s="46"/>
    </row>
    <row r="279" spans="5:5" x14ac:dyDescent="0.25">
      <c r="E279" s="46"/>
    </row>
    <row r="280" spans="5:5" x14ac:dyDescent="0.25">
      <c r="E280" s="46"/>
    </row>
    <row r="281" spans="5:5" x14ac:dyDescent="0.25">
      <c r="E281" s="46"/>
    </row>
    <row r="282" spans="5:5" x14ac:dyDescent="0.25">
      <c r="E282" s="46"/>
    </row>
  </sheetData>
  <mergeCells count="11">
    <mergeCell ref="A27:G27"/>
    <mergeCell ref="A28:G28"/>
    <mergeCell ref="A21:G21"/>
    <mergeCell ref="A22:G22"/>
    <mergeCell ref="A23:G23"/>
    <mergeCell ref="A24:G24"/>
    <mergeCell ref="A25:G25"/>
    <mergeCell ref="A26:G26"/>
    <mergeCell ref="A18:G18"/>
    <mergeCell ref="A19:G19"/>
    <mergeCell ref="A20:G20"/>
  </mergeCells>
  <phoneticPr fontId="2" type="noConversion"/>
  <pageMargins left="0.7" right="0.7" top="0.75" bottom="0.75" header="0.3" footer="0.3"/>
  <pageSetup orientation="portrait" r:id="rId1"/>
  <headerFooter>
    <oddHeader>&amp;R&amp;"Calibri"&amp;10&amp;K000000Documento: Personal&amp;1#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Eje1</vt:lpstr>
      <vt:lpstr>Eje2</vt:lpstr>
      <vt:lpstr>Eje3</vt:lpstr>
      <vt:lpstr>Eje4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METTA, IVAN (Servicio Externo en YPF)</dc:creator>
  <cp:lastModifiedBy>METTA, IVAN (Servicio Externo en YPF)</cp:lastModifiedBy>
  <dcterms:created xsi:type="dcterms:W3CDTF">2023-09-18T15:39:20Z</dcterms:created>
  <dcterms:modified xsi:type="dcterms:W3CDTF">2023-09-18T18:39:01Z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2023-09-18T18:38:19Z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6308fdeb-27e1-4c80-8dc2-090edf255636</vt:lpwstr>
  </property>
  <property fmtid="{D5CDD505-2E9C-101B-9397-08002B2CF9AE}" pid="8" name="MSIP_Label_228ef38c-4357-49c8-b2ae-c9cdaf411188_ContentBits">
    <vt:lpwstr>1</vt:lpwstr>
  </property>
</Properties>
</file>