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34054\Downloads\"/>
    </mc:Choice>
  </mc:AlternateContent>
  <xr:revisionPtr revIDLastSave="0" documentId="13_ncr:1_{2F19DF16-3A01-4B36-86E0-408D98505A84}" xr6:coauthVersionLast="47" xr6:coauthVersionMax="47" xr10:uidLastSave="{00000000-0000-0000-0000-000000000000}"/>
  <bookViews>
    <workbookView xWindow="-120" yWindow="-120" windowWidth="20730" windowHeight="11160" xr2:uid="{2F28C5D4-0F7B-473D-8A63-AEF96BAD68D8}"/>
  </bookViews>
  <sheets>
    <sheet name="Matrices" sheetId="1" r:id="rId1"/>
    <sheet name="Ejercicio1" sheetId="2" r:id="rId2"/>
    <sheet name="Ejercicio2" sheetId="3" r:id="rId3"/>
    <sheet name="Ejercicio3" sheetId="4" r:id="rId4"/>
    <sheet name="Ejercicio4" sheetId="5" r:id="rId5"/>
    <sheet name="Hoj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D8" i="6"/>
  <c r="E8" i="6"/>
  <c r="C8" i="6"/>
  <c r="I5" i="6"/>
  <c r="I6" i="6"/>
  <c r="I7" i="6"/>
  <c r="I4" i="6"/>
  <c r="H5" i="6"/>
  <c r="F7" i="6"/>
  <c r="H7" i="6" s="1"/>
  <c r="F5" i="6"/>
  <c r="F6" i="6"/>
  <c r="H6" i="6" s="1"/>
  <c r="F4" i="6"/>
  <c r="H4" i="6" s="1"/>
  <c r="C14" i="5"/>
  <c r="D14" i="5"/>
  <c r="E14" i="5"/>
  <c r="B14" i="5"/>
  <c r="G14" i="5" s="1"/>
  <c r="C8" i="5"/>
  <c r="D8" i="5"/>
  <c r="E8" i="5"/>
  <c r="B8" i="5"/>
  <c r="G11" i="5"/>
  <c r="G12" i="5"/>
  <c r="G13" i="5"/>
  <c r="G17" i="5"/>
  <c r="G18" i="5"/>
  <c r="G6" i="5"/>
  <c r="F11" i="5"/>
  <c r="F12" i="5"/>
  <c r="F13" i="5"/>
  <c r="B20" i="5" s="1"/>
  <c r="F20" i="5" s="1"/>
  <c r="F17" i="5"/>
  <c r="F18" i="5"/>
  <c r="F6" i="5"/>
  <c r="C7" i="5"/>
  <c r="D7" i="5"/>
  <c r="E7" i="5"/>
  <c r="E9" i="5" s="1"/>
  <c r="E16" i="5" s="1"/>
  <c r="B7" i="5"/>
  <c r="B9" i="5" s="1"/>
  <c r="E7" i="4"/>
  <c r="E8" i="4"/>
  <c r="E3" i="4"/>
  <c r="D4" i="4"/>
  <c r="D7" i="4"/>
  <c r="D8" i="4"/>
  <c r="D3" i="4"/>
  <c r="C4" i="4"/>
  <c r="E4" i="4" s="1"/>
  <c r="C5" i="4"/>
  <c r="D5" i="4" s="1"/>
  <c r="C6" i="4"/>
  <c r="C7" i="4"/>
  <c r="C8" i="4"/>
  <c r="C3" i="4"/>
  <c r="B12" i="3"/>
  <c r="F3" i="3"/>
  <c r="F4" i="3"/>
  <c r="F5" i="3"/>
  <c r="F6" i="3"/>
  <c r="F7" i="3"/>
  <c r="F8" i="3"/>
  <c r="F9" i="3"/>
  <c r="F10" i="3"/>
  <c r="F2" i="3"/>
  <c r="B11" i="3"/>
  <c r="D9" i="2"/>
  <c r="D7" i="2"/>
  <c r="C7" i="2"/>
  <c r="C9" i="2" s="1"/>
  <c r="D5" i="2"/>
  <c r="E5" i="2" s="1"/>
  <c r="G5" i="2" l="1"/>
  <c r="F5" i="2"/>
  <c r="E7" i="2"/>
  <c r="E9" i="2" s="1"/>
  <c r="D6" i="4"/>
  <c r="E6" i="4" s="1"/>
  <c r="E5" i="4"/>
  <c r="G20" i="5"/>
  <c r="G8" i="5"/>
  <c r="B16" i="5"/>
  <c r="F14" i="5"/>
  <c r="F8" i="5"/>
  <c r="C9" i="5"/>
  <c r="C16" i="5" s="1"/>
  <c r="D9" i="5"/>
  <c r="D16" i="5" s="1"/>
  <c r="F7" i="5"/>
  <c r="G7" i="5"/>
  <c r="F7" i="2" l="1"/>
  <c r="F9" i="2" s="1"/>
  <c r="F16" i="5"/>
  <c r="G16" i="5"/>
  <c r="B21" i="5"/>
  <c r="G9" i="5"/>
  <c r="F9" i="5"/>
  <c r="F21" i="5" l="1"/>
  <c r="G21" i="5"/>
</calcChain>
</file>

<file path=xl/sharedStrings.xml><?xml version="1.0" encoding="utf-8"?>
<sst xmlns="http://schemas.openxmlformats.org/spreadsheetml/2006/main" count="109" uniqueCount="106">
  <si>
    <t>LP</t>
  </si>
  <si>
    <t>CP</t>
  </si>
  <si>
    <t>MP</t>
  </si>
  <si>
    <t>HM</t>
  </si>
  <si>
    <t>IFM</t>
  </si>
  <si>
    <t>RARB</t>
  </si>
  <si>
    <t>OI</t>
  </si>
  <si>
    <t>DOG</t>
  </si>
  <si>
    <t>YM</t>
  </si>
  <si>
    <t>ES</t>
  </si>
  <si>
    <t>MV</t>
  </si>
  <si>
    <t>FS</t>
  </si>
  <si>
    <t>WJM</t>
  </si>
  <si>
    <t>EO</t>
  </si>
  <si>
    <t>LAN</t>
  </si>
  <si>
    <t>FGC</t>
  </si>
  <si>
    <t>CJN</t>
  </si>
  <si>
    <t>MM</t>
  </si>
  <si>
    <t>AS</t>
  </si>
  <si>
    <t>FN</t>
  </si>
  <si>
    <t>NULL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</si>
  <si>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</si>
  <si>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</si>
  <si>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</si>
  <si>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</si>
  <si>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</si>
  <si>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</si>
  <si>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</si>
  <si>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</si>
  <si>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</si>
  <si>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MAYO</t>
  </si>
  <si>
    <t>JUNIO</t>
  </si>
  <si>
    <t>JULIO</t>
  </si>
  <si>
    <t>AGOSTO</t>
  </si>
  <si>
    <t>TOTAL</t>
  </si>
  <si>
    <t>COEF. DE INFLACION</t>
  </si>
  <si>
    <t>VENTAS</t>
  </si>
  <si>
    <t>COSTO</t>
  </si>
  <si>
    <t>MARGEN</t>
  </si>
  <si>
    <t>Nombre y Apellido</t>
  </si>
  <si>
    <t>Altura</t>
  </si>
  <si>
    <t>Fecha Nacimiento</t>
  </si>
  <si>
    <t>sueldo</t>
  </si>
  <si>
    <t>AAAA</t>
  </si>
  <si>
    <t>BBBB</t>
  </si>
  <si>
    <t>CCCC</t>
  </si>
  <si>
    <t>DDDD</t>
  </si>
  <si>
    <t>EEEEE</t>
  </si>
  <si>
    <t>FFFFF</t>
  </si>
  <si>
    <t>GGGG</t>
  </si>
  <si>
    <t>HHHH</t>
  </si>
  <si>
    <t>IIIIIIIII</t>
  </si>
  <si>
    <t>Porcentaje Premio</t>
  </si>
  <si>
    <t>Promedio Alturas</t>
  </si>
  <si>
    <t>Altura maxima</t>
  </si>
  <si>
    <t>Sueldo c/ Premio</t>
  </si>
  <si>
    <t>Título</t>
  </si>
  <si>
    <t>Páginas</t>
  </si>
  <si>
    <t>Costo por pagina</t>
  </si>
  <si>
    <t>Precio</t>
  </si>
  <si>
    <t>Todos   teníamos   veinte os</t>
  </si>
  <si>
    <t>Retrato de un pescador</t>
  </si>
  <si>
    <t>Entrevista</t>
  </si>
  <si>
    <t>Opiniones de un payaso</t>
  </si>
  <si>
    <t>El pan del día</t>
  </si>
  <si>
    <t>Como estar bien</t>
  </si>
  <si>
    <t>IMPRENTA Y LIBRERÍA "LUIS"</t>
  </si>
  <si>
    <t>Ganancia</t>
  </si>
  <si>
    <t>La Castellana S.A.</t>
  </si>
  <si>
    <t>Trimestre 1</t>
  </si>
  <si>
    <t>Trimestre2</t>
  </si>
  <si>
    <t>Trimestres 3</t>
  </si>
  <si>
    <t>Trimestre4</t>
  </si>
  <si>
    <t>Total</t>
  </si>
  <si>
    <t>Anual</t>
  </si>
  <si>
    <t>Promedio Anual</t>
  </si>
  <si>
    <t>Unidades vendidas</t>
  </si>
  <si>
    <t>Ingresos por ventas</t>
  </si>
  <si>
    <t>Costo de las ventas</t>
  </si>
  <si>
    <t>Margen bruto</t>
  </si>
  <si>
    <t>Personal ventas</t>
  </si>
  <si>
    <t>Publicidad</t>
  </si>
  <si>
    <t>Costos fijos</t>
  </si>
  <si>
    <t>Costo total</t>
  </si>
  <si>
    <t>Beneficio neto</t>
  </si>
  <si>
    <t>Precio del producto</t>
  </si>
  <si>
    <t>Costo del producto</t>
  </si>
  <si>
    <t>Mayor importe de Costos Fijos</t>
  </si>
  <si>
    <t>Menor beneficio neto</t>
  </si>
  <si>
    <t>Código</t>
  </si>
  <si>
    <t>Descrip.</t>
  </si>
  <si>
    <t>Dep. A</t>
  </si>
  <si>
    <t>Dep. B</t>
  </si>
  <si>
    <t>Dep. C</t>
  </si>
  <si>
    <t>Mínimo</t>
  </si>
  <si>
    <t>Comprar</t>
  </si>
  <si>
    <t>Promedio</t>
  </si>
  <si>
    <t>Arandela</t>
  </si>
  <si>
    <t>Tuerca</t>
  </si>
  <si>
    <t>Tornillo</t>
  </si>
  <si>
    <t>Tenaza</t>
  </si>
  <si>
    <t>STOCK DE ARTÍCULOS</t>
  </si>
  <si>
    <t>COLUMNAS</t>
  </si>
  <si>
    <t>FILAS</t>
  </si>
  <si>
    <t>Valor a buscar</t>
  </si>
  <si>
    <t>Posicion donde 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</si>
</sst>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"/>
    <numFmt numFmtId="165" formatCode="dd\-mm\-yyyy"/>
    <numFmt numFmtId="166" formatCode="&quot;$&quot;\ 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4"/>
      <color theme="1"/>
      <name val="Times New Roman"/>
      <family val="1"/>
    </font>
    <font>
      <sz val="11"/>
      <color rgb="FF343434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u/>
      <sz val="11"/>
      <color theme="1"/>
      <name val="Calibri"/>
      <family val="2"/>
      <scheme val="minor"/>
    </font>
    <font>
      <sz val="11"/>
      <color rgb="FF454545"/>
      <name val="Calibri"/>
      <family val="2"/>
    </font>
    <font>
      <sz val="11"/>
      <color theme="1"/>
      <name val="Calibri"/>
      <family val="2"/>
    </font>
    <font>
      <b/>
      <sz val="11"/>
      <color rgb="FF454545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u/>
      <sz val="11"/>
      <color theme="1"/>
      <name val="Times New Roman"/>
      <family val="1"/>
    </font>
    <font>
      <i/>
      <u/>
      <sz val="16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9" fontId="2" fillId="0" borderId="4" xfId="0" applyNumberFormat="1" applyFont="1" applyBorder="1" applyAlignment="1">
      <alignment vertical="center"/>
    </xf>
    <xf numFmtId="164" fontId="2" fillId="0" borderId="4" xfId="0" applyNumberFormat="1" applyFont="1" applyBorder="1" applyAlignment="1">
      <alignment horizontal="right" vertical="center"/>
    </xf>
    <xf numFmtId="164" fontId="2" fillId="0" borderId="4" xfId="0" applyNumberFormat="1" applyFont="1" applyBorder="1" applyAlignment="1">
      <alignment vertical="center"/>
    </xf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4" xfId="0" applyBorder="1"/>
    <xf numFmtId="2" fontId="0" fillId="0" borderId="4" xfId="0" applyNumberFormat="1" applyBorder="1" applyAlignment="1">
      <alignment horizontal="center"/>
    </xf>
    <xf numFmtId="165" fontId="0" fillId="0" borderId="4" xfId="0" applyNumberFormat="1" applyBorder="1"/>
    <xf numFmtId="166" fontId="0" fillId="0" borderId="4" xfId="0" applyNumberFormat="1" applyBorder="1"/>
    <xf numFmtId="10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wrapText="1" shrinkToFit="1"/>
    </xf>
    <xf numFmtId="0" fontId="0" fillId="0" borderId="8" xfId="0" applyBorder="1"/>
    <xf numFmtId="2" fontId="0" fillId="0" borderId="8" xfId="0" applyNumberFormat="1" applyBorder="1" applyAlignment="1">
      <alignment horizontal="center"/>
    </xf>
    <xf numFmtId="165" fontId="0" fillId="0" borderId="8" xfId="0" applyNumberFormat="1" applyBorder="1"/>
    <xf numFmtId="166" fontId="0" fillId="0" borderId="8" xfId="0" applyNumberFormat="1" applyBorder="1"/>
    <xf numFmtId="10" fontId="0" fillId="0" borderId="8" xfId="0" applyNumberFormat="1" applyBorder="1" applyAlignment="1">
      <alignment horizontal="center"/>
    </xf>
    <xf numFmtId="166" fontId="0" fillId="0" borderId="8" xfId="0" applyNumberFormat="1" applyBorder="1" applyAlignment="1">
      <alignment horizontal="left"/>
    </xf>
    <xf numFmtId="0" fontId="0" fillId="0" borderId="0" xfId="0" applyFont="1"/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166" fontId="6" fillId="0" borderId="4" xfId="0" applyNumberFormat="1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12" fillId="0" borderId="4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3" fontId="8" fillId="0" borderId="4" xfId="0" applyNumberFormat="1" applyFont="1" applyBorder="1" applyAlignment="1">
      <alignment vertical="center" wrapText="1"/>
    </xf>
    <xf numFmtId="166" fontId="2" fillId="0" borderId="4" xfId="0" applyNumberFormat="1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166" fontId="2" fillId="0" borderId="16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166" fontId="2" fillId="0" borderId="4" xfId="0" applyNumberFormat="1" applyFont="1" applyBorder="1" applyAlignment="1">
      <alignment horizontal="right" vertical="center" wrapText="1"/>
    </xf>
    <xf numFmtId="166" fontId="2" fillId="0" borderId="8" xfId="0" applyNumberFormat="1" applyFont="1" applyBorder="1" applyAlignment="1">
      <alignment horizontal="right" vertical="center" wrapText="1"/>
    </xf>
    <xf numFmtId="166" fontId="2" fillId="0" borderId="16" xfId="0" applyNumberFormat="1" applyFont="1" applyBorder="1" applyAlignment="1">
      <alignment horizontal="right" vertical="center" wrapText="1"/>
    </xf>
    <xf numFmtId="3" fontId="2" fillId="0" borderId="17" xfId="0" applyNumberFormat="1" applyFont="1" applyBorder="1" applyAlignment="1">
      <alignment vertical="center" wrapText="1"/>
    </xf>
    <xf numFmtId="166" fontId="2" fillId="0" borderId="17" xfId="0" applyNumberFormat="1" applyFont="1" applyBorder="1" applyAlignment="1">
      <alignment horizontal="right" vertical="center" wrapText="1"/>
    </xf>
    <xf numFmtId="166" fontId="2" fillId="0" borderId="10" xfId="0" applyNumberFormat="1" applyFont="1" applyBorder="1" applyAlignment="1">
      <alignment horizontal="right" vertical="center" wrapText="1"/>
    </xf>
    <xf numFmtId="166" fontId="2" fillId="0" borderId="17" xfId="0" applyNumberFormat="1" applyFont="1" applyBorder="1" applyAlignment="1">
      <alignment vertical="center" wrapText="1"/>
    </xf>
    <xf numFmtId="166" fontId="12" fillId="0" borderId="6" xfId="0" applyNumberFormat="1" applyFont="1" applyBorder="1" applyAlignment="1">
      <alignment horizontal="right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166" fontId="12" fillId="0" borderId="1" xfId="0" applyNumberFormat="1" applyFont="1" applyBorder="1" applyAlignment="1">
      <alignment horizontal="right" vertical="center" wrapText="1"/>
    </xf>
    <xf numFmtId="0" fontId="9" fillId="0" borderId="17" xfId="0" applyFont="1" applyBorder="1" applyAlignment="1">
      <alignment vertical="center" wrapText="1"/>
    </xf>
    <xf numFmtId="0" fontId="11" fillId="0" borderId="8" xfId="0" applyFont="1" applyBorder="1" applyAlignment="1">
      <alignment horizontal="center" vertical="center" wrapText="1"/>
    </xf>
    <xf numFmtId="0" fontId="0" fillId="0" borderId="16" xfId="0" applyBorder="1"/>
    <xf numFmtId="166" fontId="2" fillId="0" borderId="13" xfId="0" applyNumberFormat="1" applyFont="1" applyBorder="1" applyAlignment="1">
      <alignment horizontal="right" vertical="center" wrapText="1"/>
    </xf>
    <xf numFmtId="166" fontId="2" fillId="0" borderId="13" xfId="0" applyNumberFormat="1" applyFont="1" applyBorder="1" applyAlignment="1">
      <alignment vertical="center" wrapText="1"/>
    </xf>
    <xf numFmtId="3" fontId="12" fillId="0" borderId="3" xfId="0" applyNumberFormat="1" applyFont="1" applyBorder="1" applyAlignment="1">
      <alignment horizontal="right" vertical="center" wrapText="1"/>
    </xf>
    <xf numFmtId="3" fontId="12" fillId="0" borderId="3" xfId="0" applyNumberFormat="1" applyFont="1" applyBorder="1" applyAlignment="1">
      <alignment vertical="center" wrapText="1"/>
    </xf>
    <xf numFmtId="3" fontId="12" fillId="0" borderId="3" xfId="0" applyNumberFormat="1" applyFont="1" applyBorder="1" applyAlignment="1">
      <alignment horizontal="left" vertical="center" wrapText="1"/>
    </xf>
    <xf numFmtId="166" fontId="2" fillId="0" borderId="19" xfId="0" applyNumberFormat="1" applyFont="1" applyBorder="1" applyAlignment="1">
      <alignment horizontal="right" vertical="center" wrapText="1"/>
    </xf>
    <xf numFmtId="166" fontId="2" fillId="0" borderId="21" xfId="0" applyNumberFormat="1" applyFont="1" applyBorder="1" applyAlignment="1">
      <alignment horizontal="right" vertical="center" wrapText="1"/>
    </xf>
    <xf numFmtId="3" fontId="2" fillId="0" borderId="18" xfId="0" applyNumberFormat="1" applyFont="1" applyBorder="1" applyAlignment="1">
      <alignment vertical="center" wrapText="1"/>
    </xf>
    <xf numFmtId="3" fontId="2" fillId="0" borderId="19" xfId="0" applyNumberFormat="1" applyFont="1" applyBorder="1" applyAlignment="1">
      <alignment vertical="center" wrapText="1"/>
    </xf>
    <xf numFmtId="3" fontId="2" fillId="0" borderId="20" xfId="0" applyNumberFormat="1" applyFont="1" applyBorder="1" applyAlignment="1">
      <alignment vertical="center" wrapText="1"/>
    </xf>
    <xf numFmtId="0" fontId="0" fillId="0" borderId="0" xfId="0" applyAlignment="1"/>
    <xf numFmtId="0" fontId="6" fillId="0" borderId="0" xfId="0" applyFont="1" applyAlignment="1"/>
    <xf numFmtId="0" fontId="13" fillId="0" borderId="9" xfId="0" applyFont="1" applyBorder="1" applyAlignment="1">
      <alignment horizontal="center"/>
    </xf>
    <xf numFmtId="0" fontId="6" fillId="0" borderId="0" xfId="0" applyFont="1"/>
    <xf numFmtId="0" fontId="15" fillId="0" borderId="16" xfId="0" applyFont="1" applyBorder="1" applyAlignment="1">
      <alignment horizontal="right" vertical="center"/>
    </xf>
    <xf numFmtId="0" fontId="15" fillId="0" borderId="16" xfId="0" applyFont="1" applyBorder="1" applyAlignment="1">
      <alignment vertical="center"/>
    </xf>
    <xf numFmtId="0" fontId="15" fillId="0" borderId="4" xfId="0" applyFont="1" applyBorder="1" applyAlignment="1">
      <alignment horizontal="right" vertical="center"/>
    </xf>
    <xf numFmtId="0" fontId="15" fillId="0" borderId="4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166" fontId="15" fillId="0" borderId="16" xfId="0" applyNumberFormat="1" applyFont="1" applyBorder="1" applyAlignment="1">
      <alignment horizontal="right" vertical="center"/>
    </xf>
    <xf numFmtId="166" fontId="15" fillId="0" borderId="16" xfId="0" applyNumberFormat="1" applyFont="1" applyBorder="1" applyAlignment="1">
      <alignment horizontal="center" vertical="center"/>
    </xf>
    <xf numFmtId="166" fontId="15" fillId="0" borderId="4" xfId="0" applyNumberFormat="1" applyFont="1" applyBorder="1" applyAlignment="1">
      <alignment horizontal="right" vertical="center"/>
    </xf>
    <xf numFmtId="166" fontId="15" fillId="0" borderId="4" xfId="0" applyNumberFormat="1" applyFont="1" applyBorder="1" applyAlignment="1">
      <alignment vertical="center"/>
    </xf>
    <xf numFmtId="166" fontId="1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vertic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1" fillId="0" borderId="4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0" fillId="2" borderId="4" xfId="0" applyFill="1" applyBorder="1"/>
    <xf numFmtId="0" fontId="0" fillId="0" borderId="2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9AFEB-13F2-4B4C-B14F-41047B1C2F33}">
  <dimension ref="A1:H8"/>
  <sheetViews>
    <sheetView tabSelected="1" workbookViewId="0">
      <selection activeCell="G8" sqref="G8"/>
    </sheetView>
  </sheetViews>
  <sheetFormatPr baseColWidth="10" defaultRowHeight="15" x14ac:dyDescent="0.25"/>
  <cols>
    <col min="7" max="7" width="18.85546875" bestFit="1" customWidth="1"/>
    <col min="11" max="11" width="11.85546875" bestFit="1" customWidth="1"/>
  </cols>
  <sheetData>
    <row r="1" spans="1:8" x14ac:dyDescent="0.25">
      <c r="A1" s="9"/>
      <c r="B1" s="75" t="s">
        <v>102</v>
      </c>
      <c r="C1" s="75"/>
      <c r="D1" s="75"/>
      <c r="E1" s="75"/>
      <c r="F1" s="75"/>
      <c r="G1" t="s">
        <v>104</v>
      </c>
      <c r="H1" t="s">
        <v>8</v>
      </c>
    </row>
    <row r="2" spans="1:8" x14ac:dyDescent="0.25">
      <c r="A2" s="74" t="s">
        <v>103</v>
      </c>
      <c r="B2" s="9" t="s">
        <v>0</v>
      </c>
      <c r="C2" s="9" t="s">
        <v>10</v>
      </c>
      <c r="D2" s="9" t="s">
        <v>12</v>
      </c>
      <c r="E2" s="9" t="s">
        <v>17</v>
      </c>
      <c r="F2" s="9" t="s">
        <v>18</v>
      </c>
      <c r="G2" s="94" t="s">
        <v>105</v>
      </c>
      <c r="H2" t="str">
        <f>ADDRESS(IFERROR(MATCH(H1,B2:B7,0),IFERROR(MATCH(H1,C2:C7,0),IFERROR(MATCH(H1,D2:D7,0),IFERROR(MATCH(H1,E2:E7,0),MATCH(H1,F2:F7,0)))))+1,IF(NOT(ISERROR(MATCH(H1,B2:B7,0))),2,IF(NOT(ISERROR(MATCH(H1,C2:C7,0))),3,IF(NOT(ISERROR(MATCH(H1,D2:D7,0))),4,IF(NOT(ISERROR(MATCH(H1,E2:E7,0))),5,IF(NOT(ISERROR(MATCH(H1,F2:F7,0))),6,-1))))))</f>
        <v>$C$5</v>
      </c>
    </row>
    <row r="3" spans="1:8" x14ac:dyDescent="0.25">
      <c r="A3" s="74"/>
      <c r="B3" s="9" t="s">
        <v>1</v>
      </c>
      <c r="C3" s="9" t="s">
        <v>6</v>
      </c>
      <c r="D3" s="9" t="s">
        <v>13</v>
      </c>
      <c r="E3" s="9" t="s">
        <v>19</v>
      </c>
      <c r="F3" s="9" t="s">
        <v>25</v>
      </c>
    </row>
    <row r="4" spans="1:8" x14ac:dyDescent="0.25">
      <c r="A4" s="74"/>
      <c r="B4" s="9" t="s">
        <v>2</v>
      </c>
      <c r="C4" s="9" t="s">
        <v>7</v>
      </c>
      <c r="D4" s="9" t="s">
        <v>14</v>
      </c>
      <c r="E4" s="9" t="s">
        <v>21</v>
      </c>
      <c r="F4" s="9" t="s">
        <v>26</v>
      </c>
    </row>
    <row r="5" spans="1:8" x14ac:dyDescent="0.25">
      <c r="A5" s="74"/>
      <c r="B5" s="9" t="s">
        <v>3</v>
      </c>
      <c r="C5" s="93" t="s">
        <v>8</v>
      </c>
      <c r="D5" s="9" t="s">
        <v>15</v>
      </c>
      <c r="E5" s="9" t="s">
        <v>22</v>
      </c>
      <c r="F5" s="9" t="s">
        <v>27</v>
      </c>
    </row>
    <row r="6" spans="1:8" x14ac:dyDescent="0.25">
      <c r="A6" s="74"/>
      <c r="B6" s="9" t="s">
        <v>4</v>
      </c>
      <c r="C6" s="9" t="s">
        <v>9</v>
      </c>
      <c r="D6" s="9" t="s">
        <v>16</v>
      </c>
      <c r="E6" s="9" t="s">
        <v>23</v>
      </c>
      <c r="F6" s="9" t="s">
        <v>28</v>
      </c>
    </row>
    <row r="7" spans="1:8" x14ac:dyDescent="0.25">
      <c r="A7" s="74"/>
      <c r="B7" s="9" t="s">
        <v>5</v>
      </c>
      <c r="C7" s="9" t="s">
        <v>11</v>
      </c>
      <c r="D7" s="9" t="s">
        <v>20</v>
      </c>
      <c r="E7" s="9" t="s">
        <v>24</v>
      </c>
      <c r="F7" s="9" t="s">
        <v>29</v>
      </c>
    </row>
    <row r="8" spans="1:8" x14ac:dyDescent="0.25">
      <c r="A8">
        <v>1</v>
      </c>
      <c r="B8">
        <v>2</v>
      </c>
      <c r="C8">
        <v>3</v>
      </c>
      <c r="D8">
        <v>4</v>
      </c>
      <c r="E8">
        <v>5</v>
      </c>
      <c r="F8">
        <v>6</v>
      </c>
    </row>
  </sheetData>
  <mergeCells count="2">
    <mergeCell ref="A2:A7"/>
    <mergeCell ref="B1:F1"/>
  </mergeCells>
  <pageMargins left="0.7" right="0.7" top="0.75" bottom="0.75" header="0.3" footer="0.3"/>
  <pageSetup orientation="portrait" r:id="rId1"/>
  <headerFooter>
    <oddHeader>&amp;R&amp;"Calibri"&amp;10&amp;K000000Documento: Personal&amp;1#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ED1A-590A-4CCA-90BD-13CA6DD5250B}">
  <dimension ref="A1:G10"/>
  <sheetViews>
    <sheetView workbookViewId="0">
      <selection activeCell="I9" sqref="I9"/>
    </sheetView>
  </sheetViews>
  <sheetFormatPr baseColWidth="10" defaultRowHeight="15" x14ac:dyDescent="0.25"/>
  <sheetData>
    <row r="1" spans="1:7" x14ac:dyDescent="0.25">
      <c r="A1" s="2"/>
      <c r="B1" s="2"/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</row>
    <row r="2" spans="1:7" x14ac:dyDescent="0.25">
      <c r="A2" s="2"/>
      <c r="B2" s="2"/>
      <c r="C2" s="2"/>
      <c r="D2" s="2"/>
      <c r="E2" s="2"/>
      <c r="F2" s="2"/>
      <c r="G2" s="76"/>
    </row>
    <row r="3" spans="1:7" x14ac:dyDescent="0.25">
      <c r="A3" s="2" t="s">
        <v>35</v>
      </c>
      <c r="B3" s="2"/>
      <c r="C3" s="2"/>
      <c r="D3" s="3">
        <v>0.25</v>
      </c>
      <c r="E3" s="3">
        <v>0.3</v>
      </c>
      <c r="F3" s="3">
        <v>0.35</v>
      </c>
      <c r="G3" s="76"/>
    </row>
    <row r="4" spans="1:7" x14ac:dyDescent="0.25">
      <c r="A4" s="2"/>
      <c r="B4" s="2"/>
      <c r="C4" s="2"/>
      <c r="D4" s="2"/>
      <c r="E4" s="2"/>
      <c r="F4" s="2"/>
      <c r="G4" s="76"/>
    </row>
    <row r="5" spans="1:7" x14ac:dyDescent="0.25">
      <c r="A5" s="2" t="s">
        <v>36</v>
      </c>
      <c r="B5" s="2"/>
      <c r="C5" s="4">
        <v>23000</v>
      </c>
      <c r="D5" s="5">
        <f>C5+(C5*D3)</f>
        <v>28750</v>
      </c>
      <c r="E5" s="5">
        <f t="shared" ref="E5" si="0">D5+(D5*E3)</f>
        <v>37375</v>
      </c>
      <c r="F5" s="5">
        <f>E5+(E5*F3)</f>
        <v>50456.25</v>
      </c>
      <c r="G5" s="5">
        <f>SUM(C5:F5)</f>
        <v>139581.25</v>
      </c>
    </row>
    <row r="6" spans="1:7" x14ac:dyDescent="0.25">
      <c r="A6" s="2"/>
      <c r="B6" s="2"/>
      <c r="C6" s="2"/>
      <c r="D6" s="2"/>
      <c r="E6" s="2"/>
      <c r="F6" s="2"/>
      <c r="G6" s="76"/>
    </row>
    <row r="7" spans="1:7" x14ac:dyDescent="0.25">
      <c r="A7" s="2" t="s">
        <v>37</v>
      </c>
      <c r="B7" s="2"/>
      <c r="C7" s="5">
        <f>C5*40%</f>
        <v>9200</v>
      </c>
      <c r="D7" s="5">
        <f t="shared" ref="D7:F7" si="1">D5*40%</f>
        <v>11500</v>
      </c>
      <c r="E7" s="5">
        <f t="shared" si="1"/>
        <v>14950</v>
      </c>
      <c r="F7" s="5">
        <f t="shared" si="1"/>
        <v>20182.5</v>
      </c>
      <c r="G7" s="76"/>
    </row>
    <row r="8" spans="1:7" x14ac:dyDescent="0.25">
      <c r="A8" s="2"/>
      <c r="B8" s="2"/>
      <c r="C8" s="5"/>
      <c r="D8" s="2"/>
      <c r="E8" s="2"/>
      <c r="F8" s="2"/>
      <c r="G8" s="76"/>
    </row>
    <row r="9" spans="1:7" x14ac:dyDescent="0.25">
      <c r="A9" s="2" t="s">
        <v>38</v>
      </c>
      <c r="B9" s="2"/>
      <c r="C9" s="5">
        <f>C5-C7</f>
        <v>13800</v>
      </c>
      <c r="D9" s="5">
        <f t="shared" ref="D9:F9" si="2">D5-D7</f>
        <v>17250</v>
      </c>
      <c r="E9" s="5">
        <f t="shared" si="2"/>
        <v>22425</v>
      </c>
      <c r="F9" s="5">
        <f t="shared" si="2"/>
        <v>30273.75</v>
      </c>
      <c r="G9" s="76"/>
    </row>
    <row r="10" spans="1:7" ht="18.75" x14ac:dyDescent="0.25">
      <c r="A10" s="1"/>
    </row>
  </sheetData>
  <mergeCells count="2">
    <mergeCell ref="G2:G4"/>
    <mergeCell ref="G6:G9"/>
  </mergeCells>
  <pageMargins left="0.7" right="0.7" top="0.75" bottom="0.75" header="0.3" footer="0.3"/>
  <pageSetup paperSize="9" orientation="portrait" horizontalDpi="4294967292" r:id="rId1"/>
  <headerFooter>
    <oddHeader>&amp;R&amp;"Calibri"&amp;10&amp;K000000Documento: Personal&amp;1#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6373-834A-4F18-9149-ABB4FB758699}">
  <dimension ref="A1:F13"/>
  <sheetViews>
    <sheetView workbookViewId="0">
      <selection activeCell="A4" sqref="A4"/>
    </sheetView>
  </sheetViews>
  <sheetFormatPr baseColWidth="10" defaultRowHeight="15" x14ac:dyDescent="0.25"/>
  <cols>
    <col min="1" max="1" width="22.7109375" customWidth="1"/>
    <col min="2" max="2" width="6.42578125" bestFit="1" customWidth="1"/>
    <col min="3" max="3" width="17" bestFit="1" customWidth="1"/>
    <col min="4" max="4" width="11.5703125" bestFit="1" customWidth="1"/>
    <col min="5" max="5" width="10.5703125" bestFit="1" customWidth="1"/>
    <col min="6" max="6" width="11.5703125" bestFit="1" customWidth="1"/>
  </cols>
  <sheetData>
    <row r="1" spans="1:6" ht="30" x14ac:dyDescent="0.25">
      <c r="A1" s="15" t="s">
        <v>39</v>
      </c>
      <c r="B1" s="15" t="s">
        <v>40</v>
      </c>
      <c r="C1" s="15" t="s">
        <v>41</v>
      </c>
      <c r="D1" s="15" t="s">
        <v>42</v>
      </c>
      <c r="E1" s="16" t="s">
        <v>52</v>
      </c>
      <c r="F1" s="16" t="s">
        <v>55</v>
      </c>
    </row>
    <row r="2" spans="1:6" x14ac:dyDescent="0.25">
      <c r="A2" s="9" t="s">
        <v>43</v>
      </c>
      <c r="B2" s="10">
        <v>1.8</v>
      </c>
      <c r="C2" s="11">
        <v>31953</v>
      </c>
      <c r="D2" s="12">
        <v>10000</v>
      </c>
      <c r="E2" s="13">
        <v>0.25900000000000001</v>
      </c>
      <c r="F2" s="14">
        <f>D2+(D2*E2)</f>
        <v>12590</v>
      </c>
    </row>
    <row r="3" spans="1:6" x14ac:dyDescent="0.25">
      <c r="A3" s="9" t="s">
        <v>44</v>
      </c>
      <c r="B3" s="10">
        <v>1.6</v>
      </c>
      <c r="C3" s="11">
        <v>31948</v>
      </c>
      <c r="D3" s="12">
        <v>155588</v>
      </c>
      <c r="E3" s="13">
        <v>0.125</v>
      </c>
      <c r="F3" s="14">
        <f t="shared" ref="F3:F10" si="0">D3+(D3*E3)</f>
        <v>175036.5</v>
      </c>
    </row>
    <row r="4" spans="1:6" x14ac:dyDescent="0.25">
      <c r="A4" s="9" t="s">
        <v>45</v>
      </c>
      <c r="B4" s="10">
        <v>1.77</v>
      </c>
      <c r="C4" s="11">
        <v>32047</v>
      </c>
      <c r="D4" s="12">
        <v>666898</v>
      </c>
      <c r="E4" s="13">
        <v>0.2</v>
      </c>
      <c r="F4" s="14">
        <f t="shared" si="0"/>
        <v>800277.6</v>
      </c>
    </row>
    <row r="5" spans="1:6" x14ac:dyDescent="0.25">
      <c r="A5" s="9" t="s">
        <v>46</v>
      </c>
      <c r="B5" s="10">
        <v>1.62</v>
      </c>
      <c r="C5" s="11">
        <v>32322</v>
      </c>
      <c r="D5" s="12">
        <v>655787</v>
      </c>
      <c r="E5" s="13">
        <v>0.3</v>
      </c>
      <c r="F5" s="14">
        <f t="shared" si="0"/>
        <v>852523.1</v>
      </c>
    </row>
    <row r="6" spans="1:6" x14ac:dyDescent="0.25">
      <c r="A6" s="9" t="s">
        <v>47</v>
      </c>
      <c r="B6" s="10">
        <v>1.7</v>
      </c>
      <c r="C6" s="11">
        <v>33145</v>
      </c>
      <c r="D6" s="12">
        <v>366666</v>
      </c>
      <c r="E6" s="13">
        <v>0.18</v>
      </c>
      <c r="F6" s="14">
        <f t="shared" si="0"/>
        <v>432665.88</v>
      </c>
    </row>
    <row r="7" spans="1:6" x14ac:dyDescent="0.25">
      <c r="A7" s="9" t="s">
        <v>48</v>
      </c>
      <c r="B7" s="10">
        <v>1.77</v>
      </c>
      <c r="C7" s="11">
        <v>29402</v>
      </c>
      <c r="D7" s="12">
        <v>225577</v>
      </c>
      <c r="E7" s="13">
        <v>0.22</v>
      </c>
      <c r="F7" s="14">
        <f t="shared" si="0"/>
        <v>275203.94</v>
      </c>
    </row>
    <row r="8" spans="1:6" x14ac:dyDescent="0.25">
      <c r="A8" s="9" t="s">
        <v>49</v>
      </c>
      <c r="B8" s="10">
        <v>1.7</v>
      </c>
      <c r="C8" s="11">
        <v>31898</v>
      </c>
      <c r="D8" s="12">
        <v>66687</v>
      </c>
      <c r="E8" s="13">
        <v>0.18</v>
      </c>
      <c r="F8" s="14">
        <f t="shared" si="0"/>
        <v>78690.66</v>
      </c>
    </row>
    <row r="9" spans="1:6" x14ac:dyDescent="0.25">
      <c r="A9" s="9" t="s">
        <v>50</v>
      </c>
      <c r="B9" s="10">
        <v>1.9</v>
      </c>
      <c r="C9" s="11">
        <v>31810</v>
      </c>
      <c r="D9" s="12">
        <v>22555</v>
      </c>
      <c r="E9" s="13">
        <v>0.27</v>
      </c>
      <c r="F9" s="14">
        <f t="shared" si="0"/>
        <v>28644.85</v>
      </c>
    </row>
    <row r="10" spans="1:6" ht="15.75" thickBot="1" x14ac:dyDescent="0.3">
      <c r="A10" s="17" t="s">
        <v>51</v>
      </c>
      <c r="B10" s="18">
        <v>1.6</v>
      </c>
      <c r="C10" s="19">
        <v>31961</v>
      </c>
      <c r="D10" s="20">
        <v>28998</v>
      </c>
      <c r="E10" s="21">
        <v>0.33300000000000002</v>
      </c>
      <c r="F10" s="22">
        <f t="shared" si="0"/>
        <v>38654.334000000003</v>
      </c>
    </row>
    <row r="11" spans="1:6" s="7" customFormat="1" ht="15.75" thickBot="1" x14ac:dyDescent="0.3">
      <c r="A11" s="6" t="s">
        <v>53</v>
      </c>
      <c r="B11" s="77">
        <f>AVERAGE(B2:B10)</f>
        <v>1.7177777777777776</v>
      </c>
      <c r="C11" s="78"/>
      <c r="D11" s="78"/>
      <c r="E11" s="78"/>
      <c r="F11" s="79"/>
    </row>
    <row r="12" spans="1:6" s="7" customFormat="1" ht="15.75" thickBot="1" x14ac:dyDescent="0.3">
      <c r="A12" s="8" t="s">
        <v>54</v>
      </c>
      <c r="B12" s="77">
        <f>MAX(B2:B10)</f>
        <v>1.9</v>
      </c>
      <c r="C12" s="78"/>
      <c r="D12" s="78"/>
      <c r="E12" s="78"/>
      <c r="F12" s="79"/>
    </row>
    <row r="13" spans="1:6" s="7" customFormat="1" x14ac:dyDescent="0.25"/>
  </sheetData>
  <mergeCells count="2">
    <mergeCell ref="B11:F11"/>
    <mergeCell ref="B12:F12"/>
  </mergeCells>
  <pageMargins left="0.7" right="0.7" top="0.75" bottom="0.75" header="0.3" footer="0.3"/>
  <pageSetup orientation="portrait" r:id="rId1"/>
  <headerFooter>
    <oddHeader>&amp;R&amp;"Calibri"&amp;10&amp;K000000Documento: Personal&amp;1#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02B09-9EFD-4655-9439-ED0C6BB51C9C}">
  <dimension ref="A1:G8"/>
  <sheetViews>
    <sheetView workbookViewId="0">
      <selection activeCell="F8" sqref="F8"/>
    </sheetView>
  </sheetViews>
  <sheetFormatPr baseColWidth="10" defaultRowHeight="15" x14ac:dyDescent="0.25"/>
  <cols>
    <col min="1" max="1" width="24.7109375" bestFit="1" customWidth="1"/>
    <col min="2" max="2" width="7.5703125" bestFit="1" customWidth="1"/>
    <col min="3" max="3" width="9.140625" bestFit="1" customWidth="1"/>
    <col min="4" max="4" width="9.140625" customWidth="1"/>
    <col min="5" max="5" width="7" bestFit="1" customWidth="1"/>
  </cols>
  <sheetData>
    <row r="1" spans="1:7" x14ac:dyDescent="0.25">
      <c r="A1" s="80" t="s">
        <v>66</v>
      </c>
      <c r="B1" s="80"/>
      <c r="C1" s="80"/>
      <c r="D1" s="80"/>
      <c r="E1" s="80"/>
    </row>
    <row r="2" spans="1:7" ht="30" x14ac:dyDescent="0.25">
      <c r="A2" s="24" t="s">
        <v>56</v>
      </c>
      <c r="B2" s="24" t="s">
        <v>57</v>
      </c>
      <c r="C2" s="24" t="s">
        <v>58</v>
      </c>
      <c r="D2" s="24" t="s">
        <v>67</v>
      </c>
      <c r="E2" s="24" t="s">
        <v>59</v>
      </c>
      <c r="F2" s="23"/>
      <c r="G2" s="23"/>
    </row>
    <row r="3" spans="1:7" x14ac:dyDescent="0.25">
      <c r="A3" s="25" t="s">
        <v>60</v>
      </c>
      <c r="B3" s="25">
        <v>201</v>
      </c>
      <c r="C3" s="26">
        <f>(0.5*10%)*B3</f>
        <v>10.050000000000001</v>
      </c>
      <c r="D3" s="26">
        <f>C3*50%</f>
        <v>5.0250000000000004</v>
      </c>
      <c r="E3" s="26">
        <f>C3+D3</f>
        <v>15.075000000000001</v>
      </c>
      <c r="F3" s="23"/>
      <c r="G3" s="23"/>
    </row>
    <row r="4" spans="1:7" x14ac:dyDescent="0.25">
      <c r="A4" s="25" t="s">
        <v>61</v>
      </c>
      <c r="B4" s="25">
        <v>304</v>
      </c>
      <c r="C4" s="26">
        <f t="shared" ref="C4:C8" si="0">(0.5*10%)*B4</f>
        <v>15.200000000000001</v>
      </c>
      <c r="D4" s="26">
        <f t="shared" ref="D4:D8" si="1">C4*50%</f>
        <v>7.6000000000000005</v>
      </c>
      <c r="E4" s="26">
        <f t="shared" ref="E4:E8" si="2">C4+D4</f>
        <v>22.8</v>
      </c>
      <c r="F4" s="23"/>
      <c r="G4" s="23"/>
    </row>
    <row r="5" spans="1:7" x14ac:dyDescent="0.25">
      <c r="A5" s="25" t="s">
        <v>62</v>
      </c>
      <c r="B5" s="25">
        <v>158</v>
      </c>
      <c r="C5" s="26">
        <f t="shared" si="0"/>
        <v>7.9</v>
      </c>
      <c r="D5" s="26">
        <f t="shared" si="1"/>
        <v>3.95</v>
      </c>
      <c r="E5" s="26">
        <f t="shared" si="2"/>
        <v>11.850000000000001</v>
      </c>
      <c r="F5" s="23"/>
      <c r="G5" s="23"/>
    </row>
    <row r="6" spans="1:7" x14ac:dyDescent="0.25">
      <c r="A6" s="25" t="s">
        <v>63</v>
      </c>
      <c r="B6" s="25">
        <v>209</v>
      </c>
      <c r="C6" s="26">
        <f t="shared" si="0"/>
        <v>10.450000000000001</v>
      </c>
      <c r="D6" s="26">
        <f t="shared" si="1"/>
        <v>5.2250000000000005</v>
      </c>
      <c r="E6" s="26">
        <f t="shared" si="2"/>
        <v>15.675000000000001</v>
      </c>
      <c r="F6" s="23"/>
      <c r="G6" s="23"/>
    </row>
    <row r="7" spans="1:7" ht="21.75" customHeight="1" x14ac:dyDescent="0.25">
      <c r="A7" s="25" t="s">
        <v>64</v>
      </c>
      <c r="B7" s="25">
        <v>65</v>
      </c>
      <c r="C7" s="26">
        <f t="shared" si="0"/>
        <v>3.25</v>
      </c>
      <c r="D7" s="26">
        <f t="shared" si="1"/>
        <v>1.625</v>
      </c>
      <c r="E7" s="26">
        <f t="shared" si="2"/>
        <v>4.875</v>
      </c>
      <c r="F7" s="23"/>
      <c r="G7" s="23"/>
    </row>
    <row r="8" spans="1:7" ht="21.75" customHeight="1" x14ac:dyDescent="0.25">
      <c r="A8" s="25" t="s">
        <v>65</v>
      </c>
      <c r="B8" s="25">
        <v>152</v>
      </c>
      <c r="C8" s="26">
        <f t="shared" si="0"/>
        <v>7.6000000000000005</v>
      </c>
      <c r="D8" s="26">
        <f t="shared" si="1"/>
        <v>3.8000000000000003</v>
      </c>
      <c r="E8" s="26">
        <f t="shared" si="2"/>
        <v>11.4</v>
      </c>
      <c r="F8" s="23"/>
      <c r="G8" s="23"/>
    </row>
  </sheetData>
  <mergeCells count="1">
    <mergeCell ref="A1:E1"/>
  </mergeCells>
  <pageMargins left="0.7" right="0.7" top="0.75" bottom="0.75" header="0.3" footer="0.3"/>
  <pageSetup orientation="portrait" r:id="rId1"/>
  <headerFooter>
    <oddHeader>&amp;R&amp;"Calibri"&amp;10&amp;K000000Documento: Personal&amp;1#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A37E0-5693-4557-92F5-201BD8326DD4}">
  <dimension ref="A1:G69"/>
  <sheetViews>
    <sheetView topLeftCell="A2" workbookViewId="0">
      <selection activeCell="G18" sqref="G18"/>
    </sheetView>
  </sheetViews>
  <sheetFormatPr baseColWidth="10" defaultRowHeight="15" x14ac:dyDescent="0.25"/>
  <cols>
    <col min="1" max="1" width="28.140625" bestFit="1" customWidth="1"/>
    <col min="2" max="2" width="13.140625" bestFit="1" customWidth="1"/>
    <col min="3" max="3" width="11.5703125" bestFit="1" customWidth="1"/>
    <col min="4" max="4" width="12" bestFit="1" customWidth="1"/>
    <col min="5" max="6" width="11.5703125" bestFit="1" customWidth="1"/>
    <col min="7" max="7" width="15.42578125" bestFit="1" customWidth="1"/>
  </cols>
  <sheetData>
    <row r="1" spans="1:7" x14ac:dyDescent="0.25">
      <c r="A1" s="86" t="s">
        <v>68</v>
      </c>
      <c r="B1" s="87"/>
      <c r="C1" s="87"/>
      <c r="D1" s="87"/>
      <c r="E1" s="87"/>
      <c r="F1" s="87"/>
      <c r="G1" s="88"/>
    </row>
    <row r="2" spans="1:7" x14ac:dyDescent="0.25">
      <c r="A2" s="89"/>
      <c r="B2" s="90"/>
      <c r="C2" s="90"/>
      <c r="D2" s="90"/>
      <c r="E2" s="90"/>
      <c r="F2" s="90"/>
      <c r="G2" s="91"/>
    </row>
    <row r="3" spans="1:7" x14ac:dyDescent="0.25">
      <c r="A3" s="81"/>
      <c r="B3" s="82" t="s">
        <v>69</v>
      </c>
      <c r="C3" s="82" t="s">
        <v>70</v>
      </c>
      <c r="D3" s="82" t="s">
        <v>71</v>
      </c>
      <c r="E3" s="82" t="s">
        <v>72</v>
      </c>
      <c r="F3" s="28" t="s">
        <v>73</v>
      </c>
      <c r="G3" s="84" t="s">
        <v>75</v>
      </c>
    </row>
    <row r="4" spans="1:7" x14ac:dyDescent="0.25">
      <c r="A4" s="81"/>
      <c r="B4" s="82"/>
      <c r="C4" s="82"/>
      <c r="D4" s="82"/>
      <c r="E4" s="82"/>
      <c r="F4" s="28" t="s">
        <v>74</v>
      </c>
      <c r="G4" s="84"/>
    </row>
    <row r="5" spans="1:7" ht="15.75" thickBot="1" x14ac:dyDescent="0.3">
      <c r="A5" s="81"/>
      <c r="B5" s="83"/>
      <c r="C5" s="83"/>
      <c r="D5" s="83"/>
      <c r="E5" s="83"/>
      <c r="F5" s="48"/>
      <c r="G5" s="85"/>
    </row>
    <row r="6" spans="1:7" ht="15.75" thickTop="1" x14ac:dyDescent="0.25">
      <c r="A6" s="30" t="s">
        <v>76</v>
      </c>
      <c r="B6" s="29">
        <v>3592</v>
      </c>
      <c r="C6" s="29">
        <v>4390</v>
      </c>
      <c r="D6" s="31">
        <v>3192</v>
      </c>
      <c r="E6" s="40">
        <v>4789</v>
      </c>
      <c r="F6" s="57">
        <f>SUM(B6:E6)</f>
        <v>15963</v>
      </c>
      <c r="G6" s="57">
        <f>AVERAGE(B6:E6)</f>
        <v>3990.75</v>
      </c>
    </row>
    <row r="7" spans="1:7" x14ac:dyDescent="0.25">
      <c r="A7" s="30" t="s">
        <v>77</v>
      </c>
      <c r="B7" s="37">
        <f>$B$17*B6</f>
        <v>143680</v>
      </c>
      <c r="C7" s="37">
        <f t="shared" ref="C7:E7" si="0">$B$17*C6</f>
        <v>175600</v>
      </c>
      <c r="D7" s="37">
        <f t="shared" si="0"/>
        <v>127680</v>
      </c>
      <c r="E7" s="41">
        <f t="shared" si="0"/>
        <v>191560</v>
      </c>
      <c r="F7" s="55">
        <f t="shared" ref="F7:F21" si="1">SUM(B7:E7)</f>
        <v>638520</v>
      </c>
      <c r="G7" s="55">
        <f t="shared" ref="G7:G17" si="2">AVERAGE(B7:E7)</f>
        <v>159630</v>
      </c>
    </row>
    <row r="8" spans="1:7" ht="15.75" thickBot="1" x14ac:dyDescent="0.3">
      <c r="A8" s="33" t="s">
        <v>78</v>
      </c>
      <c r="B8" s="38">
        <f>$B$18*B6</f>
        <v>89800</v>
      </c>
      <c r="C8" s="38">
        <f t="shared" ref="C8:E8" si="3">$B$18*C6</f>
        <v>109750</v>
      </c>
      <c r="D8" s="38">
        <f t="shared" si="3"/>
        <v>79800</v>
      </c>
      <c r="E8" s="42">
        <f t="shared" si="3"/>
        <v>119725</v>
      </c>
      <c r="F8" s="56">
        <f t="shared" si="1"/>
        <v>399075</v>
      </c>
      <c r="G8" s="56">
        <f t="shared" si="2"/>
        <v>99768.75</v>
      </c>
    </row>
    <row r="9" spans="1:7" ht="15.75" thickBot="1" x14ac:dyDescent="0.3">
      <c r="A9" s="36" t="s">
        <v>79</v>
      </c>
      <c r="B9" s="44">
        <f>B7-B8</f>
        <v>53880</v>
      </c>
      <c r="C9" s="44">
        <f t="shared" ref="C9:E9" si="4">C7-C8</f>
        <v>65850</v>
      </c>
      <c r="D9" s="44">
        <f t="shared" si="4"/>
        <v>47880</v>
      </c>
      <c r="E9" s="44">
        <f t="shared" si="4"/>
        <v>71835</v>
      </c>
      <c r="F9" s="45">
        <f t="shared" si="1"/>
        <v>239445</v>
      </c>
      <c r="G9" s="46">
        <f t="shared" si="2"/>
        <v>59861.25</v>
      </c>
    </row>
    <row r="10" spans="1:7" x14ac:dyDescent="0.25">
      <c r="A10" s="34"/>
      <c r="B10" s="39"/>
      <c r="C10" s="39"/>
      <c r="D10" s="39"/>
      <c r="E10" s="50"/>
      <c r="F10" s="52"/>
      <c r="G10" s="52"/>
    </row>
    <row r="11" spans="1:7" x14ac:dyDescent="0.25">
      <c r="A11" s="30" t="s">
        <v>80</v>
      </c>
      <c r="B11" s="37">
        <v>8000</v>
      </c>
      <c r="C11" s="37">
        <v>8000</v>
      </c>
      <c r="D11" s="37">
        <v>9000</v>
      </c>
      <c r="E11" s="41">
        <v>9000</v>
      </c>
      <c r="F11" s="55">
        <f t="shared" si="1"/>
        <v>34000</v>
      </c>
      <c r="G11" s="55">
        <f t="shared" si="2"/>
        <v>8500</v>
      </c>
    </row>
    <row r="12" spans="1:7" x14ac:dyDescent="0.25">
      <c r="A12" s="30" t="s">
        <v>81</v>
      </c>
      <c r="B12" s="37">
        <v>10000</v>
      </c>
      <c r="C12" s="37">
        <v>10000</v>
      </c>
      <c r="D12" s="37">
        <v>10000</v>
      </c>
      <c r="E12" s="41">
        <v>10000</v>
      </c>
      <c r="F12" s="55">
        <f t="shared" si="1"/>
        <v>40000</v>
      </c>
      <c r="G12" s="55">
        <f t="shared" si="2"/>
        <v>10000</v>
      </c>
    </row>
    <row r="13" spans="1:7" ht="15.75" thickBot="1" x14ac:dyDescent="0.3">
      <c r="A13" s="33" t="s">
        <v>82</v>
      </c>
      <c r="B13" s="38">
        <v>21549</v>
      </c>
      <c r="C13" s="38">
        <v>26338</v>
      </c>
      <c r="D13" s="38">
        <v>19155</v>
      </c>
      <c r="E13" s="42">
        <v>28732</v>
      </c>
      <c r="F13" s="56">
        <f t="shared" si="1"/>
        <v>95774</v>
      </c>
      <c r="G13" s="56">
        <f t="shared" si="2"/>
        <v>23943.5</v>
      </c>
    </row>
    <row r="14" spans="1:7" ht="15.75" thickBot="1" x14ac:dyDescent="0.3">
      <c r="A14" s="36" t="s">
        <v>83</v>
      </c>
      <c r="B14" s="44">
        <f>SUM(B11:B13)</f>
        <v>39549</v>
      </c>
      <c r="C14" s="44">
        <f t="shared" ref="C14:E14" si="5">SUM(C11:C13)</f>
        <v>44338</v>
      </c>
      <c r="D14" s="44">
        <f t="shared" si="5"/>
        <v>38155</v>
      </c>
      <c r="E14" s="44">
        <f t="shared" si="5"/>
        <v>47732</v>
      </c>
      <c r="F14" s="46">
        <f t="shared" si="1"/>
        <v>169774</v>
      </c>
      <c r="G14" s="46">
        <f t="shared" si="2"/>
        <v>42443.5</v>
      </c>
    </row>
    <row r="15" spans="1:7" x14ac:dyDescent="0.25">
      <c r="A15" s="34"/>
      <c r="B15" s="35"/>
      <c r="C15" s="35"/>
      <c r="D15" s="35"/>
      <c r="E15" s="51"/>
      <c r="F15" s="53"/>
      <c r="G15" s="54"/>
    </row>
    <row r="16" spans="1:7" x14ac:dyDescent="0.25">
      <c r="A16" s="30" t="s">
        <v>84</v>
      </c>
      <c r="B16" s="32">
        <f>B9-B14</f>
        <v>14331</v>
      </c>
      <c r="C16" s="32">
        <f t="shared" ref="C16:E16" si="6">C9-C14</f>
        <v>21512</v>
      </c>
      <c r="D16" s="32">
        <f t="shared" si="6"/>
        <v>9725</v>
      </c>
      <c r="E16" s="43">
        <f t="shared" si="6"/>
        <v>24103</v>
      </c>
      <c r="F16" s="55">
        <f t="shared" si="1"/>
        <v>69671</v>
      </c>
      <c r="G16" s="55">
        <f t="shared" si="2"/>
        <v>17417.75</v>
      </c>
    </row>
    <row r="17" spans="1:7" x14ac:dyDescent="0.25">
      <c r="A17" s="30" t="s">
        <v>85</v>
      </c>
      <c r="B17" s="30">
        <v>40</v>
      </c>
      <c r="C17" s="27"/>
      <c r="D17" s="27"/>
      <c r="E17" s="47"/>
      <c r="F17" s="58">
        <f t="shared" si="1"/>
        <v>40</v>
      </c>
      <c r="G17" s="58">
        <f t="shared" si="2"/>
        <v>40</v>
      </c>
    </row>
    <row r="18" spans="1:7" x14ac:dyDescent="0.25">
      <c r="A18" s="30" t="s">
        <v>86</v>
      </c>
      <c r="B18" s="30">
        <v>25</v>
      </c>
      <c r="C18" s="27"/>
      <c r="D18" s="27"/>
      <c r="E18" s="47"/>
      <c r="F18" s="58">
        <f t="shared" si="1"/>
        <v>25</v>
      </c>
      <c r="G18" s="58">
        <f>AVERAGE(B18:E18)</f>
        <v>25</v>
      </c>
    </row>
    <row r="19" spans="1:7" x14ac:dyDescent="0.25">
      <c r="A19" s="30"/>
      <c r="B19" s="30"/>
      <c r="C19" s="27"/>
      <c r="D19" s="27"/>
      <c r="E19" s="47"/>
      <c r="F19" s="58"/>
      <c r="G19" s="58"/>
    </row>
    <row r="20" spans="1:7" x14ac:dyDescent="0.25">
      <c r="A20" s="30" t="s">
        <v>87</v>
      </c>
      <c r="B20" s="32">
        <f>MAX(B13:F13)</f>
        <v>95774</v>
      </c>
      <c r="C20" s="27"/>
      <c r="D20" s="27"/>
      <c r="E20" s="47"/>
      <c r="F20" s="58">
        <f t="shared" si="1"/>
        <v>95774</v>
      </c>
      <c r="G20" s="58">
        <f>AVERAGE(B20:E20)</f>
        <v>95774</v>
      </c>
    </row>
    <row r="21" spans="1:7" ht="15.75" thickBot="1" x14ac:dyDescent="0.3">
      <c r="A21" s="30" t="s">
        <v>88</v>
      </c>
      <c r="B21" s="32">
        <f>MIN(B16:F16)</f>
        <v>9725</v>
      </c>
      <c r="C21" s="27"/>
      <c r="D21" s="27"/>
      <c r="E21" s="47"/>
      <c r="F21" s="59">
        <f t="shared" si="1"/>
        <v>9725</v>
      </c>
      <c r="G21" s="59">
        <f>AVERAGE(B21:E21)</f>
        <v>9725</v>
      </c>
    </row>
    <row r="22" spans="1:7" x14ac:dyDescent="0.25">
      <c r="A22" s="9"/>
      <c r="B22" s="9"/>
      <c r="C22" s="9"/>
      <c r="D22" s="9"/>
      <c r="E22" s="9"/>
      <c r="F22" s="49"/>
      <c r="G22" s="49"/>
    </row>
    <row r="23" spans="1:7" x14ac:dyDescent="0.25">
      <c r="A23" s="9"/>
      <c r="B23" s="9"/>
      <c r="C23" s="9"/>
      <c r="D23" s="9"/>
      <c r="E23" s="9"/>
      <c r="F23" s="9"/>
      <c r="G23" s="9"/>
    </row>
    <row r="24" spans="1:7" x14ac:dyDescent="0.25">
      <c r="A24" s="9"/>
      <c r="B24" s="9"/>
      <c r="C24" s="9"/>
      <c r="D24" s="9"/>
      <c r="E24" s="9"/>
      <c r="F24" s="9"/>
      <c r="G24" s="9"/>
    </row>
    <row r="25" spans="1:7" x14ac:dyDescent="0.25">
      <c r="A25" s="9"/>
      <c r="B25" s="9"/>
      <c r="C25" s="9"/>
      <c r="D25" s="9"/>
      <c r="E25" s="9"/>
      <c r="F25" s="9"/>
      <c r="G25" s="9"/>
    </row>
    <row r="26" spans="1:7" x14ac:dyDescent="0.25">
      <c r="A26" s="9"/>
      <c r="B26" s="9"/>
      <c r="C26" s="9"/>
      <c r="D26" s="9"/>
      <c r="E26" s="9"/>
      <c r="F26" s="9"/>
      <c r="G26" s="9"/>
    </row>
    <row r="27" spans="1:7" x14ac:dyDescent="0.25">
      <c r="A27" s="9"/>
      <c r="B27" s="9"/>
      <c r="C27" s="9"/>
      <c r="D27" s="9"/>
      <c r="E27" s="9"/>
      <c r="F27" s="9"/>
      <c r="G27" s="9"/>
    </row>
    <row r="28" spans="1:7" x14ac:dyDescent="0.25">
      <c r="A28" s="9"/>
      <c r="B28" s="9"/>
      <c r="C28" s="9"/>
      <c r="D28" s="9"/>
      <c r="E28" s="9"/>
      <c r="F28" s="9"/>
      <c r="G28" s="9"/>
    </row>
    <row r="29" spans="1:7" x14ac:dyDescent="0.25">
      <c r="A29" s="9"/>
      <c r="B29" s="9"/>
      <c r="C29" s="9"/>
      <c r="D29" s="9"/>
      <c r="E29" s="9"/>
      <c r="F29" s="9"/>
      <c r="G29" s="9"/>
    </row>
    <row r="30" spans="1:7" x14ac:dyDescent="0.25">
      <c r="A30" s="9"/>
      <c r="B30" s="9"/>
      <c r="C30" s="9"/>
      <c r="D30" s="9"/>
      <c r="E30" s="9"/>
      <c r="F30" s="9"/>
      <c r="G30" s="9"/>
    </row>
    <row r="31" spans="1:7" x14ac:dyDescent="0.25">
      <c r="A31" s="9"/>
      <c r="B31" s="9"/>
      <c r="C31" s="9"/>
      <c r="D31" s="9"/>
      <c r="E31" s="9"/>
      <c r="F31" s="9"/>
      <c r="G31" s="9"/>
    </row>
    <row r="32" spans="1:7" x14ac:dyDescent="0.25">
      <c r="A32" s="9"/>
      <c r="B32" s="9"/>
      <c r="C32" s="9"/>
      <c r="D32" s="9"/>
      <c r="E32" s="9"/>
      <c r="F32" s="9"/>
      <c r="G32" s="9"/>
    </row>
    <row r="33" spans="1:7" x14ac:dyDescent="0.25">
      <c r="A33" s="9"/>
      <c r="B33" s="9"/>
      <c r="C33" s="9"/>
      <c r="D33" s="9"/>
      <c r="E33" s="9"/>
      <c r="F33" s="9"/>
      <c r="G33" s="9"/>
    </row>
    <row r="34" spans="1:7" x14ac:dyDescent="0.25">
      <c r="A34" s="9"/>
      <c r="B34" s="9"/>
      <c r="C34" s="9"/>
      <c r="D34" s="9"/>
      <c r="E34" s="9"/>
      <c r="F34" s="9"/>
      <c r="G34" s="9"/>
    </row>
    <row r="35" spans="1:7" x14ac:dyDescent="0.25">
      <c r="A35" s="9"/>
      <c r="B35" s="9"/>
      <c r="C35" s="9"/>
      <c r="D35" s="9"/>
      <c r="E35" s="9"/>
      <c r="F35" s="9"/>
      <c r="G35" s="9"/>
    </row>
    <row r="36" spans="1:7" x14ac:dyDescent="0.25">
      <c r="A36" s="9"/>
      <c r="B36" s="9"/>
      <c r="C36" s="9"/>
      <c r="D36" s="9"/>
      <c r="E36" s="9"/>
      <c r="F36" s="9"/>
      <c r="G36" s="9"/>
    </row>
    <row r="37" spans="1:7" x14ac:dyDescent="0.25">
      <c r="A37" s="9"/>
      <c r="B37" s="9"/>
      <c r="C37" s="9"/>
      <c r="D37" s="9"/>
      <c r="E37" s="9"/>
      <c r="F37" s="9"/>
      <c r="G37" s="9"/>
    </row>
    <row r="38" spans="1:7" x14ac:dyDescent="0.25">
      <c r="A38" s="9"/>
      <c r="B38" s="9"/>
      <c r="C38" s="9"/>
      <c r="D38" s="9"/>
      <c r="E38" s="9"/>
      <c r="F38" s="9"/>
      <c r="G38" s="9"/>
    </row>
    <row r="39" spans="1:7" x14ac:dyDescent="0.25">
      <c r="A39" s="9"/>
      <c r="B39" s="9"/>
      <c r="C39" s="9"/>
      <c r="D39" s="9"/>
      <c r="E39" s="9"/>
      <c r="F39" s="9"/>
      <c r="G39" s="9"/>
    </row>
    <row r="40" spans="1:7" x14ac:dyDescent="0.25">
      <c r="A40" s="9"/>
      <c r="B40" s="9"/>
      <c r="C40" s="9"/>
      <c r="D40" s="9"/>
      <c r="E40" s="9"/>
      <c r="F40" s="9"/>
      <c r="G40" s="9"/>
    </row>
    <row r="41" spans="1:7" x14ac:dyDescent="0.25">
      <c r="A41" s="9"/>
      <c r="B41" s="9"/>
      <c r="C41" s="9"/>
      <c r="D41" s="9"/>
      <c r="E41" s="9"/>
      <c r="F41" s="9"/>
      <c r="G41" s="9"/>
    </row>
    <row r="42" spans="1:7" x14ac:dyDescent="0.25">
      <c r="A42" s="9"/>
      <c r="B42" s="9"/>
      <c r="C42" s="9"/>
      <c r="D42" s="9"/>
      <c r="E42" s="9"/>
      <c r="F42" s="9"/>
      <c r="G42" s="9"/>
    </row>
    <row r="43" spans="1:7" x14ac:dyDescent="0.25">
      <c r="A43" s="9"/>
      <c r="B43" s="9"/>
      <c r="C43" s="9"/>
      <c r="D43" s="9"/>
      <c r="E43" s="9"/>
      <c r="F43" s="9"/>
      <c r="G43" s="9"/>
    </row>
    <row r="44" spans="1:7" x14ac:dyDescent="0.25">
      <c r="A44" s="9"/>
      <c r="B44" s="9"/>
      <c r="C44" s="9"/>
      <c r="D44" s="9"/>
      <c r="E44" s="9"/>
      <c r="F44" s="9"/>
      <c r="G44" s="9"/>
    </row>
    <row r="45" spans="1:7" x14ac:dyDescent="0.25">
      <c r="A45" s="9"/>
      <c r="B45" s="9"/>
      <c r="C45" s="9"/>
      <c r="D45" s="9"/>
      <c r="E45" s="9"/>
      <c r="F45" s="9"/>
      <c r="G45" s="9"/>
    </row>
    <row r="46" spans="1:7" x14ac:dyDescent="0.25">
      <c r="A46" s="9"/>
      <c r="B46" s="9"/>
      <c r="C46" s="9"/>
      <c r="D46" s="9"/>
      <c r="E46" s="9"/>
      <c r="F46" s="9"/>
      <c r="G46" s="9"/>
    </row>
    <row r="47" spans="1:7" x14ac:dyDescent="0.25">
      <c r="A47" s="9"/>
      <c r="B47" s="9"/>
      <c r="C47" s="9"/>
      <c r="D47" s="9"/>
      <c r="E47" s="9"/>
      <c r="F47" s="9"/>
      <c r="G47" s="9"/>
    </row>
    <row r="48" spans="1:7" x14ac:dyDescent="0.25">
      <c r="A48" s="9"/>
      <c r="B48" s="9"/>
      <c r="C48" s="9"/>
      <c r="D48" s="9"/>
      <c r="E48" s="9"/>
      <c r="F48" s="9"/>
      <c r="G48" s="9"/>
    </row>
    <row r="49" spans="1:7" x14ac:dyDescent="0.25">
      <c r="A49" s="9"/>
      <c r="B49" s="9"/>
      <c r="C49" s="9"/>
      <c r="D49" s="9"/>
      <c r="E49" s="9"/>
      <c r="F49" s="9"/>
      <c r="G49" s="9"/>
    </row>
    <row r="50" spans="1:7" x14ac:dyDescent="0.25">
      <c r="A50" s="9"/>
      <c r="B50" s="9"/>
      <c r="C50" s="9"/>
      <c r="D50" s="9"/>
      <c r="E50" s="9"/>
      <c r="F50" s="9"/>
      <c r="G50" s="9"/>
    </row>
    <row r="51" spans="1:7" x14ac:dyDescent="0.25">
      <c r="A51" s="9"/>
      <c r="B51" s="9"/>
      <c r="C51" s="9"/>
      <c r="D51" s="9"/>
      <c r="E51" s="9"/>
      <c r="F51" s="9"/>
      <c r="G51" s="9"/>
    </row>
    <row r="52" spans="1:7" x14ac:dyDescent="0.25">
      <c r="A52" s="9"/>
      <c r="B52" s="9"/>
      <c r="C52" s="9"/>
      <c r="D52" s="9"/>
      <c r="E52" s="9"/>
      <c r="F52" s="9"/>
      <c r="G52" s="9"/>
    </row>
    <row r="53" spans="1:7" x14ac:dyDescent="0.25">
      <c r="A53" s="9"/>
      <c r="B53" s="9"/>
      <c r="C53" s="9"/>
      <c r="D53" s="9"/>
      <c r="E53" s="9"/>
      <c r="F53" s="9"/>
      <c r="G53" s="9"/>
    </row>
    <row r="54" spans="1:7" x14ac:dyDescent="0.25">
      <c r="A54" s="9"/>
      <c r="B54" s="9"/>
      <c r="C54" s="9"/>
      <c r="D54" s="9"/>
      <c r="E54" s="9"/>
      <c r="F54" s="9"/>
      <c r="G54" s="9"/>
    </row>
    <row r="55" spans="1:7" x14ac:dyDescent="0.25">
      <c r="A55" s="9"/>
      <c r="B55" s="9"/>
      <c r="C55" s="9"/>
      <c r="D55" s="9"/>
      <c r="E55" s="9"/>
      <c r="F55" s="9"/>
      <c r="G55" s="9"/>
    </row>
    <row r="56" spans="1:7" x14ac:dyDescent="0.25">
      <c r="A56" s="9"/>
      <c r="B56" s="9"/>
      <c r="C56" s="9"/>
      <c r="D56" s="9"/>
      <c r="E56" s="9"/>
      <c r="F56" s="9"/>
      <c r="G56" s="9"/>
    </row>
    <row r="57" spans="1:7" x14ac:dyDescent="0.25">
      <c r="A57" s="9"/>
      <c r="B57" s="9"/>
      <c r="C57" s="9"/>
      <c r="D57" s="9"/>
      <c r="E57" s="9"/>
      <c r="F57" s="9"/>
      <c r="G57" s="9"/>
    </row>
    <row r="58" spans="1:7" x14ac:dyDescent="0.25">
      <c r="A58" s="9"/>
      <c r="B58" s="9"/>
      <c r="C58" s="9"/>
      <c r="D58" s="9"/>
      <c r="E58" s="9"/>
      <c r="F58" s="9"/>
      <c r="G58" s="9"/>
    </row>
    <row r="59" spans="1:7" x14ac:dyDescent="0.25">
      <c r="A59" s="9"/>
      <c r="B59" s="9"/>
      <c r="C59" s="9"/>
      <c r="D59" s="9"/>
      <c r="E59" s="9"/>
      <c r="F59" s="9"/>
      <c r="G59" s="9"/>
    </row>
    <row r="60" spans="1:7" x14ac:dyDescent="0.25">
      <c r="A60" s="9"/>
      <c r="B60" s="9"/>
      <c r="C60" s="9"/>
      <c r="D60" s="9"/>
      <c r="E60" s="9"/>
      <c r="F60" s="9"/>
      <c r="G60" s="9"/>
    </row>
    <row r="61" spans="1:7" x14ac:dyDescent="0.25">
      <c r="A61" s="9"/>
      <c r="B61" s="9"/>
      <c r="C61" s="9"/>
      <c r="D61" s="9"/>
      <c r="E61" s="9"/>
      <c r="F61" s="9"/>
      <c r="G61" s="9"/>
    </row>
    <row r="62" spans="1:7" x14ac:dyDescent="0.25">
      <c r="A62" s="9"/>
      <c r="B62" s="9"/>
      <c r="C62" s="9"/>
      <c r="D62" s="9"/>
      <c r="E62" s="9"/>
      <c r="F62" s="9"/>
      <c r="G62" s="9"/>
    </row>
    <row r="63" spans="1:7" x14ac:dyDescent="0.25">
      <c r="A63" s="9"/>
      <c r="B63" s="9"/>
      <c r="C63" s="9"/>
      <c r="D63" s="9"/>
      <c r="E63" s="9"/>
      <c r="F63" s="9"/>
      <c r="G63" s="9"/>
    </row>
    <row r="64" spans="1:7" x14ac:dyDescent="0.25">
      <c r="A64" s="9"/>
      <c r="B64" s="9"/>
      <c r="C64" s="9"/>
      <c r="D64" s="9"/>
      <c r="E64" s="9"/>
      <c r="F64" s="9"/>
      <c r="G64" s="9"/>
    </row>
    <row r="65" spans="1:7" x14ac:dyDescent="0.25">
      <c r="A65" s="9"/>
      <c r="B65" s="9"/>
      <c r="C65" s="9"/>
      <c r="D65" s="9"/>
      <c r="E65" s="9"/>
      <c r="F65" s="9"/>
      <c r="G65" s="9"/>
    </row>
    <row r="66" spans="1:7" x14ac:dyDescent="0.25">
      <c r="A66" s="9"/>
      <c r="B66" s="9"/>
      <c r="C66" s="9"/>
      <c r="D66" s="9"/>
      <c r="E66" s="9"/>
      <c r="F66" s="9"/>
      <c r="G66" s="9"/>
    </row>
    <row r="67" spans="1:7" x14ac:dyDescent="0.25">
      <c r="A67" s="9"/>
      <c r="B67" s="9"/>
      <c r="C67" s="9"/>
      <c r="D67" s="9"/>
      <c r="E67" s="9"/>
      <c r="F67" s="9"/>
      <c r="G67" s="9"/>
    </row>
    <row r="68" spans="1:7" x14ac:dyDescent="0.25">
      <c r="A68" s="9"/>
      <c r="B68" s="9"/>
      <c r="C68" s="9"/>
      <c r="D68" s="9"/>
      <c r="E68" s="9"/>
      <c r="F68" s="9"/>
      <c r="G68" s="9"/>
    </row>
    <row r="69" spans="1:7" x14ac:dyDescent="0.25">
      <c r="A69" s="9"/>
      <c r="B69" s="9"/>
      <c r="C69" s="9"/>
      <c r="D69" s="9"/>
      <c r="E69" s="9"/>
      <c r="F69" s="9"/>
      <c r="G69" s="9"/>
    </row>
  </sheetData>
  <mergeCells count="7">
    <mergeCell ref="G3:G5"/>
    <mergeCell ref="A1:G2"/>
    <mergeCell ref="A3:A5"/>
    <mergeCell ref="B3:B5"/>
    <mergeCell ref="C3:C5"/>
    <mergeCell ref="D3:D5"/>
    <mergeCell ref="E3:E5"/>
  </mergeCells>
  <pageMargins left="0.7" right="0.7" top="0.75" bottom="0.75" header="0.3" footer="0.3"/>
  <pageSetup orientation="portrait" r:id="rId1"/>
  <headerFooter>
    <oddHeader>&amp;R&amp;"Calibri"&amp;10&amp;K000000Documento: Personal&amp;1#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0800-A0B6-41A6-A308-25BCC1271A58}">
  <dimension ref="A1:J12"/>
  <sheetViews>
    <sheetView workbookViewId="0">
      <selection activeCell="G13" sqref="G13"/>
    </sheetView>
  </sheetViews>
  <sheetFormatPr baseColWidth="10" defaultRowHeight="15" x14ac:dyDescent="0.25"/>
  <cols>
    <col min="1" max="1" width="7.140625" bestFit="1" customWidth="1"/>
    <col min="2" max="6" width="9" bestFit="1" customWidth="1"/>
    <col min="7" max="7" width="10.7109375" bestFit="1" customWidth="1"/>
    <col min="8" max="8" width="8.7109375" bestFit="1" customWidth="1"/>
    <col min="9" max="9" width="9.85546875" bestFit="1" customWidth="1"/>
  </cols>
  <sheetData>
    <row r="1" spans="1:10" s="60" customFormat="1" ht="20.25" x14ac:dyDescent="0.3">
      <c r="A1" s="92" t="s">
        <v>101</v>
      </c>
      <c r="B1" s="92"/>
      <c r="C1" s="92"/>
      <c r="D1" s="92"/>
      <c r="E1" s="92"/>
      <c r="F1" s="92"/>
      <c r="G1" s="92"/>
      <c r="H1" s="92"/>
      <c r="I1" s="92"/>
      <c r="J1" s="61"/>
    </row>
    <row r="2" spans="1:10" s="60" customFormat="1" x14ac:dyDescent="0.25">
      <c r="A2" s="62"/>
      <c r="B2" s="62"/>
      <c r="C2" s="62"/>
      <c r="D2" s="62"/>
      <c r="E2" s="62"/>
      <c r="F2" s="62"/>
      <c r="G2" s="62"/>
      <c r="H2" s="62"/>
      <c r="I2" s="62"/>
      <c r="J2" s="61"/>
    </row>
    <row r="3" spans="1:10" ht="15.75" thickBot="1" x14ac:dyDescent="0.3">
      <c r="A3" s="68" t="s">
        <v>89</v>
      </c>
      <c r="B3" s="68" t="s">
        <v>90</v>
      </c>
      <c r="C3" s="68" t="s">
        <v>91</v>
      </c>
      <c r="D3" s="68" t="s">
        <v>92</v>
      </c>
      <c r="E3" s="68" t="s">
        <v>93</v>
      </c>
      <c r="F3" s="68" t="s">
        <v>73</v>
      </c>
      <c r="G3" s="68" t="s">
        <v>94</v>
      </c>
      <c r="H3" s="68" t="s">
        <v>95</v>
      </c>
      <c r="I3" s="68" t="s">
        <v>96</v>
      </c>
      <c r="J3" s="63"/>
    </row>
    <row r="4" spans="1:10" ht="16.5" thickTop="1" x14ac:dyDescent="0.25">
      <c r="A4" s="64">
        <v>1013</v>
      </c>
      <c r="B4" s="65" t="s">
        <v>97</v>
      </c>
      <c r="C4" s="69">
        <v>300</v>
      </c>
      <c r="D4" s="69">
        <v>75</v>
      </c>
      <c r="E4" s="69">
        <v>405</v>
      </c>
      <c r="F4" s="70">
        <f>SUM(C4:E4)</f>
        <v>780</v>
      </c>
      <c r="G4" s="69">
        <v>1000</v>
      </c>
      <c r="H4" s="70" t="str">
        <f>IF(F4&lt;=G4,"SI","NO")</f>
        <v>SI</v>
      </c>
      <c r="I4" s="70">
        <f>AVERAGE(C4:E4)</f>
        <v>260</v>
      </c>
      <c r="J4" s="63"/>
    </row>
    <row r="5" spans="1:10" ht="15.75" x14ac:dyDescent="0.25">
      <c r="A5" s="66">
        <v>2121</v>
      </c>
      <c r="B5" s="67" t="s">
        <v>98</v>
      </c>
      <c r="C5" s="71">
        <v>562</v>
      </c>
      <c r="D5" s="71">
        <v>210</v>
      </c>
      <c r="E5" s="72"/>
      <c r="F5" s="70">
        <f t="shared" ref="F5:F6" si="0">SUM(C5:E5)</f>
        <v>772</v>
      </c>
      <c r="G5" s="71">
        <v>750</v>
      </c>
      <c r="H5" s="70" t="str">
        <f t="shared" ref="H5:H7" si="1">IF(F5&lt;=G5,"SI","NO")</f>
        <v>NO</v>
      </c>
      <c r="I5" s="70">
        <f t="shared" ref="I5:I7" si="2">AVERAGE(C5:E5)</f>
        <v>386</v>
      </c>
      <c r="J5" s="63"/>
    </row>
    <row r="6" spans="1:10" ht="15.75" x14ac:dyDescent="0.25">
      <c r="A6" s="66">
        <v>2655</v>
      </c>
      <c r="B6" s="67" t="s">
        <v>99</v>
      </c>
      <c r="C6" s="71">
        <v>93</v>
      </c>
      <c r="D6" s="71">
        <v>0</v>
      </c>
      <c r="E6" s="72"/>
      <c r="F6" s="70">
        <f t="shared" si="0"/>
        <v>93</v>
      </c>
      <c r="G6" s="71">
        <v>40</v>
      </c>
      <c r="H6" s="70" t="str">
        <f t="shared" si="1"/>
        <v>NO</v>
      </c>
      <c r="I6" s="70">
        <f t="shared" si="2"/>
        <v>46.5</v>
      </c>
      <c r="J6" s="63"/>
    </row>
    <row r="7" spans="1:10" ht="15.75" x14ac:dyDescent="0.25">
      <c r="A7" s="66">
        <v>1052</v>
      </c>
      <c r="B7" s="67" t="s">
        <v>100</v>
      </c>
      <c r="C7" s="71">
        <v>24</v>
      </c>
      <c r="D7" s="71">
        <v>15</v>
      </c>
      <c r="E7" s="72"/>
      <c r="F7" s="70">
        <f>SUM(C7:E7)</f>
        <v>39</v>
      </c>
      <c r="G7" s="71">
        <v>220</v>
      </c>
      <c r="H7" s="70" t="str">
        <f t="shared" si="1"/>
        <v>SI</v>
      </c>
      <c r="I7" s="70">
        <f t="shared" si="2"/>
        <v>19.5</v>
      </c>
      <c r="J7" s="63"/>
    </row>
    <row r="8" spans="1:10" ht="15.75" x14ac:dyDescent="0.25">
      <c r="A8" s="67" t="s">
        <v>73</v>
      </c>
      <c r="B8" s="67"/>
      <c r="C8" s="73">
        <f>SUM(C4:C7)</f>
        <v>979</v>
      </c>
      <c r="D8" s="73">
        <f t="shared" ref="D8:E8" si="3">SUM(D4:D7)</f>
        <v>300</v>
      </c>
      <c r="E8" s="73">
        <f t="shared" si="3"/>
        <v>405</v>
      </c>
      <c r="F8" s="72"/>
      <c r="G8" s="72"/>
      <c r="H8" s="72"/>
      <c r="I8" s="72"/>
      <c r="J8" s="63"/>
    </row>
    <row r="9" spans="1:10" x14ac:dyDescent="0.25">
      <c r="A9" s="63"/>
      <c r="B9" s="63"/>
      <c r="C9" s="63"/>
      <c r="D9" s="63"/>
      <c r="E9" s="63"/>
      <c r="F9" s="63"/>
      <c r="G9" s="63"/>
      <c r="H9" s="63"/>
      <c r="I9" s="63"/>
      <c r="J9" s="63"/>
    </row>
    <row r="10" spans="1:10" x14ac:dyDescent="0.25">
      <c r="A10" s="63"/>
      <c r="B10" s="63"/>
      <c r="C10" s="63"/>
      <c r="D10" s="63"/>
      <c r="E10" s="63"/>
      <c r="F10" s="63"/>
      <c r="G10" s="63"/>
      <c r="H10" s="63"/>
      <c r="I10" s="63"/>
      <c r="J10" s="63"/>
    </row>
    <row r="11" spans="1:10" x14ac:dyDescent="0.25">
      <c r="A11" s="63"/>
      <c r="B11" s="63"/>
      <c r="C11" s="63"/>
      <c r="D11" s="63"/>
      <c r="E11" s="63"/>
      <c r="F11" s="63"/>
      <c r="G11" s="63"/>
      <c r="H11" s="63"/>
      <c r="I11" s="63"/>
      <c r="J11" s="63"/>
    </row>
    <row r="12" spans="1:10" x14ac:dyDescent="0.25">
      <c r="A12" s="63"/>
      <c r="B12" s="63"/>
      <c r="C12" s="63"/>
      <c r="D12" s="63"/>
      <c r="E12" s="63"/>
      <c r="F12" s="63"/>
      <c r="G12" s="63"/>
      <c r="H12" s="63"/>
      <c r="I12" s="63"/>
      <c r="J12" s="63"/>
    </row>
  </sheetData>
  <mergeCells count="1">
    <mergeCell ref="A1:I1"/>
  </mergeCells>
  <pageMargins left="0.7" right="0.7" top="0.75" bottom="0.75" header="0.3" footer="0.3"/>
  <pageSetup orientation="portrait" r:id="rId1"/>
  <headerFooter>
    <oddHeader>&amp;R&amp;"Calibri"&amp;10&amp;K000000Documento: Personal&amp;1#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Matrices</vt:lpstr>
      <vt:lpstr>Ejercicio1</vt:lpstr>
      <vt:lpstr>Ejercicio2</vt:lpstr>
      <vt:lpstr>Ejercicio3</vt:lpstr>
      <vt:lpstr>Ejercicio4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METTA, IVAN (Servicio Externo en YPF)</cp:lastModifiedBy>
  <dcterms:created xsi:type="dcterms:W3CDTF">2023-09-04T22:43:55Z</dcterms:created>
  <dcterms:modified xsi:type="dcterms:W3CDTF">2023-09-05T15:16:25Z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2023-09-05T15:16:16Z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4048758b-0bf1-44f3-8a35-be752e352da6</vt:lpwstr>
  </property>
  <property fmtid="{D5CDD505-2E9C-101B-9397-08002B2CF9AE}" pid="8" name="MSIP_Label_228ef38c-4357-49c8-b2ae-c9cdaf411188_ContentBits">
    <vt:lpwstr>1</vt:lpwstr>
  </property>
</Properties>
</file>