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3.对账记录-20170620\"/>
    </mc:Choice>
  </mc:AlternateContent>
  <bookViews>
    <workbookView xWindow="0" yWindow="0" windowWidth="20385" windowHeight="8520" tabRatio="804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银行退" sheetId="28" r:id="rId9"/>
    <sheet name="银行退汇" sheetId="29" r:id="rId10"/>
    <sheet name="网银退汇" sheetId="30" r:id="rId11"/>
  </sheets>
  <definedNames>
    <definedName name="_xlnm._FilterDatabase" localSheetId="6" hidden="1">HIS退!$A$1:$K$246</definedName>
    <definedName name="_xlnm._FilterDatabase" localSheetId="10" hidden="1">网银退汇!$A$1:$M$1</definedName>
    <definedName name="_xlnm._FilterDatabase" localSheetId="8" hidden="1">银行退!$A$1:$X$246</definedName>
    <definedName name="_xlnm._FilterDatabase" localSheetId="7" hidden="1">自助退!$A$1:$R$248</definedName>
  </definedNames>
  <calcPr calcId="162913"/>
</workbook>
</file>

<file path=xl/calcChain.xml><?xml version="1.0" encoding="utf-8"?>
<calcChain xmlns="http://schemas.openxmlformats.org/spreadsheetml/2006/main">
  <c r="B62" i="9" l="1"/>
  <c r="E62" i="9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" i="28"/>
  <c r="I62" i="9" l="1"/>
  <c r="N3" i="18"/>
  <c r="O3" i="18" s="1"/>
  <c r="N4" i="18"/>
  <c r="O4" i="18" s="1"/>
  <c r="N5" i="18"/>
  <c r="O5" i="18" s="1"/>
  <c r="N6" i="18"/>
  <c r="O6" i="18" s="1"/>
  <c r="N7" i="18"/>
  <c r="O7" i="18" s="1"/>
  <c r="N8" i="18"/>
  <c r="O8" i="18" s="1"/>
  <c r="N9" i="18"/>
  <c r="O9" i="18" s="1"/>
  <c r="N10" i="18"/>
  <c r="O10" i="18" s="1"/>
  <c r="N11" i="18"/>
  <c r="O11" i="18" s="1"/>
  <c r="N12" i="18"/>
  <c r="O12" i="18" s="1"/>
  <c r="N13" i="18"/>
  <c r="O13" i="18" s="1"/>
  <c r="N14" i="18"/>
  <c r="O14" i="18" s="1"/>
  <c r="N15" i="18"/>
  <c r="O15" i="18" s="1"/>
  <c r="N16" i="18"/>
  <c r="O16" i="18" s="1"/>
  <c r="N17" i="18"/>
  <c r="O17" i="18" s="1"/>
  <c r="N18" i="18"/>
  <c r="O18" i="18" s="1"/>
  <c r="N19" i="18"/>
  <c r="O19" i="18" s="1"/>
  <c r="N20" i="18"/>
  <c r="O20" i="18" s="1"/>
  <c r="N21" i="18"/>
  <c r="O21" i="18" s="1"/>
  <c r="N22" i="18"/>
  <c r="O22" i="18" s="1"/>
  <c r="N23" i="18"/>
  <c r="O23" i="18" s="1"/>
  <c r="N24" i="18"/>
  <c r="O24" i="18" s="1"/>
  <c r="N25" i="18"/>
  <c r="O25" i="18" s="1"/>
  <c r="N26" i="18"/>
  <c r="O26" i="18" s="1"/>
  <c r="N27" i="18"/>
  <c r="O27" i="18" s="1"/>
  <c r="N28" i="18"/>
  <c r="O28" i="18" s="1"/>
  <c r="N29" i="18"/>
  <c r="O29" i="18" s="1"/>
  <c r="N30" i="18"/>
  <c r="O30" i="18" s="1"/>
  <c r="N31" i="18"/>
  <c r="O31" i="18" s="1"/>
  <c r="N32" i="18"/>
  <c r="O32" i="18" s="1"/>
  <c r="N33" i="18"/>
  <c r="O33" i="18" s="1"/>
  <c r="N34" i="18"/>
  <c r="O34" i="18" s="1"/>
  <c r="N35" i="18"/>
  <c r="O35" i="18" s="1"/>
  <c r="N36" i="18"/>
  <c r="O36" i="18" s="1"/>
  <c r="N37" i="18"/>
  <c r="O37" i="18" s="1"/>
  <c r="N38" i="18"/>
  <c r="O38" i="18" s="1"/>
  <c r="N39" i="18"/>
  <c r="O39" i="18" s="1"/>
  <c r="N40" i="18"/>
  <c r="O40" i="18" s="1"/>
  <c r="N41" i="18"/>
  <c r="O41" i="18" s="1"/>
  <c r="N42" i="18"/>
  <c r="O42" i="18" s="1"/>
  <c r="N43" i="18"/>
  <c r="O43" i="18" s="1"/>
  <c r="N44" i="18"/>
  <c r="O44" i="18" s="1"/>
  <c r="N45" i="18"/>
  <c r="O45" i="18" s="1"/>
  <c r="N46" i="18"/>
  <c r="O46" i="18" s="1"/>
  <c r="N47" i="18"/>
  <c r="O47" i="18" s="1"/>
  <c r="N48" i="18"/>
  <c r="O48" i="18" s="1"/>
  <c r="N49" i="18"/>
  <c r="O49" i="18" s="1"/>
  <c r="N50" i="18"/>
  <c r="O50" i="18" s="1"/>
  <c r="N51" i="18"/>
  <c r="O51" i="18" s="1"/>
  <c r="N52" i="18"/>
  <c r="O52" i="18" s="1"/>
  <c r="N53" i="18"/>
  <c r="O53" i="18" s="1"/>
  <c r="N54" i="18"/>
  <c r="O54" i="18" s="1"/>
  <c r="N55" i="18"/>
  <c r="O55" i="18" s="1"/>
  <c r="N56" i="18"/>
  <c r="O56" i="18" s="1"/>
  <c r="N57" i="18"/>
  <c r="O57" i="18" s="1"/>
  <c r="N58" i="18"/>
  <c r="O58" i="18" s="1"/>
  <c r="N59" i="18"/>
  <c r="O59" i="18" s="1"/>
  <c r="N60" i="18"/>
  <c r="O60" i="18" s="1"/>
  <c r="N61" i="18"/>
  <c r="O61" i="18" s="1"/>
  <c r="N62" i="18"/>
  <c r="O62" i="18" s="1"/>
  <c r="N63" i="18"/>
  <c r="O63" i="18" s="1"/>
  <c r="N64" i="18"/>
  <c r="O64" i="18" s="1"/>
  <c r="N65" i="18"/>
  <c r="O65" i="18" s="1"/>
  <c r="N66" i="18"/>
  <c r="O66" i="18" s="1"/>
  <c r="N67" i="18"/>
  <c r="O67" i="18" s="1"/>
  <c r="N68" i="18"/>
  <c r="O68" i="18" s="1"/>
  <c r="N69" i="18"/>
  <c r="O69" i="18" s="1"/>
  <c r="N70" i="18"/>
  <c r="O70" i="18" s="1"/>
  <c r="N71" i="18"/>
  <c r="O71" i="18" s="1"/>
  <c r="N72" i="18"/>
  <c r="O72" i="18" s="1"/>
  <c r="N73" i="18"/>
  <c r="O73" i="18" s="1"/>
  <c r="N74" i="18"/>
  <c r="O74" i="18" s="1"/>
  <c r="N75" i="18"/>
  <c r="O75" i="18" s="1"/>
  <c r="N76" i="18"/>
  <c r="O76" i="18" s="1"/>
  <c r="N77" i="18"/>
  <c r="O77" i="18" s="1"/>
  <c r="N78" i="18"/>
  <c r="O78" i="18" s="1"/>
  <c r="N79" i="18"/>
  <c r="O79" i="18" s="1"/>
  <c r="N80" i="18"/>
  <c r="O80" i="18" s="1"/>
  <c r="N81" i="18"/>
  <c r="O81" i="18" s="1"/>
  <c r="N82" i="18"/>
  <c r="O82" i="18" s="1"/>
  <c r="N83" i="18"/>
  <c r="O83" i="18" s="1"/>
  <c r="N84" i="18"/>
  <c r="O84" i="18" s="1"/>
  <c r="N85" i="18"/>
  <c r="O85" i="18" s="1"/>
  <c r="N86" i="18"/>
  <c r="O86" i="18" s="1"/>
  <c r="N87" i="18"/>
  <c r="O87" i="18" s="1"/>
  <c r="N88" i="18"/>
  <c r="O88" i="18" s="1"/>
  <c r="N89" i="18"/>
  <c r="O89" i="18" s="1"/>
  <c r="N90" i="18"/>
  <c r="O90" i="18" s="1"/>
  <c r="N91" i="18"/>
  <c r="O91" i="18" s="1"/>
  <c r="N92" i="18"/>
  <c r="O92" i="18" s="1"/>
  <c r="N93" i="18"/>
  <c r="O93" i="18" s="1"/>
  <c r="N94" i="18"/>
  <c r="O94" i="18" s="1"/>
  <c r="N95" i="18"/>
  <c r="O95" i="18" s="1"/>
  <c r="N96" i="18"/>
  <c r="O96" i="18" s="1"/>
  <c r="N97" i="18"/>
  <c r="O97" i="18" s="1"/>
  <c r="N98" i="18"/>
  <c r="O98" i="18" s="1"/>
  <c r="N99" i="18"/>
  <c r="O99" i="18" s="1"/>
  <c r="N100" i="18"/>
  <c r="O100" i="18" s="1"/>
  <c r="N101" i="18"/>
  <c r="O101" i="18" s="1"/>
  <c r="N102" i="18"/>
  <c r="O102" i="18" s="1"/>
  <c r="N103" i="18"/>
  <c r="O103" i="18" s="1"/>
  <c r="N104" i="18"/>
  <c r="O104" i="18" s="1"/>
  <c r="N105" i="18"/>
  <c r="O105" i="18" s="1"/>
  <c r="N106" i="18"/>
  <c r="O106" i="18" s="1"/>
  <c r="N107" i="18"/>
  <c r="O107" i="18" s="1"/>
  <c r="N108" i="18"/>
  <c r="O108" i="18" s="1"/>
  <c r="N109" i="18"/>
  <c r="O109" i="18" s="1"/>
  <c r="N110" i="18"/>
  <c r="O110" i="18" s="1"/>
  <c r="N111" i="18"/>
  <c r="O111" i="18" s="1"/>
  <c r="N112" i="18"/>
  <c r="O112" i="18" s="1"/>
  <c r="N113" i="18"/>
  <c r="O113" i="18" s="1"/>
  <c r="N114" i="18"/>
  <c r="O114" i="18" s="1"/>
  <c r="N115" i="18"/>
  <c r="O115" i="18" s="1"/>
  <c r="N116" i="18"/>
  <c r="O116" i="18" s="1"/>
  <c r="N117" i="18"/>
  <c r="O117" i="18" s="1"/>
  <c r="N118" i="18"/>
  <c r="O118" i="18" s="1"/>
  <c r="N119" i="18"/>
  <c r="O119" i="18" s="1"/>
  <c r="N120" i="18"/>
  <c r="O120" i="18" s="1"/>
  <c r="N121" i="18"/>
  <c r="O121" i="18" s="1"/>
  <c r="N122" i="18"/>
  <c r="O122" i="18" s="1"/>
  <c r="N123" i="18"/>
  <c r="O123" i="18" s="1"/>
  <c r="N124" i="18"/>
  <c r="O124" i="18" s="1"/>
  <c r="N125" i="18"/>
  <c r="O125" i="18" s="1"/>
  <c r="N126" i="18"/>
  <c r="O126" i="18" s="1"/>
  <c r="N127" i="18"/>
  <c r="O127" i="18" s="1"/>
  <c r="N128" i="18"/>
  <c r="O128" i="18" s="1"/>
  <c r="N129" i="18"/>
  <c r="O129" i="18" s="1"/>
  <c r="N130" i="18"/>
  <c r="O130" i="18" s="1"/>
  <c r="N131" i="18"/>
  <c r="O131" i="18" s="1"/>
  <c r="N132" i="18"/>
  <c r="O132" i="18" s="1"/>
  <c r="N133" i="18"/>
  <c r="O133" i="18" s="1"/>
  <c r="N134" i="18"/>
  <c r="O134" i="18" s="1"/>
  <c r="N135" i="18"/>
  <c r="O135" i="18" s="1"/>
  <c r="N136" i="18"/>
  <c r="O136" i="18" s="1"/>
  <c r="N137" i="18"/>
  <c r="O137" i="18" s="1"/>
  <c r="N138" i="18"/>
  <c r="O138" i="18" s="1"/>
  <c r="N139" i="18"/>
  <c r="O139" i="18" s="1"/>
  <c r="N140" i="18"/>
  <c r="O140" i="18" s="1"/>
  <c r="N141" i="18"/>
  <c r="O141" i="18" s="1"/>
  <c r="N142" i="18"/>
  <c r="O142" i="18" s="1"/>
  <c r="N143" i="18"/>
  <c r="O143" i="18" s="1"/>
  <c r="N144" i="18"/>
  <c r="O144" i="18" s="1"/>
  <c r="N145" i="18"/>
  <c r="O145" i="18" s="1"/>
  <c r="N146" i="18"/>
  <c r="O146" i="18" s="1"/>
  <c r="N147" i="18"/>
  <c r="O147" i="18" s="1"/>
  <c r="N148" i="18"/>
  <c r="O148" i="18" s="1"/>
  <c r="N149" i="18"/>
  <c r="O149" i="18" s="1"/>
  <c r="N150" i="18"/>
  <c r="O150" i="18" s="1"/>
  <c r="N151" i="18"/>
  <c r="O151" i="18" s="1"/>
  <c r="N152" i="18"/>
  <c r="O152" i="18" s="1"/>
  <c r="N153" i="18"/>
  <c r="O153" i="18" s="1"/>
  <c r="N154" i="18"/>
  <c r="O154" i="18" s="1"/>
  <c r="N155" i="18"/>
  <c r="O155" i="18" s="1"/>
  <c r="N156" i="18"/>
  <c r="O156" i="18" s="1"/>
  <c r="N157" i="18"/>
  <c r="O157" i="18" s="1"/>
  <c r="N158" i="18"/>
  <c r="O158" i="18" s="1"/>
  <c r="N159" i="18"/>
  <c r="O159" i="18" s="1"/>
  <c r="N160" i="18"/>
  <c r="O160" i="18" s="1"/>
  <c r="N161" i="18"/>
  <c r="O161" i="18" s="1"/>
  <c r="N162" i="18"/>
  <c r="O162" i="18" s="1"/>
  <c r="N163" i="18"/>
  <c r="O163" i="18" s="1"/>
  <c r="N164" i="18"/>
  <c r="O164" i="18" s="1"/>
  <c r="N165" i="18"/>
  <c r="O165" i="18" s="1"/>
  <c r="N166" i="18"/>
  <c r="O166" i="18" s="1"/>
  <c r="N167" i="18"/>
  <c r="O167" i="18" s="1"/>
  <c r="N168" i="18"/>
  <c r="O168" i="18" s="1"/>
  <c r="N169" i="18"/>
  <c r="O169" i="18" s="1"/>
  <c r="N170" i="18"/>
  <c r="O170" i="18" s="1"/>
  <c r="N171" i="18"/>
  <c r="O171" i="18" s="1"/>
  <c r="N172" i="18"/>
  <c r="O172" i="18" s="1"/>
  <c r="N173" i="18"/>
  <c r="O173" i="18" s="1"/>
  <c r="N174" i="18"/>
  <c r="O174" i="18" s="1"/>
  <c r="N175" i="18"/>
  <c r="O175" i="18" s="1"/>
  <c r="N176" i="18"/>
  <c r="O176" i="18" s="1"/>
  <c r="N177" i="18"/>
  <c r="O177" i="18" s="1"/>
  <c r="N178" i="18"/>
  <c r="O178" i="18" s="1"/>
  <c r="N179" i="18"/>
  <c r="O179" i="18" s="1"/>
  <c r="N180" i="18"/>
  <c r="O180" i="18" s="1"/>
  <c r="N181" i="18"/>
  <c r="O181" i="18" s="1"/>
  <c r="N182" i="18"/>
  <c r="O182" i="18" s="1"/>
  <c r="N183" i="18"/>
  <c r="O183" i="18" s="1"/>
  <c r="N184" i="18"/>
  <c r="O184" i="18" s="1"/>
  <c r="N185" i="18"/>
  <c r="O185" i="18" s="1"/>
  <c r="N186" i="18"/>
  <c r="O186" i="18" s="1"/>
  <c r="N187" i="18"/>
  <c r="O187" i="18" s="1"/>
  <c r="N188" i="18"/>
  <c r="O188" i="18" s="1"/>
  <c r="N189" i="18"/>
  <c r="O189" i="18" s="1"/>
  <c r="N190" i="18"/>
  <c r="O190" i="18" s="1"/>
  <c r="N191" i="18"/>
  <c r="O191" i="18" s="1"/>
  <c r="N192" i="18"/>
  <c r="O192" i="18" s="1"/>
  <c r="N193" i="18"/>
  <c r="O193" i="18" s="1"/>
  <c r="N194" i="18"/>
  <c r="O194" i="18" s="1"/>
  <c r="N195" i="18"/>
  <c r="O195" i="18" s="1"/>
  <c r="N196" i="18"/>
  <c r="O196" i="18" s="1"/>
  <c r="N197" i="18"/>
  <c r="O197" i="18" s="1"/>
  <c r="N198" i="18"/>
  <c r="O198" i="18" s="1"/>
  <c r="N199" i="18"/>
  <c r="O199" i="18" s="1"/>
  <c r="N200" i="18"/>
  <c r="O200" i="18" s="1"/>
  <c r="N201" i="18"/>
  <c r="O201" i="18" s="1"/>
  <c r="N202" i="18"/>
  <c r="O202" i="18" s="1"/>
  <c r="N203" i="18"/>
  <c r="O203" i="18" s="1"/>
  <c r="N204" i="18"/>
  <c r="O204" i="18" s="1"/>
  <c r="N205" i="18"/>
  <c r="O205" i="18" s="1"/>
  <c r="N206" i="18"/>
  <c r="O206" i="18" s="1"/>
  <c r="N207" i="18"/>
  <c r="O207" i="18" s="1"/>
  <c r="N208" i="18"/>
  <c r="O208" i="18" s="1"/>
  <c r="N209" i="18"/>
  <c r="O209" i="18" s="1"/>
  <c r="N210" i="18"/>
  <c r="O210" i="18" s="1"/>
  <c r="N211" i="18"/>
  <c r="O211" i="18" s="1"/>
  <c r="N212" i="18"/>
  <c r="O212" i="18" s="1"/>
  <c r="N213" i="18"/>
  <c r="O213" i="18" s="1"/>
  <c r="N214" i="18"/>
  <c r="O214" i="18" s="1"/>
  <c r="N215" i="18"/>
  <c r="O215" i="18" s="1"/>
  <c r="N216" i="18"/>
  <c r="O216" i="18" s="1"/>
  <c r="N217" i="18"/>
  <c r="O217" i="18" s="1"/>
  <c r="N218" i="18"/>
  <c r="O218" i="18" s="1"/>
  <c r="N219" i="18"/>
  <c r="O219" i="18" s="1"/>
  <c r="N220" i="18"/>
  <c r="O220" i="18" s="1"/>
  <c r="N221" i="18"/>
  <c r="O221" i="18" s="1"/>
  <c r="N222" i="18"/>
  <c r="O222" i="18" s="1"/>
  <c r="N223" i="18"/>
  <c r="O223" i="18" s="1"/>
  <c r="N224" i="18"/>
  <c r="O224" i="18" s="1"/>
  <c r="N225" i="18"/>
  <c r="O225" i="18" s="1"/>
  <c r="N226" i="18"/>
  <c r="O226" i="18" s="1"/>
  <c r="N227" i="18"/>
  <c r="O227" i="18" s="1"/>
  <c r="N228" i="18"/>
  <c r="O228" i="18" s="1"/>
  <c r="N229" i="18"/>
  <c r="O229" i="18" s="1"/>
  <c r="N230" i="18"/>
  <c r="O230" i="18" s="1"/>
  <c r="N231" i="18"/>
  <c r="O231" i="18" s="1"/>
  <c r="N232" i="18"/>
  <c r="O232" i="18" s="1"/>
  <c r="N233" i="18"/>
  <c r="O233" i="18" s="1"/>
  <c r="N234" i="18"/>
  <c r="O234" i="18" s="1"/>
  <c r="N235" i="18"/>
  <c r="O235" i="18" s="1"/>
  <c r="N236" i="18"/>
  <c r="O236" i="18" s="1"/>
  <c r="N237" i="18"/>
  <c r="O237" i="18" s="1"/>
  <c r="N238" i="18"/>
  <c r="O238" i="18" s="1"/>
  <c r="N239" i="18"/>
  <c r="O239" i="18" s="1"/>
  <c r="N240" i="18"/>
  <c r="O240" i="18" s="1"/>
  <c r="N241" i="18"/>
  <c r="O241" i="18" s="1"/>
  <c r="N242" i="18"/>
  <c r="O242" i="18" s="1"/>
  <c r="N243" i="18"/>
  <c r="O243" i="18" s="1"/>
  <c r="N244" i="18"/>
  <c r="O244" i="18" s="1"/>
  <c r="N245" i="18"/>
  <c r="O245" i="18" s="1"/>
  <c r="N246" i="18"/>
  <c r="O246" i="18" s="1"/>
  <c r="N247" i="18"/>
  <c r="O247" i="18" s="1"/>
  <c r="N248" i="18"/>
  <c r="O248" i="18" s="1"/>
  <c r="N2" i="18"/>
  <c r="O2" i="18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" i="5"/>
  <c r="K2" i="5" s="1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2" i="29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K16" i="28" s="1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I29" i="28" s="1"/>
  <c r="J29" i="28" s="1"/>
  <c r="H30" i="28"/>
  <c r="H31" i="28"/>
  <c r="H32" i="28"/>
  <c r="H33" i="28"/>
  <c r="H34" i="28"/>
  <c r="H35" i="28"/>
  <c r="H36" i="28"/>
  <c r="H37" i="28"/>
  <c r="H38" i="28"/>
  <c r="H39" i="28"/>
  <c r="H40" i="28"/>
  <c r="H41" i="28"/>
  <c r="L41" i="28" s="1"/>
  <c r="H42" i="28"/>
  <c r="H43" i="28"/>
  <c r="H44" i="28"/>
  <c r="H45" i="28"/>
  <c r="L45" i="28" s="1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I61" i="28" s="1"/>
  <c r="J61" i="28" s="1"/>
  <c r="H62" i="28"/>
  <c r="H63" i="28"/>
  <c r="H64" i="28"/>
  <c r="H65" i="28"/>
  <c r="H66" i="28"/>
  <c r="H67" i="28"/>
  <c r="H68" i="28"/>
  <c r="H69" i="28"/>
  <c r="H70" i="28"/>
  <c r="H71" i="28"/>
  <c r="H72" i="28"/>
  <c r="H73" i="28"/>
  <c r="L73" i="28" s="1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I93" i="28" s="1"/>
  <c r="J93" i="28" s="1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I105" i="28" s="1"/>
  <c r="J105" i="28" s="1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I125" i="28" s="1"/>
  <c r="J125" i="28" s="1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I137" i="28" s="1"/>
  <c r="J137" i="28" s="1"/>
  <c r="H138" i="28"/>
  <c r="H139" i="28"/>
  <c r="H140" i="28"/>
  <c r="K140" i="28" s="1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I157" i="28" s="1"/>
  <c r="J157" i="28" s="1"/>
  <c r="H158" i="28"/>
  <c r="H159" i="28"/>
  <c r="H160" i="28"/>
  <c r="H161" i="28"/>
  <c r="H162" i="28"/>
  <c r="H163" i="28"/>
  <c r="H164" i="28"/>
  <c r="K164" i="28" s="1"/>
  <c r="H165" i="28"/>
  <c r="H166" i="28"/>
  <c r="H167" i="28"/>
  <c r="H168" i="28"/>
  <c r="H169" i="28"/>
  <c r="I169" i="28" s="1"/>
  <c r="J169" i="28" s="1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H183" i="28"/>
  <c r="H184" i="28"/>
  <c r="H185" i="28"/>
  <c r="H186" i="28"/>
  <c r="H187" i="28"/>
  <c r="H188" i="28"/>
  <c r="H189" i="28"/>
  <c r="I189" i="28" s="1"/>
  <c r="J189" i="28" s="1"/>
  <c r="H190" i="28"/>
  <c r="H191" i="28"/>
  <c r="H192" i="28"/>
  <c r="H193" i="28"/>
  <c r="H194" i="28"/>
  <c r="H195" i="28"/>
  <c r="H196" i="28"/>
  <c r="H197" i="28"/>
  <c r="H198" i="28"/>
  <c r="H199" i="28"/>
  <c r="H200" i="28"/>
  <c r="H201" i="28"/>
  <c r="I201" i="28" s="1"/>
  <c r="J201" i="28" s="1"/>
  <c r="H202" i="28"/>
  <c r="H203" i="28"/>
  <c r="H204" i="28"/>
  <c r="H205" i="28"/>
  <c r="K205" i="28" s="1"/>
  <c r="H206" i="28"/>
  <c r="H207" i="28"/>
  <c r="H208" i="28"/>
  <c r="H209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I221" i="28" s="1"/>
  <c r="J221" i="28" s="1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I233" i="28" s="1"/>
  <c r="J233" i="28" s="1"/>
  <c r="H234" i="28"/>
  <c r="H235" i="28"/>
  <c r="H236" i="28"/>
  <c r="H237" i="28"/>
  <c r="H238" i="28"/>
  <c r="H239" i="28"/>
  <c r="H240" i="28"/>
  <c r="K240" i="28" s="1"/>
  <c r="H241" i="28"/>
  <c r="H242" i="28"/>
  <c r="H243" i="28"/>
  <c r="H244" i="28"/>
  <c r="H245" i="28"/>
  <c r="H246" i="28"/>
  <c r="H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" i="28"/>
  <c r="K41" i="28" l="1"/>
  <c r="R107" i="18"/>
  <c r="R175" i="18"/>
  <c r="R191" i="18"/>
  <c r="R203" i="18"/>
  <c r="R223" i="18"/>
  <c r="R235" i="18"/>
  <c r="R176" i="18"/>
  <c r="P4" i="18"/>
  <c r="Q4" i="18" s="1"/>
  <c r="R29" i="18"/>
  <c r="R129" i="18"/>
  <c r="R141" i="18"/>
  <c r="R161" i="18"/>
  <c r="R173" i="18"/>
  <c r="P2" i="18"/>
  <c r="Q2" i="18" s="1"/>
  <c r="R62" i="18"/>
  <c r="R94" i="18"/>
  <c r="P5" i="18"/>
  <c r="Q5" i="18" s="1"/>
  <c r="I73" i="28"/>
  <c r="J73" i="28" s="1"/>
  <c r="R74" i="18" s="1"/>
  <c r="I41" i="28"/>
  <c r="J41" i="28" s="1"/>
  <c r="R41" i="18" s="1"/>
  <c r="K45" i="28"/>
  <c r="P246" i="18"/>
  <c r="Q246" i="18" s="1"/>
  <c r="P230" i="18"/>
  <c r="Q230" i="18" s="1"/>
  <c r="P222" i="18"/>
  <c r="Q222" i="18" s="1"/>
  <c r="P206" i="18"/>
  <c r="Q206" i="18" s="1"/>
  <c r="P190" i="18"/>
  <c r="Q190" i="18" s="1"/>
  <c r="P174" i="18"/>
  <c r="Q174" i="18" s="1"/>
  <c r="P158" i="18"/>
  <c r="Q158" i="18" s="1"/>
  <c r="P142" i="18"/>
  <c r="Q142" i="18" s="1"/>
  <c r="P126" i="18"/>
  <c r="Q126" i="18" s="1"/>
  <c r="P108" i="18"/>
  <c r="Q108" i="18" s="1"/>
  <c r="P87" i="18"/>
  <c r="Q87" i="18" s="1"/>
  <c r="P44" i="18"/>
  <c r="Q44" i="18" s="1"/>
  <c r="P245" i="18"/>
  <c r="Q245" i="18" s="1"/>
  <c r="P237" i="18"/>
  <c r="Q237" i="18" s="1"/>
  <c r="P229" i="18"/>
  <c r="Q229" i="18" s="1"/>
  <c r="P221" i="18"/>
  <c r="Q221" i="18" s="1"/>
  <c r="P213" i="18"/>
  <c r="Q213" i="18" s="1"/>
  <c r="P205" i="18"/>
  <c r="Q205" i="18" s="1"/>
  <c r="P197" i="18"/>
  <c r="Q197" i="18" s="1"/>
  <c r="P189" i="18"/>
  <c r="Q189" i="18" s="1"/>
  <c r="P181" i="18"/>
  <c r="Q181" i="18" s="1"/>
  <c r="P173" i="18"/>
  <c r="Q173" i="18" s="1"/>
  <c r="P165" i="18"/>
  <c r="Q165" i="18" s="1"/>
  <c r="P157" i="18"/>
  <c r="Q157" i="18" s="1"/>
  <c r="P149" i="18"/>
  <c r="Q149" i="18" s="1"/>
  <c r="P141" i="18"/>
  <c r="Q141" i="18" s="1"/>
  <c r="P133" i="18"/>
  <c r="Q133" i="18" s="1"/>
  <c r="P125" i="18"/>
  <c r="Q125" i="18" s="1"/>
  <c r="P117" i="18"/>
  <c r="Q117" i="18" s="1"/>
  <c r="P107" i="18"/>
  <c r="Q107" i="18" s="1"/>
  <c r="P96" i="18"/>
  <c r="Q96" i="18" s="1"/>
  <c r="P85" i="18"/>
  <c r="Q85" i="18" s="1"/>
  <c r="P75" i="18"/>
  <c r="Q75" i="18" s="1"/>
  <c r="P64" i="18"/>
  <c r="Q64" i="18" s="1"/>
  <c r="P53" i="18"/>
  <c r="Q53" i="18" s="1"/>
  <c r="P43" i="18"/>
  <c r="Q43" i="18" s="1"/>
  <c r="P28" i="18"/>
  <c r="Q28" i="18" s="1"/>
  <c r="P12" i="18"/>
  <c r="Q12" i="18" s="1"/>
  <c r="L246" i="28"/>
  <c r="K246" i="28"/>
  <c r="I246" i="28"/>
  <c r="J246" i="28" s="1"/>
  <c r="R248" i="18" s="1"/>
  <c r="L242" i="28"/>
  <c r="K242" i="28"/>
  <c r="L238" i="28"/>
  <c r="K238" i="28"/>
  <c r="I238" i="28"/>
  <c r="J238" i="28" s="1"/>
  <c r="R240" i="18" s="1"/>
  <c r="L234" i="28"/>
  <c r="K234" i="28"/>
  <c r="I234" i="28"/>
  <c r="J234" i="28" s="1"/>
  <c r="R236" i="18" s="1"/>
  <c r="L230" i="28"/>
  <c r="K230" i="28"/>
  <c r="I230" i="28"/>
  <c r="J230" i="28" s="1"/>
  <c r="R232" i="18" s="1"/>
  <c r="K226" i="28"/>
  <c r="L226" i="28"/>
  <c r="I226" i="28"/>
  <c r="J226" i="28" s="1"/>
  <c r="R228" i="18" s="1"/>
  <c r="L222" i="28"/>
  <c r="I222" i="28"/>
  <c r="J222" i="28" s="1"/>
  <c r="R224" i="18" s="1"/>
  <c r="K222" i="28"/>
  <c r="K218" i="28"/>
  <c r="L218" i="28"/>
  <c r="I218" i="28"/>
  <c r="J218" i="28" s="1"/>
  <c r="R220" i="18" s="1"/>
  <c r="L214" i="28"/>
  <c r="K214" i="28"/>
  <c r="I214" i="28"/>
  <c r="J214" i="28" s="1"/>
  <c r="R216" i="18" s="1"/>
  <c r="L210" i="28"/>
  <c r="K210" i="28"/>
  <c r="I210" i="28"/>
  <c r="J210" i="28" s="1"/>
  <c r="R212" i="18" s="1"/>
  <c r="K206" i="28"/>
  <c r="L206" i="28"/>
  <c r="I206" i="28"/>
  <c r="J206" i="28" s="1"/>
  <c r="R208" i="18" s="1"/>
  <c r="L202" i="28"/>
  <c r="K202" i="28"/>
  <c r="I202" i="28"/>
  <c r="J202" i="28" s="1"/>
  <c r="R204" i="18" s="1"/>
  <c r="L198" i="28"/>
  <c r="K198" i="28"/>
  <c r="I198" i="28"/>
  <c r="J198" i="28" s="1"/>
  <c r="R200" i="18" s="1"/>
  <c r="L194" i="28"/>
  <c r="K194" i="28"/>
  <c r="I194" i="28"/>
  <c r="J194" i="28" s="1"/>
  <c r="R196" i="18" s="1"/>
  <c r="K190" i="28"/>
  <c r="I190" i="28"/>
  <c r="J190" i="28" s="1"/>
  <c r="R192" i="18" s="1"/>
  <c r="L190" i="28"/>
  <c r="L186" i="28"/>
  <c r="I186" i="28"/>
  <c r="J186" i="28" s="1"/>
  <c r="R188" i="18" s="1"/>
  <c r="K186" i="28"/>
  <c r="L182" i="28"/>
  <c r="K182" i="28"/>
  <c r="I182" i="28"/>
  <c r="J182" i="28" s="1"/>
  <c r="R184" i="18" s="1"/>
  <c r="L178" i="28"/>
  <c r="K178" i="28"/>
  <c r="I178" i="28"/>
  <c r="J178" i="28" s="1"/>
  <c r="R121" i="18" s="1"/>
  <c r="L174" i="28"/>
  <c r="K174" i="28"/>
  <c r="I174" i="28"/>
  <c r="J174" i="28" s="1"/>
  <c r="R181" i="18" s="1"/>
  <c r="L170" i="28"/>
  <c r="K170" i="28"/>
  <c r="I170" i="28"/>
  <c r="J170" i="28" s="1"/>
  <c r="R177" i="18" s="1"/>
  <c r="L166" i="28"/>
  <c r="K166" i="28"/>
  <c r="I166" i="28"/>
  <c r="J166" i="28" s="1"/>
  <c r="R171" i="18" s="1"/>
  <c r="L162" i="28"/>
  <c r="K162" i="28"/>
  <c r="I162" i="28"/>
  <c r="J162" i="28" s="1"/>
  <c r="R166" i="18" s="1"/>
  <c r="K158" i="28"/>
  <c r="L158" i="28"/>
  <c r="I158" i="28"/>
  <c r="J158" i="28" s="1"/>
  <c r="R162" i="18" s="1"/>
  <c r="L154" i="28"/>
  <c r="I154" i="28"/>
  <c r="J154" i="28" s="1"/>
  <c r="R158" i="18" s="1"/>
  <c r="K154" i="28"/>
  <c r="L150" i="28"/>
  <c r="K150" i="28"/>
  <c r="I150" i="28"/>
  <c r="J150" i="28" s="1"/>
  <c r="R154" i="18" s="1"/>
  <c r="L146" i="28"/>
  <c r="K146" i="28"/>
  <c r="I146" i="28"/>
  <c r="J146" i="28" s="1"/>
  <c r="R150" i="18" s="1"/>
  <c r="K142" i="28"/>
  <c r="L142" i="28"/>
  <c r="I142" i="28"/>
  <c r="J142" i="28" s="1"/>
  <c r="R146" i="18" s="1"/>
  <c r="L138" i="28"/>
  <c r="K138" i="28"/>
  <c r="I138" i="28"/>
  <c r="J138" i="28" s="1"/>
  <c r="R142" i="18" s="1"/>
  <c r="L134" i="28"/>
  <c r="K134" i="28"/>
  <c r="I134" i="28"/>
  <c r="J134" i="28" s="1"/>
  <c r="R138" i="18" s="1"/>
  <c r="L130" i="28"/>
  <c r="K130" i="28"/>
  <c r="I130" i="28"/>
  <c r="J130" i="28" s="1"/>
  <c r="R134" i="18" s="1"/>
  <c r="K126" i="28"/>
  <c r="L126" i="28"/>
  <c r="I126" i="28"/>
  <c r="J126" i="28" s="1"/>
  <c r="R130" i="18" s="1"/>
  <c r="L122" i="28"/>
  <c r="I122" i="28"/>
  <c r="J122" i="28" s="1"/>
  <c r="R126" i="18" s="1"/>
  <c r="K122" i="28"/>
  <c r="K118" i="28"/>
  <c r="L118" i="28"/>
  <c r="I118" i="28"/>
  <c r="J118" i="28" s="1"/>
  <c r="R122" i="18" s="1"/>
  <c r="L114" i="28"/>
  <c r="K114" i="28"/>
  <c r="I114" i="28"/>
  <c r="J114" i="28" s="1"/>
  <c r="R117" i="18" s="1"/>
  <c r="K110" i="28"/>
  <c r="L110" i="28"/>
  <c r="I110" i="28"/>
  <c r="J110" i="28" s="1"/>
  <c r="R113" i="18" s="1"/>
  <c r="L106" i="28"/>
  <c r="K106" i="28"/>
  <c r="I106" i="28"/>
  <c r="J106" i="28" s="1"/>
  <c r="R108" i="18" s="1"/>
  <c r="L102" i="28"/>
  <c r="K102" i="28"/>
  <c r="I102" i="28"/>
  <c r="J102" i="28" s="1"/>
  <c r="R103" i="18" s="1"/>
  <c r="L98" i="28"/>
  <c r="I98" i="28"/>
  <c r="J98" i="28" s="1"/>
  <c r="R99" i="18" s="1"/>
  <c r="K98" i="28"/>
  <c r="L94" i="28"/>
  <c r="K94" i="28"/>
  <c r="I94" i="28"/>
  <c r="J94" i="28" s="1"/>
  <c r="R95" i="18" s="1"/>
  <c r="K90" i="28"/>
  <c r="L90" i="28"/>
  <c r="I90" i="28"/>
  <c r="J90" i="28" s="1"/>
  <c r="R91" i="18" s="1"/>
  <c r="K86" i="28"/>
  <c r="L86" i="28"/>
  <c r="I86" i="28"/>
  <c r="J86" i="28" s="1"/>
  <c r="R87" i="18" s="1"/>
  <c r="K82" i="28"/>
  <c r="L82" i="28"/>
  <c r="I82" i="28"/>
  <c r="J82" i="28" s="1"/>
  <c r="R83" i="18" s="1"/>
  <c r="L78" i="28"/>
  <c r="K78" i="28"/>
  <c r="I78" i="28"/>
  <c r="J78" i="28" s="1"/>
  <c r="R79" i="18" s="1"/>
  <c r="K74" i="28"/>
  <c r="L74" i="28"/>
  <c r="I74" i="28"/>
  <c r="J74" i="28" s="1"/>
  <c r="R75" i="18" s="1"/>
  <c r="K70" i="28"/>
  <c r="L70" i="28"/>
  <c r="I70" i="28"/>
  <c r="J70" i="28" s="1"/>
  <c r="R71" i="18" s="1"/>
  <c r="L66" i="28"/>
  <c r="K66" i="28"/>
  <c r="I66" i="28"/>
  <c r="J66" i="28" s="1"/>
  <c r="R67" i="18" s="1"/>
  <c r="L62" i="28"/>
  <c r="K62" i="28"/>
  <c r="I62" i="28"/>
  <c r="J62" i="28" s="1"/>
  <c r="R63" i="18" s="1"/>
  <c r="I58" i="28"/>
  <c r="J58" i="28" s="1"/>
  <c r="R59" i="18" s="1"/>
  <c r="K58" i="28"/>
  <c r="L58" i="28"/>
  <c r="K54" i="28"/>
  <c r="L54" i="28"/>
  <c r="I54" i="28"/>
  <c r="J54" i="28" s="1"/>
  <c r="R54" i="18" s="1"/>
  <c r="K50" i="28"/>
  <c r="L50" i="28"/>
  <c r="I50" i="28"/>
  <c r="J50" i="28" s="1"/>
  <c r="R50" i="18" s="1"/>
  <c r="L46" i="28"/>
  <c r="K46" i="28"/>
  <c r="I46" i="28"/>
  <c r="J46" i="28" s="1"/>
  <c r="R46" i="18" s="1"/>
  <c r="K42" i="28"/>
  <c r="L42" i="28"/>
  <c r="I42" i="28"/>
  <c r="J42" i="28" s="1"/>
  <c r="R42" i="18" s="1"/>
  <c r="K38" i="28"/>
  <c r="L38" i="28"/>
  <c r="I38" i="28"/>
  <c r="J38" i="28" s="1"/>
  <c r="R38" i="18" s="1"/>
  <c r="K34" i="28"/>
  <c r="L34" i="28"/>
  <c r="I34" i="28"/>
  <c r="J34" i="28" s="1"/>
  <c r="R34" i="18" s="1"/>
  <c r="L30" i="28"/>
  <c r="K30" i="28"/>
  <c r="I30" i="28"/>
  <c r="J30" i="28" s="1"/>
  <c r="R30" i="18" s="1"/>
  <c r="L26" i="28"/>
  <c r="K26" i="28"/>
  <c r="I26" i="28"/>
  <c r="J26" i="28" s="1"/>
  <c r="R25" i="18" s="1"/>
  <c r="K22" i="28"/>
  <c r="L22" i="28"/>
  <c r="I22" i="28"/>
  <c r="J22" i="28" s="1"/>
  <c r="R22" i="18" s="1"/>
  <c r="K18" i="28"/>
  <c r="L18" i="28"/>
  <c r="I18" i="28"/>
  <c r="J18" i="28" s="1"/>
  <c r="R18" i="18" s="1"/>
  <c r="L14" i="28"/>
  <c r="K14" i="28"/>
  <c r="I14" i="28"/>
  <c r="J14" i="28" s="1"/>
  <c r="R14" i="18" s="1"/>
  <c r="L10" i="28"/>
  <c r="K10" i="28"/>
  <c r="I10" i="28"/>
  <c r="J10" i="28" s="1"/>
  <c r="R11" i="18" s="1"/>
  <c r="K6" i="28"/>
  <c r="L6" i="28"/>
  <c r="I6" i="28"/>
  <c r="J6" i="28" s="1"/>
  <c r="R6" i="18" s="1"/>
  <c r="P241" i="18"/>
  <c r="Q241" i="18" s="1"/>
  <c r="P233" i="18"/>
  <c r="Q233" i="18" s="1"/>
  <c r="P225" i="18"/>
  <c r="Q225" i="18" s="1"/>
  <c r="P217" i="18"/>
  <c r="Q217" i="18" s="1"/>
  <c r="P209" i="18"/>
  <c r="Q209" i="18" s="1"/>
  <c r="P201" i="18"/>
  <c r="Q201" i="18" s="1"/>
  <c r="P193" i="18"/>
  <c r="Q193" i="18" s="1"/>
  <c r="P185" i="18"/>
  <c r="Q185" i="18" s="1"/>
  <c r="P177" i="18"/>
  <c r="Q177" i="18" s="1"/>
  <c r="P169" i="18"/>
  <c r="Q169" i="18" s="1"/>
  <c r="P161" i="18"/>
  <c r="Q161" i="18" s="1"/>
  <c r="P153" i="18"/>
  <c r="Q153" i="18" s="1"/>
  <c r="P145" i="18"/>
  <c r="Q145" i="18" s="1"/>
  <c r="P137" i="18"/>
  <c r="Q137" i="18" s="1"/>
  <c r="P129" i="18"/>
  <c r="Q129" i="18" s="1"/>
  <c r="P121" i="18"/>
  <c r="Q121" i="18" s="1"/>
  <c r="P112" i="18"/>
  <c r="Q112" i="18" s="1"/>
  <c r="P101" i="18"/>
  <c r="Q101" i="18" s="1"/>
  <c r="P91" i="18"/>
  <c r="Q91" i="18" s="1"/>
  <c r="P80" i="18"/>
  <c r="Q80" i="18" s="1"/>
  <c r="P69" i="18"/>
  <c r="Q69" i="18" s="1"/>
  <c r="P59" i="18"/>
  <c r="Q59" i="18" s="1"/>
  <c r="P48" i="18"/>
  <c r="Q48" i="18" s="1"/>
  <c r="P36" i="18"/>
  <c r="Q36" i="18" s="1"/>
  <c r="P20" i="18"/>
  <c r="Q20" i="18" s="1"/>
  <c r="P238" i="18"/>
  <c r="Q238" i="18" s="1"/>
  <c r="P214" i="18"/>
  <c r="Q214" i="18" s="1"/>
  <c r="P198" i="18"/>
  <c r="Q198" i="18" s="1"/>
  <c r="P182" i="18"/>
  <c r="Q182" i="18" s="1"/>
  <c r="P166" i="18"/>
  <c r="Q166" i="18" s="1"/>
  <c r="P150" i="18"/>
  <c r="Q150" i="18" s="1"/>
  <c r="P134" i="18"/>
  <c r="Q134" i="18" s="1"/>
  <c r="P118" i="18"/>
  <c r="Q118" i="18" s="1"/>
  <c r="P97" i="18"/>
  <c r="Q97" i="18" s="1"/>
  <c r="P76" i="18"/>
  <c r="Q76" i="18" s="1"/>
  <c r="P65" i="18"/>
  <c r="Q65" i="18" s="1"/>
  <c r="P55" i="18"/>
  <c r="Q55" i="18" s="1"/>
  <c r="P29" i="18"/>
  <c r="Q29" i="18" s="1"/>
  <c r="P13" i="18"/>
  <c r="Q13" i="18" s="1"/>
  <c r="I242" i="28"/>
  <c r="J242" i="28" s="1"/>
  <c r="R244" i="18" s="1"/>
  <c r="P9" i="18"/>
  <c r="Q9" i="18" s="1"/>
  <c r="K2" i="28"/>
  <c r="L2" i="28"/>
  <c r="I2" i="28"/>
  <c r="J2" i="28" s="1"/>
  <c r="R2" i="18" s="1"/>
  <c r="K243" i="28"/>
  <c r="L243" i="28"/>
  <c r="I243" i="28"/>
  <c r="J243" i="28" s="1"/>
  <c r="R245" i="18" s="1"/>
  <c r="K239" i="28"/>
  <c r="L239" i="28"/>
  <c r="I239" i="28"/>
  <c r="J239" i="28" s="1"/>
  <c r="R241" i="18" s="1"/>
  <c r="L235" i="28"/>
  <c r="K235" i="28"/>
  <c r="I235" i="28"/>
  <c r="J235" i="28" s="1"/>
  <c r="R237" i="18" s="1"/>
  <c r="L231" i="28"/>
  <c r="K231" i="28"/>
  <c r="I231" i="28"/>
  <c r="J231" i="28" s="1"/>
  <c r="R233" i="18" s="1"/>
  <c r="K227" i="28"/>
  <c r="L227" i="28"/>
  <c r="I227" i="28"/>
  <c r="J227" i="28" s="1"/>
  <c r="R229" i="18" s="1"/>
  <c r="L223" i="28"/>
  <c r="K223" i="28"/>
  <c r="I223" i="28"/>
  <c r="J223" i="28" s="1"/>
  <c r="R225" i="18" s="1"/>
  <c r="L219" i="28"/>
  <c r="K219" i="28"/>
  <c r="I219" i="28"/>
  <c r="J219" i="28" s="1"/>
  <c r="R221" i="18" s="1"/>
  <c r="K215" i="28"/>
  <c r="L215" i="28"/>
  <c r="I215" i="28"/>
  <c r="J215" i="28" s="1"/>
  <c r="R217" i="18" s="1"/>
  <c r="K211" i="28"/>
  <c r="L211" i="28"/>
  <c r="I211" i="28"/>
  <c r="J211" i="28" s="1"/>
  <c r="R213" i="18" s="1"/>
  <c r="L207" i="28"/>
  <c r="I207" i="28"/>
  <c r="J207" i="28" s="1"/>
  <c r="R209" i="18" s="1"/>
  <c r="K207" i="28"/>
  <c r="L203" i="28"/>
  <c r="K203" i="28"/>
  <c r="I203" i="28"/>
  <c r="J203" i="28" s="1"/>
  <c r="R205" i="18" s="1"/>
  <c r="L199" i="28"/>
  <c r="K199" i="28"/>
  <c r="I199" i="28"/>
  <c r="J199" i="28" s="1"/>
  <c r="R201" i="18" s="1"/>
  <c r="L195" i="28"/>
  <c r="K195" i="28"/>
  <c r="I195" i="28"/>
  <c r="J195" i="28" s="1"/>
  <c r="R197" i="18" s="1"/>
  <c r="L191" i="28"/>
  <c r="K191" i="28"/>
  <c r="I191" i="28"/>
  <c r="J191" i="28" s="1"/>
  <c r="R193" i="18" s="1"/>
  <c r="L187" i="28"/>
  <c r="K187" i="28"/>
  <c r="I187" i="28"/>
  <c r="J187" i="28" s="1"/>
  <c r="R189" i="18" s="1"/>
  <c r="L183" i="28"/>
  <c r="I183" i="28"/>
  <c r="J183" i="28" s="1"/>
  <c r="R185" i="18" s="1"/>
  <c r="K183" i="28"/>
  <c r="K179" i="28"/>
  <c r="L179" i="28"/>
  <c r="I179" i="28"/>
  <c r="J179" i="28" s="1"/>
  <c r="R170" i="18" s="1"/>
  <c r="I175" i="28"/>
  <c r="J175" i="28" s="1"/>
  <c r="R55" i="18" s="1"/>
  <c r="L175" i="28"/>
  <c r="K175" i="28"/>
  <c r="L171" i="28"/>
  <c r="K171" i="28"/>
  <c r="I171" i="28"/>
  <c r="J171" i="28" s="1"/>
  <c r="R178" i="18" s="1"/>
  <c r="L167" i="28"/>
  <c r="K167" i="28"/>
  <c r="I167" i="28"/>
  <c r="J167" i="28" s="1"/>
  <c r="R172" i="18" s="1"/>
  <c r="K163" i="28"/>
  <c r="L163" i="28"/>
  <c r="I163" i="28"/>
  <c r="J163" i="28" s="1"/>
  <c r="R167" i="18" s="1"/>
  <c r="L159" i="28"/>
  <c r="K159" i="28"/>
  <c r="I159" i="28"/>
  <c r="J159" i="28" s="1"/>
  <c r="R163" i="18" s="1"/>
  <c r="L155" i="28"/>
  <c r="K155" i="28"/>
  <c r="I155" i="28"/>
  <c r="J155" i="28" s="1"/>
  <c r="R159" i="18" s="1"/>
  <c r="L151" i="28"/>
  <c r="K151" i="28"/>
  <c r="I151" i="28"/>
  <c r="J151" i="28" s="1"/>
  <c r="R155" i="18" s="1"/>
  <c r="K147" i="28"/>
  <c r="I147" i="28"/>
  <c r="J147" i="28" s="1"/>
  <c r="R151" i="18" s="1"/>
  <c r="L147" i="28"/>
  <c r="L143" i="28"/>
  <c r="I143" i="28"/>
  <c r="J143" i="28" s="1"/>
  <c r="R147" i="18" s="1"/>
  <c r="K143" i="28"/>
  <c r="L139" i="28"/>
  <c r="K139" i="28"/>
  <c r="I139" i="28"/>
  <c r="J139" i="28" s="1"/>
  <c r="R143" i="18" s="1"/>
  <c r="L135" i="28"/>
  <c r="K135" i="28"/>
  <c r="I135" i="28"/>
  <c r="J135" i="28" s="1"/>
  <c r="R139" i="18" s="1"/>
  <c r="L131" i="28"/>
  <c r="K131" i="28"/>
  <c r="I131" i="28"/>
  <c r="J131" i="28" s="1"/>
  <c r="R135" i="18" s="1"/>
  <c r="L127" i="28"/>
  <c r="K127" i="28"/>
  <c r="I127" i="28"/>
  <c r="J127" i="28" s="1"/>
  <c r="R131" i="18" s="1"/>
  <c r="L123" i="28"/>
  <c r="K123" i="28"/>
  <c r="I123" i="28"/>
  <c r="J123" i="28" s="1"/>
  <c r="R127" i="18" s="1"/>
  <c r="L119" i="28"/>
  <c r="K119" i="28"/>
  <c r="I119" i="28"/>
  <c r="J119" i="28" s="1"/>
  <c r="R123" i="18" s="1"/>
  <c r="L115" i="28"/>
  <c r="K115" i="28"/>
  <c r="I115" i="28"/>
  <c r="J115" i="28" s="1"/>
  <c r="R118" i="18" s="1"/>
  <c r="L111" i="28"/>
  <c r="I111" i="28"/>
  <c r="J111" i="28" s="1"/>
  <c r="R114" i="18" s="1"/>
  <c r="K111" i="28"/>
  <c r="L107" i="28"/>
  <c r="K107" i="28"/>
  <c r="I107" i="28"/>
  <c r="J107" i="28" s="1"/>
  <c r="R110" i="18" s="1"/>
  <c r="L103" i="28"/>
  <c r="K103" i="28"/>
  <c r="I103" i="28"/>
  <c r="J103" i="28" s="1"/>
  <c r="R104" i="18" s="1"/>
  <c r="L99" i="28"/>
  <c r="K99" i="28"/>
  <c r="I99" i="28"/>
  <c r="J99" i="28" s="1"/>
  <c r="R100" i="18" s="1"/>
  <c r="L95" i="28"/>
  <c r="K95" i="28"/>
  <c r="I95" i="28"/>
  <c r="J95" i="28" s="1"/>
  <c r="R96" i="18" s="1"/>
  <c r="L91" i="28"/>
  <c r="K91" i="28"/>
  <c r="I91" i="28"/>
  <c r="J91" i="28" s="1"/>
  <c r="R92" i="18" s="1"/>
  <c r="L87" i="28"/>
  <c r="K87" i="28"/>
  <c r="I87" i="28"/>
  <c r="J87" i="28" s="1"/>
  <c r="R88" i="18" s="1"/>
  <c r="L83" i="28"/>
  <c r="K83" i="28"/>
  <c r="I83" i="28"/>
  <c r="J83" i="28" s="1"/>
  <c r="R84" i="18" s="1"/>
  <c r="L79" i="28"/>
  <c r="K79" i="28"/>
  <c r="I79" i="28"/>
  <c r="J79" i="28" s="1"/>
  <c r="R80" i="18" s="1"/>
  <c r="L75" i="28"/>
  <c r="K75" i="28"/>
  <c r="I75" i="28"/>
  <c r="J75" i="28" s="1"/>
  <c r="R76" i="18" s="1"/>
  <c r="L71" i="28"/>
  <c r="K71" i="28"/>
  <c r="I71" i="28"/>
  <c r="J71" i="28" s="1"/>
  <c r="R72" i="18" s="1"/>
  <c r="L67" i="28"/>
  <c r="K67" i="28"/>
  <c r="I67" i="28"/>
  <c r="J67" i="28" s="1"/>
  <c r="R68" i="18" s="1"/>
  <c r="L63" i="28"/>
  <c r="K63" i="28"/>
  <c r="I63" i="28"/>
  <c r="J63" i="28" s="1"/>
  <c r="R64" i="18" s="1"/>
  <c r="L59" i="28"/>
  <c r="K59" i="28"/>
  <c r="I59" i="28"/>
  <c r="J59" i="28" s="1"/>
  <c r="R60" i="18" s="1"/>
  <c r="L55" i="28"/>
  <c r="K55" i="28"/>
  <c r="I55" i="28"/>
  <c r="J55" i="28" s="1"/>
  <c r="R56" i="18" s="1"/>
  <c r="L51" i="28"/>
  <c r="K51" i="28"/>
  <c r="I51" i="28"/>
  <c r="J51" i="28" s="1"/>
  <c r="R51" i="18" s="1"/>
  <c r="L47" i="28"/>
  <c r="K47" i="28"/>
  <c r="I47" i="28"/>
  <c r="J47" i="28" s="1"/>
  <c r="R47" i="18" s="1"/>
  <c r="L43" i="28"/>
  <c r="K43" i="28"/>
  <c r="I43" i="28"/>
  <c r="J43" i="28" s="1"/>
  <c r="R43" i="18" s="1"/>
  <c r="L39" i="28"/>
  <c r="K39" i="28"/>
  <c r="I39" i="28"/>
  <c r="J39" i="28" s="1"/>
  <c r="R39" i="18" s="1"/>
  <c r="L35" i="28"/>
  <c r="K35" i="28"/>
  <c r="I35" i="28"/>
  <c r="J35" i="28" s="1"/>
  <c r="R35" i="18" s="1"/>
  <c r="L31" i="28"/>
  <c r="K31" i="28"/>
  <c r="I31" i="28"/>
  <c r="J31" i="28" s="1"/>
  <c r="R31" i="18" s="1"/>
  <c r="L27" i="28"/>
  <c r="K27" i="28"/>
  <c r="I27" i="28"/>
  <c r="J27" i="28" s="1"/>
  <c r="R27" i="18" s="1"/>
  <c r="L23" i="28"/>
  <c r="K23" i="28"/>
  <c r="I23" i="28"/>
  <c r="J23" i="28" s="1"/>
  <c r="R23" i="18" s="1"/>
  <c r="L19" i="28"/>
  <c r="K19" i="28"/>
  <c r="I19" i="28"/>
  <c r="J19" i="28" s="1"/>
  <c r="R19" i="18" s="1"/>
  <c r="L15" i="28"/>
  <c r="K15" i="28"/>
  <c r="I15" i="28"/>
  <c r="J15" i="28" s="1"/>
  <c r="R15" i="18" s="1"/>
  <c r="L11" i="28"/>
  <c r="K11" i="28"/>
  <c r="I11" i="28"/>
  <c r="J11" i="28" s="1"/>
  <c r="R10" i="18" s="1"/>
  <c r="L7" i="28"/>
  <c r="K7" i="28"/>
  <c r="I7" i="28"/>
  <c r="J7" i="28" s="1"/>
  <c r="R7" i="18" s="1"/>
  <c r="L3" i="28"/>
  <c r="K3" i="28"/>
  <c r="I3" i="28"/>
  <c r="J3" i="28" s="1"/>
  <c r="R3" i="18" s="1"/>
  <c r="P242" i="18"/>
  <c r="Q242" i="18" s="1"/>
  <c r="P234" i="18"/>
  <c r="Q234" i="18" s="1"/>
  <c r="P226" i="18"/>
  <c r="Q226" i="18" s="1"/>
  <c r="P218" i="18"/>
  <c r="Q218" i="18" s="1"/>
  <c r="P210" i="18"/>
  <c r="Q210" i="18" s="1"/>
  <c r="P202" i="18"/>
  <c r="Q202" i="18" s="1"/>
  <c r="P194" i="18"/>
  <c r="Q194" i="18" s="1"/>
  <c r="P186" i="18"/>
  <c r="Q186" i="18" s="1"/>
  <c r="P178" i="18"/>
  <c r="Q178" i="18" s="1"/>
  <c r="P170" i="18"/>
  <c r="Q170" i="18" s="1"/>
  <c r="P162" i="18"/>
  <c r="Q162" i="18" s="1"/>
  <c r="P154" i="18"/>
  <c r="Q154" i="18" s="1"/>
  <c r="P146" i="18"/>
  <c r="Q146" i="18" s="1"/>
  <c r="P138" i="18"/>
  <c r="Q138" i="18" s="1"/>
  <c r="P130" i="18"/>
  <c r="Q130" i="18" s="1"/>
  <c r="P122" i="18"/>
  <c r="Q122" i="18" s="1"/>
  <c r="P113" i="18"/>
  <c r="Q113" i="18" s="1"/>
  <c r="P103" i="18"/>
  <c r="Q103" i="18" s="1"/>
  <c r="P92" i="18"/>
  <c r="Q92" i="18" s="1"/>
  <c r="P81" i="18"/>
  <c r="Q81" i="18" s="1"/>
  <c r="P71" i="18"/>
  <c r="Q71" i="18" s="1"/>
  <c r="P60" i="18"/>
  <c r="Q60" i="18" s="1"/>
  <c r="P49" i="18"/>
  <c r="Q49" i="18" s="1"/>
  <c r="P37" i="18"/>
  <c r="Q37" i="18" s="1"/>
  <c r="P21" i="18"/>
  <c r="Q21" i="18" s="1"/>
  <c r="L245" i="28"/>
  <c r="K245" i="28"/>
  <c r="I245" i="28"/>
  <c r="J245" i="28" s="1"/>
  <c r="R247" i="18" s="1"/>
  <c r="L241" i="28"/>
  <c r="K241" i="28"/>
  <c r="I241" i="28"/>
  <c r="J241" i="28" s="1"/>
  <c r="R243" i="18" s="1"/>
  <c r="K237" i="28"/>
  <c r="L237" i="28"/>
  <c r="K233" i="28"/>
  <c r="L233" i="28"/>
  <c r="K229" i="28"/>
  <c r="L229" i="28"/>
  <c r="I229" i="28"/>
  <c r="J229" i="28" s="1"/>
  <c r="R231" i="18" s="1"/>
  <c r="L225" i="28"/>
  <c r="K225" i="28"/>
  <c r="I225" i="28"/>
  <c r="J225" i="28" s="1"/>
  <c r="R227" i="18" s="1"/>
  <c r="L221" i="28"/>
  <c r="K221" i="28"/>
  <c r="L217" i="28"/>
  <c r="K217" i="28"/>
  <c r="L213" i="28"/>
  <c r="K213" i="28"/>
  <c r="I213" i="28"/>
  <c r="J213" i="28" s="1"/>
  <c r="R215" i="18" s="1"/>
  <c r="L209" i="28"/>
  <c r="K209" i="28"/>
  <c r="I209" i="28"/>
  <c r="J209" i="28" s="1"/>
  <c r="R211" i="18" s="1"/>
  <c r="K201" i="28"/>
  <c r="L201" i="28"/>
  <c r="K197" i="28"/>
  <c r="L197" i="28"/>
  <c r="I197" i="28"/>
  <c r="J197" i="28" s="1"/>
  <c r="R199" i="18" s="1"/>
  <c r="L193" i="28"/>
  <c r="K193" i="28"/>
  <c r="I193" i="28"/>
  <c r="J193" i="28" s="1"/>
  <c r="R195" i="18" s="1"/>
  <c r="K189" i="28"/>
  <c r="L189" i="28"/>
  <c r="K185" i="28"/>
  <c r="L185" i="28"/>
  <c r="K181" i="28"/>
  <c r="L181" i="28"/>
  <c r="I181" i="28"/>
  <c r="J181" i="28" s="1"/>
  <c r="R183" i="18" s="1"/>
  <c r="L177" i="28"/>
  <c r="K177" i="28"/>
  <c r="I177" i="28"/>
  <c r="J177" i="28" s="1"/>
  <c r="R109" i="18" s="1"/>
  <c r="K173" i="28"/>
  <c r="L173" i="28"/>
  <c r="K169" i="28"/>
  <c r="L169" i="28"/>
  <c r="K165" i="28"/>
  <c r="L165" i="28"/>
  <c r="I165" i="28"/>
  <c r="J165" i="28" s="1"/>
  <c r="R169" i="18" s="1"/>
  <c r="L161" i="28"/>
  <c r="K161" i="28"/>
  <c r="I161" i="28"/>
  <c r="J161" i="28" s="1"/>
  <c r="R165" i="18" s="1"/>
  <c r="K157" i="28"/>
  <c r="L157" i="28"/>
  <c r="K153" i="28"/>
  <c r="L153" i="28"/>
  <c r="K149" i="28"/>
  <c r="L149" i="28"/>
  <c r="I149" i="28"/>
  <c r="J149" i="28" s="1"/>
  <c r="R153" i="18" s="1"/>
  <c r="L145" i="28"/>
  <c r="K145" i="28"/>
  <c r="I145" i="28"/>
  <c r="J145" i="28" s="1"/>
  <c r="R149" i="18" s="1"/>
  <c r="K141" i="28"/>
  <c r="L141" i="28"/>
  <c r="K137" i="28"/>
  <c r="L137" i="28"/>
  <c r="K133" i="28"/>
  <c r="I133" i="28"/>
  <c r="J133" i="28" s="1"/>
  <c r="R137" i="18" s="1"/>
  <c r="L129" i="28"/>
  <c r="K129" i="28"/>
  <c r="I129" i="28"/>
  <c r="J129" i="28" s="1"/>
  <c r="R133" i="18" s="1"/>
  <c r="K125" i="28"/>
  <c r="L125" i="28"/>
  <c r="K121" i="28"/>
  <c r="L121" i="28"/>
  <c r="L117" i="28"/>
  <c r="K117" i="28"/>
  <c r="I117" i="28"/>
  <c r="J117" i="28" s="1"/>
  <c r="R120" i="18" s="1"/>
  <c r="K113" i="28"/>
  <c r="L113" i="28"/>
  <c r="I113" i="28"/>
  <c r="J113" i="28" s="1"/>
  <c r="R116" i="18" s="1"/>
  <c r="L109" i="28"/>
  <c r="K109" i="28"/>
  <c r="K105" i="28"/>
  <c r="L105" i="28"/>
  <c r="L101" i="28"/>
  <c r="K101" i="28"/>
  <c r="I101" i="28"/>
  <c r="J101" i="28" s="1"/>
  <c r="R102" i="18" s="1"/>
  <c r="K97" i="28"/>
  <c r="L97" i="28"/>
  <c r="I97" i="28"/>
  <c r="J97" i="28" s="1"/>
  <c r="R98" i="18" s="1"/>
  <c r="L93" i="28"/>
  <c r="K93" i="28"/>
  <c r="L89" i="28"/>
  <c r="K89" i="28"/>
  <c r="L85" i="28"/>
  <c r="K85" i="28"/>
  <c r="I85" i="28"/>
  <c r="J85" i="28" s="1"/>
  <c r="R86" i="18" s="1"/>
  <c r="K81" i="28"/>
  <c r="L81" i="28"/>
  <c r="I81" i="28"/>
  <c r="J81" i="28" s="1"/>
  <c r="R82" i="18" s="1"/>
  <c r="L77" i="28"/>
  <c r="K77" i="28"/>
  <c r="L69" i="28"/>
  <c r="I69" i="28"/>
  <c r="J69" i="28" s="1"/>
  <c r="R70" i="18" s="1"/>
  <c r="K65" i="28"/>
  <c r="L65" i="28"/>
  <c r="I65" i="28"/>
  <c r="J65" i="28" s="1"/>
  <c r="R66" i="18" s="1"/>
  <c r="L61" i="28"/>
  <c r="K61" i="28"/>
  <c r="L57" i="28"/>
  <c r="K57" i="28"/>
  <c r="L53" i="28"/>
  <c r="K53" i="28"/>
  <c r="I53" i="28"/>
  <c r="J53" i="28" s="1"/>
  <c r="R53" i="18" s="1"/>
  <c r="K49" i="28"/>
  <c r="L49" i="28"/>
  <c r="I49" i="28"/>
  <c r="J49" i="28" s="1"/>
  <c r="R49" i="18" s="1"/>
  <c r="L37" i="28"/>
  <c r="K37" i="28"/>
  <c r="I37" i="28"/>
  <c r="J37" i="28" s="1"/>
  <c r="R37" i="18" s="1"/>
  <c r="K33" i="28"/>
  <c r="L33" i="28"/>
  <c r="I33" i="28"/>
  <c r="J33" i="28" s="1"/>
  <c r="R33" i="18" s="1"/>
  <c r="L29" i="28"/>
  <c r="K29" i="28"/>
  <c r="L25" i="28"/>
  <c r="K25" i="28"/>
  <c r="I25" i="28"/>
  <c r="J25" i="28" s="1"/>
  <c r="R26" i="18" s="1"/>
  <c r="L21" i="28"/>
  <c r="K21" i="28"/>
  <c r="I21" i="28"/>
  <c r="J21" i="28" s="1"/>
  <c r="R21" i="18" s="1"/>
  <c r="K17" i="28"/>
  <c r="L17" i="28"/>
  <c r="I17" i="28"/>
  <c r="J17" i="28" s="1"/>
  <c r="R17" i="18" s="1"/>
  <c r="L13" i="28"/>
  <c r="I13" i="28"/>
  <c r="J13" i="28" s="1"/>
  <c r="R13" i="18" s="1"/>
  <c r="K13" i="28"/>
  <c r="L9" i="28"/>
  <c r="K9" i="28"/>
  <c r="I9" i="28"/>
  <c r="J9" i="28" s="1"/>
  <c r="R9" i="18" s="1"/>
  <c r="L5" i="28"/>
  <c r="K5" i="28"/>
  <c r="I5" i="28"/>
  <c r="J5" i="28" s="1"/>
  <c r="R5" i="18" s="1"/>
  <c r="P248" i="18"/>
  <c r="Q248" i="18" s="1"/>
  <c r="P244" i="18"/>
  <c r="Q244" i="18" s="1"/>
  <c r="P240" i="18"/>
  <c r="Q240" i="18" s="1"/>
  <c r="P236" i="18"/>
  <c r="Q236" i="18" s="1"/>
  <c r="P232" i="18"/>
  <c r="Q232" i="18" s="1"/>
  <c r="P228" i="18"/>
  <c r="Q228" i="18" s="1"/>
  <c r="P224" i="18"/>
  <c r="Q224" i="18" s="1"/>
  <c r="P220" i="18"/>
  <c r="Q220" i="18" s="1"/>
  <c r="P216" i="18"/>
  <c r="Q216" i="18" s="1"/>
  <c r="P212" i="18"/>
  <c r="Q212" i="18" s="1"/>
  <c r="P208" i="18"/>
  <c r="Q208" i="18" s="1"/>
  <c r="P204" i="18"/>
  <c r="Q204" i="18" s="1"/>
  <c r="P200" i="18"/>
  <c r="Q200" i="18" s="1"/>
  <c r="P196" i="18"/>
  <c r="Q196" i="18" s="1"/>
  <c r="P192" i="18"/>
  <c r="Q192" i="18" s="1"/>
  <c r="P188" i="18"/>
  <c r="Q188" i="18" s="1"/>
  <c r="P184" i="18"/>
  <c r="Q184" i="18" s="1"/>
  <c r="P180" i="18"/>
  <c r="Q180" i="18" s="1"/>
  <c r="P176" i="18"/>
  <c r="Q176" i="18" s="1"/>
  <c r="P172" i="18"/>
  <c r="Q172" i="18" s="1"/>
  <c r="P168" i="18"/>
  <c r="Q168" i="18" s="1"/>
  <c r="P164" i="18"/>
  <c r="Q164" i="18" s="1"/>
  <c r="P160" i="18"/>
  <c r="Q160" i="18" s="1"/>
  <c r="P156" i="18"/>
  <c r="Q156" i="18" s="1"/>
  <c r="P152" i="18"/>
  <c r="Q152" i="18" s="1"/>
  <c r="P148" i="18"/>
  <c r="Q148" i="18" s="1"/>
  <c r="P144" i="18"/>
  <c r="Q144" i="18" s="1"/>
  <c r="P140" i="18"/>
  <c r="Q140" i="18" s="1"/>
  <c r="P136" i="18"/>
  <c r="Q136" i="18" s="1"/>
  <c r="P132" i="18"/>
  <c r="Q132" i="18" s="1"/>
  <c r="P128" i="18"/>
  <c r="Q128" i="18" s="1"/>
  <c r="P124" i="18"/>
  <c r="Q124" i="18" s="1"/>
  <c r="P120" i="18"/>
  <c r="Q120" i="18" s="1"/>
  <c r="P116" i="18"/>
  <c r="Q116" i="18" s="1"/>
  <c r="P111" i="18"/>
  <c r="Q111" i="18" s="1"/>
  <c r="P105" i="18"/>
  <c r="Q105" i="18" s="1"/>
  <c r="P100" i="18"/>
  <c r="Q100" i="18" s="1"/>
  <c r="P95" i="18"/>
  <c r="Q95" i="18" s="1"/>
  <c r="P89" i="18"/>
  <c r="Q89" i="18" s="1"/>
  <c r="P84" i="18"/>
  <c r="Q84" i="18" s="1"/>
  <c r="P79" i="18"/>
  <c r="Q79" i="18" s="1"/>
  <c r="P73" i="18"/>
  <c r="Q73" i="18" s="1"/>
  <c r="P68" i="18"/>
  <c r="Q68" i="18" s="1"/>
  <c r="P63" i="18"/>
  <c r="Q63" i="18" s="1"/>
  <c r="P57" i="18"/>
  <c r="Q57" i="18" s="1"/>
  <c r="P52" i="18"/>
  <c r="Q52" i="18" s="1"/>
  <c r="P47" i="18"/>
  <c r="Q47" i="18" s="1"/>
  <c r="P41" i="18"/>
  <c r="Q41" i="18" s="1"/>
  <c r="P33" i="18"/>
  <c r="Q33" i="18" s="1"/>
  <c r="P25" i="18"/>
  <c r="Q25" i="18" s="1"/>
  <c r="P17" i="18"/>
  <c r="Q17" i="18" s="1"/>
  <c r="I217" i="28"/>
  <c r="J217" i="28" s="1"/>
  <c r="R219" i="18" s="1"/>
  <c r="I185" i="28"/>
  <c r="J185" i="28" s="1"/>
  <c r="R187" i="18" s="1"/>
  <c r="I153" i="28"/>
  <c r="J153" i="28" s="1"/>
  <c r="R157" i="18" s="1"/>
  <c r="I121" i="28"/>
  <c r="J121" i="28" s="1"/>
  <c r="R125" i="18" s="1"/>
  <c r="I89" i="28"/>
  <c r="J89" i="28" s="1"/>
  <c r="R90" i="18" s="1"/>
  <c r="I57" i="28"/>
  <c r="J57" i="28" s="1"/>
  <c r="R58" i="18" s="1"/>
  <c r="K73" i="28"/>
  <c r="P6" i="18"/>
  <c r="Q6" i="18" s="1"/>
  <c r="P10" i="18"/>
  <c r="Q10" i="18" s="1"/>
  <c r="P14" i="18"/>
  <c r="Q14" i="18" s="1"/>
  <c r="P18" i="18"/>
  <c r="Q18" i="18" s="1"/>
  <c r="P22" i="18"/>
  <c r="Q22" i="18" s="1"/>
  <c r="P26" i="18"/>
  <c r="Q26" i="18" s="1"/>
  <c r="P30" i="18"/>
  <c r="Q30" i="18" s="1"/>
  <c r="P34" i="18"/>
  <c r="Q34" i="18" s="1"/>
  <c r="P38" i="18"/>
  <c r="Q38" i="18" s="1"/>
  <c r="P42" i="18"/>
  <c r="Q42" i="18" s="1"/>
  <c r="P46" i="18"/>
  <c r="Q46" i="18" s="1"/>
  <c r="P50" i="18"/>
  <c r="Q50" i="18" s="1"/>
  <c r="P54" i="18"/>
  <c r="Q54" i="18" s="1"/>
  <c r="P58" i="18"/>
  <c r="Q58" i="18" s="1"/>
  <c r="P62" i="18"/>
  <c r="Q62" i="18" s="1"/>
  <c r="P66" i="18"/>
  <c r="Q66" i="18" s="1"/>
  <c r="P70" i="18"/>
  <c r="Q70" i="18" s="1"/>
  <c r="P74" i="18"/>
  <c r="Q74" i="18" s="1"/>
  <c r="P78" i="18"/>
  <c r="Q78" i="18" s="1"/>
  <c r="P82" i="18"/>
  <c r="Q82" i="18" s="1"/>
  <c r="P86" i="18"/>
  <c r="Q86" i="18" s="1"/>
  <c r="P90" i="18"/>
  <c r="Q90" i="18" s="1"/>
  <c r="P94" i="18"/>
  <c r="Q94" i="18" s="1"/>
  <c r="P98" i="18"/>
  <c r="Q98" i="18" s="1"/>
  <c r="P102" i="18"/>
  <c r="Q102" i="18" s="1"/>
  <c r="P106" i="18"/>
  <c r="Q106" i="18" s="1"/>
  <c r="P110" i="18"/>
  <c r="Q110" i="18" s="1"/>
  <c r="P114" i="18"/>
  <c r="Q114" i="18" s="1"/>
  <c r="P3" i="18"/>
  <c r="Q3" i="18" s="1"/>
  <c r="P7" i="18"/>
  <c r="Q7" i="18" s="1"/>
  <c r="P11" i="18"/>
  <c r="Q11" i="18" s="1"/>
  <c r="P15" i="18"/>
  <c r="Q15" i="18" s="1"/>
  <c r="P19" i="18"/>
  <c r="Q19" i="18" s="1"/>
  <c r="P23" i="18"/>
  <c r="Q23" i="18" s="1"/>
  <c r="P27" i="18"/>
  <c r="Q27" i="18" s="1"/>
  <c r="P31" i="18"/>
  <c r="Q31" i="18" s="1"/>
  <c r="P35" i="18"/>
  <c r="Q35" i="18" s="1"/>
  <c r="P39" i="18"/>
  <c r="Q39" i="18" s="1"/>
  <c r="L244" i="28"/>
  <c r="I244" i="28"/>
  <c r="J244" i="28" s="1"/>
  <c r="R246" i="18" s="1"/>
  <c r="K244" i="28"/>
  <c r="L240" i="28"/>
  <c r="I240" i="28"/>
  <c r="J240" i="28" s="1"/>
  <c r="R242" i="18" s="1"/>
  <c r="L236" i="28"/>
  <c r="I236" i="28"/>
  <c r="J236" i="28" s="1"/>
  <c r="R238" i="18" s="1"/>
  <c r="K236" i="28"/>
  <c r="L232" i="28"/>
  <c r="I232" i="28"/>
  <c r="J232" i="28" s="1"/>
  <c r="R234" i="18" s="1"/>
  <c r="K232" i="28"/>
  <c r="L228" i="28"/>
  <c r="I228" i="28"/>
  <c r="J228" i="28" s="1"/>
  <c r="R230" i="18" s="1"/>
  <c r="K228" i="28"/>
  <c r="L224" i="28"/>
  <c r="I224" i="28"/>
  <c r="J224" i="28" s="1"/>
  <c r="R226" i="18" s="1"/>
  <c r="L220" i="28"/>
  <c r="I220" i="28"/>
  <c r="J220" i="28" s="1"/>
  <c r="R222" i="18" s="1"/>
  <c r="K220" i="28"/>
  <c r="L216" i="28"/>
  <c r="I216" i="28"/>
  <c r="J216" i="28" s="1"/>
  <c r="R218" i="18" s="1"/>
  <c r="K216" i="28"/>
  <c r="L212" i="28"/>
  <c r="I212" i="28"/>
  <c r="J212" i="28" s="1"/>
  <c r="R214" i="18" s="1"/>
  <c r="K212" i="28"/>
  <c r="L208" i="28"/>
  <c r="K208" i="28"/>
  <c r="I208" i="28"/>
  <c r="J208" i="28" s="1"/>
  <c r="R210" i="18" s="1"/>
  <c r="L204" i="28"/>
  <c r="I204" i="28"/>
  <c r="J204" i="28" s="1"/>
  <c r="R206" i="18" s="1"/>
  <c r="L200" i="28"/>
  <c r="K200" i="28"/>
  <c r="I200" i="28"/>
  <c r="J200" i="28" s="1"/>
  <c r="R202" i="18" s="1"/>
  <c r="L196" i="28"/>
  <c r="I196" i="28"/>
  <c r="J196" i="28" s="1"/>
  <c r="R198" i="18" s="1"/>
  <c r="K196" i="28"/>
  <c r="L192" i="28"/>
  <c r="K192" i="28"/>
  <c r="I192" i="28"/>
  <c r="J192" i="28" s="1"/>
  <c r="R194" i="18" s="1"/>
  <c r="L188" i="28"/>
  <c r="K188" i="28"/>
  <c r="I188" i="28"/>
  <c r="J188" i="28" s="1"/>
  <c r="R190" i="18" s="1"/>
  <c r="L184" i="28"/>
  <c r="K184" i="28"/>
  <c r="I184" i="28"/>
  <c r="J184" i="28" s="1"/>
  <c r="R186" i="18" s="1"/>
  <c r="L180" i="28"/>
  <c r="I180" i="28"/>
  <c r="J180" i="28" s="1"/>
  <c r="R182" i="18" s="1"/>
  <c r="K180" i="28"/>
  <c r="L176" i="28"/>
  <c r="K176" i="28"/>
  <c r="I176" i="28"/>
  <c r="J176" i="28" s="1"/>
  <c r="R106" i="18" s="1"/>
  <c r="L172" i="28"/>
  <c r="I172" i="28"/>
  <c r="J172" i="28" s="1"/>
  <c r="R179" i="18" s="1"/>
  <c r="K172" i="28"/>
  <c r="L168" i="28"/>
  <c r="K168" i="28"/>
  <c r="I168" i="28"/>
  <c r="J168" i="28" s="1"/>
  <c r="R174" i="18" s="1"/>
  <c r="L164" i="28"/>
  <c r="I164" i="28"/>
  <c r="J164" i="28" s="1"/>
  <c r="R168" i="18" s="1"/>
  <c r="L160" i="28"/>
  <c r="K160" i="28"/>
  <c r="I160" i="28"/>
  <c r="J160" i="28" s="1"/>
  <c r="R164" i="18" s="1"/>
  <c r="L156" i="28"/>
  <c r="K156" i="28"/>
  <c r="I156" i="28"/>
  <c r="J156" i="28" s="1"/>
  <c r="R160" i="18" s="1"/>
  <c r="L152" i="28"/>
  <c r="K152" i="28"/>
  <c r="I152" i="28"/>
  <c r="J152" i="28" s="1"/>
  <c r="R156" i="18" s="1"/>
  <c r="L148" i="28"/>
  <c r="I148" i="28"/>
  <c r="J148" i="28" s="1"/>
  <c r="R152" i="18" s="1"/>
  <c r="K148" i="28"/>
  <c r="L144" i="28"/>
  <c r="K144" i="28"/>
  <c r="I144" i="28"/>
  <c r="J144" i="28" s="1"/>
  <c r="R148" i="18" s="1"/>
  <c r="L140" i="28"/>
  <c r="I140" i="28"/>
  <c r="J140" i="28" s="1"/>
  <c r="R144" i="18" s="1"/>
  <c r="L136" i="28"/>
  <c r="K136" i="28"/>
  <c r="I136" i="28"/>
  <c r="J136" i="28" s="1"/>
  <c r="R140" i="18" s="1"/>
  <c r="L132" i="28"/>
  <c r="I132" i="28"/>
  <c r="J132" i="28" s="1"/>
  <c r="R136" i="18" s="1"/>
  <c r="K132" i="28"/>
  <c r="L128" i="28"/>
  <c r="K128" i="28"/>
  <c r="I128" i="28"/>
  <c r="J128" i="28" s="1"/>
  <c r="R132" i="18" s="1"/>
  <c r="L124" i="28"/>
  <c r="K124" i="28"/>
  <c r="I124" i="28"/>
  <c r="J124" i="28" s="1"/>
  <c r="R128" i="18" s="1"/>
  <c r="L120" i="28"/>
  <c r="K120" i="28"/>
  <c r="I120" i="28"/>
  <c r="J120" i="28" s="1"/>
  <c r="R124" i="18" s="1"/>
  <c r="L116" i="28"/>
  <c r="I116" i="28"/>
  <c r="J116" i="28" s="1"/>
  <c r="R119" i="18" s="1"/>
  <c r="K116" i="28"/>
  <c r="L112" i="28"/>
  <c r="K112" i="28"/>
  <c r="I112" i="28"/>
  <c r="J112" i="28" s="1"/>
  <c r="R115" i="18" s="1"/>
  <c r="L108" i="28"/>
  <c r="I108" i="28"/>
  <c r="J108" i="28" s="1"/>
  <c r="R111" i="18" s="1"/>
  <c r="K108" i="28"/>
  <c r="L104" i="28"/>
  <c r="K104" i="28"/>
  <c r="I104" i="28"/>
  <c r="J104" i="28" s="1"/>
  <c r="R105" i="18" s="1"/>
  <c r="L100" i="28"/>
  <c r="I100" i="28"/>
  <c r="J100" i="28" s="1"/>
  <c r="R101" i="18" s="1"/>
  <c r="L96" i="28"/>
  <c r="K96" i="28"/>
  <c r="I96" i="28"/>
  <c r="J96" i="28" s="1"/>
  <c r="R97" i="18" s="1"/>
  <c r="L92" i="28"/>
  <c r="K92" i="28"/>
  <c r="I92" i="28"/>
  <c r="J92" i="28" s="1"/>
  <c r="R93" i="18" s="1"/>
  <c r="L88" i="28"/>
  <c r="I88" i="28"/>
  <c r="J88" i="28" s="1"/>
  <c r="R89" i="18" s="1"/>
  <c r="K88" i="28"/>
  <c r="L84" i="28"/>
  <c r="I84" i="28"/>
  <c r="J84" i="28" s="1"/>
  <c r="R85" i="18" s="1"/>
  <c r="K84" i="28"/>
  <c r="L80" i="28"/>
  <c r="I80" i="28"/>
  <c r="J80" i="28" s="1"/>
  <c r="R81" i="18" s="1"/>
  <c r="K80" i="28"/>
  <c r="L76" i="28"/>
  <c r="K76" i="28"/>
  <c r="I76" i="28"/>
  <c r="J76" i="28" s="1"/>
  <c r="R77" i="18" s="1"/>
  <c r="L72" i="28"/>
  <c r="K72" i="28"/>
  <c r="I72" i="28"/>
  <c r="J72" i="28" s="1"/>
  <c r="R73" i="18" s="1"/>
  <c r="L68" i="28"/>
  <c r="K68" i="28"/>
  <c r="I68" i="28"/>
  <c r="J68" i="28" s="1"/>
  <c r="R69" i="18" s="1"/>
  <c r="L64" i="28"/>
  <c r="K64" i="28"/>
  <c r="I64" i="28"/>
  <c r="J64" i="28" s="1"/>
  <c r="R65" i="18" s="1"/>
  <c r="L60" i="28"/>
  <c r="K60" i="28"/>
  <c r="I60" i="28"/>
  <c r="J60" i="28" s="1"/>
  <c r="R61" i="18" s="1"/>
  <c r="L56" i="28"/>
  <c r="I56" i="28"/>
  <c r="J56" i="28" s="1"/>
  <c r="R57" i="18" s="1"/>
  <c r="K56" i="28"/>
  <c r="L52" i="28"/>
  <c r="I52" i="28"/>
  <c r="J52" i="28" s="1"/>
  <c r="R52" i="18" s="1"/>
  <c r="K52" i="28"/>
  <c r="L48" i="28"/>
  <c r="K48" i="28"/>
  <c r="I48" i="28"/>
  <c r="J48" i="28" s="1"/>
  <c r="R48" i="18" s="1"/>
  <c r="L44" i="28"/>
  <c r="K44" i="28"/>
  <c r="I44" i="28"/>
  <c r="J44" i="28" s="1"/>
  <c r="R44" i="18" s="1"/>
  <c r="L40" i="28"/>
  <c r="K40" i="28"/>
  <c r="I40" i="28"/>
  <c r="J40" i="28" s="1"/>
  <c r="R40" i="18" s="1"/>
  <c r="L36" i="28"/>
  <c r="K36" i="28"/>
  <c r="I36" i="28"/>
  <c r="J36" i="28" s="1"/>
  <c r="R36" i="18" s="1"/>
  <c r="L32" i="28"/>
  <c r="K32" i="28"/>
  <c r="I32" i="28"/>
  <c r="J32" i="28" s="1"/>
  <c r="R32" i="18" s="1"/>
  <c r="L28" i="28"/>
  <c r="K28" i="28"/>
  <c r="I28" i="28"/>
  <c r="J28" i="28" s="1"/>
  <c r="R28" i="18" s="1"/>
  <c r="L24" i="28"/>
  <c r="I24" i="28"/>
  <c r="J24" i="28" s="1"/>
  <c r="R24" i="18" s="1"/>
  <c r="K24" i="28"/>
  <c r="L20" i="28"/>
  <c r="K20" i="28"/>
  <c r="I20" i="28"/>
  <c r="J20" i="28" s="1"/>
  <c r="R20" i="18" s="1"/>
  <c r="L16" i="28"/>
  <c r="I16" i="28"/>
  <c r="J16" i="28" s="1"/>
  <c r="R16" i="18" s="1"/>
  <c r="L12" i="28"/>
  <c r="K12" i="28"/>
  <c r="I12" i="28"/>
  <c r="J12" i="28" s="1"/>
  <c r="R12" i="18" s="1"/>
  <c r="L8" i="28"/>
  <c r="K8" i="28"/>
  <c r="I8" i="28"/>
  <c r="J8" i="28" s="1"/>
  <c r="R8" i="18" s="1"/>
  <c r="L4" i="28"/>
  <c r="K4" i="28"/>
  <c r="I4" i="28"/>
  <c r="J4" i="28" s="1"/>
  <c r="R4" i="18" s="1"/>
  <c r="P247" i="18"/>
  <c r="Q247" i="18" s="1"/>
  <c r="P243" i="18"/>
  <c r="Q243" i="18" s="1"/>
  <c r="P239" i="18"/>
  <c r="Q239" i="18" s="1"/>
  <c r="P235" i="18"/>
  <c r="Q235" i="18" s="1"/>
  <c r="P231" i="18"/>
  <c r="Q231" i="18" s="1"/>
  <c r="P227" i="18"/>
  <c r="Q227" i="18" s="1"/>
  <c r="P223" i="18"/>
  <c r="Q223" i="18" s="1"/>
  <c r="P219" i="18"/>
  <c r="Q219" i="18" s="1"/>
  <c r="P215" i="18"/>
  <c r="Q215" i="18" s="1"/>
  <c r="P211" i="18"/>
  <c r="Q211" i="18" s="1"/>
  <c r="P207" i="18"/>
  <c r="Q207" i="18" s="1"/>
  <c r="P203" i="18"/>
  <c r="Q203" i="18" s="1"/>
  <c r="P199" i="18"/>
  <c r="Q199" i="18" s="1"/>
  <c r="P195" i="18"/>
  <c r="Q195" i="18" s="1"/>
  <c r="P191" i="18"/>
  <c r="Q191" i="18" s="1"/>
  <c r="P187" i="18"/>
  <c r="Q187" i="18" s="1"/>
  <c r="P183" i="18"/>
  <c r="Q183" i="18" s="1"/>
  <c r="P179" i="18"/>
  <c r="Q179" i="18" s="1"/>
  <c r="P175" i="18"/>
  <c r="Q175" i="18" s="1"/>
  <c r="P171" i="18"/>
  <c r="Q171" i="18" s="1"/>
  <c r="P167" i="18"/>
  <c r="Q167" i="18" s="1"/>
  <c r="P163" i="18"/>
  <c r="Q163" i="18" s="1"/>
  <c r="P159" i="18"/>
  <c r="Q159" i="18" s="1"/>
  <c r="P155" i="18"/>
  <c r="Q155" i="18" s="1"/>
  <c r="P151" i="18"/>
  <c r="Q151" i="18" s="1"/>
  <c r="P147" i="18"/>
  <c r="Q147" i="18" s="1"/>
  <c r="P143" i="18"/>
  <c r="Q143" i="18" s="1"/>
  <c r="P139" i="18"/>
  <c r="Q139" i="18" s="1"/>
  <c r="P135" i="18"/>
  <c r="Q135" i="18" s="1"/>
  <c r="P131" i="18"/>
  <c r="Q131" i="18" s="1"/>
  <c r="P127" i="18"/>
  <c r="Q127" i="18" s="1"/>
  <c r="P123" i="18"/>
  <c r="Q123" i="18" s="1"/>
  <c r="P119" i="18"/>
  <c r="Q119" i="18" s="1"/>
  <c r="P115" i="18"/>
  <c r="Q115" i="18" s="1"/>
  <c r="P109" i="18"/>
  <c r="Q109" i="18" s="1"/>
  <c r="P104" i="18"/>
  <c r="Q104" i="18" s="1"/>
  <c r="P99" i="18"/>
  <c r="Q99" i="18" s="1"/>
  <c r="P93" i="18"/>
  <c r="Q93" i="18" s="1"/>
  <c r="P88" i="18"/>
  <c r="Q88" i="18" s="1"/>
  <c r="P83" i="18"/>
  <c r="Q83" i="18" s="1"/>
  <c r="P77" i="18"/>
  <c r="Q77" i="18" s="1"/>
  <c r="P72" i="18"/>
  <c r="Q72" i="18" s="1"/>
  <c r="P67" i="18"/>
  <c r="Q67" i="18" s="1"/>
  <c r="P61" i="18"/>
  <c r="Q61" i="18" s="1"/>
  <c r="P56" i="18"/>
  <c r="Q56" i="18" s="1"/>
  <c r="P51" i="18"/>
  <c r="Q51" i="18" s="1"/>
  <c r="P45" i="18"/>
  <c r="Q45" i="18" s="1"/>
  <c r="P40" i="18"/>
  <c r="Q40" i="18" s="1"/>
  <c r="P32" i="18"/>
  <c r="Q32" i="18" s="1"/>
  <c r="P24" i="18"/>
  <c r="Q24" i="18" s="1"/>
  <c r="P16" i="18"/>
  <c r="Q16" i="18" s="1"/>
  <c r="P8" i="18"/>
  <c r="Q8" i="18" s="1"/>
  <c r="I237" i="28"/>
  <c r="J237" i="28" s="1"/>
  <c r="R239" i="18" s="1"/>
  <c r="I205" i="28"/>
  <c r="J205" i="28" s="1"/>
  <c r="R207" i="18" s="1"/>
  <c r="I173" i="28"/>
  <c r="J173" i="28" s="1"/>
  <c r="R180" i="18" s="1"/>
  <c r="I141" i="28"/>
  <c r="J141" i="28" s="1"/>
  <c r="R145" i="18" s="1"/>
  <c r="I109" i="28"/>
  <c r="J109" i="28" s="1"/>
  <c r="R112" i="18" s="1"/>
  <c r="I77" i="28"/>
  <c r="J77" i="28" s="1"/>
  <c r="R78" i="18" s="1"/>
  <c r="I45" i="28"/>
  <c r="J45" i="28" s="1"/>
  <c r="R45" i="18" s="1"/>
  <c r="K204" i="28"/>
  <c r="K69" i="28"/>
  <c r="L133" i="28"/>
  <c r="K224" i="28"/>
  <c r="K100" i="28"/>
  <c r="L205" i="28"/>
  <c r="C2" i="30" l="1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E23" i="9"/>
  <c r="E36" i="9"/>
  <c r="B36" i="9"/>
  <c r="E10" i="9"/>
  <c r="B23" i="9"/>
  <c r="B49" i="9"/>
  <c r="E49" i="9"/>
  <c r="B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  <c r="I23" i="9" l="1"/>
  <c r="I49" i="9"/>
  <c r="I36" i="9"/>
  <c r="I10" i="9"/>
</calcChain>
</file>

<file path=xl/sharedStrings.xml><?xml version="1.0" encoding="utf-8"?>
<sst xmlns="http://schemas.openxmlformats.org/spreadsheetml/2006/main" count="5877" uniqueCount="2072">
  <si>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</si>
  <si>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</si>
  <si>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</si>
  <si>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</si>
  <si>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</si>
  <si>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</si>
  <si>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</si>
  <si>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</si>
  <si>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</si>
  <si>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</si>
  <si>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</si>
  <si>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</si>
  <si>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</si>
  <si>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</si>
  <si>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</si>
  <si>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</si>
  <si>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</si>
  <si>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</si>
  <si>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</si>
  <si>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</si>
  <si>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</si>
  <si>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</si>
  <si>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</si>
  <si>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</si>
  <si>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</si>
  <si>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</si>
  <si>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</si>
  <si>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</si>
  <si>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</si>
  <si>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</si>
  <si>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</si>
  <si>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</si>
  <si>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本日银行清算入账</t>
    <phoneticPr fontId="3" type="noConversion"/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</si>
  <si>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</si>
  <si>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</si>
  <si>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</si>
  <si>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</si>
  <si>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</si>
  <si>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</si>
  <si>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</si>
  <si>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</si>
  <si>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</si>
  <si>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</si>
  <si>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</si>
  <si>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</si>
  <si>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</si>
  <si>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</si>
  <si>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</si>
  <si>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</si>
  <si>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1000031156</t>
  </si>
  <si>
    <t>1000055555</t>
  </si>
  <si>
    <t>5306-5060166729</t>
  </si>
  <si>
    <t>马玉琼</t>
  </si>
  <si>
    <t>1000056403</t>
  </si>
  <si>
    <t>1000065362</t>
  </si>
  <si>
    <t>6228481921192561815</t>
  </si>
  <si>
    <t>状态</t>
  </si>
  <si>
    <t>0306</t>
  </si>
  <si>
    <t>自助机广发004</t>
  </si>
  <si>
    <t>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</si>
  <si>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</si>
  <si>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</si>
  <si>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</si>
  <si>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</si>
  <si>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</si>
  <si>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</si>
  <si>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</si>
  <si>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</si>
  <si>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</si>
  <si>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</si>
  <si>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</si>
  <si>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</si>
  <si>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</si>
  <si>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</si>
  <si>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</si>
  <si>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</si>
  <si>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</si>
  <si>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</si>
  <si>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</si>
  <si>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</si>
  <si>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</si>
  <si>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</si>
  <si>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</si>
  <si>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</si>
  <si>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</si>
  <si>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</si>
  <si>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</si>
  <si>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</si>
  <si>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</si>
  <si>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</si>
  <si>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</si>
  <si>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1000066654</t>
  </si>
  <si>
    <t>何琼美</t>
  </si>
  <si>
    <t>自助机广发033</t>
  </si>
  <si>
    <t>自助机广发012</t>
  </si>
  <si>
    <t>9</t>
  </si>
  <si>
    <t>7</t>
  </si>
  <si>
    <t>OR</t>
  </si>
  <si>
    <t>A</t>
  </si>
  <si>
    <t>4581232431380185</t>
  </si>
  <si>
    <t>6225970052485646</t>
  </si>
  <si>
    <t>164253</t>
  </si>
  <si>
    <t>本日HIS端广发转出</t>
    <phoneticPr fontId="3" type="noConversion"/>
  </si>
  <si>
    <t>本日银行清算转出</t>
    <phoneticPr fontId="3" type="noConversion"/>
  </si>
  <si>
    <t>2017.6.3-7</t>
    <phoneticPr fontId="3" type="noConversion"/>
  </si>
  <si>
    <t>广发在途未清算</t>
  </si>
  <si>
    <t>广发当日前清算处理</t>
  </si>
  <si>
    <t>广发测试调整</t>
  </si>
  <si>
    <t>本日HIS端广发总预存</t>
  </si>
  <si>
    <t>蒋梦婕</t>
  </si>
  <si>
    <t>陈洁</t>
  </si>
  <si>
    <t>董宏芬</t>
  </si>
  <si>
    <t>洪发美</t>
  </si>
  <si>
    <t>自助机广发023</t>
  </si>
  <si>
    <t>张琼</t>
  </si>
  <si>
    <t>王忠兰</t>
  </si>
  <si>
    <t>自助机广发017</t>
  </si>
  <si>
    <t>曹德玲</t>
  </si>
  <si>
    <t>保小苟</t>
  </si>
  <si>
    <t>雷涛</t>
  </si>
  <si>
    <t>张子花</t>
  </si>
  <si>
    <t>廖新握</t>
  </si>
  <si>
    <t>164750</t>
  </si>
  <si>
    <t>HB02</t>
  </si>
  <si>
    <t>6231357711501404525</t>
  </si>
  <si>
    <t>6231900000102698202</t>
  </si>
  <si>
    <t>6259656240604201</t>
  </si>
  <si>
    <t>4984511298331040</t>
  </si>
  <si>
    <t>6231900000073553931</t>
  </si>
  <si>
    <t>6225330060890644</t>
  </si>
  <si>
    <t>6231900000088785122</t>
  </si>
  <si>
    <t>6231900000107204873</t>
  </si>
  <si>
    <t>账户</t>
  </si>
  <si>
    <t>narrative</t>
  </si>
  <si>
    <t xml:space="preserve">9550880078832900100      </t>
  </si>
  <si>
    <t xml:space="preserve">HPS </t>
  </si>
  <si>
    <t>C</t>
  </si>
  <si>
    <t>156</t>
  </si>
  <si>
    <t xml:space="preserve">                                                                                                                                </t>
  </si>
  <si>
    <t xml:space="preserve">收款人名称有误                                                                                                                </t>
  </si>
  <si>
    <t xml:space="preserve">(RJ02)账号、户名不符                                                                                                          </t>
  </si>
  <si>
    <t xml:space="preserve">307584007998  </t>
  </si>
  <si>
    <t xml:space="preserve">102100099996  </t>
  </si>
  <si>
    <t xml:space="preserve">103100000026  </t>
  </si>
  <si>
    <t xml:space="preserve">请填写正确的收款账户和户名                                                                                                    </t>
  </si>
  <si>
    <t xml:space="preserve">105100000017  </t>
  </si>
  <si>
    <t xml:space="preserve">402731005508  </t>
  </si>
  <si>
    <t xml:space="preserve">301290000007  </t>
  </si>
  <si>
    <t xml:space="preserve">退汇，301290000007不接收对公对私业务，请选择正确的接收行行号                                                                </t>
  </si>
  <si>
    <t xml:space="preserve">户名不符                                                                                                                      </t>
  </si>
  <si>
    <t xml:space="preserve">403100000004  </t>
  </si>
  <si>
    <t xml:space="preserve">313701098010  </t>
  </si>
  <si>
    <t xml:space="preserve">303100000006  </t>
  </si>
  <si>
    <t xml:space="preserve">账号户名不符                                                                                                                  </t>
  </si>
  <si>
    <t>20170616</t>
  </si>
  <si>
    <t>164233</t>
  </si>
  <si>
    <t xml:space="preserve">曹德玲                                                                                                                  </t>
  </si>
  <si>
    <t xml:space="preserve">310290000013  </t>
  </si>
  <si>
    <t xml:space="preserve">保小苟                                                                                                                  </t>
  </si>
  <si>
    <t>164318</t>
  </si>
  <si>
    <t xml:space="preserve">张子花                                                                                                                  </t>
  </si>
  <si>
    <t>164340</t>
  </si>
  <si>
    <t xml:space="preserve">廖新握                                                                                                                  </t>
  </si>
  <si>
    <t xml:space="preserve">账户户名不符                                                                                                                  </t>
  </si>
  <si>
    <t>164604</t>
  </si>
  <si>
    <t xml:space="preserve">李文姬                                                                                                                  </t>
  </si>
  <si>
    <t>164618</t>
  </si>
  <si>
    <t xml:space="preserve">陇德翠                                                                                                                  </t>
  </si>
  <si>
    <t>164643</t>
  </si>
  <si>
    <t xml:space="preserve">王忠兰                                                                                                                  </t>
  </si>
  <si>
    <t xml:space="preserve">帐户与户名不符                                                                                                                </t>
  </si>
  <si>
    <t>164658</t>
  </si>
  <si>
    <t xml:space="preserve">桃子蕊                                                                                                                  </t>
  </si>
  <si>
    <t>164713</t>
  </si>
  <si>
    <t xml:space="preserve">桃宏坤                                                                                                                  </t>
  </si>
  <si>
    <t>164731</t>
  </si>
  <si>
    <t xml:space="preserve">杨丽芳                                                                                                                  </t>
  </si>
  <si>
    <t xml:space="preserve">账号与户名不符                                                                                                                </t>
  </si>
  <si>
    <t xml:space="preserve">徐娟妹                                                                                                                  </t>
  </si>
  <si>
    <t>164809</t>
  </si>
  <si>
    <t xml:space="preserve">卢春艳                                                                                                                  </t>
  </si>
  <si>
    <t>164830</t>
  </si>
  <si>
    <t xml:space="preserve">王立艳                                                                                                                  </t>
  </si>
  <si>
    <t>164845</t>
  </si>
  <si>
    <t xml:space="preserve">王玉                                                                                                                    </t>
  </si>
  <si>
    <t>165251</t>
  </si>
  <si>
    <t xml:space="preserve">吴松晓                                                                                                                  </t>
  </si>
  <si>
    <t>165307</t>
  </si>
  <si>
    <t xml:space="preserve">田兴东                                                                                                                  </t>
  </si>
  <si>
    <t>20170619</t>
  </si>
  <si>
    <t>154319</t>
  </si>
  <si>
    <t xml:space="preserve">雷涛                                                                                                                    </t>
  </si>
  <si>
    <t>154343</t>
  </si>
  <si>
    <t xml:space="preserve">史雪婷                                                                                                                  </t>
  </si>
  <si>
    <t>154358</t>
  </si>
  <si>
    <t xml:space="preserve">肖奕杉                                                                                                                  </t>
  </si>
  <si>
    <t>154416</t>
  </si>
  <si>
    <t xml:space="preserve">朱凤仙                                                                                                                  </t>
  </si>
  <si>
    <t>154430</t>
  </si>
  <si>
    <t xml:space="preserve">李慧娟                                                                                                                  </t>
  </si>
  <si>
    <t>154446</t>
  </si>
  <si>
    <t xml:space="preserve">杨群飞                                                                                                                  </t>
  </si>
  <si>
    <t>154501</t>
  </si>
  <si>
    <t xml:space="preserve">吴德巧                                                                                                                  </t>
  </si>
  <si>
    <t>154514</t>
  </si>
  <si>
    <t xml:space="preserve">王芳                                                                                                                    </t>
  </si>
  <si>
    <t>154529</t>
  </si>
  <si>
    <t xml:space="preserve">李英                                                                                                                    </t>
  </si>
  <si>
    <t xml:space="preserve">402707393836  </t>
  </si>
  <si>
    <t>154547</t>
  </si>
  <si>
    <t xml:space="preserve">徐涛                                                                                                                    </t>
  </si>
  <si>
    <t xml:space="preserve">313741095715  </t>
  </si>
  <si>
    <t>154608</t>
  </si>
  <si>
    <t xml:space="preserve">张正林                                                                                                                  </t>
  </si>
  <si>
    <t>154622</t>
  </si>
  <si>
    <t xml:space="preserve">王利利                                                                                                                  </t>
  </si>
  <si>
    <t>154637</t>
  </si>
  <si>
    <t xml:space="preserve">闵睿杰                                                                                                                  </t>
  </si>
  <si>
    <t>154650</t>
  </si>
  <si>
    <t xml:space="preserve">李永明                                                                                                                  </t>
  </si>
  <si>
    <t>165344</t>
  </si>
  <si>
    <t xml:space="preserve">刘莹鑫                                                                                                                  </t>
  </si>
  <si>
    <t>165400</t>
  </si>
  <si>
    <t xml:space="preserve">王科进                                                                                                                  </t>
  </si>
  <si>
    <t>退汇状态</t>
  </si>
  <si>
    <t>6222022507004195311</t>
  </si>
  <si>
    <t>6259960088871637</t>
  </si>
  <si>
    <t>6228480866157003165</t>
  </si>
  <si>
    <t>6231900000057513364</t>
  </si>
  <si>
    <t>6228480868174137471</t>
  </si>
  <si>
    <t>6259960031745573</t>
  </si>
  <si>
    <t>6217003860036310421</t>
  </si>
  <si>
    <t>6217997300045011551</t>
  </si>
  <si>
    <t>6259960100423185</t>
  </si>
  <si>
    <t>6217003860016083402</t>
  </si>
  <si>
    <t>6217003900005326758</t>
  </si>
  <si>
    <t>6217003860032704049</t>
  </si>
  <si>
    <t>6221550900093190</t>
  </si>
  <si>
    <t>6226662601993456</t>
  </si>
  <si>
    <t>6236683860003701237</t>
  </si>
  <si>
    <t>6217997300045103648</t>
  </si>
  <si>
    <t>6222520590684144</t>
  </si>
  <si>
    <t>6228930001097265437</t>
  </si>
  <si>
    <t>6228483860230799219</t>
  </si>
  <si>
    <t>6228370135467215</t>
  </si>
  <si>
    <t>6228453618001718271</t>
  </si>
  <si>
    <t>62230828001677935</t>
  </si>
  <si>
    <t>6212262505003750334</t>
  </si>
  <si>
    <t>6223691019859531</t>
  </si>
  <si>
    <t>账户+金额</t>
  </si>
  <si>
    <t>流水号</t>
  </si>
  <si>
    <t>收入</t>
  </si>
  <si>
    <t>支出</t>
  </si>
  <si>
    <t>对方账号</t>
  </si>
  <si>
    <t>对方户名</t>
  </si>
  <si>
    <t>摘要</t>
  </si>
  <si>
    <t>附言</t>
  </si>
  <si>
    <t>000004345509</t>
  </si>
  <si>
    <t>2017-06-19 16:54:00</t>
  </si>
  <si>
    <t>-</t>
  </si>
  <si>
    <t>王科进</t>
  </si>
  <si>
    <t/>
  </si>
  <si>
    <t>退汇</t>
  </si>
  <si>
    <t>账号与户名不符</t>
  </si>
  <si>
    <t>000004343872</t>
  </si>
  <si>
    <t>2017-06-19 16:53:44</t>
  </si>
  <si>
    <t>刘莹鑫</t>
  </si>
  <si>
    <t>000003839592</t>
  </si>
  <si>
    <t>2017-06-19 15:46:50</t>
  </si>
  <si>
    <t>李永明</t>
  </si>
  <si>
    <t>000003838029</t>
  </si>
  <si>
    <t>2017-06-19 15:46:37</t>
  </si>
  <si>
    <t>闵睿杰</t>
  </si>
  <si>
    <t>请填写正确的收款账户和户名</t>
  </si>
  <si>
    <t>000003836245</t>
  </si>
  <si>
    <t>2017-06-19 15:46:22</t>
  </si>
  <si>
    <t>王利利</t>
  </si>
  <si>
    <t>000003834818</t>
  </si>
  <si>
    <t>2017-06-19 15:46:08</t>
  </si>
  <si>
    <t>张正林</t>
  </si>
  <si>
    <t>000003832541</t>
  </si>
  <si>
    <t>2017-06-19 15:45:47</t>
  </si>
  <si>
    <t>徐涛</t>
  </si>
  <si>
    <t>000003829549</t>
  </si>
  <si>
    <t>2017-06-19 15:45:29</t>
  </si>
  <si>
    <t>李英</t>
  </si>
  <si>
    <t>000003827241</t>
  </si>
  <si>
    <t>2017-06-19 15:45:14</t>
  </si>
  <si>
    <t>王芳</t>
  </si>
  <si>
    <t>退汇，301290000007不接收对公对私业务，请选择正确的接收行行号</t>
  </si>
  <si>
    <t>000003825562</t>
  </si>
  <si>
    <t>2017-06-19 15:45:01</t>
  </si>
  <si>
    <t>吴德巧</t>
  </si>
  <si>
    <t>收款人名称有误</t>
  </si>
  <si>
    <t>000003824056</t>
  </si>
  <si>
    <t>2017-06-19 15:44:46</t>
  </si>
  <si>
    <t>杨群飞</t>
  </si>
  <si>
    <t>000003822184</t>
  </si>
  <si>
    <t>2017-06-19 15:44:30</t>
  </si>
  <si>
    <t>李慧娟</t>
  </si>
  <si>
    <t>000003820763</t>
  </si>
  <si>
    <t>2017-06-19 15:44:16</t>
  </si>
  <si>
    <t>朱凤仙</t>
  </si>
  <si>
    <t>(RJ02)账号、户名不符</t>
  </si>
  <si>
    <t>000003818668</t>
  </si>
  <si>
    <t>2017-06-19 15:43:58</t>
  </si>
  <si>
    <t>肖奕杉</t>
  </si>
  <si>
    <t>000003816968</t>
  </si>
  <si>
    <t>2017-06-19 15:43:43</t>
  </si>
  <si>
    <t>史雪婷</t>
  </si>
  <si>
    <t>000003814181</t>
  </si>
  <si>
    <t>2017-06-19 15:43:19</t>
  </si>
  <si>
    <t>000004200273</t>
  </si>
  <si>
    <t>2017-06-16 16:53:07</t>
  </si>
  <si>
    <t>田兴东</t>
  </si>
  <si>
    <t>000004197143</t>
  </si>
  <si>
    <t>2017-06-16 16:52:51</t>
  </si>
  <si>
    <t>吴松晓</t>
  </si>
  <si>
    <t>000004164752</t>
  </si>
  <si>
    <t>2017-06-16 16:48:45</t>
  </si>
  <si>
    <t>王玉</t>
  </si>
  <si>
    <t>000004162984</t>
  </si>
  <si>
    <t>2017-06-16 16:48:30</t>
  </si>
  <si>
    <t>王立艳</t>
  </si>
  <si>
    <t>000004158816</t>
  </si>
  <si>
    <t>2017-06-16 16:48:09</t>
  </si>
  <si>
    <t>卢春艳</t>
  </si>
  <si>
    <t>000004155694</t>
  </si>
  <si>
    <t>2017-06-16 16:47:50</t>
  </si>
  <si>
    <t>徐娟妹</t>
  </si>
  <si>
    <t>000004153226</t>
  </si>
  <si>
    <t>2017-06-16 16:47:31</t>
  </si>
  <si>
    <t>杨丽芳</t>
  </si>
  <si>
    <t>000004151075</t>
  </si>
  <si>
    <t>2017-06-16 16:47:13</t>
  </si>
  <si>
    <t>桃宏坤</t>
  </si>
  <si>
    <t>000004149421</t>
  </si>
  <si>
    <t>2017-06-16 16:46:58</t>
  </si>
  <si>
    <t>桃子蕊</t>
  </si>
  <si>
    <t>000004147554</t>
  </si>
  <si>
    <t>2017-06-16 16:46:43</t>
  </si>
  <si>
    <t>帐户与户名不符</t>
  </si>
  <si>
    <t>000004144039</t>
  </si>
  <si>
    <t>2017-06-16 16:46:18</t>
  </si>
  <si>
    <t>陇德翠</t>
  </si>
  <si>
    <t>000004142502</t>
  </si>
  <si>
    <t>2017-06-16 16:46:04</t>
  </si>
  <si>
    <t>李文姬</t>
  </si>
  <si>
    <t>000004122425</t>
  </si>
  <si>
    <t>2017-06-16 16:43:40</t>
  </si>
  <si>
    <t>账户户名不符</t>
  </si>
  <si>
    <t>000004119520</t>
  </si>
  <si>
    <t>2017-06-16 16:43:18</t>
  </si>
  <si>
    <t>户名不符</t>
  </si>
  <si>
    <t>000004116817</t>
  </si>
  <si>
    <t>2017-06-16 16:42:53</t>
  </si>
  <si>
    <t>000004114699</t>
  </si>
  <si>
    <t>2017-06-16 16:42:33</t>
  </si>
  <si>
    <r>
      <rPr>
        <b/>
        <sz val="10"/>
        <color indexed="8"/>
        <rFont val="宋体"/>
        <family val="3"/>
        <charset val="134"/>
      </rPr>
      <t>银行退款</t>
    </r>
    <phoneticPr fontId="3" type="noConversion"/>
  </si>
  <si>
    <t>网银退汇</t>
  </si>
  <si>
    <t>8</t>
  </si>
  <si>
    <t>0052131989</t>
  </si>
  <si>
    <t>1000095230</t>
  </si>
  <si>
    <t>彭丽梅</t>
  </si>
  <si>
    <t>0052133362</t>
  </si>
  <si>
    <t>1000079606</t>
  </si>
  <si>
    <t>王曦</t>
  </si>
  <si>
    <t>0052133405</t>
  </si>
  <si>
    <t>1000079633</t>
  </si>
  <si>
    <t>饶盈</t>
  </si>
  <si>
    <t>0052134335</t>
  </si>
  <si>
    <t>1000085271</t>
  </si>
  <si>
    <t>0052134852</t>
  </si>
  <si>
    <t>1000096177</t>
  </si>
  <si>
    <t>曾应葵</t>
  </si>
  <si>
    <t>0052135104</t>
  </si>
  <si>
    <t>1000095547</t>
  </si>
  <si>
    <t>母松艳</t>
  </si>
  <si>
    <t>0052135503</t>
  </si>
  <si>
    <t>1000085895</t>
  </si>
  <si>
    <t>谢会清</t>
  </si>
  <si>
    <t>0052137876</t>
  </si>
  <si>
    <t>1000095297</t>
  </si>
  <si>
    <t>宁双秀</t>
  </si>
  <si>
    <t>0052138405</t>
  </si>
  <si>
    <t>1000025733</t>
  </si>
  <si>
    <t>杨德凤</t>
  </si>
  <si>
    <t>0052138462</t>
  </si>
  <si>
    <t>0111293034</t>
  </si>
  <si>
    <t>徐铖</t>
  </si>
  <si>
    <t>0052140046</t>
  </si>
  <si>
    <t>1000039436</t>
  </si>
  <si>
    <t>左慧香</t>
  </si>
  <si>
    <t>1000044473</t>
  </si>
  <si>
    <t>0052140971</t>
  </si>
  <si>
    <t>1000067883</t>
  </si>
  <si>
    <t>靳珊珊</t>
  </si>
  <si>
    <t>0052141115</t>
  </si>
  <si>
    <t>1000095314</t>
  </si>
  <si>
    <t>0052142301</t>
  </si>
  <si>
    <t>1000096478</t>
  </si>
  <si>
    <t>唐宁</t>
  </si>
  <si>
    <t>0052143297</t>
  </si>
  <si>
    <t>1000085348</t>
  </si>
  <si>
    <t>0052147129</t>
  </si>
  <si>
    <t>1000095300</t>
  </si>
  <si>
    <t>0052151154</t>
  </si>
  <si>
    <t>1000059949</t>
  </si>
  <si>
    <t>潘天然</t>
  </si>
  <si>
    <t>0052151576</t>
  </si>
  <si>
    <t>1000095543</t>
  </si>
  <si>
    <t>郑智高</t>
  </si>
  <si>
    <t>0052151633</t>
  </si>
  <si>
    <t>1000095553</t>
  </si>
  <si>
    <t>母树云</t>
  </si>
  <si>
    <t>0052151718</t>
  </si>
  <si>
    <t>1000095560</t>
  </si>
  <si>
    <t>郑佳怡</t>
  </si>
  <si>
    <t>0052152107</t>
  </si>
  <si>
    <t>1000087032</t>
  </si>
  <si>
    <t>吴光素</t>
  </si>
  <si>
    <t>0052152535</t>
  </si>
  <si>
    <t>1000086450</t>
  </si>
  <si>
    <t>岑艳</t>
  </si>
  <si>
    <t>0052152883</t>
  </si>
  <si>
    <t>1000095331</t>
  </si>
  <si>
    <t>熊波</t>
  </si>
  <si>
    <t>0052152912</t>
  </si>
  <si>
    <t>1000096060</t>
  </si>
  <si>
    <t>罗再艳</t>
  </si>
  <si>
    <t>0052153120</t>
  </si>
  <si>
    <t>1000040411</t>
  </si>
  <si>
    <t>0052153179</t>
  </si>
  <si>
    <t>1000040404</t>
  </si>
  <si>
    <t>0052154465</t>
  </si>
  <si>
    <t>1000095925</t>
  </si>
  <si>
    <t>0052154795</t>
  </si>
  <si>
    <t>1000095352</t>
  </si>
  <si>
    <t>0052154820</t>
  </si>
  <si>
    <t>1000095258</t>
  </si>
  <si>
    <t>苏丽君</t>
  </si>
  <si>
    <t>0052154856</t>
  </si>
  <si>
    <t>1000096097</t>
  </si>
  <si>
    <t>李昌友</t>
  </si>
  <si>
    <t>0052155023</t>
  </si>
  <si>
    <t>1000096922</t>
  </si>
  <si>
    <t>0052155031</t>
  </si>
  <si>
    <t>1000093343</t>
  </si>
  <si>
    <t>骆开新</t>
  </si>
  <si>
    <t>0052156948</t>
  </si>
  <si>
    <t>1000095170</t>
  </si>
  <si>
    <t>邓凤</t>
  </si>
  <si>
    <t>0052157704</t>
  </si>
  <si>
    <t>1000020077</t>
  </si>
  <si>
    <t>0052162339</t>
  </si>
  <si>
    <t>1000084630</t>
  </si>
  <si>
    <t>徐瑞根</t>
  </si>
  <si>
    <t>0052164606</t>
  </si>
  <si>
    <t>1000086821</t>
  </si>
  <si>
    <t>段丽香</t>
  </si>
  <si>
    <t>0052164618</t>
  </si>
  <si>
    <t>1000097657</t>
  </si>
  <si>
    <t>林玲玲</t>
  </si>
  <si>
    <t>0052165115</t>
  </si>
  <si>
    <t>1000050923</t>
  </si>
  <si>
    <t>0052165161</t>
  </si>
  <si>
    <t>0052166617</t>
  </si>
  <si>
    <t>1000096145</t>
  </si>
  <si>
    <t>保亚蓉</t>
  </si>
  <si>
    <t>0052168456</t>
  </si>
  <si>
    <t>1000097795</t>
  </si>
  <si>
    <t>李永兵</t>
  </si>
  <si>
    <t>0052168600</t>
  </si>
  <si>
    <t>1000097018</t>
  </si>
  <si>
    <t>张世堂</t>
  </si>
  <si>
    <t>0052168990</t>
  </si>
  <si>
    <t>1000095359</t>
  </si>
  <si>
    <t>李文申</t>
  </si>
  <si>
    <t>0052169187</t>
  </si>
  <si>
    <t>1000060661</t>
  </si>
  <si>
    <t>沈成勇</t>
  </si>
  <si>
    <t>0052169495</t>
  </si>
  <si>
    <t>1000091400</t>
  </si>
  <si>
    <t>肖梅果</t>
  </si>
  <si>
    <t>0052169729</t>
  </si>
  <si>
    <t>1000039270</t>
  </si>
  <si>
    <t>0052170705</t>
  </si>
  <si>
    <t>1000098058</t>
  </si>
  <si>
    <t>施慧</t>
  </si>
  <si>
    <t>0052171040</t>
  </si>
  <si>
    <t>1000074331</t>
  </si>
  <si>
    <t>陈娟</t>
  </si>
  <si>
    <t>0052171749</t>
  </si>
  <si>
    <t>1000069229</t>
  </si>
  <si>
    <t>张树花</t>
  </si>
  <si>
    <t>0052172009</t>
  </si>
  <si>
    <t>1000083823</t>
  </si>
  <si>
    <t>谭梅</t>
  </si>
  <si>
    <t>0052172199</t>
  </si>
  <si>
    <t>1000089671</t>
  </si>
  <si>
    <t>徐卓颖</t>
  </si>
  <si>
    <t>0052172773</t>
  </si>
  <si>
    <t>1000091576</t>
  </si>
  <si>
    <t>和成宝</t>
  </si>
  <si>
    <t>0052209914</t>
  </si>
  <si>
    <t>1000097822</t>
  </si>
  <si>
    <t>丁建工</t>
  </si>
  <si>
    <t>0052211152</t>
  </si>
  <si>
    <t>0052229703</t>
  </si>
  <si>
    <t>5303-0328012286</t>
  </si>
  <si>
    <t>赵再福</t>
  </si>
  <si>
    <t>0052237020</t>
  </si>
  <si>
    <t>1000097249</t>
  </si>
  <si>
    <t>谢剑锋</t>
  </si>
  <si>
    <t>0052239872</t>
  </si>
  <si>
    <t>1000098046</t>
  </si>
  <si>
    <t>伏禹星</t>
  </si>
  <si>
    <t>0052248002</t>
  </si>
  <si>
    <t>1000095042</t>
  </si>
  <si>
    <t>郑祖均</t>
  </si>
  <si>
    <t>0052254536</t>
  </si>
  <si>
    <t>1000073605</t>
  </si>
  <si>
    <t>李富国</t>
  </si>
  <si>
    <t>0052255732</t>
  </si>
  <si>
    <t>1000095449</t>
  </si>
  <si>
    <t>李茂胜</t>
  </si>
  <si>
    <t>0052256242</t>
  </si>
  <si>
    <t>1000091772</t>
  </si>
  <si>
    <t>肖伟</t>
  </si>
  <si>
    <t>0052257760</t>
  </si>
  <si>
    <t>1000075584</t>
  </si>
  <si>
    <t>陈院芬</t>
  </si>
  <si>
    <t>0052258031</t>
  </si>
  <si>
    <t>5011268280</t>
  </si>
  <si>
    <t>余红卫</t>
  </si>
  <si>
    <t>0052260637</t>
  </si>
  <si>
    <t>1000065558</t>
  </si>
  <si>
    <t>黄座金</t>
  </si>
  <si>
    <t>0052271446</t>
  </si>
  <si>
    <t>1000098785</t>
  </si>
  <si>
    <t>0052271458</t>
  </si>
  <si>
    <t>1000091506</t>
  </si>
  <si>
    <t>张洁玲</t>
  </si>
  <si>
    <t>0052271642</t>
  </si>
  <si>
    <t>5306-0627025002</t>
  </si>
  <si>
    <t>陆进</t>
  </si>
  <si>
    <t>0052271656</t>
  </si>
  <si>
    <t>5306-0627031796</t>
  </si>
  <si>
    <t>杨菊飞</t>
  </si>
  <si>
    <t>0052271677</t>
  </si>
  <si>
    <t>1000097956</t>
  </si>
  <si>
    <t>张兰芬</t>
  </si>
  <si>
    <t>0052271693</t>
  </si>
  <si>
    <t>1000099031</t>
  </si>
  <si>
    <t>苟涛</t>
  </si>
  <si>
    <t>0052272339</t>
  </si>
  <si>
    <t>1000087739</t>
  </si>
  <si>
    <t>董丽</t>
  </si>
  <si>
    <t>0052272414</t>
  </si>
  <si>
    <t>1000076338</t>
  </si>
  <si>
    <t>0052272418</t>
  </si>
  <si>
    <t>0052296092</t>
  </si>
  <si>
    <t>1000097895</t>
  </si>
  <si>
    <t>陈丽琼</t>
  </si>
  <si>
    <t>0052296677</t>
  </si>
  <si>
    <t>1000098891</t>
  </si>
  <si>
    <t>赵兴蓉</t>
  </si>
  <si>
    <t>0052298273</t>
  </si>
  <si>
    <t>1000099799</t>
  </si>
  <si>
    <t>0052299676</t>
  </si>
  <si>
    <t>1000086479</t>
  </si>
  <si>
    <t>张国剑</t>
  </si>
  <si>
    <t>0052301043</t>
  </si>
  <si>
    <t>1000089562</t>
  </si>
  <si>
    <t>方仕敏</t>
  </si>
  <si>
    <t>0052304442</t>
  </si>
  <si>
    <t>1000043416</t>
  </si>
  <si>
    <t>李菊珍</t>
  </si>
  <si>
    <t>0052312650</t>
  </si>
  <si>
    <t>1000099097</t>
  </si>
  <si>
    <t>0052313697</t>
  </si>
  <si>
    <t>1000076251</t>
  </si>
  <si>
    <t>郑良才</t>
  </si>
  <si>
    <t>0052315327</t>
  </si>
  <si>
    <t>1000099313</t>
  </si>
  <si>
    <t>杨斌</t>
  </si>
  <si>
    <t>0052326538</t>
  </si>
  <si>
    <t>1000098810</t>
  </si>
  <si>
    <t>卢美菊</t>
  </si>
  <si>
    <t>0052330765</t>
  </si>
  <si>
    <t>1000074767</t>
  </si>
  <si>
    <t>杨春</t>
  </si>
  <si>
    <t>0052330827</t>
  </si>
  <si>
    <t>1000004115</t>
  </si>
  <si>
    <t>刘金玲</t>
  </si>
  <si>
    <t>0052331259</t>
  </si>
  <si>
    <t>1000099982</t>
  </si>
  <si>
    <t>许梅</t>
  </si>
  <si>
    <t>0052331755</t>
  </si>
  <si>
    <t>1000060405</t>
  </si>
  <si>
    <t>包乔发</t>
  </si>
  <si>
    <t>0052331950</t>
  </si>
  <si>
    <t>1000013682</t>
  </si>
  <si>
    <t>李小东</t>
  </si>
  <si>
    <t>0052331973</t>
  </si>
  <si>
    <t>0052331978</t>
  </si>
  <si>
    <t>0052331984</t>
  </si>
  <si>
    <t>1000076770</t>
  </si>
  <si>
    <t>朱宏伟</t>
  </si>
  <si>
    <t>0052332001</t>
  </si>
  <si>
    <t>1000016194</t>
  </si>
  <si>
    <t>蔡文艳</t>
  </si>
  <si>
    <t>0052332009</t>
  </si>
  <si>
    <t>0052332105</t>
  </si>
  <si>
    <t>1000100128</t>
  </si>
  <si>
    <t>郭文浩</t>
  </si>
  <si>
    <t>0052332262</t>
  </si>
  <si>
    <t>1000085296</t>
  </si>
  <si>
    <t>朱元凤</t>
  </si>
  <si>
    <t>0052332369</t>
  </si>
  <si>
    <t>1000075694</t>
  </si>
  <si>
    <t>0052332555</t>
  </si>
  <si>
    <t>1000089245</t>
  </si>
  <si>
    <t>王子文</t>
  </si>
  <si>
    <t>0052334787</t>
  </si>
  <si>
    <t>1000072430</t>
  </si>
  <si>
    <t>毛娅苏</t>
  </si>
  <si>
    <t>0052341790</t>
  </si>
  <si>
    <t>1000079479</t>
  </si>
  <si>
    <t>刘花霞</t>
  </si>
  <si>
    <t>0052342100</t>
  </si>
  <si>
    <t>1000022301</t>
  </si>
  <si>
    <t>严学芬</t>
  </si>
  <si>
    <t>0052342646</t>
  </si>
  <si>
    <t>1000055292</t>
  </si>
  <si>
    <t>黄乔珍</t>
  </si>
  <si>
    <t>0052343748</t>
  </si>
  <si>
    <t>1000100322</t>
  </si>
  <si>
    <t>张庭源</t>
  </si>
  <si>
    <t>0052343936</t>
  </si>
  <si>
    <t>1000076859</t>
  </si>
  <si>
    <t>阮仕美</t>
  </si>
  <si>
    <t>0052350712</t>
  </si>
  <si>
    <t>1000028439</t>
  </si>
  <si>
    <t>郭秀云</t>
  </si>
  <si>
    <t>0052350786</t>
  </si>
  <si>
    <t>1000056688</t>
  </si>
  <si>
    <t>刘丽发</t>
  </si>
  <si>
    <t>0052351969</t>
  </si>
  <si>
    <t>1000102193</t>
  </si>
  <si>
    <t>郑传新</t>
  </si>
  <si>
    <t>0052352278</t>
  </si>
  <si>
    <t>1000102546</t>
  </si>
  <si>
    <t>黄明英</t>
  </si>
  <si>
    <t>0052352362</t>
  </si>
  <si>
    <t>1000090786</t>
  </si>
  <si>
    <t>0052352509</t>
  </si>
  <si>
    <t>1000094879</t>
  </si>
  <si>
    <t>王开雄</t>
  </si>
  <si>
    <t>0052355888</t>
  </si>
  <si>
    <t>1000033227</t>
  </si>
  <si>
    <t>李国元</t>
  </si>
  <si>
    <t>0052357227</t>
  </si>
  <si>
    <t>1000033940</t>
  </si>
  <si>
    <t>0052357845</t>
  </si>
  <si>
    <t>0052358114</t>
  </si>
  <si>
    <t>1000030818</t>
  </si>
  <si>
    <t>0052358263</t>
  </si>
  <si>
    <t>1000101818</t>
  </si>
  <si>
    <t>陈杰</t>
  </si>
  <si>
    <t>0052360503</t>
  </si>
  <si>
    <t>1000017388</t>
  </si>
  <si>
    <t>李萍</t>
  </si>
  <si>
    <t>0052361627</t>
  </si>
  <si>
    <t>1000103508</t>
  </si>
  <si>
    <t>李新华</t>
  </si>
  <si>
    <t>0052361962</t>
  </si>
  <si>
    <t>1000033443</t>
  </si>
  <si>
    <t>0052362057</t>
  </si>
  <si>
    <t>1000069994</t>
  </si>
  <si>
    <t>李宗蓉</t>
  </si>
  <si>
    <t>0052365252</t>
  </si>
  <si>
    <t>1000050168</t>
  </si>
  <si>
    <t>李赛艳</t>
  </si>
  <si>
    <t>0052365429</t>
  </si>
  <si>
    <t>0052366718</t>
  </si>
  <si>
    <t>1000101569</t>
  </si>
  <si>
    <t>邹雪</t>
  </si>
  <si>
    <t>0052369920</t>
  </si>
  <si>
    <t>1000104248</t>
  </si>
  <si>
    <t>陈娜</t>
  </si>
  <si>
    <t>0052370409</t>
  </si>
  <si>
    <t>0112374721</t>
  </si>
  <si>
    <t>王超</t>
  </si>
  <si>
    <t>0052370603</t>
  </si>
  <si>
    <t>0052370649</t>
  </si>
  <si>
    <t>1000104643</t>
  </si>
  <si>
    <t>庞清珍</t>
  </si>
  <si>
    <t>0052370865</t>
  </si>
  <si>
    <t>1000102938</t>
  </si>
  <si>
    <t>段乔桩</t>
  </si>
  <si>
    <t>0052371768</t>
  </si>
  <si>
    <t>1000102097</t>
  </si>
  <si>
    <t>0052372193</t>
  </si>
  <si>
    <t>1000102978</t>
  </si>
  <si>
    <t>杨成利</t>
  </si>
  <si>
    <t>0052372846</t>
  </si>
  <si>
    <t>1000103158</t>
  </si>
  <si>
    <t>0052373098</t>
  </si>
  <si>
    <t>1000103700</t>
  </si>
  <si>
    <t>蒋仕伟</t>
  </si>
  <si>
    <t>0052373179</t>
  </si>
  <si>
    <t>1000103658</t>
  </si>
  <si>
    <t>朱琳</t>
  </si>
  <si>
    <t>0052373356</t>
  </si>
  <si>
    <t>1000101596</t>
  </si>
  <si>
    <t>沈玲</t>
  </si>
  <si>
    <t>0052373552</t>
  </si>
  <si>
    <t>1000019994</t>
  </si>
  <si>
    <t>0052373839</t>
  </si>
  <si>
    <t>1000103056</t>
  </si>
  <si>
    <t>林素碧</t>
  </si>
  <si>
    <t>0052374615</t>
  </si>
  <si>
    <t>1000103665</t>
  </si>
  <si>
    <t>刘梅</t>
  </si>
  <si>
    <t>0052377961</t>
  </si>
  <si>
    <t>0103254541</t>
  </si>
  <si>
    <t>吴箫</t>
  </si>
  <si>
    <t>0052378059</t>
  </si>
  <si>
    <t>1000102368</t>
  </si>
  <si>
    <t>赵艳</t>
  </si>
  <si>
    <t>0052378184</t>
  </si>
  <si>
    <t>1000102817</t>
  </si>
  <si>
    <t>王金艳</t>
  </si>
  <si>
    <t>0052378320</t>
  </si>
  <si>
    <t>1000103579</t>
  </si>
  <si>
    <t>张乐乐</t>
  </si>
  <si>
    <t>0052379312</t>
  </si>
  <si>
    <t>1000102634</t>
  </si>
  <si>
    <t>韦正林</t>
  </si>
  <si>
    <t>0052379500</t>
  </si>
  <si>
    <t>1000102457</t>
  </si>
  <si>
    <t>施灿吉</t>
  </si>
  <si>
    <t>0052379583</t>
  </si>
  <si>
    <t>1000103091</t>
  </si>
  <si>
    <t>李光良</t>
  </si>
  <si>
    <t>0052379593</t>
  </si>
  <si>
    <t>0052379608</t>
  </si>
  <si>
    <t>1000103140</t>
  </si>
  <si>
    <t>赖维容</t>
  </si>
  <si>
    <t>0052380307</t>
  </si>
  <si>
    <t>1000102178</t>
  </si>
  <si>
    <t>0052380402</t>
  </si>
  <si>
    <t>1000103000</t>
  </si>
  <si>
    <t>张光臻</t>
  </si>
  <si>
    <t>0052380429</t>
  </si>
  <si>
    <t>1000100017</t>
  </si>
  <si>
    <t>李美芬</t>
  </si>
  <si>
    <t>0052380434</t>
  </si>
  <si>
    <t>1000100019</t>
  </si>
  <si>
    <t>赵从伟</t>
  </si>
  <si>
    <t>0052387126</t>
  </si>
  <si>
    <t>1000102518</t>
  </si>
  <si>
    <t>解明晓</t>
  </si>
  <si>
    <t>0052387572</t>
  </si>
  <si>
    <t>1000101527</t>
  </si>
  <si>
    <t>曹华</t>
  </si>
  <si>
    <t>0052388220</t>
  </si>
  <si>
    <t>1000012151</t>
  </si>
  <si>
    <t>普春妹</t>
  </si>
  <si>
    <t>0052388307</t>
  </si>
  <si>
    <t>1000105108</t>
  </si>
  <si>
    <t>0052389077</t>
  </si>
  <si>
    <t>1000031882</t>
  </si>
  <si>
    <t>马琳</t>
  </si>
  <si>
    <t>0052389515</t>
  </si>
  <si>
    <t>1000100369</t>
  </si>
  <si>
    <t>尹方兴</t>
  </si>
  <si>
    <t>0052390727</t>
  </si>
  <si>
    <t>1000094024</t>
  </si>
  <si>
    <t>季萍妹</t>
  </si>
  <si>
    <t>0052391957</t>
  </si>
  <si>
    <t>1000102748</t>
  </si>
  <si>
    <t>罗正琦</t>
  </si>
  <si>
    <t>0052393272</t>
  </si>
  <si>
    <t>1000104149</t>
  </si>
  <si>
    <t>潘秀英</t>
  </si>
  <si>
    <t>0052393364</t>
  </si>
  <si>
    <t>1000103979</t>
  </si>
  <si>
    <t>吕卓焕</t>
  </si>
  <si>
    <t>0052393386</t>
  </si>
  <si>
    <t>1000056066</t>
  </si>
  <si>
    <t>窦丽琼</t>
  </si>
  <si>
    <t>0052393692</t>
  </si>
  <si>
    <t>5303-5030030269</t>
  </si>
  <si>
    <t>0052394192</t>
  </si>
  <si>
    <t>5307-0701015473</t>
  </si>
  <si>
    <t>姚寿华</t>
  </si>
  <si>
    <t>0052394617</t>
  </si>
  <si>
    <t>1000102322</t>
  </si>
  <si>
    <t>冯义庆</t>
  </si>
  <si>
    <t>0052395690</t>
  </si>
  <si>
    <t>0052395687</t>
  </si>
  <si>
    <t>1000045032</t>
  </si>
  <si>
    <t>文永仙</t>
  </si>
  <si>
    <t>0052396710</t>
  </si>
  <si>
    <t>1000093200</t>
  </si>
  <si>
    <t>丁春稳</t>
  </si>
  <si>
    <t>0052396948</t>
  </si>
  <si>
    <t>1000005011</t>
  </si>
  <si>
    <t>毛培仙</t>
  </si>
  <si>
    <t>0052397279</t>
  </si>
  <si>
    <t>1000105766</t>
  </si>
  <si>
    <t>谭斌</t>
  </si>
  <si>
    <t>0052419630</t>
  </si>
  <si>
    <t>1000064357</t>
  </si>
  <si>
    <t>罗青</t>
  </si>
  <si>
    <t>0052456433</t>
  </si>
  <si>
    <t>1000088110</t>
  </si>
  <si>
    <t>郑淑钰</t>
  </si>
  <si>
    <t>0052459630</t>
  </si>
  <si>
    <t>1000105984</t>
  </si>
  <si>
    <t>马双丽</t>
  </si>
  <si>
    <t>0052460296</t>
  </si>
  <si>
    <t>1000092220</t>
  </si>
  <si>
    <t>徐应梅</t>
  </si>
  <si>
    <t>0052461843</t>
  </si>
  <si>
    <t>5329-2901115713</t>
  </si>
  <si>
    <t>杜丽丽</t>
  </si>
  <si>
    <t>0052462659</t>
  </si>
  <si>
    <t>0111118451</t>
  </si>
  <si>
    <t>王毓辉</t>
  </si>
  <si>
    <t>0052463345</t>
  </si>
  <si>
    <t>1000101997</t>
  </si>
  <si>
    <t>耿姣</t>
  </si>
  <si>
    <t>0052465897</t>
  </si>
  <si>
    <t>1000103295</t>
  </si>
  <si>
    <t>高丽华</t>
  </si>
  <si>
    <t>0052467315</t>
  </si>
  <si>
    <t>1000094051</t>
  </si>
  <si>
    <t>杨桃英</t>
  </si>
  <si>
    <t>0052477083</t>
  </si>
  <si>
    <t>1000026470</t>
  </si>
  <si>
    <t>杨焕</t>
  </si>
  <si>
    <t>0052479629</t>
  </si>
  <si>
    <t>1000081381</t>
  </si>
  <si>
    <t>马先宾</t>
  </si>
  <si>
    <t>0052480323</t>
  </si>
  <si>
    <t>1000105369</t>
  </si>
  <si>
    <t>崔芹娥</t>
  </si>
  <si>
    <t>0052480446</t>
  </si>
  <si>
    <t>1000107239</t>
  </si>
  <si>
    <t>盛美芬</t>
  </si>
  <si>
    <t>0052481117</t>
  </si>
  <si>
    <t>1000015714</t>
  </si>
  <si>
    <t>张贵芬</t>
  </si>
  <si>
    <t>0052481267</t>
  </si>
  <si>
    <t>1000098690</t>
  </si>
  <si>
    <t>陈艳</t>
  </si>
  <si>
    <t>0052481362</t>
  </si>
  <si>
    <t>1000094268</t>
  </si>
  <si>
    <t>李仲娴</t>
  </si>
  <si>
    <t>0052485044</t>
  </si>
  <si>
    <t>1000009147</t>
  </si>
  <si>
    <t>周艳</t>
  </si>
  <si>
    <t>0052485048</t>
  </si>
  <si>
    <t>1000106862</t>
  </si>
  <si>
    <t>潘光省</t>
  </si>
  <si>
    <t>0052486178</t>
  </si>
  <si>
    <t>1000056620</t>
  </si>
  <si>
    <t>赵振翔</t>
  </si>
  <si>
    <t>0052486335</t>
  </si>
  <si>
    <t>0052491666</t>
  </si>
  <si>
    <t>1000090794</t>
  </si>
  <si>
    <t>任燕</t>
  </si>
  <si>
    <t>0052491931</t>
  </si>
  <si>
    <t>1000029506</t>
  </si>
  <si>
    <t>王友瑞</t>
  </si>
  <si>
    <t>0052493257</t>
  </si>
  <si>
    <t>1000088863</t>
  </si>
  <si>
    <t>肖梅</t>
  </si>
  <si>
    <t>0052493594</t>
  </si>
  <si>
    <t>1000106810</t>
  </si>
  <si>
    <t>金俊仙</t>
  </si>
  <si>
    <t>0052493829</t>
  </si>
  <si>
    <t>1000106576</t>
  </si>
  <si>
    <t>陈丽君</t>
  </si>
  <si>
    <t>0052493835</t>
  </si>
  <si>
    <t>1000014515</t>
  </si>
  <si>
    <t>杨云</t>
  </si>
  <si>
    <t>0052494338</t>
  </si>
  <si>
    <t>1000097329</t>
  </si>
  <si>
    <t>汉顺香</t>
  </si>
  <si>
    <t>0052494575</t>
  </si>
  <si>
    <t>1000033212</t>
  </si>
  <si>
    <t>毛金明</t>
  </si>
  <si>
    <t>0052497210</t>
  </si>
  <si>
    <t>1000019737</t>
  </si>
  <si>
    <t>张丽花</t>
  </si>
  <si>
    <t>0052498186</t>
  </si>
  <si>
    <t>1000106298</t>
  </si>
  <si>
    <t>张红贵</t>
  </si>
  <si>
    <t>0052498225</t>
  </si>
  <si>
    <t>1000106300</t>
  </si>
  <si>
    <t>陈霞云</t>
  </si>
  <si>
    <t>0052499329</t>
  </si>
  <si>
    <t>1000107932</t>
  </si>
  <si>
    <t>吕忠琼</t>
  </si>
  <si>
    <t>0052501554</t>
  </si>
  <si>
    <t>0052502655</t>
  </si>
  <si>
    <t>1000106572</t>
  </si>
  <si>
    <t>黄静梅</t>
  </si>
  <si>
    <t>0052502973</t>
  </si>
  <si>
    <t>1000106547</t>
  </si>
  <si>
    <t>饶洪珍</t>
  </si>
  <si>
    <t>0052503586</t>
  </si>
  <si>
    <t>1000075900</t>
  </si>
  <si>
    <t>潘军</t>
  </si>
  <si>
    <t>0052504921</t>
  </si>
  <si>
    <t>1000107505</t>
  </si>
  <si>
    <t>卯玉仙</t>
  </si>
  <si>
    <t>0052521283</t>
  </si>
  <si>
    <t>5303-5030100142</t>
  </si>
  <si>
    <t>高红梅</t>
  </si>
  <si>
    <t>0052522067</t>
  </si>
  <si>
    <t>1000102240</t>
  </si>
  <si>
    <t>马明兰</t>
  </si>
  <si>
    <t>0052523979</t>
  </si>
  <si>
    <t>1000050052</t>
  </si>
  <si>
    <t>苏丽梅</t>
  </si>
  <si>
    <t>0052524332</t>
  </si>
  <si>
    <t>1000074683</t>
  </si>
  <si>
    <t>杨珊珊</t>
  </si>
  <si>
    <t>0052530545</t>
  </si>
  <si>
    <t>1000101294</t>
  </si>
  <si>
    <t>张丽凤</t>
  </si>
  <si>
    <t>0052532651</t>
  </si>
  <si>
    <t>1000083291</t>
  </si>
  <si>
    <t>关翠菊</t>
  </si>
  <si>
    <t>0052533335</t>
  </si>
  <si>
    <t>1000106853</t>
  </si>
  <si>
    <t>黄初德</t>
  </si>
  <si>
    <t>0052533444</t>
  </si>
  <si>
    <t>0052533530</t>
  </si>
  <si>
    <t>1000108079</t>
  </si>
  <si>
    <t>王春燕</t>
  </si>
  <si>
    <t>0052538121</t>
  </si>
  <si>
    <t>1000076795</t>
  </si>
  <si>
    <t>付显培</t>
  </si>
  <si>
    <t>0052543272</t>
  </si>
  <si>
    <t>1000056449</t>
  </si>
  <si>
    <t>谷修道</t>
  </si>
  <si>
    <t>0052543473</t>
  </si>
  <si>
    <t>1000056415</t>
  </si>
  <si>
    <t>刘安祝</t>
  </si>
  <si>
    <t>0052545348</t>
  </si>
  <si>
    <t>1000076865</t>
  </si>
  <si>
    <t>汤卓</t>
  </si>
  <si>
    <t>0052546053</t>
  </si>
  <si>
    <t>1000005712</t>
  </si>
  <si>
    <t>左薇</t>
  </si>
  <si>
    <t>0052546074</t>
  </si>
  <si>
    <t>0111226892</t>
  </si>
  <si>
    <t>张俊</t>
  </si>
  <si>
    <t>0052546271</t>
  </si>
  <si>
    <t>1000091069</t>
  </si>
  <si>
    <t>谢煜娇</t>
  </si>
  <si>
    <t>0052547183</t>
  </si>
  <si>
    <t>1000109743</t>
  </si>
  <si>
    <t>韩坤</t>
  </si>
  <si>
    <t>0052547388</t>
  </si>
  <si>
    <t>5010891999</t>
  </si>
  <si>
    <t>普家昆</t>
  </si>
  <si>
    <t>0052548628</t>
  </si>
  <si>
    <t>0101231187</t>
  </si>
  <si>
    <t>谯丹</t>
  </si>
  <si>
    <t>0052555096</t>
  </si>
  <si>
    <t>5304-0402055688</t>
  </si>
  <si>
    <t>童俪芹</t>
  </si>
  <si>
    <t>0052558199</t>
  </si>
  <si>
    <t>1000105582</t>
  </si>
  <si>
    <t>陈洪</t>
  </si>
  <si>
    <t>0052568781</t>
  </si>
  <si>
    <t>1000100947</t>
  </si>
  <si>
    <t>尹吉书</t>
  </si>
  <si>
    <t>0052574981</t>
  </si>
  <si>
    <t>1000098755</t>
  </si>
  <si>
    <t>张鑫梅</t>
  </si>
  <si>
    <t>0052584495</t>
  </si>
  <si>
    <t>1000102654</t>
  </si>
  <si>
    <t>胡邦福</t>
  </si>
  <si>
    <t>0052591770</t>
  </si>
  <si>
    <t>5334-3400022841</t>
  </si>
  <si>
    <t>王惠祥</t>
  </si>
  <si>
    <t>0052601146</t>
  </si>
  <si>
    <t>1000106447</t>
  </si>
  <si>
    <t>李云春</t>
  </si>
  <si>
    <t>0052602936</t>
  </si>
  <si>
    <t>0113037070</t>
  </si>
  <si>
    <t>李华金</t>
  </si>
  <si>
    <t>0052605105</t>
  </si>
  <si>
    <t>1000018481</t>
  </si>
  <si>
    <t>王传珍</t>
  </si>
  <si>
    <t>0052621043</t>
  </si>
  <si>
    <t>1000083802</t>
  </si>
  <si>
    <t>冯武</t>
  </si>
  <si>
    <t>0052623364</t>
  </si>
  <si>
    <t>0052628267</t>
  </si>
  <si>
    <t>1000104770</t>
  </si>
  <si>
    <t>张馨月</t>
  </si>
  <si>
    <t>0052629688</t>
  </si>
  <si>
    <t>1000103383</t>
  </si>
  <si>
    <t>祝秀英</t>
  </si>
  <si>
    <t>0052642395</t>
  </si>
  <si>
    <t>1000025924</t>
  </si>
  <si>
    <t>曹采琼</t>
  </si>
  <si>
    <t>0052642588</t>
  </si>
  <si>
    <t>1000101439</t>
  </si>
  <si>
    <t>李所莲</t>
  </si>
  <si>
    <t>0052642595</t>
  </si>
  <si>
    <t>1000032498</t>
  </si>
  <si>
    <t>杨雅涵</t>
  </si>
  <si>
    <t>0052643319</t>
  </si>
  <si>
    <t>1000108175</t>
  </si>
  <si>
    <t>李展帆</t>
  </si>
  <si>
    <t>0052643587</t>
  </si>
  <si>
    <t>1000107395</t>
  </si>
  <si>
    <t>张玉芬</t>
  </si>
  <si>
    <t>0052644640</t>
  </si>
  <si>
    <t>1000098633</t>
  </si>
  <si>
    <t>杨远林</t>
  </si>
  <si>
    <t>0052648704</t>
  </si>
  <si>
    <t>1000090760</t>
  </si>
  <si>
    <t>赖顺明</t>
  </si>
  <si>
    <t>SR17061600003048</t>
  </si>
  <si>
    <t>OR17061600083510</t>
  </si>
  <si>
    <t>SR17061600003056</t>
  </si>
  <si>
    <t>OR17061600084151</t>
  </si>
  <si>
    <t>SR17061600003057</t>
  </si>
  <si>
    <t>OR17061600084158</t>
  </si>
  <si>
    <t>SR17061600003066</t>
  </si>
  <si>
    <t>OR17061600084333</t>
  </si>
  <si>
    <t>SR17061600003070</t>
  </si>
  <si>
    <t>OR17061600084429</t>
  </si>
  <si>
    <t>SR17061600003071</t>
  </si>
  <si>
    <t>OR17061600084472</t>
  </si>
  <si>
    <t>SR17061600003075</t>
  </si>
  <si>
    <t>OR17061600084545</t>
  </si>
  <si>
    <t>SR17061600003079</t>
  </si>
  <si>
    <t>OR17061600084666</t>
  </si>
  <si>
    <t>SR17061600003084</t>
  </si>
  <si>
    <t>OR17061600084766</t>
  </si>
  <si>
    <t>SR17061600003083</t>
  </si>
  <si>
    <t>OR17061600084759</t>
  </si>
  <si>
    <t>SR17061600003090</t>
  </si>
  <si>
    <t>OR17061600084883</t>
  </si>
  <si>
    <t>0052140910</t>
  </si>
  <si>
    <t>SR17061600003095</t>
  </si>
  <si>
    <t>OR17061600084941</t>
  </si>
  <si>
    <t>SR17061600003097</t>
  </si>
  <si>
    <t>OR17061600084951</t>
  </si>
  <si>
    <t>SR17061600003099</t>
  </si>
  <si>
    <t>OR17061600084974</t>
  </si>
  <si>
    <t>SR17061600003103</t>
  </si>
  <si>
    <t>OR17061600085030</t>
  </si>
  <si>
    <t>SR17061600003107</t>
  </si>
  <si>
    <t>OR17061600085065</t>
  </si>
  <si>
    <t>SR17061600003119</t>
  </si>
  <si>
    <t>OR17061600085186</t>
  </si>
  <si>
    <t>SR17061600003136</t>
  </si>
  <si>
    <t>OR17061600085314</t>
  </si>
  <si>
    <t>SR17061600003143</t>
  </si>
  <si>
    <t>OR17061600085353</t>
  </si>
  <si>
    <t>SR17061600003145</t>
  </si>
  <si>
    <t>OR17061600085361</t>
  </si>
  <si>
    <t>SR17061600003146</t>
  </si>
  <si>
    <t>OR17061600085369</t>
  </si>
  <si>
    <t>SR17061600003154</t>
  </si>
  <si>
    <t>OR17061600085424</t>
  </si>
  <si>
    <t>SR17061600003159</t>
  </si>
  <si>
    <t>OR17061600085478</t>
  </si>
  <si>
    <t>SR17061600003168</t>
  </si>
  <si>
    <t>OR17061600085528</t>
  </si>
  <si>
    <t>SR17061600003167</t>
  </si>
  <si>
    <t>OR17061600085526</t>
  </si>
  <si>
    <t>SR17061600003170</t>
  </si>
  <si>
    <t>OR17061600085542</t>
  </si>
  <si>
    <t>SR17061600003172</t>
  </si>
  <si>
    <t>OR17061600085544</t>
  </si>
  <si>
    <t>SR17061600003183</t>
  </si>
  <si>
    <t>OR17061600085633</t>
  </si>
  <si>
    <t>SR17061600003187</t>
  </si>
  <si>
    <t>OR17061600085658</t>
  </si>
  <si>
    <t>SR17061600003188</t>
  </si>
  <si>
    <t>OR17061600085661</t>
  </si>
  <si>
    <t>SR17061600003189</t>
  </si>
  <si>
    <t>OR17061600085665</t>
  </si>
  <si>
    <t>SR17061600003193</t>
  </si>
  <si>
    <t>OR17061600085678</t>
  </si>
  <si>
    <t>SR17061600003194</t>
  </si>
  <si>
    <t>OR17061600085680</t>
  </si>
  <si>
    <t>SR17061600003209</t>
  </si>
  <si>
    <t>OR17061600085766</t>
  </si>
  <si>
    <t>SR17061600003213</t>
  </si>
  <si>
    <t>OR17061600085800</t>
  </si>
  <si>
    <t>SR17061600003222</t>
  </si>
  <si>
    <t>OR17061600085915</t>
  </si>
  <si>
    <t>SR17061600003233</t>
  </si>
  <si>
    <t>OR17061600086156</t>
  </si>
  <si>
    <t>SR17061600003234</t>
  </si>
  <si>
    <t>OR17061600086157</t>
  </si>
  <si>
    <t>SR17061600003242</t>
  </si>
  <si>
    <t>OR17061600086212</t>
  </si>
  <si>
    <t>SR17061600003244</t>
  </si>
  <si>
    <t>OR17061600086221</t>
  </si>
  <si>
    <t>SR17061600003254</t>
  </si>
  <si>
    <t>OR17061600086338</t>
  </si>
  <si>
    <t>SR17061600003265</t>
  </si>
  <si>
    <t>OR17061600086433</t>
  </si>
  <si>
    <t>SR17061600003267</t>
  </si>
  <si>
    <t>OR17061600086444</t>
  </si>
  <si>
    <t>SR17061600003274</t>
  </si>
  <si>
    <t>OR17061600086470</t>
  </si>
  <si>
    <t>SR17061600003276</t>
  </si>
  <si>
    <t>OR17061600086490</t>
  </si>
  <si>
    <t>SR17061600003279</t>
  </si>
  <si>
    <t>OR17061600086519</t>
  </si>
  <si>
    <t>SR17061600003285</t>
  </si>
  <si>
    <t>OR17061600086552</t>
  </si>
  <si>
    <t>SR17061600003298</t>
  </si>
  <si>
    <t>OR17061600086631</t>
  </si>
  <si>
    <t>SR17061600003303</t>
  </si>
  <si>
    <t>OR17061600086654</t>
  </si>
  <si>
    <t>SR17061600003311</t>
  </si>
  <si>
    <t>OR17061600086700</t>
  </si>
  <si>
    <t>SR17061600003313</t>
  </si>
  <si>
    <t>OR17061600086726</t>
  </si>
  <si>
    <t>SR17061600003316</t>
  </si>
  <si>
    <t>OR17061600086748</t>
  </si>
  <si>
    <t>SR17061600003323</t>
  </si>
  <si>
    <t>OR17061600086786</t>
  </si>
  <si>
    <t>SR17061600003334</t>
  </si>
  <si>
    <t>OR17061600086880</t>
  </si>
  <si>
    <t>SR17061600003335</t>
  </si>
  <si>
    <t>OR17061600086885</t>
  </si>
  <si>
    <t>SR17061600003340</t>
  </si>
  <si>
    <t>OR17061600086929</t>
  </si>
  <si>
    <t>SR17061600003342</t>
  </si>
  <si>
    <t>OR17061600086944</t>
  </si>
  <si>
    <t>SR17061600003344</t>
  </si>
  <si>
    <t>OR17061600086951</t>
  </si>
  <si>
    <t>SR17061600003347</t>
  </si>
  <si>
    <t>OR17061600086970</t>
  </si>
  <si>
    <t>SR17061600003352</t>
  </si>
  <si>
    <t>OR17061600086995</t>
  </si>
  <si>
    <t>SR17061600003365</t>
  </si>
  <si>
    <t>OR17061600087050</t>
  </si>
  <si>
    <t>SR17061600003366</t>
  </si>
  <si>
    <t>OR17061600087068</t>
  </si>
  <si>
    <t>SR17061600003373</t>
  </si>
  <si>
    <t>OR17061600087102</t>
  </si>
  <si>
    <t>SR17061600003375</t>
  </si>
  <si>
    <t>OR17061600087111</t>
  </si>
  <si>
    <t>SR17061600003391</t>
  </si>
  <si>
    <t>OR17061600087163</t>
  </si>
  <si>
    <t>SR17061700003414</t>
  </si>
  <si>
    <t>OR17061700087528</t>
  </si>
  <si>
    <t>SR17061700003415</t>
  </si>
  <si>
    <t>OR17061700087554</t>
  </si>
  <si>
    <t>SR17061700003420</t>
  </si>
  <si>
    <t>OR17061700087755</t>
  </si>
  <si>
    <t>SR17061700003421</t>
  </si>
  <si>
    <t>OR17061700087761</t>
  </si>
  <si>
    <t>SR17061700003425</t>
  </si>
  <si>
    <t>OR17061700087806</t>
  </si>
  <si>
    <t>SR17061700003427</t>
  </si>
  <si>
    <t>OR17061700087812</t>
  </si>
  <si>
    <t>SR17061700003439</t>
  </si>
  <si>
    <t>OR17061700088061</t>
  </si>
  <si>
    <t>SR17061700003447</t>
  </si>
  <si>
    <t>OR17061700088145</t>
  </si>
  <si>
    <t>SR17061700003449</t>
  </si>
  <si>
    <t>OR17061700088155</t>
  </si>
  <si>
    <t>SR17061700003482</t>
  </si>
  <si>
    <t>OR17061700088465</t>
  </si>
  <si>
    <t>SR17061700003483</t>
  </si>
  <si>
    <t>OR17061700088469</t>
  </si>
  <si>
    <t>SR17061700003487</t>
  </si>
  <si>
    <t>OR17061700088487</t>
  </si>
  <si>
    <t>SR17061700003489</t>
  </si>
  <si>
    <t>OR17061700088501</t>
  </si>
  <si>
    <t>SR17061700003491</t>
  </si>
  <si>
    <t>OR17061700088520</t>
  </si>
  <si>
    <t>SR17061700003494</t>
  </si>
  <si>
    <t>OR17061700088549</t>
  </si>
  <si>
    <t>SR17061700003506</t>
  </si>
  <si>
    <t>OR17061700088604</t>
  </si>
  <si>
    <t>SR17061700003511</t>
  </si>
  <si>
    <t>OR17061700088615</t>
  </si>
  <si>
    <t>SR17061700003512</t>
  </si>
  <si>
    <t>OR17061700088624</t>
  </si>
  <si>
    <t>SR17061700003522</t>
  </si>
  <si>
    <t>OR17061700088667</t>
  </si>
  <si>
    <t>SR17061700003525</t>
  </si>
  <si>
    <t>OR17061700088753</t>
  </si>
  <si>
    <t>SR17061700003526</t>
  </si>
  <si>
    <t>OR17061700088774</t>
  </si>
  <si>
    <t>SR17061700003533</t>
  </si>
  <si>
    <t>OR17061700088885</t>
  </si>
  <si>
    <t>SR17061700003549</t>
  </si>
  <si>
    <t>OR17061700089083</t>
  </si>
  <si>
    <t>SR17061700003555</t>
  </si>
  <si>
    <t>OR17061700089148</t>
  </si>
  <si>
    <t>SR17061700003559</t>
  </si>
  <si>
    <t>OR17061700089161</t>
  </si>
  <si>
    <t>SR17061700003560</t>
  </si>
  <si>
    <t>OR17061700089163</t>
  </si>
  <si>
    <t>SR17061700003562</t>
  </si>
  <si>
    <t>OR17061700089169</t>
  </si>
  <si>
    <t>SR17061700003563</t>
  </si>
  <si>
    <t>OR17061700089172</t>
  </si>
  <si>
    <t>SR17061700003564</t>
  </si>
  <si>
    <t>OR17061700089174</t>
  </si>
  <si>
    <t>SR17061700003568</t>
  </si>
  <si>
    <t>OR17061700089202</t>
  </si>
  <si>
    <t>SR17061700003571</t>
  </si>
  <si>
    <t>OR17061700089231</t>
  </si>
  <si>
    <t>SR17061700003580</t>
  </si>
  <si>
    <t>OR17061700089260</t>
  </si>
  <si>
    <t>SR17061700003587</t>
  </si>
  <si>
    <t>OR17061700089286</t>
  </si>
  <si>
    <t>SR17061700003606</t>
  </si>
  <si>
    <t>OR17061700089366</t>
  </si>
  <si>
    <t>SR17061800003627</t>
  </si>
  <si>
    <t>OR17061800089642</t>
  </si>
  <si>
    <t>SR17061800003630</t>
  </si>
  <si>
    <t>OR17061800089732</t>
  </si>
  <si>
    <t>SR17061800003641</t>
  </si>
  <si>
    <t>OR17061800089849</t>
  </si>
  <si>
    <t>SR17061800003649</t>
  </si>
  <si>
    <t>OR17061800090012</t>
  </si>
  <si>
    <t>SR17061800003654</t>
  </si>
  <si>
    <t>OR17061800090044</t>
  </si>
  <si>
    <t>SR17061900003678</t>
  </si>
  <si>
    <t>OR17061900091328</t>
  </si>
  <si>
    <t>SR17061900003680</t>
  </si>
  <si>
    <t>OR17061900091379</t>
  </si>
  <si>
    <t>SR17061900003683</t>
  </si>
  <si>
    <t>OR17061900091605</t>
  </si>
  <si>
    <t>SR17061900003686</t>
  </si>
  <si>
    <t>OR17061900091668</t>
  </si>
  <si>
    <t>SR17061900003687</t>
  </si>
  <si>
    <t>OR17061900091679</t>
  </si>
  <si>
    <t>SR17061900003688</t>
  </si>
  <si>
    <t>OR17061900091704</t>
  </si>
  <si>
    <t>SR17061900003697</t>
  </si>
  <si>
    <t>OR17061900092200</t>
  </si>
  <si>
    <t>SR17061900003708</t>
  </si>
  <si>
    <t>OR17061900092463</t>
  </si>
  <si>
    <t>SR17061900003713</t>
  </si>
  <si>
    <t>OR17061900092572</t>
  </si>
  <si>
    <t>SR17061900003715</t>
  </si>
  <si>
    <t>OR17061900092607</t>
  </si>
  <si>
    <t>SR17061900003717</t>
  </si>
  <si>
    <t>OR17061900092626</t>
  </si>
  <si>
    <t>SR17061900003730</t>
  </si>
  <si>
    <t>OR17061900092727</t>
  </si>
  <si>
    <t>SR17061900003734</t>
  </si>
  <si>
    <t>OR17061900092774</t>
  </si>
  <si>
    <t>SR17061900003735</t>
  </si>
  <si>
    <t>OR17061900092791</t>
  </si>
  <si>
    <t>SR17061900003736</t>
  </si>
  <si>
    <t>OR17061900092794</t>
  </si>
  <si>
    <t>SR17061900003743</t>
  </si>
  <si>
    <t>OR17061900092929</t>
  </si>
  <si>
    <t>SR17061900003744</t>
  </si>
  <si>
    <t>OR17061900092941</t>
  </si>
  <si>
    <t>SR17061900003749</t>
  </si>
  <si>
    <t>OR17061900092984</t>
  </si>
  <si>
    <t>SR17061900003778</t>
  </si>
  <si>
    <t>OR17061900093190</t>
  </si>
  <si>
    <t>SR17061900003786</t>
  </si>
  <si>
    <t>OR17061900093238</t>
  </si>
  <si>
    <t>SR17061900003789</t>
  </si>
  <si>
    <t>OR17061900093262</t>
  </si>
  <si>
    <t>SR17061900003791</t>
  </si>
  <si>
    <t>OR17061900093272</t>
  </si>
  <si>
    <t>SR17061900003794</t>
  </si>
  <si>
    <t>OR17061900093304</t>
  </si>
  <si>
    <t>SR17061900003808</t>
  </si>
  <si>
    <t>OR17061900093357</t>
  </si>
  <si>
    <t>SR17061900003813</t>
  </si>
  <si>
    <t>OR17061900093385</t>
  </si>
  <si>
    <t>SR17061900003816</t>
  </si>
  <si>
    <t>OR17061900093404</t>
  </si>
  <si>
    <t>SR17061900003818</t>
  </si>
  <si>
    <t>OR17061900093416</t>
  </si>
  <si>
    <t>SR17061900003820</t>
  </si>
  <si>
    <t>OR17061900093424</t>
  </si>
  <si>
    <t>SR17061900003823</t>
  </si>
  <si>
    <t>OR17061900093435</t>
  </si>
  <si>
    <t>SR17061900003825</t>
  </si>
  <si>
    <t>OR17061900093439</t>
  </si>
  <si>
    <t>SR17061900003829</t>
  </si>
  <si>
    <t>OR17061900093453</t>
  </si>
  <si>
    <t>SR17061900003837</t>
  </si>
  <si>
    <t>OR17061900093479</t>
  </si>
  <si>
    <t>SR17061900003843</t>
  </si>
  <si>
    <t>OR17061900093501</t>
  </si>
  <si>
    <t>SR17061900003848</t>
  </si>
  <si>
    <t>OR17061900093518</t>
  </si>
  <si>
    <t>SR17061900003852</t>
  </si>
  <si>
    <t>OR17061900093525</t>
  </si>
  <si>
    <t>SR17061900003853</t>
  </si>
  <si>
    <t>OR17061900093543</t>
  </si>
  <si>
    <t>SR17061900003857</t>
  </si>
  <si>
    <t>OR17061900093585</t>
  </si>
  <si>
    <t>SR17061900003858</t>
  </si>
  <si>
    <t>OR17061900093597</t>
  </si>
  <si>
    <t>SR17061900003860</t>
  </si>
  <si>
    <t>OR17061900093603</t>
  </si>
  <si>
    <t>SR17061900003861</t>
  </si>
  <si>
    <t>OR17061900093604</t>
  </si>
  <si>
    <t>SR17061900003862</t>
  </si>
  <si>
    <t>OR17061900093605</t>
  </si>
  <si>
    <t>SR17061900003865</t>
  </si>
  <si>
    <t>OR17061900093630</t>
  </si>
  <si>
    <t>SR17061900003868</t>
  </si>
  <si>
    <t>OR17061900093644</t>
  </si>
  <si>
    <t>SR17061900003869</t>
  </si>
  <si>
    <t>OR17061900093645</t>
  </si>
  <si>
    <t>SR17061900003870</t>
  </si>
  <si>
    <t>OR17061900093646</t>
  </si>
  <si>
    <t>SR17061900003879</t>
  </si>
  <si>
    <t>OR17061900093788</t>
  </si>
  <si>
    <t>SR17061900003882</t>
  </si>
  <si>
    <t>OR17061900093890</t>
  </si>
  <si>
    <t>SR17061900003891</t>
  </si>
  <si>
    <t>OR17061900093942</t>
  </si>
  <si>
    <t>SR17061900003894</t>
  </si>
  <si>
    <t>OR17061900093957</t>
  </si>
  <si>
    <t>SR17061900003898</t>
  </si>
  <si>
    <t>OR17061900094026</t>
  </si>
  <si>
    <t>SR17061900003901</t>
  </si>
  <si>
    <t>OR17061900094071</t>
  </si>
  <si>
    <t>SR17061900003913</t>
  </si>
  <si>
    <t>OR17061900094221</t>
  </si>
  <si>
    <t>SR17061900003924</t>
  </si>
  <si>
    <t>OR17061900094314</t>
  </si>
  <si>
    <t>SR17061900003930</t>
  </si>
  <si>
    <t>OR17061900094378</t>
  </si>
  <si>
    <t>SR17061900003931</t>
  </si>
  <si>
    <t>OR17061900094384</t>
  </si>
  <si>
    <t>SR17061900003933</t>
  </si>
  <si>
    <t>OR17061900094387</t>
  </si>
  <si>
    <t>SR17061900003937</t>
  </si>
  <si>
    <t>OR17061900094421</t>
  </si>
  <si>
    <t>SR17061900003940</t>
  </si>
  <si>
    <t>OR17061900094467</t>
  </si>
  <si>
    <t>SR17061900003953</t>
  </si>
  <si>
    <t>OR17061900094525</t>
  </si>
  <si>
    <t>SR17061900003962</t>
  </si>
  <si>
    <t>OR17061900094584</t>
  </si>
  <si>
    <t>SR17061900003963</t>
  </si>
  <si>
    <t>OR17061900094586</t>
  </si>
  <si>
    <t>SR17061900003970</t>
  </si>
  <si>
    <t>OR17061900094634</t>
  </si>
  <si>
    <t>SR17061900003982</t>
  </si>
  <si>
    <t>OR17061900094669</t>
  </si>
  <si>
    <t>SR17061900003986</t>
  </si>
  <si>
    <t>OR17061900094701</t>
  </si>
  <si>
    <t>SR17061900003996</t>
  </si>
  <si>
    <t>OR17061900094759</t>
  </si>
  <si>
    <t>0052435535</t>
  </si>
  <si>
    <t>SR17061900004007</t>
  </si>
  <si>
    <t>OR17061900094790</t>
  </si>
  <si>
    <t>SR17061900004016</t>
  </si>
  <si>
    <t>OR17061900094850</t>
  </si>
  <si>
    <t>SR17061900004017</t>
  </si>
  <si>
    <t>OR17061900094852</t>
  </si>
  <si>
    <t>SR17061900004023</t>
  </si>
  <si>
    <t>OR17061900094879</t>
  </si>
  <si>
    <t>1000099907</t>
  </si>
  <si>
    <t>陈维梅</t>
  </si>
  <si>
    <t>SR17061900004027</t>
  </si>
  <si>
    <t>OR17061900094887</t>
  </si>
  <si>
    <t>SR17061900004032</t>
  </si>
  <si>
    <t>OR17061900094923</t>
  </si>
  <si>
    <t>SR17061900004045</t>
  </si>
  <si>
    <t>OR17061900094993</t>
  </si>
  <si>
    <t>SR17061900004059</t>
  </si>
  <si>
    <t>OR17061900095055</t>
  </si>
  <si>
    <t>SR17061900004070</t>
  </si>
  <si>
    <t>OR17061900095080</t>
  </si>
  <si>
    <t>SR17061900004077</t>
  </si>
  <si>
    <t>OR17061900095117</t>
  </si>
  <si>
    <t>SR17061900004087</t>
  </si>
  <si>
    <t>OR17061900095175</t>
  </si>
  <si>
    <t>SR17062000004089</t>
  </si>
  <si>
    <t>OR17062000095305</t>
  </si>
  <si>
    <t>SR17062000004100</t>
  </si>
  <si>
    <t>OR17062000095884</t>
  </si>
  <si>
    <t>SR17062000004104</t>
  </si>
  <si>
    <t>OR17062000096104</t>
  </si>
  <si>
    <t>SR17062000004111</t>
  </si>
  <si>
    <t>OR17062000096134</t>
  </si>
  <si>
    <t>SR17062000004114</t>
  </si>
  <si>
    <t>OR17062000096270</t>
  </si>
  <si>
    <t>SR17062000004115</t>
  </si>
  <si>
    <t>OR17062000096292</t>
  </si>
  <si>
    <t>SR17062000004116</t>
  </si>
  <si>
    <t>OR17062000096307</t>
  </si>
  <si>
    <t>SR17062000004121</t>
  </si>
  <si>
    <t>OR17062000096399</t>
  </si>
  <si>
    <t>SR17062000004122</t>
  </si>
  <si>
    <t>OR17062000096403</t>
  </si>
  <si>
    <t>SR17062000004128</t>
  </si>
  <si>
    <t>OR17062000096527</t>
  </si>
  <si>
    <t>SR17062000004129</t>
  </si>
  <si>
    <t>OR17062000096540</t>
  </si>
  <si>
    <t>SR17062000004141</t>
  </si>
  <si>
    <t>OR17062000096973</t>
  </si>
  <si>
    <t>SR17062000004149</t>
  </si>
  <si>
    <t>OR17062000097002</t>
  </si>
  <si>
    <t>SR17062000004158</t>
  </si>
  <si>
    <t>OR17062000097082</t>
  </si>
  <si>
    <t>SR17062000004162</t>
  </si>
  <si>
    <t>OR17062000097115</t>
  </si>
  <si>
    <t>SR17062000004164</t>
  </si>
  <si>
    <t>OR17062000097145</t>
  </si>
  <si>
    <t>SR17062000004165</t>
  </si>
  <si>
    <t>OR17062000097148</t>
  </si>
  <si>
    <t>SR17062000004168</t>
  </si>
  <si>
    <t>OR17062000097166</t>
  </si>
  <si>
    <t>SR17062000004169</t>
  </si>
  <si>
    <t>OR17062000097193</t>
  </si>
  <si>
    <t>SR17062000004177</t>
  </si>
  <si>
    <t>OR17062000097350</t>
  </si>
  <si>
    <t>SR17062000004186</t>
  </si>
  <si>
    <t>OR17062000097448</t>
  </si>
  <si>
    <t>SR17062000004188</t>
  </si>
  <si>
    <t>OR17062000097454</t>
  </si>
  <si>
    <t>SR17062000004193</t>
  </si>
  <si>
    <t>OR17062000097484</t>
  </si>
  <si>
    <t>SR17062000004215</t>
  </si>
  <si>
    <t>OR17062000097654</t>
  </si>
  <si>
    <t>SR17062000004218</t>
  </si>
  <si>
    <t>OR17062000097670</t>
  </si>
  <si>
    <t>SR17062000004220</t>
  </si>
  <si>
    <t>OR17062000097677</t>
  </si>
  <si>
    <t>SR17062000004221</t>
  </si>
  <si>
    <t>OR17062000097695</t>
  </si>
  <si>
    <t>SR17062000004229</t>
  </si>
  <si>
    <t>OR17062000097735</t>
  </si>
  <si>
    <t>SR17062000004248</t>
  </si>
  <si>
    <t>OR17062000097930</t>
  </si>
  <si>
    <t>SR17062000004249</t>
  </si>
  <si>
    <t>OR17062000097940</t>
  </si>
  <si>
    <t>SR17062000004253</t>
  </si>
  <si>
    <t>OR17062000098011</t>
  </si>
  <si>
    <t>SR17062000004255</t>
  </si>
  <si>
    <t>OR17062000098052</t>
  </si>
  <si>
    <t>SR17062000004263</t>
  </si>
  <si>
    <t>OR17062000098227</t>
  </si>
  <si>
    <t>SR17062000004272</t>
  </si>
  <si>
    <t>OR17062000098323</t>
  </si>
  <si>
    <t>SR17062000004277</t>
  </si>
  <si>
    <t>OR17062000098349</t>
  </si>
  <si>
    <t>SR17062000004278</t>
  </si>
  <si>
    <t>OR17062000098351</t>
  </si>
  <si>
    <t>SR17062000004279</t>
  </si>
  <si>
    <t>OR17062000098356</t>
  </si>
  <si>
    <t>SR17062000004306</t>
  </si>
  <si>
    <t>OR17062000098548</t>
  </si>
  <si>
    <t>SR17062000004325</t>
  </si>
  <si>
    <t>OR17062000098726</t>
  </si>
  <si>
    <t>SR17062000004328</t>
  </si>
  <si>
    <t>OR17062000098736</t>
  </si>
  <si>
    <t>SR17062000004333</t>
  </si>
  <si>
    <t>OR17062000098795</t>
  </si>
  <si>
    <t>SR17062000004343</t>
  </si>
  <si>
    <t>OR17062000098853</t>
  </si>
  <si>
    <t>SR17062000004344</t>
  </si>
  <si>
    <t>OR17062000098855</t>
  </si>
  <si>
    <t>SR17062000004348</t>
  </si>
  <si>
    <t>OR17062000098868</t>
  </si>
  <si>
    <t>SR17062000004351</t>
  </si>
  <si>
    <t>OR17062000098895</t>
  </si>
  <si>
    <t>SR17062000004352</t>
  </si>
  <si>
    <t>OR17062000098900</t>
  </si>
  <si>
    <t>SR17062000004354</t>
  </si>
  <si>
    <t>OR17062000098910</t>
  </si>
  <si>
    <t>SR17062000004356</t>
  </si>
  <si>
    <t>OR17062000098927</t>
  </si>
  <si>
    <t>SR17062000004357</t>
  </si>
  <si>
    <t>OR17062000098938</t>
  </si>
  <si>
    <t>SR17062000004362</t>
  </si>
  <si>
    <t>OR17062000098967</t>
  </si>
  <si>
    <t>SR17062000004366</t>
  </si>
  <si>
    <t>OR17062000098981</t>
  </si>
  <si>
    <t>SR17062000004371</t>
  </si>
  <si>
    <t>OR17062000099002</t>
  </si>
  <si>
    <t>SR17062000004376</t>
  </si>
  <si>
    <t>OR17062000099022</t>
  </si>
  <si>
    <t>SR17062000004381</t>
  </si>
  <si>
    <t>OR17062000099047</t>
  </si>
  <si>
    <t>SR17062000004382</t>
  </si>
  <si>
    <t>OR17062000099051</t>
  </si>
  <si>
    <t>SR17062000004383</t>
  </si>
  <si>
    <t>OR17062000099056</t>
  </si>
  <si>
    <t>SR17062000004389</t>
  </si>
  <si>
    <t>OR17062000099083</t>
  </si>
  <si>
    <t>SR17062000004392</t>
  </si>
  <si>
    <t>OR17062000099095</t>
  </si>
  <si>
    <t>SR17062000004396</t>
  </si>
  <si>
    <t>OR17062000099104</t>
  </si>
  <si>
    <t>SR17062000004398</t>
  </si>
  <si>
    <t>OR17062000099108</t>
  </si>
  <si>
    <t>SR17062000004402</t>
  </si>
  <si>
    <t>OR17062000099131</t>
  </si>
  <si>
    <t>SR17062000004408</t>
  </si>
  <si>
    <t>OR17062000099146</t>
  </si>
  <si>
    <t>SR17062000004410</t>
  </si>
  <si>
    <t>OR17062000099148</t>
  </si>
  <si>
    <t>SR17062000004417</t>
  </si>
  <si>
    <t>OR17062000099192</t>
  </si>
  <si>
    <t>SR17062000004418</t>
  </si>
  <si>
    <t>OR17062000099208</t>
  </si>
  <si>
    <t>SR17062000004427</t>
  </si>
  <si>
    <t>OR17062000099252</t>
  </si>
  <si>
    <t>SR17062000004448</t>
  </si>
  <si>
    <t>OR17062000099341</t>
  </si>
  <si>
    <t>帐号</t>
  </si>
  <si>
    <t>交易日期</t>
  </si>
  <si>
    <t>交易渠道</t>
  </si>
  <si>
    <t>借贷标识</t>
  </si>
  <si>
    <t>交易对手卡号</t>
  </si>
  <si>
    <t>交易对手名称</t>
  </si>
  <si>
    <t>对手方联行号</t>
  </si>
  <si>
    <t>币别</t>
  </si>
  <si>
    <t>交易金额</t>
  </si>
  <si>
    <t xml:space="preserve">账号与户名不符                                                                                                                </t>
    <phoneticPr fontId="10" type="noConversion"/>
  </si>
  <si>
    <t>20170620</t>
  </si>
  <si>
    <t>162223</t>
  </si>
  <si>
    <t xml:space="preserve">徐应梅                                                                                                                  </t>
  </si>
  <si>
    <t>162255</t>
  </si>
  <si>
    <t xml:space="preserve">王开雄                                                                                                                  </t>
  </si>
  <si>
    <t>162318</t>
  </si>
  <si>
    <t xml:space="preserve">蒋梦婕                                                                                                                  </t>
  </si>
  <si>
    <t>156</t>
    <phoneticPr fontId="10" type="noConversion"/>
  </si>
  <si>
    <t>162339</t>
  </si>
  <si>
    <t xml:space="preserve">杨焕                                                                                                                    </t>
  </si>
  <si>
    <t>162357</t>
  </si>
  <si>
    <t xml:space="preserve">耿姣                                                                                                                    </t>
  </si>
  <si>
    <t>162420</t>
  </si>
  <si>
    <t xml:space="preserve">潘光省                                                                                                                  </t>
  </si>
  <si>
    <t>162439</t>
  </si>
  <si>
    <t xml:space="preserve">周艳                                                                                                                    </t>
  </si>
  <si>
    <t>162455</t>
  </si>
  <si>
    <t xml:space="preserve">何琼美                                                                                                                  </t>
  </si>
  <si>
    <t xml:space="preserve">退汇,301290000007不接收对公对私业务,请选择正确的接收行行号                                                                </t>
  </si>
  <si>
    <t>162510</t>
  </si>
  <si>
    <t xml:space="preserve">肖梅                                                                                                                    </t>
  </si>
  <si>
    <t>162529</t>
  </si>
  <si>
    <t xml:space="preserve">任燕                                                                                                                    </t>
  </si>
  <si>
    <t>162553</t>
  </si>
  <si>
    <t xml:space="preserve">王春燕                                                                                                                  </t>
  </si>
  <si>
    <t>162614</t>
  </si>
  <si>
    <t xml:space="preserve">潘军                                                                                                                    </t>
  </si>
  <si>
    <t xml:space="preserve">收款人名称与账号不符                                                                                                          </t>
  </si>
  <si>
    <t>20170621</t>
  </si>
  <si>
    <t>161525</t>
  </si>
  <si>
    <t xml:space="preserve">张鑫梅                                                                                                                  </t>
  </si>
  <si>
    <t xml:space="preserve">户名与账号不符                                                                                                                </t>
  </si>
  <si>
    <t>161542</t>
  </si>
  <si>
    <t xml:space="preserve">杨远林                                                                                                                  </t>
  </si>
  <si>
    <t>161631</t>
  </si>
  <si>
    <t xml:space="preserve">任宗书                                                                                                                  </t>
  </si>
  <si>
    <t>161740</t>
  </si>
  <si>
    <t xml:space="preserve">尹吉书                                                                                                                  </t>
  </si>
  <si>
    <t>161758</t>
  </si>
  <si>
    <t xml:space="preserve">谢煜娇                                                                                                                  </t>
  </si>
  <si>
    <t>161830</t>
  </si>
  <si>
    <t xml:space="preserve">字宏光                                                                                                                  </t>
  </si>
  <si>
    <t>161858</t>
  </si>
  <si>
    <t xml:space="preserve">陆亚菲                                                                                                                  </t>
  </si>
  <si>
    <t>161925</t>
  </si>
  <si>
    <t xml:space="preserve">熊继梅                                                                                                                  </t>
  </si>
  <si>
    <t>161947</t>
  </si>
  <si>
    <t xml:space="preserve">尚琼芳                                                                                                                  </t>
  </si>
  <si>
    <t>162002</t>
  </si>
  <si>
    <t xml:space="preserve">范粉存                                                                                                                  </t>
  </si>
  <si>
    <t>162016</t>
  </si>
  <si>
    <t xml:space="preserve">熊定超                                                                                                                  </t>
  </si>
  <si>
    <t>162052</t>
  </si>
  <si>
    <t xml:space="preserve">朱毅                                                                                                                    </t>
  </si>
  <si>
    <t>162111</t>
  </si>
  <si>
    <t xml:space="preserve">张林                                                                                                                    </t>
  </si>
  <si>
    <t>162133</t>
  </si>
  <si>
    <t xml:space="preserve">石文顺                                                                                                                  </t>
  </si>
  <si>
    <t>162152</t>
  </si>
  <si>
    <t xml:space="preserve">单国清                                                                                                                  </t>
  </si>
  <si>
    <t xml:space="preserve">退汇，账户名不符，301290000007不接收对公对私业务，请选择正确的接收行行号。                                                  </t>
  </si>
  <si>
    <t>201706160052131989</t>
  </si>
  <si>
    <t>6217987300000030242</t>
  </si>
  <si>
    <t>201706160052133362</t>
  </si>
  <si>
    <t>6217852700000743367</t>
  </si>
  <si>
    <t>201706160052133405</t>
  </si>
  <si>
    <t>201706160052134335</t>
  </si>
  <si>
    <t>201706160052134852</t>
  </si>
  <si>
    <t>6228480606742807476</t>
  </si>
  <si>
    <t>201706160052135104</t>
  </si>
  <si>
    <t>5324505033800836</t>
  </si>
  <si>
    <t>201706160052135503</t>
  </si>
  <si>
    <t>6223690906626649</t>
  </si>
  <si>
    <t>201706160052137876</t>
  </si>
  <si>
    <t>6226204200046277</t>
  </si>
  <si>
    <t>201706160052138405</t>
  </si>
  <si>
    <t>6223690961596109</t>
  </si>
  <si>
    <t>201706160052138462</t>
  </si>
  <si>
    <t>6228483318592220472</t>
  </si>
  <si>
    <t>201706160052140046</t>
  </si>
  <si>
    <t>6231900000103071300</t>
  </si>
  <si>
    <t>201706160052140910</t>
  </si>
  <si>
    <t>201706160052140971</t>
  </si>
  <si>
    <t>6231900000057499697</t>
  </si>
  <si>
    <t>201706160052141115</t>
  </si>
  <si>
    <t>201706160052142301</t>
  </si>
  <si>
    <t>6217996620002211345</t>
  </si>
  <si>
    <t>201706160052143297</t>
  </si>
  <si>
    <t>201706160052147129</t>
  </si>
  <si>
    <t>201706160052151154</t>
  </si>
  <si>
    <t>4581232410031387</t>
  </si>
  <si>
    <t>201706160052151576</t>
  </si>
  <si>
    <t>201706160052151633</t>
  </si>
  <si>
    <t>201706160052151718</t>
  </si>
  <si>
    <t>201706160052152107</t>
  </si>
  <si>
    <t>6236683950000254908</t>
  </si>
  <si>
    <t>201706160052152535</t>
  </si>
  <si>
    <t>6228481198536996979</t>
  </si>
  <si>
    <t>201706160052152883</t>
  </si>
  <si>
    <t>6283174240596260</t>
  </si>
  <si>
    <t>201706160052152912</t>
  </si>
  <si>
    <t>6223691157597596</t>
  </si>
  <si>
    <t>201706160052153120</t>
  </si>
  <si>
    <t>201706160052153179</t>
  </si>
  <si>
    <t>201706160052154465</t>
  </si>
  <si>
    <t>6228480866220776763</t>
  </si>
  <si>
    <t>201706160052154795</t>
  </si>
  <si>
    <t>201706160052154820</t>
  </si>
  <si>
    <t>201706160052154856</t>
  </si>
  <si>
    <t>6228480860986954714</t>
  </si>
  <si>
    <t>201706160052155023</t>
  </si>
  <si>
    <t>201706160052155031</t>
  </si>
  <si>
    <t>5522457170013163</t>
  </si>
  <si>
    <t>201706160052156948</t>
  </si>
  <si>
    <t>6228480868633153176</t>
  </si>
  <si>
    <t>201706160052157704</t>
  </si>
  <si>
    <t>201706160052162339</t>
  </si>
  <si>
    <t>6212262513000951152</t>
  </si>
  <si>
    <t>201706160052164606</t>
  </si>
  <si>
    <t>6228483301027873214</t>
  </si>
  <si>
    <t>201706160052164618</t>
  </si>
  <si>
    <t>6217001420002663634</t>
  </si>
  <si>
    <t>201706160052165115</t>
  </si>
  <si>
    <t>6228480868608267274</t>
  </si>
  <si>
    <t>201706160052165161</t>
  </si>
  <si>
    <t>201706160052166617</t>
  </si>
  <si>
    <t>6228483308599020975</t>
  </si>
  <si>
    <t>201706160052168456</t>
  </si>
  <si>
    <t>6217003860026819886</t>
  </si>
  <si>
    <t>201706160052168600</t>
  </si>
  <si>
    <t>6217872700000088827</t>
  </si>
  <si>
    <t>201706160052168990</t>
  </si>
  <si>
    <t>6217003860025431113</t>
  </si>
  <si>
    <t>201706160052169187</t>
  </si>
  <si>
    <t>6228483868502349571</t>
  </si>
  <si>
    <t>201706160052169495</t>
  </si>
  <si>
    <t>6225330061295959</t>
  </si>
  <si>
    <t>201706160052169729</t>
  </si>
  <si>
    <t>201706160052170705</t>
  </si>
  <si>
    <t>6236683860003270977</t>
  </si>
  <si>
    <t>201706160052171040</t>
  </si>
  <si>
    <t>6228100046504487</t>
  </si>
  <si>
    <t>201706160052171749</t>
  </si>
  <si>
    <t>6226222204588607</t>
  </si>
  <si>
    <t>201706160052172009</t>
  </si>
  <si>
    <t>5176509902345500</t>
  </si>
  <si>
    <t>201706160052172199</t>
  </si>
  <si>
    <t>6228481938600618078</t>
  </si>
  <si>
    <t>201706160052172773</t>
  </si>
  <si>
    <t>6212262513000596171</t>
  </si>
  <si>
    <t>201706160052211152</t>
  </si>
  <si>
    <t>6221887300039838147</t>
  </si>
  <si>
    <t>201706160052229703</t>
  </si>
  <si>
    <t>6283660052629132</t>
  </si>
  <si>
    <t>201706160052237020</t>
  </si>
  <si>
    <t>6228480868608562179</t>
  </si>
  <si>
    <t>201706160052239872</t>
  </si>
  <si>
    <t>6259662400002202</t>
  </si>
  <si>
    <t>201706160052248002</t>
  </si>
  <si>
    <t>6217003860019842960</t>
  </si>
  <si>
    <t>201706160052254536</t>
  </si>
  <si>
    <t>6226388005754761</t>
  </si>
  <si>
    <t>201706160052255732</t>
  </si>
  <si>
    <t>6231900000121272674</t>
  </si>
  <si>
    <t>201706160052256242</t>
  </si>
  <si>
    <t>6217003860017043215</t>
  </si>
  <si>
    <t>201706160052257760</t>
  </si>
  <si>
    <t>6231900000048556506</t>
  </si>
  <si>
    <t>201706160052258031</t>
  </si>
  <si>
    <t>6228480866168692964</t>
  </si>
  <si>
    <t>201706160052260637</t>
  </si>
  <si>
    <t>6222520597892278</t>
  </si>
  <si>
    <t>201706170052271446</t>
  </si>
  <si>
    <t>201706170052271458</t>
  </si>
  <si>
    <t>6231900000000483459</t>
  </si>
  <si>
    <t>201706170052271642</t>
  </si>
  <si>
    <t>6228483860645613310</t>
  </si>
  <si>
    <t>201706170052271656</t>
  </si>
  <si>
    <t>201706170052271677</t>
  </si>
  <si>
    <t>6210178002018024951</t>
  </si>
  <si>
    <t>201706170052271693</t>
  </si>
  <si>
    <t>6217003860022717332</t>
  </si>
  <si>
    <t>201706170052272339</t>
  </si>
  <si>
    <t>6222520594294031</t>
  </si>
  <si>
    <t>201706170052272414</t>
  </si>
  <si>
    <t>6231900000095224974</t>
  </si>
  <si>
    <t>201706170052272418</t>
  </si>
  <si>
    <t>201706170052296092</t>
  </si>
  <si>
    <t>5239591004475265</t>
  </si>
  <si>
    <t>201706170052296677</t>
  </si>
  <si>
    <t>6223691423264674</t>
  </si>
  <si>
    <t>201706170052298273</t>
  </si>
  <si>
    <t>201706170052299676</t>
  </si>
  <si>
    <t>6231900000129483133</t>
  </si>
  <si>
    <t>201706170052301043</t>
  </si>
  <si>
    <t>6217003860018429157</t>
  </si>
  <si>
    <t>201706170052304442</t>
  </si>
  <si>
    <t>6226661300385014</t>
  </si>
  <si>
    <t>201706170052312650</t>
  </si>
  <si>
    <t>201706170052313697</t>
  </si>
  <si>
    <t>201706170052315327</t>
  </si>
  <si>
    <t>6230200072425080</t>
  </si>
  <si>
    <t>201706170052326538</t>
  </si>
  <si>
    <t>6236683940000239082</t>
  </si>
  <si>
    <t>201706170052330765</t>
  </si>
  <si>
    <t>6226552150677438</t>
  </si>
  <si>
    <t>201706170052330827</t>
  </si>
  <si>
    <t>6217003890004466038</t>
  </si>
  <si>
    <t>201706170052331259</t>
  </si>
  <si>
    <t>6217562700003008066</t>
  </si>
  <si>
    <t>201706170052331755</t>
  </si>
  <si>
    <t>6217232410000946322</t>
  </si>
  <si>
    <t>201706170052331950</t>
  </si>
  <si>
    <t>6236683860004186453</t>
  </si>
  <si>
    <t>201706170052331973</t>
  </si>
  <si>
    <t>6223691385043702</t>
  </si>
  <si>
    <t>201706170052331978</t>
  </si>
  <si>
    <t>201706170052331984</t>
  </si>
  <si>
    <t>6221681004971179</t>
  </si>
  <si>
    <t>201706170052332001</t>
  </si>
  <si>
    <t>201706170052332009</t>
  </si>
  <si>
    <t>201706170052332105</t>
  </si>
  <si>
    <t>6229720101006961746</t>
  </si>
  <si>
    <t>201706170052332262</t>
  </si>
  <si>
    <t>6228480868111878773</t>
  </si>
  <si>
    <t>201706170052332369</t>
  </si>
  <si>
    <t>201706170052332555</t>
  </si>
  <si>
    <t>5123168976159166</t>
  </si>
  <si>
    <t>201706170052334787</t>
  </si>
  <si>
    <t>6222803861311079394</t>
  </si>
  <si>
    <t>201706180052341790</t>
  </si>
  <si>
    <t>6217003860000216919</t>
  </si>
  <si>
    <t>201706180052342100</t>
  </si>
  <si>
    <t>6221887020000088031</t>
  </si>
  <si>
    <t>201706180052342646</t>
  </si>
  <si>
    <t>6228481938298550674</t>
  </si>
  <si>
    <t>201706180052343748</t>
  </si>
  <si>
    <t>6217790001074414877</t>
  </si>
  <si>
    <t>201706180052343936</t>
  </si>
  <si>
    <t>6231900000128611130</t>
  </si>
  <si>
    <t>201706190052350786</t>
  </si>
  <si>
    <t>6217997070002869834</t>
  </si>
  <si>
    <t>201706190052351969</t>
  </si>
  <si>
    <t>6217003860007059098</t>
  </si>
  <si>
    <t>201706190052352362</t>
  </si>
  <si>
    <t>6217003910004020948</t>
  </si>
  <si>
    <t>201706190052352509</t>
  </si>
  <si>
    <t>6231900000017254661</t>
  </si>
  <si>
    <t>201706190052355888</t>
  </si>
  <si>
    <t>201706190052357227</t>
  </si>
  <si>
    <t>201706190052357845</t>
  </si>
  <si>
    <t>201706190052358114</t>
  </si>
  <si>
    <t>201706190052358263</t>
  </si>
  <si>
    <t>6222620590007373271</t>
  </si>
  <si>
    <t>201706190052360503</t>
  </si>
  <si>
    <t>6217003860027940871</t>
  </si>
  <si>
    <t>201706190052361627</t>
  </si>
  <si>
    <t>6236683860001075097</t>
  </si>
  <si>
    <t>201706190052361962</t>
  </si>
  <si>
    <t>201706190052362057</t>
  </si>
  <si>
    <t>6236683860003050353</t>
  </si>
  <si>
    <t>201706190052365429</t>
  </si>
  <si>
    <t>201706190052366718</t>
  </si>
  <si>
    <t>6217007170002365250</t>
  </si>
  <si>
    <t>201706190052369920</t>
  </si>
  <si>
    <t>6212262511001281819</t>
  </si>
  <si>
    <t>201706190052370409</t>
  </si>
  <si>
    <t>6259691122586358</t>
  </si>
  <si>
    <t>201706190052370603</t>
  </si>
  <si>
    <t>201706190052370649</t>
  </si>
  <si>
    <t>6228480868656490679</t>
  </si>
  <si>
    <t>201706190052370865</t>
  </si>
  <si>
    <t>6226901903542607</t>
  </si>
  <si>
    <t>201706190052371768</t>
  </si>
  <si>
    <t>201706190052372193</t>
  </si>
  <si>
    <t>6228450860017292817</t>
  </si>
  <si>
    <t>201706190052372846</t>
  </si>
  <si>
    <t>201706190052373098</t>
  </si>
  <si>
    <t>6228483860466672015</t>
  </si>
  <si>
    <t>201706190052373179</t>
  </si>
  <si>
    <t>201706190052373356</t>
  </si>
  <si>
    <t>6228483611140900516</t>
  </si>
  <si>
    <t>201706190052373552</t>
  </si>
  <si>
    <t>201706190052373839</t>
  </si>
  <si>
    <t>4895920317232121</t>
  </si>
  <si>
    <t>201706190052374615</t>
  </si>
  <si>
    <t>6212262504002222809</t>
  </si>
  <si>
    <t>201706190052377961</t>
  </si>
  <si>
    <t>6217872700000066450</t>
  </si>
  <si>
    <t>201706190052378059</t>
  </si>
  <si>
    <t>6228480868662538479</t>
  </si>
  <si>
    <t>201706190052378184</t>
  </si>
  <si>
    <t>201706190052378320</t>
  </si>
  <si>
    <t>6217004010002307022</t>
  </si>
  <si>
    <t>201706190052379312</t>
  </si>
  <si>
    <t>6228483610989526010</t>
  </si>
  <si>
    <t>201706190052379500</t>
  </si>
  <si>
    <t>6228483348589203074</t>
  </si>
  <si>
    <t>201706190052379583</t>
  </si>
  <si>
    <t>5309700036972448</t>
  </si>
  <si>
    <t>201706190052379593</t>
  </si>
  <si>
    <t>201706190052379608</t>
  </si>
  <si>
    <t>201706190052380307</t>
  </si>
  <si>
    <t>6228484148351895670</t>
  </si>
  <si>
    <t>201706190052380402</t>
  </si>
  <si>
    <t>6228450866007546666</t>
  </si>
  <si>
    <t>201706190052380429</t>
  </si>
  <si>
    <t>6228480860841601211</t>
  </si>
  <si>
    <t>201706190052380434</t>
  </si>
  <si>
    <t>201706190052387126</t>
  </si>
  <si>
    <t>6224696007683107</t>
  </si>
  <si>
    <t>201706190052387572</t>
  </si>
  <si>
    <t>6228930001080198264</t>
  </si>
  <si>
    <t>201706190052388220</t>
  </si>
  <si>
    <t>6231900000080617018</t>
  </si>
  <si>
    <t>201706190052388307</t>
  </si>
  <si>
    <t>201706190052389077</t>
  </si>
  <si>
    <t>6214994020002096</t>
  </si>
  <si>
    <t>201706190052389515</t>
  </si>
  <si>
    <t>6217790001064505080</t>
  </si>
  <si>
    <t>201706190052390727</t>
  </si>
  <si>
    <t>6217003860006436792</t>
  </si>
  <si>
    <t>201706190052391957</t>
  </si>
  <si>
    <t>6228480868674420179</t>
  </si>
  <si>
    <t>201706190052393272</t>
  </si>
  <si>
    <t>6212262516001134157</t>
  </si>
  <si>
    <t>201706190052393364</t>
  </si>
  <si>
    <t>5268550486573223</t>
  </si>
  <si>
    <t>201706190052393386</t>
  </si>
  <si>
    <t>5502130015248690</t>
  </si>
  <si>
    <t>201706190052393692</t>
  </si>
  <si>
    <t>201706190052394192</t>
  </si>
  <si>
    <t>6223691682409853</t>
  </si>
  <si>
    <t>201706190052394617</t>
  </si>
  <si>
    <t>6212881115000034558</t>
  </si>
  <si>
    <t>201706190052395687</t>
  </si>
  <si>
    <t>6212262502007638680</t>
  </si>
  <si>
    <t>201706190052395690</t>
  </si>
  <si>
    <t>6223691252496512</t>
  </si>
  <si>
    <t>201706190052396710</t>
  </si>
  <si>
    <t>6231900000098714922</t>
  </si>
  <si>
    <t>201706190052396948</t>
  </si>
  <si>
    <t>6228483618187730979</t>
  </si>
  <si>
    <t>201706190052397279</t>
  </si>
  <si>
    <t>4349100599585155</t>
  </si>
  <si>
    <t>201706190052435535</t>
  </si>
  <si>
    <t>6231900020004014878</t>
  </si>
  <si>
    <t>201706190052456433</t>
  </si>
  <si>
    <t>6222082502006972459</t>
  </si>
  <si>
    <t>201706190052459630</t>
  </si>
  <si>
    <t>6217003860031110859</t>
  </si>
  <si>
    <t>201706190052460296</t>
  </si>
  <si>
    <t>6228480868639968874</t>
  </si>
  <si>
    <t>201706190052461843</t>
  </si>
  <si>
    <t>6227003950030204438</t>
  </si>
  <si>
    <t>201706190052462659</t>
  </si>
  <si>
    <t>6222600590009017011</t>
  </si>
  <si>
    <t>201706190052463345</t>
  </si>
  <si>
    <t>6217003890003553174</t>
  </si>
  <si>
    <t>201706190052465897</t>
  </si>
  <si>
    <t>6232082800009569218</t>
  </si>
  <si>
    <t>201706190052467315</t>
  </si>
  <si>
    <t>6231900000007106095</t>
  </si>
  <si>
    <t>201706160052209914</t>
  </si>
  <si>
    <t>6212262502018152861</t>
  </si>
  <si>
    <t>201706190052350712</t>
  </si>
  <si>
    <t>6212262502000849706</t>
  </si>
  <si>
    <t>201706190052352278</t>
  </si>
  <si>
    <t>6212262409001899997</t>
  </si>
  <si>
    <t>201706190052365252</t>
  </si>
  <si>
    <t>6212262505003160229</t>
  </si>
  <si>
    <t>201706190052419630</t>
  </si>
  <si>
    <t>6217232502000874866</t>
  </si>
  <si>
    <t>201706200052477083</t>
  </si>
  <si>
    <t>6228483316193676464</t>
  </si>
  <si>
    <t>201706200052479629</t>
  </si>
  <si>
    <t>6228463316005825162</t>
  </si>
  <si>
    <t>201706200052480323</t>
  </si>
  <si>
    <t>6227007200180545750</t>
  </si>
  <si>
    <t>201706200052480446</t>
  </si>
  <si>
    <t>6228482896247520967</t>
  </si>
  <si>
    <t>201706200052481117</t>
  </si>
  <si>
    <t>6228480868633979679</t>
  </si>
  <si>
    <t>201706200052481267</t>
  </si>
  <si>
    <t>6236683860000983234</t>
  </si>
  <si>
    <t>201706200052481362</t>
  </si>
  <si>
    <t>6224698055149106</t>
  </si>
  <si>
    <t>201706200052485044</t>
  </si>
  <si>
    <t>6217003880001873070</t>
  </si>
  <si>
    <t>201706200052485048</t>
  </si>
  <si>
    <t>6228411190091973415</t>
  </si>
  <si>
    <t>201706200052486178</t>
  </si>
  <si>
    <t>6227003890590280479</t>
  </si>
  <si>
    <t>201706200052486335</t>
  </si>
  <si>
    <t>201706200052491666</t>
  </si>
  <si>
    <t>6217003900003453703</t>
  </si>
  <si>
    <t>201706200052491931</t>
  </si>
  <si>
    <t>6228480868426156675</t>
  </si>
  <si>
    <t>201706200052493257</t>
  </si>
  <si>
    <t>6222280023821728</t>
  </si>
  <si>
    <t>201706200052493594</t>
  </si>
  <si>
    <t>6228480868515490571</t>
  </si>
  <si>
    <t>201706200052493829</t>
  </si>
  <si>
    <t>6236683860002386428</t>
  </si>
  <si>
    <t>201706200052493835</t>
  </si>
  <si>
    <t>6226222202526195</t>
  </si>
  <si>
    <t>201706200052494338</t>
  </si>
  <si>
    <t>6228413973035496363</t>
  </si>
  <si>
    <t>201706200052494575</t>
  </si>
  <si>
    <t>6228480868385193073</t>
  </si>
  <si>
    <t>201706200052497210</t>
  </si>
  <si>
    <t>6228480868647390475</t>
  </si>
  <si>
    <t>201706200052498186</t>
  </si>
  <si>
    <t>6222530592581305</t>
  </si>
  <si>
    <t>201706200052498225</t>
  </si>
  <si>
    <t>201706200052499329</t>
  </si>
  <si>
    <t>6231900000057197473</t>
  </si>
  <si>
    <t>201706200052501554</t>
  </si>
  <si>
    <t>201706200052502655</t>
  </si>
  <si>
    <t>6235732700000111639</t>
  </si>
  <si>
    <t>201706200052502973</t>
  </si>
  <si>
    <t>6210178002033614265</t>
  </si>
  <si>
    <t>201706200052503586</t>
  </si>
  <si>
    <t>6231900000067304119</t>
  </si>
  <si>
    <t>201706200052504921</t>
  </si>
  <si>
    <t>201706200052521283</t>
  </si>
  <si>
    <t>6217003890002463631</t>
  </si>
  <si>
    <t>201706200052522067</t>
  </si>
  <si>
    <t>6227003940150128954</t>
  </si>
  <si>
    <t>201706200052523979</t>
  </si>
  <si>
    <t>6231900000108646775</t>
  </si>
  <si>
    <t>201706200052524332</t>
  </si>
  <si>
    <t>6228480868559864673</t>
  </si>
  <si>
    <t>201706200052530545</t>
  </si>
  <si>
    <t>6227003910240143297</t>
  </si>
  <si>
    <t>201706200052532651</t>
  </si>
  <si>
    <t>6223691174823876</t>
  </si>
  <si>
    <t>201706200052533335</t>
  </si>
  <si>
    <t>6217997020000627692</t>
  </si>
  <si>
    <t>201706200052533444</t>
  </si>
  <si>
    <t>6259654240259316</t>
  </si>
  <si>
    <t>201706200052533530</t>
  </si>
  <si>
    <t>6228480868237868773</t>
  </si>
  <si>
    <t>201706200052538121</t>
  </si>
  <si>
    <t>6228483868322515674</t>
  </si>
  <si>
    <t>201706200052543272</t>
  </si>
  <si>
    <t>6228483358585283376</t>
  </si>
  <si>
    <t>201706200052543473</t>
  </si>
  <si>
    <t>201706200052545348</t>
  </si>
  <si>
    <t>6212262410004558846</t>
  </si>
  <si>
    <t>201706200052546053</t>
  </si>
  <si>
    <t>4563512700124188193</t>
  </si>
  <si>
    <t>201706200052546074</t>
  </si>
  <si>
    <t>6259065314314954</t>
  </si>
  <si>
    <t>201706200052546271</t>
  </si>
  <si>
    <t>6217997300029134692</t>
  </si>
  <si>
    <t>201706200052547183</t>
  </si>
  <si>
    <t>6217003860025701986</t>
  </si>
  <si>
    <t>201706200052547388</t>
  </si>
  <si>
    <t>6221682203944264</t>
  </si>
  <si>
    <t>201706200052548628</t>
  </si>
  <si>
    <t>6222022502017458319</t>
  </si>
  <si>
    <t>201706200052555096</t>
  </si>
  <si>
    <t>6231357711500763038</t>
  </si>
  <si>
    <t>201706200052558199</t>
  </si>
  <si>
    <t>6217003860025763879</t>
  </si>
  <si>
    <t>201706200052568781</t>
  </si>
  <si>
    <t>6217997300025818538</t>
  </si>
  <si>
    <t>201706200052574981</t>
  </si>
  <si>
    <t>6223691334945775</t>
  </si>
  <si>
    <t>201706200052584495</t>
  </si>
  <si>
    <t>6217003920002433829</t>
  </si>
  <si>
    <t>201706200052591770</t>
  </si>
  <si>
    <t>201706200052601146</t>
  </si>
  <si>
    <t>6222532438988280</t>
  </si>
  <si>
    <t>201706200052602936</t>
  </si>
  <si>
    <t>6231900000015755255</t>
  </si>
  <si>
    <t>201706200052605105</t>
  </si>
  <si>
    <t>6283174002919817</t>
  </si>
  <si>
    <t>201706200052621043</t>
  </si>
  <si>
    <t>6210178002016233489</t>
  </si>
  <si>
    <t>201706200052623364</t>
  </si>
  <si>
    <t>201706200052628267</t>
  </si>
  <si>
    <t>6217003920002697159</t>
  </si>
  <si>
    <t>201706200052629688</t>
  </si>
  <si>
    <t>201706200052642395</t>
  </si>
  <si>
    <t>6228451930024674213</t>
  </si>
  <si>
    <t>201706200052642588</t>
  </si>
  <si>
    <t>6222310017107154</t>
  </si>
  <si>
    <t>201706200052642595</t>
  </si>
  <si>
    <t>6215582502000547124</t>
  </si>
  <si>
    <t>201706200052643319</t>
  </si>
  <si>
    <t>6221550878555410</t>
  </si>
  <si>
    <t>201706200052643587</t>
  </si>
  <si>
    <t>6223691074963327</t>
  </si>
  <si>
    <t>201706200052644640</t>
  </si>
  <si>
    <t>6223691725962256</t>
  </si>
  <si>
    <t>201706200052648704</t>
  </si>
  <si>
    <t>6228481198516876779</t>
  </si>
  <si>
    <t>自助机流水</t>
    <phoneticPr fontId="3" type="noConversion"/>
  </si>
  <si>
    <t>交易类型</t>
    <phoneticPr fontId="3" type="noConversion"/>
  </si>
  <si>
    <t>退汇金额</t>
    <phoneticPr fontId="3" type="noConversion"/>
  </si>
  <si>
    <t>银行时间+流水</t>
  </si>
  <si>
    <t>银行流水</t>
  </si>
  <si>
    <t>账户+金额</t>
    <phoneticPr fontId="3" type="noConversion"/>
  </si>
  <si>
    <t>6228480860844109519</t>
  </si>
  <si>
    <t>6228483348152662979</t>
  </si>
  <si>
    <t>6282680020964511</t>
  </si>
  <si>
    <t>6228481938127343978</t>
  </si>
  <si>
    <t>6228450866018378265</t>
  </si>
  <si>
    <t>6217003860015530015</t>
  </si>
  <si>
    <t>6228483978545764171</t>
  </si>
  <si>
    <t>6222620590001778426</t>
  </si>
  <si>
    <t>自助机金额</t>
    <phoneticPr fontId="3" type="noConversion"/>
  </si>
  <si>
    <t>是否平台</t>
    <phoneticPr fontId="3" type="noConversion"/>
  </si>
  <si>
    <t>HIS金额</t>
    <phoneticPr fontId="3" type="noConversion"/>
  </si>
  <si>
    <t>是否平</t>
    <phoneticPr fontId="3" type="noConversion"/>
  </si>
  <si>
    <t>银行退</t>
    <phoneticPr fontId="3" type="noConversion"/>
  </si>
  <si>
    <t>银行平</t>
    <phoneticPr fontId="3" type="noConversion"/>
  </si>
  <si>
    <t>广发退款调节表 2017-06-16</t>
    <phoneticPr fontId="3" type="noConversion"/>
  </si>
  <si>
    <t>银行时间</t>
    <phoneticPr fontId="3" type="noConversion"/>
  </si>
  <si>
    <t>广发退款调节表 2017-06-17</t>
    <phoneticPr fontId="3" type="noConversion"/>
  </si>
  <si>
    <t>广发退款调节表 2017-06-18</t>
    <phoneticPr fontId="3" type="noConversion"/>
  </si>
  <si>
    <t>广发退款调节表 2017-06-19</t>
    <phoneticPr fontId="3" type="noConversion"/>
  </si>
  <si>
    <t>广发退款调节表 2017-06-20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</si>
  <si>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</si>
  <si>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</si>
  <si>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自助机入HIS在途</t>
    <phoneticPr fontId="3" type="noConversion"/>
  </si>
  <si>
    <t>自助机前日在途计入</t>
    <phoneticPr fontId="3" type="noConversion"/>
  </si>
  <si>
    <t>银行未受理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</si>
</sst>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1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0" fillId="0" borderId="2" xfId="0" applyNumberFormat="1" applyFont="1" applyBorder="1" applyAlignment="1"/>
    <xf numFmtId="0" fontId="0" fillId="0" borderId="0" xfId="0" applyNumberFormat="1" applyAlignment="1"/>
    <xf numFmtId="49" fontId="4" fillId="0" borderId="0" xfId="0" applyNumberFormat="1" applyFont="1" applyFill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4" fillId="0" borderId="0" xfId="0" applyNumberFormat="1" applyFo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49" fontId="9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Font="1">
      <alignment vertical="center"/>
    </xf>
    <xf numFmtId="0" fontId="4" fillId="0" borderId="0" xfId="0" applyNumberFormat="1" applyFont="1" applyFill="1">
      <alignment vertical="center"/>
    </xf>
    <xf numFmtId="0" fontId="6" fillId="0" borderId="0" xfId="0" applyFont="1" applyFill="1" applyAlignment="1">
      <alignment horizontal="right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3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62" t="s">
        <v>0</v>
      </c>
      <c r="B1" s="62"/>
      <c r="C1" s="62"/>
      <c r="D1" s="62"/>
      <c r="E1" s="62"/>
      <c r="F1" s="62"/>
      <c r="G1" s="62"/>
      <c r="H1" s="62"/>
    </row>
    <row r="2" spans="1:8" s="1" customFormat="1" ht="15" customHeight="1">
      <c r="A2" s="62" t="s">
        <v>1</v>
      </c>
      <c r="B2" s="62"/>
      <c r="C2" s="62"/>
      <c r="D2" s="62"/>
      <c r="E2" s="62"/>
      <c r="F2" s="62"/>
      <c r="G2" s="62"/>
      <c r="H2" s="62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3" t="s">
        <v>0</v>
      </c>
      <c r="B8" s="63"/>
      <c r="C8" s="63"/>
      <c r="D8" s="63"/>
      <c r="E8" s="63"/>
      <c r="F8" s="63"/>
      <c r="G8" s="63"/>
      <c r="H8" s="63"/>
    </row>
    <row r="9" spans="1:8" s="2" customFormat="1" ht="14.25">
      <c r="A9" s="64" t="s">
        <v>12</v>
      </c>
      <c r="B9" s="64"/>
      <c r="C9" s="64"/>
      <c r="D9" s="64"/>
      <c r="E9" s="64"/>
      <c r="F9" s="64"/>
      <c r="G9" s="64"/>
      <c r="H9" s="64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3" t="s">
        <v>0</v>
      </c>
      <c r="B15" s="63"/>
      <c r="C15" s="63"/>
      <c r="D15" s="63"/>
      <c r="E15" s="63"/>
      <c r="F15" s="63"/>
      <c r="G15" s="63"/>
      <c r="H15" s="63"/>
    </row>
    <row r="16" spans="1:8" ht="14.25">
      <c r="A16" s="64" t="s">
        <v>14</v>
      </c>
      <c r="B16" s="64"/>
      <c r="C16" s="64"/>
      <c r="D16" s="64"/>
      <c r="E16" s="64"/>
      <c r="F16" s="64"/>
      <c r="G16" s="64"/>
      <c r="H16" s="64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3" t="s">
        <v>0</v>
      </c>
      <c r="B22" s="63"/>
      <c r="C22" s="63"/>
      <c r="D22" s="63"/>
      <c r="E22" s="63"/>
      <c r="F22" s="63"/>
      <c r="G22" s="63"/>
      <c r="H22" s="63"/>
    </row>
    <row r="23" spans="1:8" ht="17.100000000000001" customHeight="1">
      <c r="A23" s="64" t="s">
        <v>15</v>
      </c>
      <c r="B23" s="64"/>
      <c r="C23" s="64"/>
      <c r="D23" s="64"/>
      <c r="E23" s="64"/>
      <c r="F23" s="64"/>
      <c r="G23" s="64"/>
      <c r="H23" s="64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3" t="s">
        <v>0</v>
      </c>
      <c r="B29" s="63"/>
      <c r="C29" s="63"/>
      <c r="D29" s="63"/>
      <c r="E29" s="63"/>
      <c r="F29" s="63"/>
      <c r="G29" s="63"/>
      <c r="H29" s="63"/>
    </row>
    <row r="30" spans="1:8" ht="14.25">
      <c r="A30" s="64" t="s">
        <v>16</v>
      </c>
      <c r="B30" s="64"/>
      <c r="C30" s="64"/>
      <c r="D30" s="64"/>
      <c r="E30" s="64"/>
      <c r="F30" s="64"/>
      <c r="G30" s="64"/>
      <c r="H30" s="64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3" t="s">
        <v>17</v>
      </c>
      <c r="B37" s="63"/>
      <c r="C37" s="63"/>
      <c r="D37" s="63"/>
      <c r="E37" s="63"/>
      <c r="F37" s="63"/>
      <c r="G37" s="63"/>
      <c r="H37" s="63"/>
    </row>
    <row r="38" spans="1:8" ht="14.25">
      <c r="A38" s="63" t="s">
        <v>104</v>
      </c>
      <c r="B38" s="63"/>
      <c r="C38" s="63"/>
      <c r="D38" s="63"/>
      <c r="E38" s="63"/>
      <c r="F38" s="63"/>
      <c r="G38" s="63"/>
      <c r="H38" s="63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0" workbookViewId="0">
      <selection activeCell="H19" sqref="H19"/>
    </sheetView>
  </sheetViews>
  <sheetFormatPr defaultRowHeight="13.5"/>
  <cols>
    <col min="1" max="1" width="21.25" customWidth="1"/>
    <col min="2" max="2" width="10.875" customWidth="1"/>
    <col min="6" max="6" width="22.875" style="23" customWidth="1"/>
    <col min="7" max="7" width="14" style="23" customWidth="1"/>
    <col min="8" max="8" width="31.875" style="43" customWidth="1"/>
    <col min="9" max="9" width="20.25" customWidth="1"/>
    <col min="10" max="10" width="5.25" bestFit="1" customWidth="1"/>
    <col min="11" max="11" width="9" style="54" bestFit="1" customWidth="1"/>
    <col min="12" max="12" width="9" style="43"/>
    <col min="13" max="13" width="37.25" customWidth="1"/>
  </cols>
  <sheetData>
    <row r="1" spans="1:14">
      <c r="A1" s="23" t="s">
        <v>1532</v>
      </c>
      <c r="B1" s="23" t="s">
        <v>1533</v>
      </c>
      <c r="C1" s="23" t="s">
        <v>33</v>
      </c>
      <c r="D1" s="23" t="s">
        <v>1534</v>
      </c>
      <c r="E1" s="23" t="s">
        <v>1535</v>
      </c>
      <c r="F1" s="23" t="s">
        <v>1536</v>
      </c>
      <c r="G1" s="23" t="s">
        <v>1537</v>
      </c>
      <c r="H1" s="55" t="s">
        <v>2046</v>
      </c>
      <c r="I1" s="23" t="s">
        <v>1538</v>
      </c>
      <c r="J1" s="23" t="s">
        <v>1539</v>
      </c>
      <c r="K1" s="54" t="s">
        <v>1540</v>
      </c>
      <c r="L1" s="23" t="s">
        <v>133</v>
      </c>
      <c r="M1" s="23"/>
      <c r="N1" s="23"/>
    </row>
    <row r="2" spans="1:14">
      <c r="A2" s="23" t="s">
        <v>134</v>
      </c>
      <c r="B2" s="23" t="s">
        <v>154</v>
      </c>
      <c r="C2" s="23" t="s">
        <v>155</v>
      </c>
      <c r="D2" s="23" t="s">
        <v>135</v>
      </c>
      <c r="E2" s="23" t="s">
        <v>136</v>
      </c>
      <c r="F2" s="23" t="s">
        <v>127</v>
      </c>
      <c r="G2" s="23" t="s">
        <v>156</v>
      </c>
      <c r="H2" s="49" t="str">
        <f>F2&amp;K2</f>
        <v>4984511298331040405</v>
      </c>
      <c r="I2" s="23" t="s">
        <v>157</v>
      </c>
      <c r="J2" s="23" t="s">
        <v>137</v>
      </c>
      <c r="K2" s="54">
        <v>405</v>
      </c>
      <c r="L2" s="23" t="s">
        <v>138</v>
      </c>
      <c r="M2" s="23"/>
      <c r="N2" s="23"/>
    </row>
    <row r="3" spans="1:14">
      <c r="A3" s="23" t="s">
        <v>134</v>
      </c>
      <c r="B3" s="23" t="s">
        <v>154</v>
      </c>
      <c r="C3" s="23" t="s">
        <v>101</v>
      </c>
      <c r="D3" s="23" t="s">
        <v>135</v>
      </c>
      <c r="E3" s="23" t="s">
        <v>136</v>
      </c>
      <c r="F3" s="23" t="s">
        <v>128</v>
      </c>
      <c r="G3" s="23" t="s">
        <v>158</v>
      </c>
      <c r="H3" s="49" t="str">
        <f t="shared" ref="H3:H60" si="0">F3&amp;K3</f>
        <v>62319000000735539319990</v>
      </c>
      <c r="I3" s="23" t="s">
        <v>146</v>
      </c>
      <c r="J3" s="23" t="s">
        <v>137</v>
      </c>
      <c r="K3" s="54">
        <v>9990</v>
      </c>
      <c r="L3" s="23" t="s">
        <v>149</v>
      </c>
      <c r="M3" s="23"/>
      <c r="N3" s="23"/>
    </row>
    <row r="4" spans="1:14">
      <c r="A4" s="23" t="s">
        <v>134</v>
      </c>
      <c r="B4" s="23" t="s">
        <v>154</v>
      </c>
      <c r="C4" s="23" t="s">
        <v>159</v>
      </c>
      <c r="D4" s="23" t="s">
        <v>135</v>
      </c>
      <c r="E4" s="23" t="s">
        <v>136</v>
      </c>
      <c r="F4" s="23" t="s">
        <v>130</v>
      </c>
      <c r="G4" s="23" t="s">
        <v>160</v>
      </c>
      <c r="H4" s="49" t="str">
        <f t="shared" si="0"/>
        <v>6231900000088785122135</v>
      </c>
      <c r="I4" s="23" t="s">
        <v>146</v>
      </c>
      <c r="J4" s="23" t="s">
        <v>137</v>
      </c>
      <c r="K4" s="54">
        <v>135</v>
      </c>
      <c r="L4" s="23" t="s">
        <v>149</v>
      </c>
      <c r="M4" s="23"/>
      <c r="N4" s="23"/>
    </row>
    <row r="5" spans="1:14">
      <c r="A5" s="23" t="s">
        <v>134</v>
      </c>
      <c r="B5" s="23" t="s">
        <v>154</v>
      </c>
      <c r="C5" s="23" t="s">
        <v>161</v>
      </c>
      <c r="D5" s="23" t="s">
        <v>135</v>
      </c>
      <c r="E5" s="23" t="s">
        <v>136</v>
      </c>
      <c r="F5" s="23" t="s">
        <v>131</v>
      </c>
      <c r="G5" s="23" t="s">
        <v>162</v>
      </c>
      <c r="H5" s="49" t="str">
        <f t="shared" si="0"/>
        <v>623190000010720487338</v>
      </c>
      <c r="I5" s="23" t="s">
        <v>146</v>
      </c>
      <c r="J5" s="23" t="s">
        <v>137</v>
      </c>
      <c r="K5" s="54">
        <v>38</v>
      </c>
      <c r="L5" s="23" t="s">
        <v>163</v>
      </c>
      <c r="M5" s="23"/>
      <c r="N5" s="23"/>
    </row>
    <row r="6" spans="1:14">
      <c r="A6" s="23" t="s">
        <v>134</v>
      </c>
      <c r="B6" s="23" t="s">
        <v>154</v>
      </c>
      <c r="C6" s="23" t="s">
        <v>164</v>
      </c>
      <c r="D6" s="23" t="s">
        <v>135</v>
      </c>
      <c r="E6" s="23" t="s">
        <v>136</v>
      </c>
      <c r="F6" s="23" t="s">
        <v>225</v>
      </c>
      <c r="G6" s="23" t="s">
        <v>165</v>
      </c>
      <c r="H6" s="49" t="str">
        <f t="shared" si="0"/>
        <v>6222022507004195311564</v>
      </c>
      <c r="I6" s="23" t="s">
        <v>142</v>
      </c>
      <c r="J6" s="23" t="s">
        <v>137</v>
      </c>
      <c r="K6" s="54">
        <v>564</v>
      </c>
      <c r="L6" s="23" t="s">
        <v>138</v>
      </c>
      <c r="M6" s="23"/>
      <c r="N6" s="23"/>
    </row>
    <row r="7" spans="1:14">
      <c r="A7" s="23" t="s">
        <v>134</v>
      </c>
      <c r="B7" s="23" t="s">
        <v>154</v>
      </c>
      <c r="C7" s="23" t="s">
        <v>166</v>
      </c>
      <c r="D7" s="23" t="s">
        <v>135</v>
      </c>
      <c r="E7" s="23" t="s">
        <v>136</v>
      </c>
      <c r="F7" s="23" t="s">
        <v>226</v>
      </c>
      <c r="G7" s="23" t="s">
        <v>167</v>
      </c>
      <c r="H7" s="49" t="str">
        <f t="shared" si="0"/>
        <v>6259960088871637612</v>
      </c>
      <c r="I7" s="23" t="s">
        <v>143</v>
      </c>
      <c r="J7" s="23" t="s">
        <v>137</v>
      </c>
      <c r="K7" s="54">
        <v>612</v>
      </c>
      <c r="L7" s="23" t="s">
        <v>144</v>
      </c>
      <c r="M7" s="23"/>
      <c r="N7" s="23"/>
    </row>
    <row r="8" spans="1:14">
      <c r="A8" s="23" t="s">
        <v>134</v>
      </c>
      <c r="B8" s="23" t="s">
        <v>154</v>
      </c>
      <c r="C8" s="23" t="s">
        <v>168</v>
      </c>
      <c r="D8" s="23" t="s">
        <v>135</v>
      </c>
      <c r="E8" s="23" t="s">
        <v>136</v>
      </c>
      <c r="F8" s="23" t="s">
        <v>125</v>
      </c>
      <c r="G8" s="23" t="s">
        <v>169</v>
      </c>
      <c r="H8" s="49" t="str">
        <f t="shared" si="0"/>
        <v>62319000001026982024000</v>
      </c>
      <c r="I8" s="23" t="s">
        <v>146</v>
      </c>
      <c r="J8" s="23" t="s">
        <v>137</v>
      </c>
      <c r="K8" s="54">
        <v>4000</v>
      </c>
      <c r="L8" s="23" t="s">
        <v>170</v>
      </c>
      <c r="M8" s="23"/>
      <c r="N8" s="23"/>
    </row>
    <row r="9" spans="1:14">
      <c r="A9" s="23" t="s">
        <v>134</v>
      </c>
      <c r="B9" s="23" t="s">
        <v>154</v>
      </c>
      <c r="C9" s="23" t="s">
        <v>171</v>
      </c>
      <c r="D9" s="23" t="s">
        <v>135</v>
      </c>
      <c r="E9" s="23" t="s">
        <v>136</v>
      </c>
      <c r="F9" s="23" t="s">
        <v>227</v>
      </c>
      <c r="G9" s="23" t="s">
        <v>172</v>
      </c>
      <c r="H9" s="49" t="str">
        <f t="shared" si="0"/>
        <v>6228480866157003165406</v>
      </c>
      <c r="I9" s="23" t="s">
        <v>143</v>
      </c>
      <c r="J9" s="23" t="s">
        <v>137</v>
      </c>
      <c r="K9" s="54">
        <v>406</v>
      </c>
      <c r="L9" s="23" t="s">
        <v>144</v>
      </c>
      <c r="M9" s="23"/>
      <c r="N9" s="23"/>
    </row>
    <row r="10" spans="1:14">
      <c r="A10" s="23" t="s">
        <v>134</v>
      </c>
      <c r="B10" s="23" t="s">
        <v>154</v>
      </c>
      <c r="C10" s="23" t="s">
        <v>173</v>
      </c>
      <c r="D10" s="23" t="s">
        <v>135</v>
      </c>
      <c r="E10" s="23" t="s">
        <v>136</v>
      </c>
      <c r="F10" s="23" t="s">
        <v>227</v>
      </c>
      <c r="G10" s="23" t="s">
        <v>174</v>
      </c>
      <c r="H10" s="49" t="str">
        <f t="shared" si="0"/>
        <v>6228480866157003165755</v>
      </c>
      <c r="I10" s="23" t="s">
        <v>143</v>
      </c>
      <c r="J10" s="23" t="s">
        <v>137</v>
      </c>
      <c r="K10" s="54">
        <v>755</v>
      </c>
      <c r="L10" s="23" t="s">
        <v>144</v>
      </c>
      <c r="M10" s="23"/>
      <c r="N10" s="23"/>
    </row>
    <row r="11" spans="1:14" ht="14.25">
      <c r="A11" s="23" t="s">
        <v>134</v>
      </c>
      <c r="B11" s="23" t="s">
        <v>154</v>
      </c>
      <c r="C11" s="23" t="s">
        <v>175</v>
      </c>
      <c r="D11" s="23" t="s">
        <v>135</v>
      </c>
      <c r="E11" s="23" t="s">
        <v>136</v>
      </c>
      <c r="F11" s="23" t="s">
        <v>228</v>
      </c>
      <c r="G11" s="23" t="s">
        <v>176</v>
      </c>
      <c r="H11" s="49" t="str">
        <f t="shared" si="0"/>
        <v>6231900000057513364800</v>
      </c>
      <c r="I11" s="23" t="s">
        <v>146</v>
      </c>
      <c r="J11" s="23" t="s">
        <v>137</v>
      </c>
      <c r="K11" s="54">
        <v>800</v>
      </c>
      <c r="L11" s="53" t="s">
        <v>1541</v>
      </c>
      <c r="M11" s="23"/>
      <c r="N11" s="23"/>
    </row>
    <row r="12" spans="1:14">
      <c r="A12" s="23" t="s">
        <v>134</v>
      </c>
      <c r="B12" s="23" t="s">
        <v>154</v>
      </c>
      <c r="C12" s="23" t="s">
        <v>122</v>
      </c>
      <c r="D12" s="23" t="s">
        <v>135</v>
      </c>
      <c r="E12" s="23" t="s">
        <v>136</v>
      </c>
      <c r="F12" s="23" t="s">
        <v>229</v>
      </c>
      <c r="G12" s="23" t="s">
        <v>178</v>
      </c>
      <c r="H12" s="49" t="str">
        <f t="shared" si="0"/>
        <v>6228480868174137471420</v>
      </c>
      <c r="I12" s="23" t="s">
        <v>143</v>
      </c>
      <c r="J12" s="23" t="s">
        <v>137</v>
      </c>
      <c r="K12" s="54">
        <v>420</v>
      </c>
      <c r="L12" s="23" t="s">
        <v>144</v>
      </c>
      <c r="M12" s="23"/>
      <c r="N12" s="23"/>
    </row>
    <row r="13" spans="1:14">
      <c r="A13" s="23" t="s">
        <v>134</v>
      </c>
      <c r="B13" s="23" t="s">
        <v>154</v>
      </c>
      <c r="C13" s="23" t="s">
        <v>179</v>
      </c>
      <c r="D13" s="23" t="s">
        <v>135</v>
      </c>
      <c r="E13" s="23" t="s">
        <v>136</v>
      </c>
      <c r="F13" s="23" t="s">
        <v>230</v>
      </c>
      <c r="G13" s="23" t="s">
        <v>180</v>
      </c>
      <c r="H13" s="49" t="str">
        <f t="shared" si="0"/>
        <v>6259960031745573882</v>
      </c>
      <c r="I13" s="23" t="s">
        <v>143</v>
      </c>
      <c r="J13" s="23" t="s">
        <v>137</v>
      </c>
      <c r="K13" s="54">
        <v>882</v>
      </c>
      <c r="L13" s="23" t="s">
        <v>144</v>
      </c>
      <c r="M13" s="23"/>
      <c r="N13" s="23"/>
    </row>
    <row r="14" spans="1:14">
      <c r="A14" s="23" t="s">
        <v>134</v>
      </c>
      <c r="B14" s="23" t="s">
        <v>154</v>
      </c>
      <c r="C14" s="23" t="s">
        <v>181</v>
      </c>
      <c r="D14" s="23" t="s">
        <v>135</v>
      </c>
      <c r="E14" s="23" t="s">
        <v>136</v>
      </c>
      <c r="F14" s="23" t="s">
        <v>231</v>
      </c>
      <c r="G14" s="23" t="s">
        <v>182</v>
      </c>
      <c r="H14" s="49" t="str">
        <f t="shared" si="0"/>
        <v>6217003860036310421363</v>
      </c>
      <c r="I14" s="23" t="s">
        <v>145</v>
      </c>
      <c r="J14" s="23" t="s">
        <v>137</v>
      </c>
      <c r="K14" s="54">
        <v>363</v>
      </c>
      <c r="L14" s="23" t="s">
        <v>138</v>
      </c>
      <c r="M14" s="23"/>
      <c r="N14" s="23"/>
    </row>
    <row r="15" spans="1:14">
      <c r="A15" s="23" t="s">
        <v>134</v>
      </c>
      <c r="B15" s="23" t="s">
        <v>154</v>
      </c>
      <c r="C15" s="23" t="s">
        <v>183</v>
      </c>
      <c r="D15" s="23" t="s">
        <v>135</v>
      </c>
      <c r="E15" s="23" t="s">
        <v>136</v>
      </c>
      <c r="F15" s="23" t="s">
        <v>232</v>
      </c>
      <c r="G15" s="23" t="s">
        <v>184</v>
      </c>
      <c r="H15" s="49" t="str">
        <f t="shared" si="0"/>
        <v>6217997300045011551702</v>
      </c>
      <c r="I15" s="23" t="s">
        <v>150</v>
      </c>
      <c r="J15" s="23" t="s">
        <v>137</v>
      </c>
      <c r="K15" s="54">
        <v>702</v>
      </c>
      <c r="L15" s="23" t="s">
        <v>139</v>
      </c>
      <c r="M15" s="23"/>
      <c r="N15" s="23"/>
    </row>
    <row r="16" spans="1:14">
      <c r="A16" s="23" t="s">
        <v>134</v>
      </c>
      <c r="B16" s="23" t="s">
        <v>154</v>
      </c>
      <c r="C16" s="23" t="s">
        <v>185</v>
      </c>
      <c r="D16" s="23" t="s">
        <v>135</v>
      </c>
      <c r="E16" s="23" t="s">
        <v>136</v>
      </c>
      <c r="F16" s="23" t="s">
        <v>233</v>
      </c>
      <c r="G16" s="23" t="s">
        <v>186</v>
      </c>
      <c r="H16" s="49" t="str">
        <f t="shared" si="0"/>
        <v>6259960100423185250</v>
      </c>
      <c r="I16" s="23" t="s">
        <v>143</v>
      </c>
      <c r="J16" s="23" t="s">
        <v>137</v>
      </c>
      <c r="K16" s="54">
        <v>250</v>
      </c>
      <c r="L16" s="23" t="s">
        <v>144</v>
      </c>
      <c r="M16" s="23"/>
      <c r="N16" s="23"/>
    </row>
    <row r="17" spans="1:14">
      <c r="A17" s="23" t="s">
        <v>134</v>
      </c>
      <c r="B17" s="23" t="s">
        <v>154</v>
      </c>
      <c r="C17" s="23" t="s">
        <v>187</v>
      </c>
      <c r="D17" s="23" t="s">
        <v>135</v>
      </c>
      <c r="E17" s="23" t="s">
        <v>136</v>
      </c>
      <c r="F17" s="23" t="s">
        <v>234</v>
      </c>
      <c r="G17" s="23" t="s">
        <v>188</v>
      </c>
      <c r="H17" s="49" t="str">
        <f t="shared" si="0"/>
        <v>62170038600160834024</v>
      </c>
      <c r="I17" s="23" t="s">
        <v>145</v>
      </c>
      <c r="J17" s="23" t="s">
        <v>137</v>
      </c>
      <c r="K17" s="54">
        <v>4</v>
      </c>
      <c r="L17" s="23" t="s">
        <v>138</v>
      </c>
      <c r="M17" s="23"/>
      <c r="N17" s="23"/>
    </row>
    <row r="18" spans="1:14">
      <c r="A18" s="23" t="s">
        <v>134</v>
      </c>
      <c r="B18" s="23" t="s">
        <v>189</v>
      </c>
      <c r="C18" s="23" t="s">
        <v>190</v>
      </c>
      <c r="D18" s="23" t="s">
        <v>135</v>
      </c>
      <c r="E18" s="23" t="s">
        <v>136</v>
      </c>
      <c r="F18" s="23" t="s">
        <v>129</v>
      </c>
      <c r="G18" s="23" t="s">
        <v>191</v>
      </c>
      <c r="H18" s="49" t="str">
        <f t="shared" si="0"/>
        <v>62253300608906442700</v>
      </c>
      <c r="I18" s="23" t="s">
        <v>151</v>
      </c>
      <c r="J18" s="23" t="s">
        <v>137</v>
      </c>
      <c r="K18" s="54">
        <v>2700</v>
      </c>
      <c r="L18" s="23" t="s">
        <v>138</v>
      </c>
      <c r="M18" s="23"/>
      <c r="N18" s="23"/>
    </row>
    <row r="19" spans="1:14">
      <c r="A19" s="23" t="s">
        <v>134</v>
      </c>
      <c r="B19" s="23" t="s">
        <v>189</v>
      </c>
      <c r="C19" s="23" t="s">
        <v>192</v>
      </c>
      <c r="D19" s="23" t="s">
        <v>135</v>
      </c>
      <c r="E19" s="23" t="s">
        <v>136</v>
      </c>
      <c r="F19" s="23" t="s">
        <v>235</v>
      </c>
      <c r="G19" s="23" t="s">
        <v>193</v>
      </c>
      <c r="H19" s="49" t="str">
        <f t="shared" si="0"/>
        <v>62170039000053267583000</v>
      </c>
      <c r="I19" s="23" t="s">
        <v>145</v>
      </c>
      <c r="J19" s="23" t="s">
        <v>137</v>
      </c>
      <c r="K19" s="54">
        <v>3000</v>
      </c>
      <c r="L19" s="23" t="s">
        <v>138</v>
      </c>
      <c r="M19" s="23"/>
      <c r="N19" s="23"/>
    </row>
    <row r="20" spans="1:14">
      <c r="A20" s="23" t="s">
        <v>134</v>
      </c>
      <c r="B20" s="23" t="s">
        <v>189</v>
      </c>
      <c r="C20" s="23" t="s">
        <v>194</v>
      </c>
      <c r="D20" s="23" t="s">
        <v>135</v>
      </c>
      <c r="E20" s="23" t="s">
        <v>136</v>
      </c>
      <c r="F20" s="23" t="s">
        <v>236</v>
      </c>
      <c r="G20" s="23" t="s">
        <v>195</v>
      </c>
      <c r="H20" s="49" t="str">
        <f t="shared" si="0"/>
        <v>6217003860032704049500</v>
      </c>
      <c r="I20" s="23" t="s">
        <v>145</v>
      </c>
      <c r="J20" s="23" t="s">
        <v>137</v>
      </c>
      <c r="K20" s="54">
        <v>500</v>
      </c>
      <c r="L20" s="23" t="s">
        <v>138</v>
      </c>
      <c r="M20" s="23"/>
      <c r="N20" s="23"/>
    </row>
    <row r="21" spans="1:14">
      <c r="A21" s="23" t="s">
        <v>134</v>
      </c>
      <c r="B21" s="23" t="s">
        <v>189</v>
      </c>
      <c r="C21" s="23" t="s">
        <v>196</v>
      </c>
      <c r="D21" s="23" t="s">
        <v>135</v>
      </c>
      <c r="E21" s="23" t="s">
        <v>136</v>
      </c>
      <c r="F21" s="23" t="s">
        <v>237</v>
      </c>
      <c r="G21" s="23" t="s">
        <v>197</v>
      </c>
      <c r="H21" s="49" t="str">
        <f t="shared" si="0"/>
        <v>6221550900093190400</v>
      </c>
      <c r="I21" s="23" t="s">
        <v>141</v>
      </c>
      <c r="J21" s="23" t="s">
        <v>137</v>
      </c>
      <c r="K21" s="54">
        <v>400</v>
      </c>
      <c r="L21" s="23" t="s">
        <v>140</v>
      </c>
      <c r="M21" s="23"/>
      <c r="N21" s="23"/>
    </row>
    <row r="22" spans="1:14">
      <c r="A22" s="23" t="s">
        <v>134</v>
      </c>
      <c r="B22" s="23" t="s">
        <v>189</v>
      </c>
      <c r="C22" s="23" t="s">
        <v>198</v>
      </c>
      <c r="D22" s="23" t="s">
        <v>135</v>
      </c>
      <c r="E22" s="23" t="s">
        <v>136</v>
      </c>
      <c r="F22" s="23" t="s">
        <v>238</v>
      </c>
      <c r="G22" s="23" t="s">
        <v>199</v>
      </c>
      <c r="H22" s="49" t="str">
        <f t="shared" si="0"/>
        <v>62266626019934562138</v>
      </c>
      <c r="I22" s="23" t="s">
        <v>152</v>
      </c>
      <c r="J22" s="23" t="s">
        <v>137</v>
      </c>
      <c r="K22" s="54">
        <v>2138</v>
      </c>
      <c r="L22" s="23" t="s">
        <v>138</v>
      </c>
      <c r="M22" s="23"/>
      <c r="N22" s="23"/>
    </row>
    <row r="23" spans="1:14">
      <c r="A23" s="23" t="s">
        <v>134</v>
      </c>
      <c r="B23" s="23" t="s">
        <v>189</v>
      </c>
      <c r="C23" s="23" t="s">
        <v>200</v>
      </c>
      <c r="D23" s="23" t="s">
        <v>135</v>
      </c>
      <c r="E23" s="23" t="s">
        <v>136</v>
      </c>
      <c r="F23" s="23" t="s">
        <v>239</v>
      </c>
      <c r="G23" s="23" t="s">
        <v>201</v>
      </c>
      <c r="H23" s="49" t="str">
        <f t="shared" si="0"/>
        <v>6236683860003701237295</v>
      </c>
      <c r="I23" s="23" t="s">
        <v>145</v>
      </c>
      <c r="J23" s="23" t="s">
        <v>137</v>
      </c>
      <c r="K23" s="54">
        <v>295</v>
      </c>
      <c r="L23" s="23" t="s">
        <v>138</v>
      </c>
      <c r="M23" s="23"/>
      <c r="N23" s="23"/>
    </row>
    <row r="24" spans="1:14">
      <c r="A24" s="23" t="s">
        <v>134</v>
      </c>
      <c r="B24" s="23" t="s">
        <v>189</v>
      </c>
      <c r="C24" s="23" t="s">
        <v>202</v>
      </c>
      <c r="D24" s="23" t="s">
        <v>135</v>
      </c>
      <c r="E24" s="23" t="s">
        <v>136</v>
      </c>
      <c r="F24" s="23" t="s">
        <v>240</v>
      </c>
      <c r="G24" s="23" t="s">
        <v>203</v>
      </c>
      <c r="H24" s="49" t="str">
        <f t="shared" si="0"/>
        <v>6217997300045103648248</v>
      </c>
      <c r="I24" s="23" t="s">
        <v>150</v>
      </c>
      <c r="J24" s="23" t="s">
        <v>137</v>
      </c>
      <c r="K24" s="54">
        <v>248</v>
      </c>
      <c r="L24" s="23" t="s">
        <v>139</v>
      </c>
      <c r="M24" s="23"/>
      <c r="N24" s="23"/>
    </row>
    <row r="25" spans="1:14">
      <c r="A25" s="23" t="s">
        <v>134</v>
      </c>
      <c r="B25" s="23" t="s">
        <v>189</v>
      </c>
      <c r="C25" s="23" t="s">
        <v>204</v>
      </c>
      <c r="D25" s="23" t="s">
        <v>135</v>
      </c>
      <c r="E25" s="23" t="s">
        <v>136</v>
      </c>
      <c r="F25" s="23" t="s">
        <v>241</v>
      </c>
      <c r="G25" s="23" t="s">
        <v>205</v>
      </c>
      <c r="H25" s="49" t="str">
        <f t="shared" si="0"/>
        <v>6222520590684144674</v>
      </c>
      <c r="I25" s="23" t="s">
        <v>147</v>
      </c>
      <c r="J25" s="23" t="s">
        <v>137</v>
      </c>
      <c r="K25" s="54">
        <v>674</v>
      </c>
      <c r="L25" s="23" t="s">
        <v>148</v>
      </c>
      <c r="M25" s="23"/>
      <c r="N25" s="23"/>
    </row>
    <row r="26" spans="1:14">
      <c r="A26" s="23" t="s">
        <v>134</v>
      </c>
      <c r="B26" s="23" t="s">
        <v>189</v>
      </c>
      <c r="C26" s="23" t="s">
        <v>206</v>
      </c>
      <c r="D26" s="23" t="s">
        <v>135</v>
      </c>
      <c r="E26" s="23" t="s">
        <v>136</v>
      </c>
      <c r="F26" s="23" t="s">
        <v>242</v>
      </c>
      <c r="G26" s="23" t="s">
        <v>207</v>
      </c>
      <c r="H26" s="49" t="str">
        <f t="shared" si="0"/>
        <v>62289300010972654373200</v>
      </c>
      <c r="I26" s="23" t="s">
        <v>208</v>
      </c>
      <c r="J26" s="23" t="s">
        <v>137</v>
      </c>
      <c r="K26" s="54">
        <v>3200</v>
      </c>
      <c r="L26" s="23" t="s">
        <v>138</v>
      </c>
      <c r="M26" s="23"/>
      <c r="N26" s="23"/>
    </row>
    <row r="27" spans="1:14">
      <c r="A27" s="23" t="s">
        <v>134</v>
      </c>
      <c r="B27" s="23" t="s">
        <v>189</v>
      </c>
      <c r="C27" s="23" t="s">
        <v>209</v>
      </c>
      <c r="D27" s="23" t="s">
        <v>135</v>
      </c>
      <c r="E27" s="23" t="s">
        <v>136</v>
      </c>
      <c r="F27" s="23" t="s">
        <v>124</v>
      </c>
      <c r="G27" s="23" t="s">
        <v>210</v>
      </c>
      <c r="H27" s="49" t="str">
        <f t="shared" si="0"/>
        <v>6231357711501404525885</v>
      </c>
      <c r="I27" s="23" t="s">
        <v>211</v>
      </c>
      <c r="J27" s="23" t="s">
        <v>137</v>
      </c>
      <c r="K27" s="54">
        <v>885</v>
      </c>
      <c r="L27" s="23" t="s">
        <v>138</v>
      </c>
      <c r="M27" s="23"/>
      <c r="N27" s="23"/>
    </row>
    <row r="28" spans="1:14">
      <c r="A28" s="23" t="s">
        <v>134</v>
      </c>
      <c r="B28" s="23" t="s">
        <v>189</v>
      </c>
      <c r="C28" s="23" t="s">
        <v>212</v>
      </c>
      <c r="D28" s="23" t="s">
        <v>135</v>
      </c>
      <c r="E28" s="23" t="s">
        <v>136</v>
      </c>
      <c r="F28" s="23" t="s">
        <v>243</v>
      </c>
      <c r="G28" s="23" t="s">
        <v>213</v>
      </c>
      <c r="H28" s="49" t="str">
        <f t="shared" si="0"/>
        <v>622848386023079921947</v>
      </c>
      <c r="I28" s="23" t="s">
        <v>143</v>
      </c>
      <c r="J28" s="23" t="s">
        <v>137</v>
      </c>
      <c r="K28" s="54">
        <v>47</v>
      </c>
      <c r="L28" s="23" t="s">
        <v>144</v>
      </c>
      <c r="M28" s="23"/>
      <c r="N28" s="23"/>
    </row>
    <row r="29" spans="1:14">
      <c r="A29" s="23" t="s">
        <v>134</v>
      </c>
      <c r="B29" s="23" t="s">
        <v>189</v>
      </c>
      <c r="C29" s="23" t="s">
        <v>214</v>
      </c>
      <c r="D29" s="23" t="s">
        <v>135</v>
      </c>
      <c r="E29" s="23" t="s">
        <v>136</v>
      </c>
      <c r="F29" s="23" t="s">
        <v>244</v>
      </c>
      <c r="G29" s="23" t="s">
        <v>215</v>
      </c>
      <c r="H29" s="49" t="str">
        <f t="shared" si="0"/>
        <v>6228370135467215300</v>
      </c>
      <c r="I29" s="23" t="s">
        <v>143</v>
      </c>
      <c r="J29" s="23" t="s">
        <v>137</v>
      </c>
      <c r="K29" s="54">
        <v>300</v>
      </c>
      <c r="L29" s="23" t="s">
        <v>144</v>
      </c>
      <c r="M29" s="23"/>
      <c r="N29" s="23"/>
    </row>
    <row r="30" spans="1:14">
      <c r="A30" s="23" t="s">
        <v>134</v>
      </c>
      <c r="B30" s="23" t="s">
        <v>189</v>
      </c>
      <c r="C30" s="23" t="s">
        <v>216</v>
      </c>
      <c r="D30" s="23" t="s">
        <v>135</v>
      </c>
      <c r="E30" s="23" t="s">
        <v>136</v>
      </c>
      <c r="F30" s="23" t="s">
        <v>245</v>
      </c>
      <c r="G30" s="23" t="s">
        <v>217</v>
      </c>
      <c r="H30" s="49" t="str">
        <f t="shared" si="0"/>
        <v>62284536180017182711618</v>
      </c>
      <c r="I30" s="23" t="s">
        <v>143</v>
      </c>
      <c r="J30" s="23" t="s">
        <v>137</v>
      </c>
      <c r="K30" s="54">
        <v>1618</v>
      </c>
      <c r="L30" s="23" t="s">
        <v>144</v>
      </c>
      <c r="M30" s="23"/>
      <c r="N30" s="23"/>
    </row>
    <row r="31" spans="1:14">
      <c r="A31" s="23" t="s">
        <v>134</v>
      </c>
      <c r="B31" s="23" t="s">
        <v>189</v>
      </c>
      <c r="C31" s="23" t="s">
        <v>218</v>
      </c>
      <c r="D31" s="23" t="s">
        <v>135</v>
      </c>
      <c r="E31" s="23" t="s">
        <v>136</v>
      </c>
      <c r="F31" s="23" t="s">
        <v>246</v>
      </c>
      <c r="G31" s="23" t="s">
        <v>219</v>
      </c>
      <c r="H31" s="49" t="str">
        <f t="shared" si="0"/>
        <v>622308280016779351490</v>
      </c>
      <c r="I31" s="23" t="s">
        <v>142</v>
      </c>
      <c r="J31" s="23" t="s">
        <v>137</v>
      </c>
      <c r="K31" s="54">
        <v>1490</v>
      </c>
      <c r="L31" s="23" t="s">
        <v>138</v>
      </c>
      <c r="M31" s="23"/>
      <c r="N31" s="23"/>
    </row>
    <row r="32" spans="1:14">
      <c r="A32" s="23" t="s">
        <v>134</v>
      </c>
      <c r="B32" s="23" t="s">
        <v>189</v>
      </c>
      <c r="C32" s="23" t="s">
        <v>220</v>
      </c>
      <c r="D32" s="23" t="s">
        <v>135</v>
      </c>
      <c r="E32" s="23" t="s">
        <v>136</v>
      </c>
      <c r="F32" s="23" t="s">
        <v>247</v>
      </c>
      <c r="G32" s="23" t="s">
        <v>221</v>
      </c>
      <c r="H32" s="49" t="str">
        <f t="shared" si="0"/>
        <v>6212262505003750334450</v>
      </c>
      <c r="I32" s="23" t="s">
        <v>142</v>
      </c>
      <c r="J32" s="23" t="s">
        <v>137</v>
      </c>
      <c r="K32" s="54">
        <v>450</v>
      </c>
      <c r="L32" s="23" t="s">
        <v>138</v>
      </c>
      <c r="M32" s="23"/>
      <c r="N32" s="23"/>
    </row>
    <row r="33" spans="1:14">
      <c r="A33" s="23" t="s">
        <v>134</v>
      </c>
      <c r="B33" s="23" t="s">
        <v>189</v>
      </c>
      <c r="C33" s="23" t="s">
        <v>222</v>
      </c>
      <c r="D33" s="23" t="s">
        <v>135</v>
      </c>
      <c r="E33" s="23" t="s">
        <v>136</v>
      </c>
      <c r="F33" s="23" t="s">
        <v>248</v>
      </c>
      <c r="G33" s="23" t="s">
        <v>223</v>
      </c>
      <c r="H33" s="49" t="str">
        <f t="shared" si="0"/>
        <v>6223691019859531247</v>
      </c>
      <c r="I33" s="23" t="s">
        <v>146</v>
      </c>
      <c r="J33" s="23" t="s">
        <v>137</v>
      </c>
      <c r="K33" s="54">
        <v>247</v>
      </c>
      <c r="L33" s="23" t="s">
        <v>177</v>
      </c>
      <c r="M33" s="23"/>
      <c r="N33" s="23"/>
    </row>
    <row r="34" spans="1:14">
      <c r="A34" s="23" t="s">
        <v>134</v>
      </c>
      <c r="B34" s="23" t="s">
        <v>1542</v>
      </c>
      <c r="C34" s="23" t="s">
        <v>1543</v>
      </c>
      <c r="D34" s="23" t="s">
        <v>135</v>
      </c>
      <c r="E34" s="23" t="s">
        <v>136</v>
      </c>
      <c r="F34" s="23" t="s">
        <v>1894</v>
      </c>
      <c r="G34" s="23" t="s">
        <v>1544</v>
      </c>
      <c r="H34" s="49" t="str">
        <f t="shared" si="0"/>
        <v>6228480868639968874155</v>
      </c>
      <c r="I34" s="23" t="s">
        <v>143</v>
      </c>
      <c r="J34" s="23" t="s">
        <v>137</v>
      </c>
      <c r="K34" s="54">
        <v>155</v>
      </c>
      <c r="L34" s="23" t="s">
        <v>144</v>
      </c>
    </row>
    <row r="35" spans="1:14">
      <c r="A35" s="23" t="s">
        <v>134</v>
      </c>
      <c r="B35" s="23" t="s">
        <v>1542</v>
      </c>
      <c r="C35" s="23" t="s">
        <v>1545</v>
      </c>
      <c r="D35" s="23" t="s">
        <v>135</v>
      </c>
      <c r="E35" s="23" t="s">
        <v>136</v>
      </c>
      <c r="F35" s="23" t="s">
        <v>1789</v>
      </c>
      <c r="G35" s="23" t="s">
        <v>1546</v>
      </c>
      <c r="H35" s="49" t="str">
        <f t="shared" si="0"/>
        <v>623190000001725466160</v>
      </c>
      <c r="I35" s="23" t="s">
        <v>146</v>
      </c>
      <c r="J35" s="23" t="s">
        <v>137</v>
      </c>
      <c r="K35" s="54">
        <v>60</v>
      </c>
      <c r="L35" s="23" t="s">
        <v>149</v>
      </c>
    </row>
    <row r="36" spans="1:14" ht="14.25">
      <c r="A36" s="23" t="s">
        <v>134</v>
      </c>
      <c r="B36" s="23" t="s">
        <v>1542</v>
      </c>
      <c r="C36" s="23" t="s">
        <v>1547</v>
      </c>
      <c r="D36" s="23" t="s">
        <v>135</v>
      </c>
      <c r="E36" s="23" t="s">
        <v>136</v>
      </c>
      <c r="F36" s="23" t="s">
        <v>1888</v>
      </c>
      <c r="G36" s="23" t="s">
        <v>1548</v>
      </c>
      <c r="H36" s="49" t="str">
        <f t="shared" si="0"/>
        <v>62319000200040148781400</v>
      </c>
      <c r="I36" s="23" t="s">
        <v>146</v>
      </c>
      <c r="J36" s="53" t="s">
        <v>1549</v>
      </c>
      <c r="K36" s="54">
        <v>1400</v>
      </c>
      <c r="L36" s="23" t="s">
        <v>149</v>
      </c>
    </row>
    <row r="37" spans="1:14">
      <c r="A37" s="23" t="s">
        <v>134</v>
      </c>
      <c r="B37" s="23" t="s">
        <v>1542</v>
      </c>
      <c r="C37" s="23" t="s">
        <v>1550</v>
      </c>
      <c r="D37" s="23" t="s">
        <v>135</v>
      </c>
      <c r="E37" s="23" t="s">
        <v>136</v>
      </c>
      <c r="F37" s="23" t="s">
        <v>1916</v>
      </c>
      <c r="G37" s="23" t="s">
        <v>1551</v>
      </c>
      <c r="H37" s="49" t="str">
        <f t="shared" si="0"/>
        <v>6228483316193676464732</v>
      </c>
      <c r="I37" s="23" t="s">
        <v>143</v>
      </c>
      <c r="J37" s="23" t="s">
        <v>137</v>
      </c>
      <c r="K37" s="54">
        <v>732</v>
      </c>
      <c r="L37" s="23" t="s">
        <v>144</v>
      </c>
    </row>
    <row r="38" spans="1:14">
      <c r="A38" s="23" t="s">
        <v>134</v>
      </c>
      <c r="B38" s="23" t="s">
        <v>1542</v>
      </c>
      <c r="C38" s="23" t="s">
        <v>1552</v>
      </c>
      <c r="D38" s="23" t="s">
        <v>135</v>
      </c>
      <c r="E38" s="23" t="s">
        <v>136</v>
      </c>
      <c r="F38" s="23" t="s">
        <v>1900</v>
      </c>
      <c r="G38" s="23" t="s">
        <v>1553</v>
      </c>
      <c r="H38" s="49" t="str">
        <f t="shared" si="0"/>
        <v>6217003890003553174500</v>
      </c>
      <c r="I38" s="23" t="s">
        <v>145</v>
      </c>
      <c r="J38" s="23" t="s">
        <v>137</v>
      </c>
      <c r="K38" s="54">
        <v>500</v>
      </c>
      <c r="L38" s="23" t="s">
        <v>138</v>
      </c>
    </row>
    <row r="39" spans="1:14">
      <c r="A39" s="23" t="s">
        <v>134</v>
      </c>
      <c r="B39" s="23" t="s">
        <v>1542</v>
      </c>
      <c r="C39" s="23" t="s">
        <v>1554</v>
      </c>
      <c r="D39" s="23" t="s">
        <v>135</v>
      </c>
      <c r="E39" s="23" t="s">
        <v>136</v>
      </c>
      <c r="F39" s="23" t="s">
        <v>1932</v>
      </c>
      <c r="G39" s="23" t="s">
        <v>1555</v>
      </c>
      <c r="H39" s="49" t="str">
        <f t="shared" si="0"/>
        <v>6228411190091973415300</v>
      </c>
      <c r="I39" s="23" t="s">
        <v>143</v>
      </c>
      <c r="J39" s="23" t="s">
        <v>137</v>
      </c>
      <c r="K39" s="54">
        <v>300</v>
      </c>
      <c r="L39" s="23" t="s">
        <v>144</v>
      </c>
    </row>
    <row r="40" spans="1:14">
      <c r="A40" s="23" t="s">
        <v>134</v>
      </c>
      <c r="B40" s="23" t="s">
        <v>1542</v>
      </c>
      <c r="C40" s="23" t="s">
        <v>1556</v>
      </c>
      <c r="D40" s="23" t="s">
        <v>135</v>
      </c>
      <c r="E40" s="23" t="s">
        <v>136</v>
      </c>
      <c r="F40" s="23" t="s">
        <v>1930</v>
      </c>
      <c r="G40" s="23" t="s">
        <v>1557</v>
      </c>
      <c r="H40" s="49" t="str">
        <f t="shared" si="0"/>
        <v>62170038800018730704000</v>
      </c>
      <c r="I40" s="23" t="s">
        <v>145</v>
      </c>
      <c r="J40" s="23" t="s">
        <v>137</v>
      </c>
      <c r="K40" s="54">
        <v>4000</v>
      </c>
      <c r="L40" s="23" t="s">
        <v>138</v>
      </c>
    </row>
    <row r="41" spans="1:14">
      <c r="A41" s="23" t="s">
        <v>134</v>
      </c>
      <c r="B41" s="23" t="s">
        <v>1542</v>
      </c>
      <c r="C41" s="23" t="s">
        <v>1558</v>
      </c>
      <c r="D41" s="23" t="s">
        <v>135</v>
      </c>
      <c r="E41" s="23" t="s">
        <v>136</v>
      </c>
      <c r="F41" s="23" t="s">
        <v>99</v>
      </c>
      <c r="G41" s="23" t="s">
        <v>1559</v>
      </c>
      <c r="H41" s="49" t="str">
        <f t="shared" si="0"/>
        <v>4581232431380185996</v>
      </c>
      <c r="I41" s="23" t="s">
        <v>147</v>
      </c>
      <c r="J41" s="23" t="s">
        <v>137</v>
      </c>
      <c r="K41" s="54">
        <v>996</v>
      </c>
      <c r="L41" s="23" t="s">
        <v>1560</v>
      </c>
    </row>
    <row r="42" spans="1:14">
      <c r="A42" s="23" t="s">
        <v>134</v>
      </c>
      <c r="B42" s="23" t="s">
        <v>1542</v>
      </c>
      <c r="C42" s="23" t="s">
        <v>1561</v>
      </c>
      <c r="D42" s="23" t="s">
        <v>135</v>
      </c>
      <c r="E42" s="23" t="s">
        <v>136</v>
      </c>
      <c r="F42" s="23" t="s">
        <v>1941</v>
      </c>
      <c r="G42" s="23" t="s">
        <v>1562</v>
      </c>
      <c r="H42" s="49" t="str">
        <f t="shared" si="0"/>
        <v>6222280023821728290</v>
      </c>
      <c r="I42" s="23" t="s">
        <v>157</v>
      </c>
      <c r="J42" s="23" t="s">
        <v>137</v>
      </c>
      <c r="K42" s="54">
        <v>290</v>
      </c>
      <c r="L42" s="23" t="s">
        <v>138</v>
      </c>
    </row>
    <row r="43" spans="1:14">
      <c r="A43" s="23" t="s">
        <v>134</v>
      </c>
      <c r="B43" s="23" t="s">
        <v>1542</v>
      </c>
      <c r="C43" s="23" t="s">
        <v>1563</v>
      </c>
      <c r="D43" s="23" t="s">
        <v>135</v>
      </c>
      <c r="E43" s="23" t="s">
        <v>136</v>
      </c>
      <c r="F43" s="23" t="s">
        <v>1937</v>
      </c>
      <c r="G43" s="23" t="s">
        <v>1564</v>
      </c>
      <c r="H43" s="49" t="str">
        <f t="shared" si="0"/>
        <v>6217003900003453703737</v>
      </c>
      <c r="I43" s="23" t="s">
        <v>145</v>
      </c>
      <c r="J43" s="23" t="s">
        <v>137</v>
      </c>
      <c r="K43" s="54">
        <v>737</v>
      </c>
      <c r="L43" s="23" t="s">
        <v>138</v>
      </c>
    </row>
    <row r="44" spans="1:14">
      <c r="A44" s="23" t="s">
        <v>134</v>
      </c>
      <c r="B44" s="23" t="s">
        <v>1542</v>
      </c>
      <c r="C44" s="23" t="s">
        <v>1565</v>
      </c>
      <c r="D44" s="23" t="s">
        <v>135</v>
      </c>
      <c r="E44" s="23" t="s">
        <v>136</v>
      </c>
      <c r="F44" s="23" t="s">
        <v>1984</v>
      </c>
      <c r="G44" s="23" t="s">
        <v>1566</v>
      </c>
      <c r="H44" s="49" t="str">
        <f t="shared" si="0"/>
        <v>6228480868237868773500</v>
      </c>
      <c r="I44" s="23" t="s">
        <v>143</v>
      </c>
      <c r="J44" s="23" t="s">
        <v>137</v>
      </c>
      <c r="K44" s="54">
        <v>500</v>
      </c>
      <c r="L44" s="23" t="s">
        <v>144</v>
      </c>
    </row>
    <row r="45" spans="1:14">
      <c r="A45" s="23" t="s">
        <v>134</v>
      </c>
      <c r="B45" s="23" t="s">
        <v>1542</v>
      </c>
      <c r="C45" s="23" t="s">
        <v>1567</v>
      </c>
      <c r="D45" s="23" t="s">
        <v>135</v>
      </c>
      <c r="E45" s="23" t="s">
        <v>136</v>
      </c>
      <c r="F45" s="23" t="s">
        <v>1965</v>
      </c>
      <c r="G45" s="23" t="s">
        <v>1568</v>
      </c>
      <c r="H45" s="49" t="str">
        <f t="shared" si="0"/>
        <v>623190000006730411963</v>
      </c>
      <c r="I45" s="23" t="s">
        <v>146</v>
      </c>
      <c r="J45" s="23" t="s">
        <v>137</v>
      </c>
      <c r="K45" s="54">
        <v>63</v>
      </c>
      <c r="L45" s="23" t="s">
        <v>1569</v>
      </c>
    </row>
    <row r="46" spans="1:14">
      <c r="A46" s="23" t="s">
        <v>134</v>
      </c>
      <c r="B46" s="23" t="s">
        <v>1570</v>
      </c>
      <c r="C46" s="23" t="s">
        <v>1571</v>
      </c>
      <c r="D46" s="23" t="s">
        <v>135</v>
      </c>
      <c r="E46" s="23" t="s">
        <v>136</v>
      </c>
      <c r="F46" s="23" t="s">
        <v>2011</v>
      </c>
      <c r="G46" s="23" t="s">
        <v>1572</v>
      </c>
      <c r="H46" s="49" t="str">
        <f t="shared" si="0"/>
        <v>6223691334945775261</v>
      </c>
      <c r="I46" s="23" t="s">
        <v>146</v>
      </c>
      <c r="J46" s="23" t="s">
        <v>137</v>
      </c>
      <c r="K46" s="54">
        <v>261</v>
      </c>
      <c r="L46" s="23" t="s">
        <v>1573</v>
      </c>
    </row>
    <row r="47" spans="1:14">
      <c r="A47" s="23" t="s">
        <v>134</v>
      </c>
      <c r="B47" s="23" t="s">
        <v>1570</v>
      </c>
      <c r="C47" s="23" t="s">
        <v>1574</v>
      </c>
      <c r="D47" s="23" t="s">
        <v>135</v>
      </c>
      <c r="E47" s="23" t="s">
        <v>136</v>
      </c>
      <c r="F47" s="23" t="s">
        <v>2038</v>
      </c>
      <c r="G47" s="23" t="s">
        <v>1575</v>
      </c>
      <c r="H47" s="49" t="str">
        <f t="shared" si="0"/>
        <v>62236917259622561536</v>
      </c>
      <c r="I47" s="23" t="s">
        <v>146</v>
      </c>
      <c r="J47" s="23" t="s">
        <v>137</v>
      </c>
      <c r="K47" s="54">
        <v>1536</v>
      </c>
      <c r="L47" s="23" t="s">
        <v>153</v>
      </c>
    </row>
    <row r="48" spans="1:14">
      <c r="A48" s="23" t="s">
        <v>134</v>
      </c>
      <c r="B48" s="23" t="s">
        <v>1570</v>
      </c>
      <c r="C48" s="23" t="s">
        <v>1576</v>
      </c>
      <c r="D48" s="23" t="s">
        <v>135</v>
      </c>
      <c r="E48" s="23" t="s">
        <v>136</v>
      </c>
      <c r="F48" s="23" t="s">
        <v>2047</v>
      </c>
      <c r="G48" s="23" t="s">
        <v>1577</v>
      </c>
      <c r="H48" s="49" t="str">
        <f t="shared" si="0"/>
        <v>6228480860844109519452</v>
      </c>
      <c r="I48" s="23" t="s">
        <v>143</v>
      </c>
      <c r="J48" s="23" t="s">
        <v>137</v>
      </c>
      <c r="K48" s="54">
        <v>452</v>
      </c>
      <c r="L48" s="23" t="s">
        <v>144</v>
      </c>
    </row>
    <row r="49" spans="1:12">
      <c r="A49" s="23" t="s">
        <v>134</v>
      </c>
      <c r="B49" s="23" t="s">
        <v>1570</v>
      </c>
      <c r="C49" s="23" t="s">
        <v>1578</v>
      </c>
      <c r="D49" s="23" t="s">
        <v>135</v>
      </c>
      <c r="E49" s="23" t="s">
        <v>136</v>
      </c>
      <c r="F49" s="23" t="s">
        <v>2009</v>
      </c>
      <c r="G49" s="23" t="s">
        <v>1579</v>
      </c>
      <c r="H49" s="49" t="str">
        <f t="shared" si="0"/>
        <v>6217997300025818538436</v>
      </c>
      <c r="I49" s="23" t="s">
        <v>150</v>
      </c>
      <c r="J49" s="23" t="s">
        <v>137</v>
      </c>
      <c r="K49" s="54">
        <v>436</v>
      </c>
      <c r="L49" s="23" t="s">
        <v>139</v>
      </c>
    </row>
    <row r="50" spans="1:12">
      <c r="A50" s="23" t="s">
        <v>134</v>
      </c>
      <c r="B50" s="23" t="s">
        <v>1570</v>
      </c>
      <c r="C50" s="23" t="s">
        <v>1580</v>
      </c>
      <c r="D50" s="23" t="s">
        <v>135</v>
      </c>
      <c r="E50" s="23" t="s">
        <v>136</v>
      </c>
      <c r="F50" s="23" t="s">
        <v>1997</v>
      </c>
      <c r="G50" s="23" t="s">
        <v>1581</v>
      </c>
      <c r="H50" s="49" t="str">
        <f t="shared" si="0"/>
        <v>6217997300029134692500</v>
      </c>
      <c r="I50" s="23" t="s">
        <v>150</v>
      </c>
      <c r="J50" s="23" t="s">
        <v>137</v>
      </c>
      <c r="K50" s="54">
        <v>500</v>
      </c>
      <c r="L50" s="23" t="s">
        <v>139</v>
      </c>
    </row>
    <row r="51" spans="1:12">
      <c r="A51" s="23" t="s">
        <v>134</v>
      </c>
      <c r="B51" s="23" t="s">
        <v>1570</v>
      </c>
      <c r="C51" s="23" t="s">
        <v>1582</v>
      </c>
      <c r="D51" s="23" t="s">
        <v>135</v>
      </c>
      <c r="E51" s="23" t="s">
        <v>136</v>
      </c>
      <c r="F51" s="23" t="s">
        <v>2048</v>
      </c>
      <c r="G51" s="23" t="s">
        <v>1583</v>
      </c>
      <c r="H51" s="49" t="str">
        <f t="shared" si="0"/>
        <v>6228483348152662979492</v>
      </c>
      <c r="I51" s="23" t="s">
        <v>143</v>
      </c>
      <c r="J51" s="23" t="s">
        <v>137</v>
      </c>
      <c r="K51" s="54">
        <v>492</v>
      </c>
      <c r="L51" s="23" t="s">
        <v>144</v>
      </c>
    </row>
    <row r="52" spans="1:12">
      <c r="A52" s="23" t="s">
        <v>134</v>
      </c>
      <c r="B52" s="23" t="s">
        <v>1570</v>
      </c>
      <c r="C52" s="23" t="s">
        <v>1584</v>
      </c>
      <c r="D52" s="23" t="s">
        <v>135</v>
      </c>
      <c r="E52" s="23" t="s">
        <v>136</v>
      </c>
      <c r="F52" s="23" t="s">
        <v>2049</v>
      </c>
      <c r="G52" s="23" t="s">
        <v>1585</v>
      </c>
      <c r="H52" s="49" t="str">
        <f t="shared" si="0"/>
        <v>6282680020964511650</v>
      </c>
      <c r="I52" s="23" t="s">
        <v>143</v>
      </c>
      <c r="J52" s="23" t="s">
        <v>137</v>
      </c>
      <c r="K52" s="54">
        <v>650</v>
      </c>
      <c r="L52" s="23" t="s">
        <v>144</v>
      </c>
    </row>
    <row r="53" spans="1:12">
      <c r="A53" s="23" t="s">
        <v>134</v>
      </c>
      <c r="B53" s="23" t="s">
        <v>1570</v>
      </c>
      <c r="C53" s="23" t="s">
        <v>1586</v>
      </c>
      <c r="D53" s="23" t="s">
        <v>135</v>
      </c>
      <c r="E53" s="23" t="s">
        <v>136</v>
      </c>
      <c r="F53" s="23" t="s">
        <v>2050</v>
      </c>
      <c r="G53" s="23" t="s">
        <v>1587</v>
      </c>
      <c r="H53" s="49" t="str">
        <f t="shared" si="0"/>
        <v>6228481938127343978200</v>
      </c>
      <c r="I53" s="23" t="s">
        <v>143</v>
      </c>
      <c r="J53" s="23" t="s">
        <v>137</v>
      </c>
      <c r="K53" s="54">
        <v>200</v>
      </c>
      <c r="L53" s="23" t="s">
        <v>144</v>
      </c>
    </row>
    <row r="54" spans="1:12">
      <c r="A54" s="23" t="s">
        <v>134</v>
      </c>
      <c r="B54" s="23" t="s">
        <v>1570</v>
      </c>
      <c r="C54" s="23" t="s">
        <v>1588</v>
      </c>
      <c r="D54" s="23" t="s">
        <v>135</v>
      </c>
      <c r="E54" s="23" t="s">
        <v>136</v>
      </c>
      <c r="F54" s="23" t="s">
        <v>2051</v>
      </c>
      <c r="G54" s="23" t="s">
        <v>1589</v>
      </c>
      <c r="H54" s="49" t="str">
        <f t="shared" si="0"/>
        <v>62284508660183782653447</v>
      </c>
      <c r="I54" s="23" t="s">
        <v>143</v>
      </c>
      <c r="J54" s="23" t="s">
        <v>137</v>
      </c>
      <c r="K54" s="54">
        <v>3447</v>
      </c>
      <c r="L54" s="23" t="s">
        <v>144</v>
      </c>
    </row>
    <row r="55" spans="1:12">
      <c r="A55" s="23" t="s">
        <v>134</v>
      </c>
      <c r="B55" s="23" t="s">
        <v>1570</v>
      </c>
      <c r="C55" s="23" t="s">
        <v>1590</v>
      </c>
      <c r="D55" s="23" t="s">
        <v>135</v>
      </c>
      <c r="E55" s="23" t="s">
        <v>136</v>
      </c>
      <c r="F55" s="23" t="s">
        <v>2050</v>
      </c>
      <c r="G55" s="23" t="s">
        <v>1591</v>
      </c>
      <c r="H55" s="49" t="str">
        <f t="shared" si="0"/>
        <v>6228481938127343978104</v>
      </c>
      <c r="I55" s="23" t="s">
        <v>143</v>
      </c>
      <c r="J55" s="23" t="s">
        <v>137</v>
      </c>
      <c r="K55" s="54">
        <v>104</v>
      </c>
      <c r="L55" s="23" t="s">
        <v>144</v>
      </c>
    </row>
    <row r="56" spans="1:12">
      <c r="A56" s="23" t="s">
        <v>134</v>
      </c>
      <c r="B56" s="23" t="s">
        <v>1570</v>
      </c>
      <c r="C56" s="23" t="s">
        <v>1592</v>
      </c>
      <c r="D56" s="23" t="s">
        <v>135</v>
      </c>
      <c r="E56" s="23" t="s">
        <v>136</v>
      </c>
      <c r="F56" s="23" t="s">
        <v>2050</v>
      </c>
      <c r="G56" s="23" t="s">
        <v>1593</v>
      </c>
      <c r="H56" s="49" t="str">
        <f t="shared" si="0"/>
        <v>6228481938127343978200</v>
      </c>
      <c r="I56" s="23" t="s">
        <v>143</v>
      </c>
      <c r="J56" s="23" t="s">
        <v>137</v>
      </c>
      <c r="K56" s="54">
        <v>200</v>
      </c>
      <c r="L56" s="23" t="s">
        <v>144</v>
      </c>
    </row>
    <row r="57" spans="1:12">
      <c r="A57" s="23" t="s">
        <v>134</v>
      </c>
      <c r="B57" s="23" t="s">
        <v>1570</v>
      </c>
      <c r="C57" s="23" t="s">
        <v>1594</v>
      </c>
      <c r="D57" s="23" t="s">
        <v>135</v>
      </c>
      <c r="E57" s="23" t="s">
        <v>136</v>
      </c>
      <c r="F57" s="23" t="s">
        <v>2052</v>
      </c>
      <c r="G57" s="23" t="s">
        <v>1595</v>
      </c>
      <c r="H57" s="49" t="str">
        <f t="shared" si="0"/>
        <v>621700386001553001569</v>
      </c>
      <c r="I57" s="23" t="s">
        <v>145</v>
      </c>
      <c r="J57" s="23" t="s">
        <v>137</v>
      </c>
      <c r="K57" s="54">
        <v>69</v>
      </c>
      <c r="L57" s="23" t="s">
        <v>138</v>
      </c>
    </row>
    <row r="58" spans="1:12">
      <c r="A58" s="23" t="s">
        <v>134</v>
      </c>
      <c r="B58" s="23" t="s">
        <v>1570</v>
      </c>
      <c r="C58" s="23" t="s">
        <v>1596</v>
      </c>
      <c r="D58" s="23" t="s">
        <v>135</v>
      </c>
      <c r="E58" s="23" t="s">
        <v>136</v>
      </c>
      <c r="F58" s="23" t="s">
        <v>100</v>
      </c>
      <c r="G58" s="23" t="s">
        <v>1597</v>
      </c>
      <c r="H58" s="49" t="str">
        <f t="shared" si="0"/>
        <v>6225970052485646800</v>
      </c>
      <c r="I58" s="23" t="s">
        <v>142</v>
      </c>
      <c r="J58" s="23" t="s">
        <v>137</v>
      </c>
      <c r="K58" s="54">
        <v>800</v>
      </c>
      <c r="L58" s="23" t="s">
        <v>138</v>
      </c>
    </row>
    <row r="59" spans="1:12">
      <c r="A59" s="23" t="s">
        <v>134</v>
      </c>
      <c r="B59" s="23" t="s">
        <v>1570</v>
      </c>
      <c r="C59" s="23" t="s">
        <v>1598</v>
      </c>
      <c r="D59" s="23" t="s">
        <v>135</v>
      </c>
      <c r="E59" s="23" t="s">
        <v>136</v>
      </c>
      <c r="F59" s="23" t="s">
        <v>2053</v>
      </c>
      <c r="G59" s="23" t="s">
        <v>1599</v>
      </c>
      <c r="H59" s="49" t="str">
        <f t="shared" si="0"/>
        <v>62284839785457641711079</v>
      </c>
      <c r="I59" s="23" t="s">
        <v>143</v>
      </c>
      <c r="J59" s="23" t="s">
        <v>137</v>
      </c>
      <c r="K59" s="54">
        <v>1079</v>
      </c>
      <c r="L59" s="23" t="s">
        <v>144</v>
      </c>
    </row>
    <row r="60" spans="1:12">
      <c r="A60" s="23" t="s">
        <v>134</v>
      </c>
      <c r="B60" s="23" t="s">
        <v>1570</v>
      </c>
      <c r="C60" s="23" t="s">
        <v>1600</v>
      </c>
      <c r="D60" s="23" t="s">
        <v>135</v>
      </c>
      <c r="E60" s="23" t="s">
        <v>136</v>
      </c>
      <c r="F60" s="23" t="s">
        <v>2054</v>
      </c>
      <c r="G60" s="23" t="s">
        <v>1601</v>
      </c>
      <c r="H60" s="49" t="str">
        <f t="shared" si="0"/>
        <v>62226205900017784261302</v>
      </c>
      <c r="I60" s="23" t="s">
        <v>147</v>
      </c>
      <c r="J60" s="23" t="s">
        <v>137</v>
      </c>
      <c r="K60" s="54">
        <v>1302</v>
      </c>
      <c r="L60" s="23" t="s">
        <v>1602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1" sqref="F1:F1048576"/>
    </sheetView>
  </sheetViews>
  <sheetFormatPr defaultRowHeight="13.5"/>
  <cols>
    <col min="1" max="1" width="13.875" bestFit="1" customWidth="1"/>
    <col min="2" max="2" width="21.125" customWidth="1"/>
    <col min="3" max="3" width="25.25" customWidth="1"/>
    <col min="6" max="6" width="21.625" bestFit="1" customWidth="1"/>
    <col min="9" max="9" width="20.875" customWidth="1"/>
  </cols>
  <sheetData>
    <row r="1" spans="1:10">
      <c r="A1" s="50" t="s">
        <v>250</v>
      </c>
      <c r="B1" s="50" t="s">
        <v>33</v>
      </c>
      <c r="C1" s="50"/>
      <c r="D1" s="50" t="s">
        <v>251</v>
      </c>
      <c r="E1" s="50" t="s">
        <v>252</v>
      </c>
      <c r="F1" s="50" t="s">
        <v>253</v>
      </c>
      <c r="G1" s="50" t="s">
        <v>254</v>
      </c>
      <c r="H1" s="50" t="s">
        <v>255</v>
      </c>
      <c r="I1" s="50" t="s">
        <v>256</v>
      </c>
      <c r="J1" s="51" t="s">
        <v>358</v>
      </c>
    </row>
    <row r="2" spans="1:10">
      <c r="A2" t="s">
        <v>356</v>
      </c>
      <c r="B2" t="s">
        <v>357</v>
      </c>
      <c r="C2" t="str">
        <f t="shared" ref="C2" si="0">F2&amp;D2</f>
        <v>4984511298331040405</v>
      </c>
      <c r="D2">
        <v>405</v>
      </c>
      <c r="E2" t="s">
        <v>259</v>
      </c>
      <c r="F2" t="s">
        <v>127</v>
      </c>
      <c r="G2" t="s">
        <v>117</v>
      </c>
      <c r="H2" t="s">
        <v>262</v>
      </c>
      <c r="I2" t="s">
        <v>261</v>
      </c>
    </row>
    <row r="3" spans="1:10">
      <c r="A3" t="s">
        <v>354</v>
      </c>
      <c r="B3" t="s">
        <v>355</v>
      </c>
      <c r="C3" t="str">
        <f t="shared" ref="C3:C33" si="1">F3&amp;D3</f>
        <v>62319000000735539319990</v>
      </c>
      <c r="D3">
        <v>9990</v>
      </c>
      <c r="E3" t="s">
        <v>259</v>
      </c>
      <c r="F3" t="s">
        <v>128</v>
      </c>
      <c r="G3" t="s">
        <v>118</v>
      </c>
      <c r="H3" t="s">
        <v>262</v>
      </c>
      <c r="I3" t="s">
        <v>353</v>
      </c>
    </row>
    <row r="4" spans="1:10">
      <c r="A4" t="s">
        <v>351</v>
      </c>
      <c r="B4" t="s">
        <v>352</v>
      </c>
      <c r="C4" t="str">
        <f t="shared" si="1"/>
        <v>6231900000088785122135</v>
      </c>
      <c r="D4">
        <v>135</v>
      </c>
      <c r="E4" t="s">
        <v>259</v>
      </c>
      <c r="F4" t="s">
        <v>130</v>
      </c>
      <c r="G4" t="s">
        <v>120</v>
      </c>
      <c r="H4" t="s">
        <v>262</v>
      </c>
      <c r="I4" t="s">
        <v>353</v>
      </c>
    </row>
    <row r="5" spans="1:10">
      <c r="A5" t="s">
        <v>348</v>
      </c>
      <c r="B5" t="s">
        <v>349</v>
      </c>
      <c r="C5" t="str">
        <f t="shared" si="1"/>
        <v>623190000010720487338</v>
      </c>
      <c r="D5">
        <v>38</v>
      </c>
      <c r="E5" t="s">
        <v>259</v>
      </c>
      <c r="F5" t="s">
        <v>131</v>
      </c>
      <c r="G5" t="s">
        <v>121</v>
      </c>
      <c r="H5" t="s">
        <v>262</v>
      </c>
      <c r="I5" t="s">
        <v>350</v>
      </c>
    </row>
    <row r="6" spans="1:10">
      <c r="A6" t="s">
        <v>345</v>
      </c>
      <c r="B6" t="s">
        <v>346</v>
      </c>
      <c r="C6" t="str">
        <f t="shared" si="1"/>
        <v>6222022507004195311564</v>
      </c>
      <c r="D6">
        <v>564</v>
      </c>
      <c r="E6" t="s">
        <v>259</v>
      </c>
      <c r="F6" t="s">
        <v>225</v>
      </c>
      <c r="G6" t="s">
        <v>347</v>
      </c>
      <c r="H6" t="s">
        <v>262</v>
      </c>
      <c r="I6" t="s">
        <v>261</v>
      </c>
    </row>
    <row r="7" spans="1:10">
      <c r="A7" t="s">
        <v>342</v>
      </c>
      <c r="B7" t="s">
        <v>343</v>
      </c>
      <c r="C7" t="str">
        <f t="shared" si="1"/>
        <v>6259960088871637612</v>
      </c>
      <c r="D7">
        <v>612</v>
      </c>
      <c r="E7" t="s">
        <v>259</v>
      </c>
      <c r="F7" t="s">
        <v>226</v>
      </c>
      <c r="G7" t="s">
        <v>344</v>
      </c>
      <c r="H7" t="s">
        <v>262</v>
      </c>
      <c r="I7" t="s">
        <v>273</v>
      </c>
    </row>
    <row r="8" spans="1:10">
      <c r="A8" t="s">
        <v>339</v>
      </c>
      <c r="B8" t="s">
        <v>340</v>
      </c>
      <c r="C8" t="str">
        <f t="shared" si="1"/>
        <v>62319000001026982024000</v>
      </c>
      <c r="D8">
        <v>4000</v>
      </c>
      <c r="E8" t="s">
        <v>259</v>
      </c>
      <c r="F8" t="s">
        <v>125</v>
      </c>
      <c r="G8" t="s">
        <v>115</v>
      </c>
      <c r="H8" t="s">
        <v>262</v>
      </c>
      <c r="I8" t="s">
        <v>341</v>
      </c>
    </row>
    <row r="9" spans="1:10">
      <c r="A9" t="s">
        <v>336</v>
      </c>
      <c r="B9" t="s">
        <v>337</v>
      </c>
      <c r="C9" t="str">
        <f t="shared" si="1"/>
        <v>6228480866157003165406</v>
      </c>
      <c r="D9">
        <v>406</v>
      </c>
      <c r="E9" t="s">
        <v>259</v>
      </c>
      <c r="F9" t="s">
        <v>227</v>
      </c>
      <c r="G9" t="s">
        <v>338</v>
      </c>
      <c r="H9" t="s">
        <v>262</v>
      </c>
      <c r="I9" t="s">
        <v>273</v>
      </c>
    </row>
    <row r="10" spans="1:10">
      <c r="A10" t="s">
        <v>333</v>
      </c>
      <c r="B10" t="s">
        <v>334</v>
      </c>
      <c r="C10" t="str">
        <f t="shared" si="1"/>
        <v>6228480866157003165755</v>
      </c>
      <c r="D10">
        <v>755</v>
      </c>
      <c r="E10" t="s">
        <v>259</v>
      </c>
      <c r="F10" t="s">
        <v>227</v>
      </c>
      <c r="G10" t="s">
        <v>335</v>
      </c>
      <c r="H10" t="s">
        <v>262</v>
      </c>
      <c r="I10" t="s">
        <v>273</v>
      </c>
    </row>
    <row r="11" spans="1:10">
      <c r="A11" t="s">
        <v>330</v>
      </c>
      <c r="B11" t="s">
        <v>331</v>
      </c>
      <c r="C11" t="str">
        <f t="shared" si="1"/>
        <v>6231900000057513364800</v>
      </c>
      <c r="D11">
        <v>800</v>
      </c>
      <c r="E11" t="s">
        <v>259</v>
      </c>
      <c r="F11" t="s">
        <v>228</v>
      </c>
      <c r="G11" t="s">
        <v>332</v>
      </c>
      <c r="H11" t="s">
        <v>262</v>
      </c>
      <c r="I11" t="s">
        <v>263</v>
      </c>
    </row>
    <row r="12" spans="1:10">
      <c r="A12" t="s">
        <v>327</v>
      </c>
      <c r="B12" t="s">
        <v>328</v>
      </c>
      <c r="C12" t="str">
        <f t="shared" si="1"/>
        <v>6228480868174137471420</v>
      </c>
      <c r="D12">
        <v>420</v>
      </c>
      <c r="E12" t="s">
        <v>259</v>
      </c>
      <c r="F12" t="s">
        <v>229</v>
      </c>
      <c r="G12" t="s">
        <v>329</v>
      </c>
      <c r="H12" t="s">
        <v>262</v>
      </c>
      <c r="I12" t="s">
        <v>273</v>
      </c>
    </row>
    <row r="13" spans="1:10">
      <c r="A13" t="s">
        <v>324</v>
      </c>
      <c r="B13" t="s">
        <v>325</v>
      </c>
      <c r="C13" t="str">
        <f t="shared" si="1"/>
        <v>6259960031745573882</v>
      </c>
      <c r="D13">
        <v>882</v>
      </c>
      <c r="E13" t="s">
        <v>259</v>
      </c>
      <c r="F13" t="s">
        <v>230</v>
      </c>
      <c r="G13" t="s">
        <v>326</v>
      </c>
      <c r="H13" t="s">
        <v>262</v>
      </c>
      <c r="I13" t="s">
        <v>273</v>
      </c>
    </row>
    <row r="14" spans="1:10">
      <c r="A14" t="s">
        <v>321</v>
      </c>
      <c r="B14" t="s">
        <v>322</v>
      </c>
      <c r="C14" t="str">
        <f t="shared" si="1"/>
        <v>6217003860036310421363</v>
      </c>
      <c r="D14">
        <v>363</v>
      </c>
      <c r="E14" t="s">
        <v>259</v>
      </c>
      <c r="F14" t="s">
        <v>231</v>
      </c>
      <c r="G14" t="s">
        <v>323</v>
      </c>
      <c r="H14" t="s">
        <v>262</v>
      </c>
      <c r="I14" t="s">
        <v>261</v>
      </c>
    </row>
    <row r="15" spans="1:10">
      <c r="A15" t="s">
        <v>318</v>
      </c>
      <c r="B15" t="s">
        <v>319</v>
      </c>
      <c r="C15" t="str">
        <f t="shared" si="1"/>
        <v>6217997300045011551702</v>
      </c>
      <c r="D15">
        <v>702</v>
      </c>
      <c r="E15" t="s">
        <v>259</v>
      </c>
      <c r="F15" t="s">
        <v>232</v>
      </c>
      <c r="G15" t="s">
        <v>320</v>
      </c>
      <c r="H15" t="s">
        <v>262</v>
      </c>
      <c r="I15" t="s">
        <v>293</v>
      </c>
    </row>
    <row r="16" spans="1:10">
      <c r="A16" t="s">
        <v>315</v>
      </c>
      <c r="B16" t="s">
        <v>316</v>
      </c>
      <c r="C16" t="str">
        <f t="shared" si="1"/>
        <v>6259960100423185250</v>
      </c>
      <c r="D16">
        <v>250</v>
      </c>
      <c r="E16" t="s">
        <v>259</v>
      </c>
      <c r="F16" t="s">
        <v>233</v>
      </c>
      <c r="G16" t="s">
        <v>317</v>
      </c>
      <c r="H16" t="s">
        <v>262</v>
      </c>
      <c r="I16" t="s">
        <v>273</v>
      </c>
    </row>
    <row r="17" spans="1:9">
      <c r="A17" t="s">
        <v>312</v>
      </c>
      <c r="B17" t="s">
        <v>313</v>
      </c>
      <c r="C17" t="str">
        <f t="shared" si="1"/>
        <v>62170038600160834024</v>
      </c>
      <c r="D17">
        <v>4</v>
      </c>
      <c r="E17" t="s">
        <v>259</v>
      </c>
      <c r="F17" t="s">
        <v>234</v>
      </c>
      <c r="G17" t="s">
        <v>314</v>
      </c>
      <c r="H17" t="s">
        <v>262</v>
      </c>
      <c r="I17" t="s">
        <v>261</v>
      </c>
    </row>
    <row r="18" spans="1:9">
      <c r="A18" t="s">
        <v>310</v>
      </c>
      <c r="B18" t="s">
        <v>311</v>
      </c>
      <c r="C18" t="str">
        <f t="shared" si="1"/>
        <v>62253300608906442700</v>
      </c>
      <c r="D18">
        <v>2700</v>
      </c>
      <c r="E18" t="s">
        <v>259</v>
      </c>
      <c r="F18" t="s">
        <v>129</v>
      </c>
      <c r="G18" t="s">
        <v>119</v>
      </c>
      <c r="H18" t="s">
        <v>262</v>
      </c>
      <c r="I18" t="s">
        <v>261</v>
      </c>
    </row>
    <row r="19" spans="1:9">
      <c r="A19" t="s">
        <v>307</v>
      </c>
      <c r="B19" t="s">
        <v>308</v>
      </c>
      <c r="C19" t="str">
        <f t="shared" si="1"/>
        <v>62170039000053267583000</v>
      </c>
      <c r="D19">
        <v>3000</v>
      </c>
      <c r="E19" t="s">
        <v>259</v>
      </c>
      <c r="F19" t="s">
        <v>235</v>
      </c>
      <c r="G19" t="s">
        <v>309</v>
      </c>
      <c r="H19" t="s">
        <v>262</v>
      </c>
      <c r="I19" t="s">
        <v>261</v>
      </c>
    </row>
    <row r="20" spans="1:9">
      <c r="A20" t="s">
        <v>304</v>
      </c>
      <c r="B20" t="s">
        <v>305</v>
      </c>
      <c r="C20" t="str">
        <f t="shared" si="1"/>
        <v>6217003860032704049500</v>
      </c>
      <c r="D20">
        <v>500</v>
      </c>
      <c r="E20" t="s">
        <v>259</v>
      </c>
      <c r="F20" t="s">
        <v>236</v>
      </c>
      <c r="G20" t="s">
        <v>306</v>
      </c>
      <c r="H20" t="s">
        <v>262</v>
      </c>
      <c r="I20" t="s">
        <v>261</v>
      </c>
    </row>
    <row r="21" spans="1:9">
      <c r="A21" t="s">
        <v>300</v>
      </c>
      <c r="B21" t="s">
        <v>301</v>
      </c>
      <c r="C21" t="str">
        <f t="shared" si="1"/>
        <v>6221550900093190400</v>
      </c>
      <c r="D21">
        <v>400</v>
      </c>
      <c r="E21" t="s">
        <v>259</v>
      </c>
      <c r="F21" t="s">
        <v>237</v>
      </c>
      <c r="G21" t="s">
        <v>302</v>
      </c>
      <c r="H21" t="s">
        <v>262</v>
      </c>
      <c r="I21" t="s">
        <v>303</v>
      </c>
    </row>
    <row r="22" spans="1:9">
      <c r="A22" t="s">
        <v>297</v>
      </c>
      <c r="B22" t="s">
        <v>298</v>
      </c>
      <c r="C22" t="str">
        <f t="shared" si="1"/>
        <v>62266626019934562138</v>
      </c>
      <c r="D22">
        <v>2138</v>
      </c>
      <c r="E22" t="s">
        <v>259</v>
      </c>
      <c r="F22" t="s">
        <v>238</v>
      </c>
      <c r="G22" t="s">
        <v>299</v>
      </c>
      <c r="H22" t="s">
        <v>262</v>
      </c>
      <c r="I22" t="s">
        <v>261</v>
      </c>
    </row>
    <row r="23" spans="1:9">
      <c r="A23" t="s">
        <v>294</v>
      </c>
      <c r="B23" t="s">
        <v>295</v>
      </c>
      <c r="C23" t="str">
        <f t="shared" si="1"/>
        <v>6236683860003701237295</v>
      </c>
      <c r="D23">
        <v>295</v>
      </c>
      <c r="E23" t="s">
        <v>259</v>
      </c>
      <c r="F23" t="s">
        <v>239</v>
      </c>
      <c r="G23" t="s">
        <v>296</v>
      </c>
      <c r="H23" t="s">
        <v>262</v>
      </c>
      <c r="I23" t="s">
        <v>261</v>
      </c>
    </row>
    <row r="24" spans="1:9">
      <c r="A24" t="s">
        <v>290</v>
      </c>
      <c r="B24" t="s">
        <v>291</v>
      </c>
      <c r="C24" t="str">
        <f t="shared" si="1"/>
        <v>6217997300045103648248</v>
      </c>
      <c r="D24">
        <v>248</v>
      </c>
      <c r="E24" t="s">
        <v>259</v>
      </c>
      <c r="F24" t="s">
        <v>240</v>
      </c>
      <c r="G24" t="s">
        <v>292</v>
      </c>
      <c r="H24" t="s">
        <v>262</v>
      </c>
      <c r="I24" t="s">
        <v>293</v>
      </c>
    </row>
    <row r="25" spans="1:9">
      <c r="A25" t="s">
        <v>286</v>
      </c>
      <c r="B25" t="s">
        <v>287</v>
      </c>
      <c r="C25" t="str">
        <f t="shared" si="1"/>
        <v>6222520590684144674</v>
      </c>
      <c r="D25">
        <v>674</v>
      </c>
      <c r="E25" t="s">
        <v>259</v>
      </c>
      <c r="F25" t="s">
        <v>241</v>
      </c>
      <c r="G25" t="s">
        <v>288</v>
      </c>
      <c r="H25" t="s">
        <v>262</v>
      </c>
      <c r="I25" t="s">
        <v>289</v>
      </c>
    </row>
    <row r="26" spans="1:9">
      <c r="A26" t="s">
        <v>283</v>
      </c>
      <c r="B26" t="s">
        <v>284</v>
      </c>
      <c r="C26" t="str">
        <f t="shared" si="1"/>
        <v>62289300010972654373200</v>
      </c>
      <c r="D26">
        <v>3200</v>
      </c>
      <c r="E26" t="s">
        <v>259</v>
      </c>
      <c r="F26" t="s">
        <v>242</v>
      </c>
      <c r="G26" t="s">
        <v>285</v>
      </c>
      <c r="H26" t="s">
        <v>262</v>
      </c>
      <c r="I26" t="s">
        <v>261</v>
      </c>
    </row>
    <row r="27" spans="1:9">
      <c r="A27" t="s">
        <v>280</v>
      </c>
      <c r="B27" t="s">
        <v>281</v>
      </c>
      <c r="C27" t="str">
        <f t="shared" si="1"/>
        <v>6231357711501404525885</v>
      </c>
      <c r="D27">
        <v>885</v>
      </c>
      <c r="E27" t="s">
        <v>259</v>
      </c>
      <c r="F27" t="s">
        <v>124</v>
      </c>
      <c r="G27" t="s">
        <v>282</v>
      </c>
      <c r="H27" t="s">
        <v>262</v>
      </c>
      <c r="I27" t="s">
        <v>261</v>
      </c>
    </row>
    <row r="28" spans="1:9">
      <c r="A28" t="s">
        <v>277</v>
      </c>
      <c r="B28" t="s">
        <v>278</v>
      </c>
      <c r="C28" t="str">
        <f t="shared" si="1"/>
        <v>622848386023079921947</v>
      </c>
      <c r="D28">
        <v>47</v>
      </c>
      <c r="E28" t="s">
        <v>259</v>
      </c>
      <c r="F28" t="s">
        <v>243</v>
      </c>
      <c r="G28" t="s">
        <v>279</v>
      </c>
      <c r="H28" t="s">
        <v>262</v>
      </c>
      <c r="I28" t="s">
        <v>273</v>
      </c>
    </row>
    <row r="29" spans="1:9">
      <c r="A29" t="s">
        <v>274</v>
      </c>
      <c r="B29" t="s">
        <v>275</v>
      </c>
      <c r="C29" t="str">
        <f t="shared" si="1"/>
        <v>6228370135467215300</v>
      </c>
      <c r="D29">
        <v>300</v>
      </c>
      <c r="E29" t="s">
        <v>259</v>
      </c>
      <c r="F29" t="s">
        <v>244</v>
      </c>
      <c r="G29" t="s">
        <v>276</v>
      </c>
      <c r="H29" t="s">
        <v>262</v>
      </c>
      <c r="I29" t="s">
        <v>273</v>
      </c>
    </row>
    <row r="30" spans="1:9">
      <c r="A30" t="s">
        <v>270</v>
      </c>
      <c r="B30" t="s">
        <v>271</v>
      </c>
      <c r="C30" t="str">
        <f t="shared" si="1"/>
        <v>62284536180017182711618</v>
      </c>
      <c r="D30">
        <v>1618</v>
      </c>
      <c r="E30" t="s">
        <v>259</v>
      </c>
      <c r="F30" t="s">
        <v>245</v>
      </c>
      <c r="G30" t="s">
        <v>272</v>
      </c>
      <c r="H30" t="s">
        <v>262</v>
      </c>
      <c r="I30" t="s">
        <v>273</v>
      </c>
    </row>
    <row r="31" spans="1:9">
      <c r="A31" t="s">
        <v>267</v>
      </c>
      <c r="B31" t="s">
        <v>268</v>
      </c>
      <c r="C31" t="str">
        <f t="shared" si="1"/>
        <v>622308280016779351490</v>
      </c>
      <c r="D31">
        <v>1490</v>
      </c>
      <c r="E31" t="s">
        <v>259</v>
      </c>
      <c r="F31" t="s">
        <v>246</v>
      </c>
      <c r="G31" t="s">
        <v>269</v>
      </c>
      <c r="H31" t="s">
        <v>262</v>
      </c>
      <c r="I31" t="s">
        <v>261</v>
      </c>
    </row>
    <row r="32" spans="1:9">
      <c r="A32" t="s">
        <v>264</v>
      </c>
      <c r="B32" t="s">
        <v>265</v>
      </c>
      <c r="C32" t="str">
        <f t="shared" si="1"/>
        <v>6212262505003750334450</v>
      </c>
      <c r="D32">
        <v>450</v>
      </c>
      <c r="E32" t="s">
        <v>259</v>
      </c>
      <c r="F32" t="s">
        <v>247</v>
      </c>
      <c r="G32" t="s">
        <v>266</v>
      </c>
      <c r="H32" t="s">
        <v>262</v>
      </c>
      <c r="I32" t="s">
        <v>261</v>
      </c>
    </row>
    <row r="33" spans="1:9">
      <c r="A33" t="s">
        <v>257</v>
      </c>
      <c r="B33" t="s">
        <v>258</v>
      </c>
      <c r="C33" t="str">
        <f t="shared" si="1"/>
        <v>6223691019859531247</v>
      </c>
      <c r="D33">
        <v>247</v>
      </c>
      <c r="E33" t="s">
        <v>259</v>
      </c>
      <c r="F33" t="s">
        <v>248</v>
      </c>
      <c r="G33" t="s">
        <v>260</v>
      </c>
      <c r="H33" t="s">
        <v>262</v>
      </c>
      <c r="I33" t="s">
        <v>263</v>
      </c>
    </row>
  </sheetData>
  <autoFilter ref="A1:M1">
    <sortState ref="A2:L97">
      <sortCondition ref="B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A5" sqref="A5:XFD10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</cols>
  <sheetData>
    <row r="1" spans="1:9">
      <c r="A1" s="66" t="s">
        <v>2061</v>
      </c>
      <c r="B1" s="66"/>
      <c r="C1" s="66"/>
      <c r="D1" s="66"/>
      <c r="E1" s="66"/>
      <c r="F1" s="66"/>
    </row>
    <row r="2" spans="1:9">
      <c r="A2" s="65" t="s">
        <v>23</v>
      </c>
      <c r="B2" s="65"/>
      <c r="C2" s="65"/>
      <c r="D2" s="65" t="s">
        <v>24</v>
      </c>
      <c r="E2" s="65"/>
      <c r="F2" s="65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102</v>
      </c>
      <c r="B4" s="34">
        <v>47388</v>
      </c>
      <c r="C4" s="5"/>
      <c r="D4" s="13" t="s">
        <v>103</v>
      </c>
      <c r="E4" s="34">
        <v>47388</v>
      </c>
      <c r="F4" s="5"/>
    </row>
    <row r="5" spans="1:9">
      <c r="A5" s="13" t="s">
        <v>2067</v>
      </c>
      <c r="B5" s="34">
        <v>0</v>
      </c>
      <c r="C5" s="5"/>
      <c r="D5" s="13" t="s">
        <v>105</v>
      </c>
      <c r="E5" s="34">
        <v>0</v>
      </c>
      <c r="F5" s="5"/>
    </row>
    <row r="6" spans="1:9">
      <c r="A6" s="13" t="s">
        <v>2068</v>
      </c>
      <c r="B6" s="34">
        <v>0</v>
      </c>
      <c r="C6" s="5"/>
      <c r="D6" s="13" t="s">
        <v>106</v>
      </c>
      <c r="E6" s="34">
        <v>0</v>
      </c>
      <c r="F6" s="5"/>
    </row>
    <row r="7" spans="1:9">
      <c r="A7" s="13" t="s">
        <v>2069</v>
      </c>
      <c r="B7" s="34">
        <v>0</v>
      </c>
      <c r="C7" s="13" t="s">
        <v>31</v>
      </c>
      <c r="D7" s="13" t="s">
        <v>107</v>
      </c>
      <c r="E7" s="34">
        <v>0</v>
      </c>
      <c r="F7" s="5"/>
    </row>
    <row r="8" spans="1:9">
      <c r="A8" s="13" t="s">
        <v>2070</v>
      </c>
      <c r="B8" s="34">
        <v>0</v>
      </c>
      <c r="C8" s="13" t="s">
        <v>31</v>
      </c>
      <c r="D8" s="13"/>
      <c r="E8" s="34"/>
      <c r="F8" s="5"/>
    </row>
    <row r="9" spans="1:9">
      <c r="A9" s="13" t="s">
        <v>2071</v>
      </c>
      <c r="B9" s="34">
        <v>0</v>
      </c>
      <c r="C9" s="5"/>
      <c r="D9" s="5"/>
      <c r="E9" s="34"/>
      <c r="F9" s="5"/>
    </row>
    <row r="10" spans="1:9">
      <c r="A10" s="13" t="s">
        <v>30</v>
      </c>
      <c r="B10" s="35">
        <f>B4+B5-B6-B7+B8</f>
        <v>47388</v>
      </c>
      <c r="C10" s="5"/>
      <c r="D10" s="13" t="s">
        <v>29</v>
      </c>
      <c r="E10" s="35">
        <f>E4+E5-E6-E7-E8</f>
        <v>47388</v>
      </c>
      <c r="F10" s="5"/>
      <c r="I10" s="61">
        <f>B10-E10</f>
        <v>0</v>
      </c>
    </row>
    <row r="14" spans="1:9">
      <c r="A14" s="66" t="s">
        <v>2063</v>
      </c>
      <c r="B14" s="66"/>
      <c r="C14" s="66"/>
      <c r="D14" s="66"/>
      <c r="E14" s="66"/>
      <c r="F14" s="66"/>
    </row>
    <row r="15" spans="1:9">
      <c r="A15" s="65" t="s">
        <v>23</v>
      </c>
      <c r="B15" s="65"/>
      <c r="C15" s="65"/>
      <c r="D15" s="65" t="s">
        <v>24</v>
      </c>
      <c r="E15" s="65"/>
      <c r="F15" s="65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28</v>
      </c>
      <c r="F16" s="12" t="s">
        <v>27</v>
      </c>
    </row>
    <row r="17" spans="1:9">
      <c r="A17" s="13" t="s">
        <v>108</v>
      </c>
      <c r="B17" s="34">
        <v>46807</v>
      </c>
      <c r="C17" s="5"/>
      <c r="D17" s="13" t="s">
        <v>32</v>
      </c>
      <c r="E17" s="34">
        <v>46807</v>
      </c>
      <c r="F17" s="5"/>
    </row>
    <row r="18" spans="1:9">
      <c r="A18" s="13" t="s">
        <v>2067</v>
      </c>
      <c r="B18" s="34">
        <v>0</v>
      </c>
      <c r="C18" s="5"/>
      <c r="D18" s="13" t="s">
        <v>105</v>
      </c>
      <c r="E18" s="34">
        <v>0</v>
      </c>
      <c r="F18" s="5"/>
    </row>
    <row r="19" spans="1:9">
      <c r="A19" s="13" t="s">
        <v>2068</v>
      </c>
      <c r="B19" s="34">
        <v>0</v>
      </c>
      <c r="C19" s="5"/>
      <c r="D19" s="13" t="s">
        <v>106</v>
      </c>
      <c r="E19" s="34">
        <v>0</v>
      </c>
      <c r="F19" s="5"/>
    </row>
    <row r="20" spans="1:9">
      <c r="A20" s="13" t="s">
        <v>2069</v>
      </c>
      <c r="B20" s="34">
        <v>0</v>
      </c>
      <c r="C20" s="13" t="s">
        <v>31</v>
      </c>
      <c r="D20" s="13" t="s">
        <v>107</v>
      </c>
      <c r="E20" s="34">
        <v>0</v>
      </c>
      <c r="F20" s="5"/>
    </row>
    <row r="21" spans="1:9">
      <c r="A21" s="13" t="s">
        <v>2070</v>
      </c>
      <c r="B21" s="34">
        <v>0</v>
      </c>
      <c r="C21" s="13" t="s">
        <v>31</v>
      </c>
      <c r="D21" s="13"/>
      <c r="E21" s="34"/>
      <c r="F21" s="5"/>
    </row>
    <row r="22" spans="1:9">
      <c r="A22" s="13" t="s">
        <v>2071</v>
      </c>
      <c r="B22" s="34">
        <v>0</v>
      </c>
      <c r="C22" s="5"/>
      <c r="D22" s="5"/>
      <c r="E22" s="34"/>
      <c r="F22" s="5"/>
    </row>
    <row r="23" spans="1:9">
      <c r="A23" s="13" t="s">
        <v>30</v>
      </c>
      <c r="B23" s="35">
        <f>B17+B18-B19-B20+B21</f>
        <v>46807</v>
      </c>
      <c r="C23" s="5"/>
      <c r="D23" s="13" t="s">
        <v>29</v>
      </c>
      <c r="E23" s="35">
        <f>E17+E18-E19-E20-E21</f>
        <v>46807</v>
      </c>
      <c r="F23" s="5"/>
      <c r="I23" s="61">
        <f>B23-E23</f>
        <v>0</v>
      </c>
    </row>
    <row r="27" spans="1:9" s="2" customFormat="1">
      <c r="A27" s="66" t="s">
        <v>2064</v>
      </c>
      <c r="B27" s="66"/>
      <c r="C27" s="66"/>
      <c r="D27" s="66"/>
      <c r="E27" s="66"/>
      <c r="F27" s="66"/>
    </row>
    <row r="28" spans="1:9">
      <c r="A28" s="65" t="s">
        <v>23</v>
      </c>
      <c r="B28" s="65"/>
      <c r="C28" s="65"/>
      <c r="D28" s="65" t="s">
        <v>24</v>
      </c>
      <c r="E28" s="65"/>
      <c r="F28" s="65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28</v>
      </c>
      <c r="F29" s="12" t="s">
        <v>27</v>
      </c>
    </row>
    <row r="30" spans="1:9">
      <c r="A30" s="13" t="s">
        <v>108</v>
      </c>
      <c r="B30" s="34">
        <v>2728</v>
      </c>
      <c r="C30" s="5"/>
      <c r="D30" s="13" t="s">
        <v>32</v>
      </c>
      <c r="E30" s="34">
        <v>2728</v>
      </c>
      <c r="F30" s="5"/>
    </row>
    <row r="31" spans="1:9">
      <c r="A31" s="13" t="s">
        <v>2067</v>
      </c>
      <c r="B31" s="34">
        <v>0</v>
      </c>
      <c r="C31" s="5"/>
      <c r="D31" s="13" t="s">
        <v>105</v>
      </c>
      <c r="E31" s="34">
        <v>0</v>
      </c>
      <c r="F31" s="5"/>
    </row>
    <row r="32" spans="1:9">
      <c r="A32" s="13" t="s">
        <v>2068</v>
      </c>
      <c r="B32" s="34">
        <v>0</v>
      </c>
      <c r="C32" s="5"/>
      <c r="D32" s="13" t="s">
        <v>106</v>
      </c>
      <c r="E32" s="34">
        <v>0</v>
      </c>
      <c r="F32" s="5"/>
    </row>
    <row r="33" spans="1:9">
      <c r="A33" s="13" t="s">
        <v>2069</v>
      </c>
      <c r="B33" s="34">
        <v>0</v>
      </c>
      <c r="C33" s="13" t="s">
        <v>31</v>
      </c>
      <c r="D33" s="13" t="s">
        <v>107</v>
      </c>
      <c r="E33" s="34">
        <v>0</v>
      </c>
      <c r="F33" s="5"/>
    </row>
    <row r="34" spans="1:9">
      <c r="A34" s="13" t="s">
        <v>2070</v>
      </c>
      <c r="B34" s="34">
        <v>0</v>
      </c>
      <c r="C34" s="13" t="s">
        <v>31</v>
      </c>
      <c r="D34" s="13"/>
      <c r="E34" s="34"/>
      <c r="F34" s="5"/>
    </row>
    <row r="35" spans="1:9">
      <c r="A35" s="13" t="s">
        <v>2071</v>
      </c>
      <c r="B35" s="34">
        <v>0</v>
      </c>
      <c r="C35" s="5"/>
      <c r="D35" s="5"/>
      <c r="E35" s="34"/>
      <c r="F35" s="5"/>
    </row>
    <row r="36" spans="1:9">
      <c r="A36" s="13" t="s">
        <v>30</v>
      </c>
      <c r="B36" s="35">
        <f>B30+B31-B32-B33+B34</f>
        <v>2728</v>
      </c>
      <c r="C36" s="5"/>
      <c r="D36" s="13" t="s">
        <v>29</v>
      </c>
      <c r="E36" s="35">
        <f>E30+E31-E32-E33-E34</f>
        <v>2728</v>
      </c>
      <c r="F36" s="5"/>
      <c r="I36" s="61">
        <f>B36-E36</f>
        <v>0</v>
      </c>
    </row>
    <row r="40" spans="1:9" s="2" customFormat="1">
      <c r="A40" s="66" t="s">
        <v>2065</v>
      </c>
      <c r="B40" s="66"/>
      <c r="C40" s="66"/>
      <c r="D40" s="66"/>
      <c r="E40" s="66"/>
      <c r="F40" s="66"/>
    </row>
    <row r="41" spans="1:9">
      <c r="A41" s="65" t="s">
        <v>23</v>
      </c>
      <c r="B41" s="65"/>
      <c r="C41" s="65"/>
      <c r="D41" s="65" t="s">
        <v>24</v>
      </c>
      <c r="E41" s="65"/>
      <c r="F41" s="65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28</v>
      </c>
      <c r="F42" s="12" t="s">
        <v>27</v>
      </c>
    </row>
    <row r="43" spans="1:9">
      <c r="A43" s="13" t="s">
        <v>108</v>
      </c>
      <c r="B43" s="34">
        <v>62403</v>
      </c>
      <c r="C43" s="5"/>
      <c r="D43" s="13" t="s">
        <v>32</v>
      </c>
      <c r="E43" s="34">
        <v>62403</v>
      </c>
      <c r="F43" s="5"/>
    </row>
    <row r="44" spans="1:9">
      <c r="A44" s="13" t="s">
        <v>2067</v>
      </c>
      <c r="B44" s="34">
        <v>0</v>
      </c>
      <c r="C44" s="5"/>
      <c r="D44" s="13" t="s">
        <v>105</v>
      </c>
      <c r="E44" s="34">
        <v>0</v>
      </c>
      <c r="F44" s="5"/>
    </row>
    <row r="45" spans="1:9">
      <c r="A45" s="13" t="s">
        <v>2068</v>
      </c>
      <c r="B45" s="34">
        <v>0</v>
      </c>
      <c r="C45" s="5"/>
      <c r="D45" s="13" t="s">
        <v>106</v>
      </c>
      <c r="E45" s="34">
        <v>0</v>
      </c>
      <c r="F45" s="5"/>
    </row>
    <row r="46" spans="1:9">
      <c r="A46" s="13" t="s">
        <v>2069</v>
      </c>
      <c r="B46" s="34">
        <v>0</v>
      </c>
      <c r="C46" s="13" t="s">
        <v>31</v>
      </c>
      <c r="D46" s="13" t="s">
        <v>107</v>
      </c>
      <c r="E46" s="34">
        <v>0</v>
      </c>
      <c r="F46" s="5"/>
    </row>
    <row r="47" spans="1:9">
      <c r="A47" s="13" t="s">
        <v>2070</v>
      </c>
      <c r="B47" s="34">
        <v>0</v>
      </c>
      <c r="C47" s="13" t="s">
        <v>31</v>
      </c>
      <c r="D47" s="13"/>
      <c r="E47" s="34"/>
      <c r="F47" s="5"/>
    </row>
    <row r="48" spans="1:9">
      <c r="A48" s="13" t="s">
        <v>2071</v>
      </c>
      <c r="B48" s="34">
        <v>0</v>
      </c>
      <c r="C48" s="5"/>
      <c r="D48" s="5"/>
      <c r="E48" s="34"/>
      <c r="F48" s="5"/>
    </row>
    <row r="49" spans="1:9">
      <c r="A49" s="13" t="s">
        <v>30</v>
      </c>
      <c r="B49" s="35">
        <f>B43+B44-B45-B46+B47</f>
        <v>62403</v>
      </c>
      <c r="C49" s="5"/>
      <c r="D49" s="13" t="s">
        <v>29</v>
      </c>
      <c r="E49" s="35">
        <f>E43+E44-E45-E46-E47</f>
        <v>62403</v>
      </c>
      <c r="F49" s="5"/>
      <c r="I49" s="61">
        <f>B49-E49</f>
        <v>0</v>
      </c>
    </row>
    <row r="53" spans="1:9">
      <c r="A53" s="66" t="s">
        <v>2066</v>
      </c>
      <c r="B53" s="66"/>
      <c r="C53" s="66"/>
      <c r="D53" s="66"/>
      <c r="E53" s="66"/>
      <c r="F53" s="66"/>
      <c r="G53" s="2"/>
      <c r="H53" s="2"/>
      <c r="I53" s="2"/>
    </row>
    <row r="54" spans="1:9">
      <c r="A54" s="65" t="s">
        <v>23</v>
      </c>
      <c r="B54" s="65"/>
      <c r="C54" s="65"/>
      <c r="D54" s="65" t="s">
        <v>24</v>
      </c>
      <c r="E54" s="65"/>
      <c r="F54" s="65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28</v>
      </c>
      <c r="F55" s="12" t="s">
        <v>27</v>
      </c>
    </row>
    <row r="56" spans="1:9">
      <c r="A56" s="13" t="s">
        <v>108</v>
      </c>
      <c r="B56" s="34">
        <v>53317</v>
      </c>
      <c r="C56" s="5"/>
      <c r="D56" s="13" t="s">
        <v>32</v>
      </c>
      <c r="E56" s="34">
        <v>53317</v>
      </c>
      <c r="F56" s="5"/>
    </row>
    <row r="57" spans="1:9">
      <c r="A57" s="13" t="s">
        <v>2067</v>
      </c>
      <c r="B57" s="34">
        <v>0</v>
      </c>
      <c r="C57" s="5"/>
      <c r="D57" s="13" t="s">
        <v>105</v>
      </c>
      <c r="E57" s="34">
        <v>0</v>
      </c>
      <c r="F57" s="5"/>
    </row>
    <row r="58" spans="1:9">
      <c r="A58" s="13" t="s">
        <v>2068</v>
      </c>
      <c r="B58" s="34">
        <v>0</v>
      </c>
      <c r="C58" s="5"/>
      <c r="D58" s="13" t="s">
        <v>106</v>
      </c>
      <c r="E58" s="34">
        <v>0</v>
      </c>
      <c r="F58" s="5"/>
    </row>
    <row r="59" spans="1:9">
      <c r="A59" s="13" t="s">
        <v>2069</v>
      </c>
      <c r="B59" s="34">
        <v>0</v>
      </c>
      <c r="C59" s="13" t="s">
        <v>31</v>
      </c>
      <c r="D59" s="13" t="s">
        <v>107</v>
      </c>
      <c r="E59" s="34">
        <v>0</v>
      </c>
      <c r="F59" s="5"/>
    </row>
    <row r="60" spans="1:9">
      <c r="A60" s="13" t="s">
        <v>2070</v>
      </c>
      <c r="B60" s="34">
        <v>0</v>
      </c>
      <c r="C60" s="13" t="s">
        <v>31</v>
      </c>
      <c r="D60" s="13"/>
      <c r="E60" s="34"/>
      <c r="F60" s="5"/>
    </row>
    <row r="61" spans="1:9">
      <c r="A61" s="13" t="s">
        <v>2071</v>
      </c>
      <c r="B61" s="34">
        <v>0</v>
      </c>
      <c r="C61" s="5"/>
      <c r="D61" s="5"/>
      <c r="E61" s="34"/>
      <c r="F61" s="5"/>
    </row>
    <row r="62" spans="1:9">
      <c r="A62" s="13" t="s">
        <v>30</v>
      </c>
      <c r="B62" s="35">
        <f>B56+B57-B58-B59+B60</f>
        <v>53317</v>
      </c>
      <c r="C62" s="5"/>
      <c r="D62" s="13" t="s">
        <v>29</v>
      </c>
      <c r="E62" s="35">
        <f>E56+E57-E58-E59-E60</f>
        <v>53317</v>
      </c>
      <c r="F62" s="5"/>
      <c r="I62" s="61">
        <f>B62-E62</f>
        <v>0</v>
      </c>
    </row>
  </sheetData>
  <mergeCells count="15">
    <mergeCell ref="A53:F53"/>
    <mergeCell ref="A54:C54"/>
    <mergeCell ref="D54:F54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topLeftCell="A4" zoomScale="70" zoomScaleNormal="70" workbookViewId="0">
      <selection activeCell="H15" sqref="H15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67"/>
      <c r="B1" s="67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67"/>
      <c r="B152" s="67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67"/>
      <c r="B186" s="67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67"/>
      <c r="B209" s="67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67"/>
      <c r="B257" s="67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67"/>
      <c r="B290" s="67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67"/>
      <c r="B315" s="67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67"/>
      <c r="B346" s="67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9"/>
  <sheetViews>
    <sheetView workbookViewId="0">
      <pane ySplit="1" topLeftCell="A2" activePane="bottomLeft" state="frozen"/>
      <selection pane="bottomLeft" activeCell="F1" sqref="F1:F1048576"/>
    </sheetView>
  </sheetViews>
  <sheetFormatPr defaultRowHeight="13.5"/>
  <cols>
    <col min="1" max="1" width="21.875" style="17" customWidth="1"/>
    <col min="2" max="2" width="11.5" customWidth="1"/>
    <col min="3" max="3" width="13.75" customWidth="1"/>
    <col min="4" max="4" width="15.125" customWidth="1"/>
    <col min="7" max="7" width="5.5" bestFit="1" customWidth="1"/>
    <col min="8" max="8" width="14.25" bestFit="1" customWidth="1"/>
    <col min="9" max="9" width="6.5" customWidth="1"/>
    <col min="10" max="10" width="10.125" customWidth="1"/>
    <col min="11" max="11" width="9" style="41"/>
  </cols>
  <sheetData>
    <row r="1" spans="1:11">
      <c r="A1" s="17" t="s">
        <v>33</v>
      </c>
      <c r="B1" t="s">
        <v>39</v>
      </c>
      <c r="C1" t="s">
        <v>40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56</v>
      </c>
      <c r="J1" s="19" t="s">
        <v>2055</v>
      </c>
      <c r="K1" s="39" t="s">
        <v>2056</v>
      </c>
    </row>
    <row r="2" spans="1:11" ht="14.25" hidden="1">
      <c r="A2" s="17">
        <v>42902.322951388887</v>
      </c>
      <c r="B2" s="15">
        <v>231469</v>
      </c>
      <c r="C2" t="s">
        <v>361</v>
      </c>
      <c r="D2" t="s">
        <v>362</v>
      </c>
      <c r="E2" t="s">
        <v>363</v>
      </c>
      <c r="F2" s="15">
        <v>-300</v>
      </c>
      <c r="G2" t="s">
        <v>57</v>
      </c>
      <c r="H2" t="s">
        <v>72</v>
      </c>
      <c r="I2" t="s">
        <v>59</v>
      </c>
      <c r="J2">
        <f>VLOOKUP(B2,自助退!B:F,5,FALSE)</f>
        <v>300</v>
      </c>
      <c r="K2" s="40" t="str">
        <f>IF(J2=F2*-1,"",1)</f>
        <v/>
      </c>
    </row>
    <row r="3" spans="1:11" ht="14.25" hidden="1">
      <c r="A3" s="17">
        <v>42902.369502314818</v>
      </c>
      <c r="B3" s="15">
        <v>234133</v>
      </c>
      <c r="C3" t="s">
        <v>364</v>
      </c>
      <c r="D3" t="s">
        <v>365</v>
      </c>
      <c r="E3" t="s">
        <v>366</v>
      </c>
      <c r="F3" s="15">
        <v>-978</v>
      </c>
      <c r="G3" t="s">
        <v>57</v>
      </c>
      <c r="H3" t="s">
        <v>69</v>
      </c>
      <c r="I3" t="s">
        <v>59</v>
      </c>
      <c r="J3">
        <f>VLOOKUP(B3,自助退!B:F,5,FALSE)</f>
        <v>978</v>
      </c>
      <c r="K3" s="40" t="str">
        <f t="shared" ref="K3:K66" si="0">IF(J3=F3*-1,"",1)</f>
        <v/>
      </c>
    </row>
    <row r="4" spans="1:11" ht="14.25" hidden="1">
      <c r="A4" s="17">
        <v>42902.369849537034</v>
      </c>
      <c r="B4" s="15">
        <v>234166</v>
      </c>
      <c r="C4" t="s">
        <v>367</v>
      </c>
      <c r="D4" t="s">
        <v>368</v>
      </c>
      <c r="E4" t="s">
        <v>369</v>
      </c>
      <c r="F4" s="15">
        <v>-1604</v>
      </c>
      <c r="G4" t="s">
        <v>57</v>
      </c>
      <c r="H4" t="s">
        <v>69</v>
      </c>
      <c r="I4" t="s">
        <v>59</v>
      </c>
      <c r="J4">
        <f>VLOOKUP(B4,自助退!B:F,5,FALSE)</f>
        <v>1604</v>
      </c>
      <c r="K4" s="40" t="str">
        <f t="shared" si="0"/>
        <v/>
      </c>
    </row>
    <row r="5" spans="1:11" ht="14.25" hidden="1">
      <c r="A5" s="17">
        <v>42902.382071759261</v>
      </c>
      <c r="B5" s="15">
        <v>235193</v>
      </c>
      <c r="C5" t="s">
        <v>370</v>
      </c>
      <c r="D5" t="s">
        <v>371</v>
      </c>
      <c r="E5" t="s">
        <v>347</v>
      </c>
      <c r="F5" s="15">
        <v>-564</v>
      </c>
      <c r="G5" t="s">
        <v>57</v>
      </c>
      <c r="H5" t="s">
        <v>70</v>
      </c>
      <c r="I5" t="s">
        <v>59</v>
      </c>
      <c r="J5">
        <f>VLOOKUP(B5,自助退!B:F,5,FALSE)</f>
        <v>564</v>
      </c>
      <c r="K5" s="40" t="str">
        <f t="shared" si="0"/>
        <v/>
      </c>
    </row>
    <row r="6" spans="1:11" ht="14.25" hidden="1">
      <c r="A6" s="17">
        <v>42902.38858796296</v>
      </c>
      <c r="B6" s="15">
        <v>235734</v>
      </c>
      <c r="C6" t="s">
        <v>372</v>
      </c>
      <c r="D6" t="s">
        <v>373</v>
      </c>
      <c r="E6" t="s">
        <v>374</v>
      </c>
      <c r="F6" s="15">
        <v>-17</v>
      </c>
      <c r="G6" t="s">
        <v>57</v>
      </c>
      <c r="H6" t="s">
        <v>79</v>
      </c>
      <c r="I6" t="s">
        <v>59</v>
      </c>
      <c r="J6">
        <f>VLOOKUP(B6,自助退!B:F,5,FALSE)</f>
        <v>17</v>
      </c>
      <c r="K6" s="40" t="str">
        <f t="shared" si="0"/>
        <v/>
      </c>
    </row>
    <row r="7" spans="1:11" ht="14.25" hidden="1">
      <c r="A7" s="17">
        <v>42902.391099537039</v>
      </c>
      <c r="B7" s="15">
        <v>235929</v>
      </c>
      <c r="C7" t="s">
        <v>375</v>
      </c>
      <c r="D7" t="s">
        <v>376</v>
      </c>
      <c r="E7" t="s">
        <v>377</v>
      </c>
      <c r="F7" s="15">
        <v>-400</v>
      </c>
      <c r="G7" t="s">
        <v>57</v>
      </c>
      <c r="H7" t="s">
        <v>72</v>
      </c>
      <c r="I7" t="s">
        <v>59</v>
      </c>
      <c r="J7">
        <f>VLOOKUP(B7,自助退!B:F,5,FALSE)</f>
        <v>400</v>
      </c>
      <c r="K7" s="40" t="str">
        <f t="shared" si="0"/>
        <v/>
      </c>
    </row>
    <row r="8" spans="1:11" ht="14.25" hidden="1">
      <c r="A8" s="17">
        <v>42902.395752314813</v>
      </c>
      <c r="B8" s="15">
        <v>236295</v>
      </c>
      <c r="C8" t="s">
        <v>378</v>
      </c>
      <c r="D8" t="s">
        <v>379</v>
      </c>
      <c r="E8" t="s">
        <v>380</v>
      </c>
      <c r="F8" s="15">
        <v>-46</v>
      </c>
      <c r="G8" t="s">
        <v>57</v>
      </c>
      <c r="H8" t="s">
        <v>116</v>
      </c>
      <c r="I8" t="s">
        <v>59</v>
      </c>
      <c r="J8">
        <f>VLOOKUP(B8,自助退!B:F,5,FALSE)</f>
        <v>46</v>
      </c>
      <c r="K8" s="40" t="str">
        <f t="shared" si="0"/>
        <v/>
      </c>
    </row>
    <row r="9" spans="1:11" ht="14.25" hidden="1">
      <c r="A9" s="17">
        <v>42902.404363425929</v>
      </c>
      <c r="B9" s="15">
        <v>237012</v>
      </c>
      <c r="C9" t="s">
        <v>381</v>
      </c>
      <c r="D9" t="s">
        <v>382</v>
      </c>
      <c r="E9" t="s">
        <v>383</v>
      </c>
      <c r="F9" s="15">
        <v>-1468</v>
      </c>
      <c r="G9" t="s">
        <v>57</v>
      </c>
      <c r="H9" t="s">
        <v>62</v>
      </c>
      <c r="I9" t="s">
        <v>59</v>
      </c>
      <c r="J9">
        <f>VLOOKUP(B9,自助退!B:F,5,FALSE)</f>
        <v>1468</v>
      </c>
      <c r="K9" s="40" t="str">
        <f t="shared" si="0"/>
        <v/>
      </c>
    </row>
    <row r="10" spans="1:11" ht="14.25" hidden="1">
      <c r="A10" s="17">
        <v>42902.410532407404</v>
      </c>
      <c r="B10" s="15">
        <v>237491</v>
      </c>
      <c r="C10" t="s">
        <v>384</v>
      </c>
      <c r="D10" t="s">
        <v>385</v>
      </c>
      <c r="E10" t="s">
        <v>386</v>
      </c>
      <c r="F10" s="15">
        <v>-328</v>
      </c>
      <c r="G10" t="s">
        <v>57</v>
      </c>
      <c r="H10" t="s">
        <v>73</v>
      </c>
      <c r="I10" t="s">
        <v>59</v>
      </c>
      <c r="J10">
        <f>VLOOKUP(B10,自助退!B:F,5,FALSE)</f>
        <v>328</v>
      </c>
      <c r="K10" s="40" t="str">
        <f t="shared" si="0"/>
        <v/>
      </c>
    </row>
    <row r="11" spans="1:11" ht="14.25" hidden="1">
      <c r="A11" s="17">
        <v>42902.410902777781</v>
      </c>
      <c r="B11" s="15">
        <v>237510</v>
      </c>
      <c r="C11" t="s">
        <v>387</v>
      </c>
      <c r="D11" t="s">
        <v>388</v>
      </c>
      <c r="E11" t="s">
        <v>389</v>
      </c>
      <c r="F11" s="15">
        <v>-600</v>
      </c>
      <c r="G11" t="s">
        <v>57</v>
      </c>
      <c r="H11" t="s">
        <v>116</v>
      </c>
      <c r="I11" t="s">
        <v>59</v>
      </c>
      <c r="J11">
        <f>VLOOKUP(B11,自助退!B:F,5,FALSE)</f>
        <v>600</v>
      </c>
      <c r="K11" s="40" t="str">
        <f t="shared" si="0"/>
        <v/>
      </c>
    </row>
    <row r="12" spans="1:11" ht="14.25" hidden="1">
      <c r="A12" s="17">
        <v>42902.418958333335</v>
      </c>
      <c r="B12" s="15">
        <v>238140</v>
      </c>
      <c r="C12" t="s">
        <v>390</v>
      </c>
      <c r="D12" t="s">
        <v>391</v>
      </c>
      <c r="E12" t="s">
        <v>392</v>
      </c>
      <c r="F12" s="15">
        <v>-8411</v>
      </c>
      <c r="G12" t="s">
        <v>57</v>
      </c>
      <c r="H12" t="s">
        <v>68</v>
      </c>
      <c r="I12" t="s">
        <v>59</v>
      </c>
      <c r="J12">
        <f>VLOOKUP(B12,自助退!B:F,5,FALSE)</f>
        <v>8411</v>
      </c>
      <c r="K12" s="40" t="str">
        <f t="shared" si="0"/>
        <v/>
      </c>
    </row>
    <row r="13" spans="1:11" ht="14.25" hidden="1">
      <c r="A13" s="17">
        <v>42902.423194444447</v>
      </c>
      <c r="B13" s="15">
        <v>238488</v>
      </c>
      <c r="D13" t="s">
        <v>393</v>
      </c>
      <c r="E13" t="s">
        <v>332</v>
      </c>
      <c r="F13" s="15">
        <v>-800</v>
      </c>
      <c r="G13" t="s">
        <v>57</v>
      </c>
      <c r="H13" t="s">
        <v>78</v>
      </c>
      <c r="I13" t="s">
        <v>95</v>
      </c>
      <c r="J13">
        <f>VLOOKUP(B13,自助退!B:F,5,FALSE)</f>
        <v>800</v>
      </c>
      <c r="K13" s="40" t="str">
        <f t="shared" si="0"/>
        <v/>
      </c>
    </row>
    <row r="14" spans="1:11" ht="14.25" hidden="1">
      <c r="A14" s="17">
        <v>42902.423796296294</v>
      </c>
      <c r="B14" s="15">
        <v>238523</v>
      </c>
      <c r="C14" t="s">
        <v>394</v>
      </c>
      <c r="D14" t="s">
        <v>395</v>
      </c>
      <c r="E14" t="s">
        <v>396</v>
      </c>
      <c r="F14" s="15">
        <v>-800</v>
      </c>
      <c r="G14" t="s">
        <v>57</v>
      </c>
      <c r="H14" t="s">
        <v>78</v>
      </c>
      <c r="I14" t="s">
        <v>59</v>
      </c>
      <c r="J14">
        <f>VLOOKUP(B14,自助退!B:F,5,FALSE)</f>
        <v>800</v>
      </c>
      <c r="K14" s="40" t="str">
        <f t="shared" si="0"/>
        <v/>
      </c>
    </row>
    <row r="15" spans="1:11" ht="14.25" hidden="1">
      <c r="A15" s="17">
        <v>42902.425266203703</v>
      </c>
      <c r="B15" s="15">
        <v>238661</v>
      </c>
      <c r="C15" t="s">
        <v>397</v>
      </c>
      <c r="D15" t="s">
        <v>398</v>
      </c>
      <c r="E15" t="s">
        <v>323</v>
      </c>
      <c r="F15" s="15">
        <v>-363</v>
      </c>
      <c r="G15" t="s">
        <v>57</v>
      </c>
      <c r="H15" t="s">
        <v>65</v>
      </c>
      <c r="I15" t="s">
        <v>59</v>
      </c>
      <c r="J15">
        <f>VLOOKUP(B15,自助退!B:F,5,FALSE)</f>
        <v>363</v>
      </c>
      <c r="K15" s="40" t="str">
        <f t="shared" si="0"/>
        <v/>
      </c>
    </row>
    <row r="16" spans="1:11" ht="14.25" hidden="1">
      <c r="A16" s="17">
        <v>42902.429594907408</v>
      </c>
      <c r="B16" s="15">
        <v>239000</v>
      </c>
      <c r="C16" t="s">
        <v>399</v>
      </c>
      <c r="D16" t="s">
        <v>400</v>
      </c>
      <c r="E16" t="s">
        <v>401</v>
      </c>
      <c r="F16" s="15">
        <v>-450</v>
      </c>
      <c r="G16" t="s">
        <v>57</v>
      </c>
      <c r="H16" t="s">
        <v>80</v>
      </c>
      <c r="I16" t="s">
        <v>59</v>
      </c>
      <c r="J16">
        <f>VLOOKUP(B16,自助退!B:F,5,FALSE)</f>
        <v>450</v>
      </c>
      <c r="K16" s="40" t="str">
        <f t="shared" si="0"/>
        <v/>
      </c>
    </row>
    <row r="17" spans="1:11" ht="14.25" hidden="1">
      <c r="A17" s="17">
        <v>42902.433020833334</v>
      </c>
      <c r="B17" s="15">
        <v>239243</v>
      </c>
      <c r="C17" t="s">
        <v>402</v>
      </c>
      <c r="D17" t="s">
        <v>403</v>
      </c>
      <c r="E17" t="s">
        <v>314</v>
      </c>
      <c r="F17" s="15">
        <v>-4</v>
      </c>
      <c r="G17" t="s">
        <v>57</v>
      </c>
      <c r="H17" t="s">
        <v>75</v>
      </c>
      <c r="I17" t="s">
        <v>59</v>
      </c>
      <c r="J17">
        <f>VLOOKUP(B17,自助退!B:F,5,FALSE)</f>
        <v>4</v>
      </c>
      <c r="K17" s="40" t="str">
        <f t="shared" si="0"/>
        <v/>
      </c>
    </row>
    <row r="18" spans="1:11" ht="14.25" hidden="1">
      <c r="A18" s="17">
        <v>42902.443356481483</v>
      </c>
      <c r="B18" s="15">
        <v>239988</v>
      </c>
      <c r="C18" t="s">
        <v>404</v>
      </c>
      <c r="D18" t="s">
        <v>405</v>
      </c>
      <c r="E18" t="s">
        <v>344</v>
      </c>
      <c r="F18" s="15">
        <v>-612</v>
      </c>
      <c r="G18" t="s">
        <v>57</v>
      </c>
      <c r="H18" t="s">
        <v>68</v>
      </c>
      <c r="I18" t="s">
        <v>59</v>
      </c>
      <c r="J18">
        <f>VLOOKUP(B18,自助退!B:F,5,FALSE)</f>
        <v>612</v>
      </c>
      <c r="K18" s="40" t="str">
        <f t="shared" si="0"/>
        <v/>
      </c>
    </row>
    <row r="19" spans="1:11" ht="14.25" hidden="1">
      <c r="A19" s="17">
        <v>42902.456284722219</v>
      </c>
      <c r="B19" s="15">
        <v>240770</v>
      </c>
      <c r="C19" t="s">
        <v>406</v>
      </c>
      <c r="D19" t="s">
        <v>407</v>
      </c>
      <c r="E19" t="s">
        <v>408</v>
      </c>
      <c r="F19" s="15">
        <v>-259</v>
      </c>
      <c r="G19" t="s">
        <v>57</v>
      </c>
      <c r="H19" t="s">
        <v>65</v>
      </c>
      <c r="I19" t="s">
        <v>59</v>
      </c>
      <c r="J19">
        <f>VLOOKUP(B19,自助退!B:F,5,FALSE)</f>
        <v>259</v>
      </c>
      <c r="K19" s="40" t="str">
        <f t="shared" si="0"/>
        <v/>
      </c>
    </row>
    <row r="20" spans="1:11" ht="14.25" hidden="1">
      <c r="A20" s="17">
        <v>42902.460081018522</v>
      </c>
      <c r="B20" s="15">
        <v>241018</v>
      </c>
      <c r="C20" t="s">
        <v>409</v>
      </c>
      <c r="D20" t="s">
        <v>410</v>
      </c>
      <c r="E20" t="s">
        <v>411</v>
      </c>
      <c r="F20" s="15">
        <v>-86</v>
      </c>
      <c r="G20" t="s">
        <v>57</v>
      </c>
      <c r="H20" t="s">
        <v>67</v>
      </c>
      <c r="I20" t="s">
        <v>59</v>
      </c>
      <c r="J20">
        <f>VLOOKUP(B20,自助退!B:F,5,FALSE)</f>
        <v>86</v>
      </c>
      <c r="K20" s="40" t="str">
        <f t="shared" si="0"/>
        <v/>
      </c>
    </row>
    <row r="21" spans="1:11" ht="14.25" hidden="1">
      <c r="A21" s="17">
        <v>42902.460486111115</v>
      </c>
      <c r="B21" s="15">
        <v>241041</v>
      </c>
      <c r="C21" t="s">
        <v>412</v>
      </c>
      <c r="D21" t="s">
        <v>413</v>
      </c>
      <c r="E21" t="s">
        <v>414</v>
      </c>
      <c r="F21" s="15">
        <v>-115</v>
      </c>
      <c r="G21" t="s">
        <v>57</v>
      </c>
      <c r="H21" t="s">
        <v>67</v>
      </c>
      <c r="I21" t="s">
        <v>59</v>
      </c>
      <c r="J21">
        <f>VLOOKUP(B21,自助退!B:F,5,FALSE)</f>
        <v>115</v>
      </c>
      <c r="K21" s="40" t="str">
        <f t="shared" si="0"/>
        <v/>
      </c>
    </row>
    <row r="22" spans="1:11" ht="14.25" hidden="1">
      <c r="A22" s="17">
        <v>42902.461446759262</v>
      </c>
      <c r="B22" s="15">
        <v>241111</v>
      </c>
      <c r="C22" t="s">
        <v>415</v>
      </c>
      <c r="D22" t="s">
        <v>416</v>
      </c>
      <c r="E22" t="s">
        <v>417</v>
      </c>
      <c r="F22" s="15">
        <v>-72</v>
      </c>
      <c r="G22" t="s">
        <v>57</v>
      </c>
      <c r="H22" t="s">
        <v>67</v>
      </c>
      <c r="I22" t="s">
        <v>59</v>
      </c>
      <c r="J22">
        <f>VLOOKUP(B22,自助退!B:F,5,FALSE)</f>
        <v>72</v>
      </c>
      <c r="K22" s="40" t="str">
        <f t="shared" si="0"/>
        <v/>
      </c>
    </row>
    <row r="23" spans="1:11" ht="14.25" hidden="1">
      <c r="A23" s="17">
        <v>42902.465532407405</v>
      </c>
      <c r="B23" s="15">
        <v>241389</v>
      </c>
      <c r="C23" t="s">
        <v>418</v>
      </c>
      <c r="D23" t="s">
        <v>419</v>
      </c>
      <c r="E23" t="s">
        <v>420</v>
      </c>
      <c r="F23" s="15">
        <v>-2000</v>
      </c>
      <c r="G23" t="s">
        <v>57</v>
      </c>
      <c r="H23" t="s">
        <v>71</v>
      </c>
      <c r="I23" t="s">
        <v>59</v>
      </c>
      <c r="J23">
        <f>VLOOKUP(B23,自助退!B:F,5,FALSE)</f>
        <v>2000</v>
      </c>
      <c r="K23" s="40" t="str">
        <f t="shared" si="0"/>
        <v/>
      </c>
    </row>
    <row r="24" spans="1:11" ht="14.25" hidden="1">
      <c r="A24" s="17">
        <v>42902.470659722225</v>
      </c>
      <c r="B24" s="15">
        <v>241690</v>
      </c>
      <c r="C24" t="s">
        <v>421</v>
      </c>
      <c r="D24" t="s">
        <v>422</v>
      </c>
      <c r="E24" t="s">
        <v>423</v>
      </c>
      <c r="F24" s="15">
        <v>-38</v>
      </c>
      <c r="G24" t="s">
        <v>57</v>
      </c>
      <c r="H24" t="s">
        <v>88</v>
      </c>
      <c r="I24" t="s">
        <v>59</v>
      </c>
      <c r="J24">
        <f>VLOOKUP(B24,自助退!B:F,5,FALSE)</f>
        <v>38</v>
      </c>
      <c r="K24" s="40" t="str">
        <f t="shared" si="0"/>
        <v/>
      </c>
    </row>
    <row r="25" spans="1:11" ht="14.25" hidden="1">
      <c r="A25" s="17">
        <v>42902.47556712963</v>
      </c>
      <c r="B25" s="15">
        <v>241974</v>
      </c>
      <c r="C25" t="s">
        <v>424</v>
      </c>
      <c r="D25" t="s">
        <v>425</v>
      </c>
      <c r="E25" t="s">
        <v>426</v>
      </c>
      <c r="F25" s="15">
        <v>-1019</v>
      </c>
      <c r="G25" t="s">
        <v>57</v>
      </c>
      <c r="H25" t="s">
        <v>73</v>
      </c>
      <c r="I25" t="s">
        <v>59</v>
      </c>
      <c r="J25">
        <f>VLOOKUP(B25,自助退!B:F,5,FALSE)</f>
        <v>1019</v>
      </c>
      <c r="K25" s="40" t="str">
        <f t="shared" si="0"/>
        <v/>
      </c>
    </row>
    <row r="26" spans="1:11" ht="14.25" hidden="1">
      <c r="A26" s="17">
        <v>42902.475949074076</v>
      </c>
      <c r="B26" s="15">
        <v>242004</v>
      </c>
      <c r="C26" t="s">
        <v>427</v>
      </c>
      <c r="D26" t="s">
        <v>428</v>
      </c>
      <c r="E26" t="s">
        <v>429</v>
      </c>
      <c r="F26" s="15">
        <v>-165</v>
      </c>
      <c r="G26" t="s">
        <v>57</v>
      </c>
      <c r="H26" t="s">
        <v>66</v>
      </c>
      <c r="I26" t="s">
        <v>59</v>
      </c>
      <c r="J26">
        <f>VLOOKUP(B26,自助退!B:F,5,FALSE)</f>
        <v>165</v>
      </c>
      <c r="K26" s="40" t="str">
        <f t="shared" si="0"/>
        <v/>
      </c>
    </row>
    <row r="27" spans="1:11" ht="14.25" hidden="1">
      <c r="A27" s="17">
        <v>42902.477384259262</v>
      </c>
      <c r="B27" s="15">
        <v>242065</v>
      </c>
      <c r="C27" t="s">
        <v>430</v>
      </c>
      <c r="D27" t="s">
        <v>431</v>
      </c>
      <c r="E27" t="s">
        <v>335</v>
      </c>
      <c r="F27" s="15">
        <v>-406</v>
      </c>
      <c r="G27" t="s">
        <v>57</v>
      </c>
      <c r="H27" t="s">
        <v>67</v>
      </c>
      <c r="I27" t="s">
        <v>59</v>
      </c>
      <c r="J27">
        <f>VLOOKUP(B27,自助退!B:F,5,FALSE)</f>
        <v>406</v>
      </c>
      <c r="K27" s="40" t="str">
        <f t="shared" si="0"/>
        <v/>
      </c>
    </row>
    <row r="28" spans="1:11" ht="14.25" hidden="1">
      <c r="A28" s="17">
        <v>42902.477777777778</v>
      </c>
      <c r="B28" s="15">
        <v>242085</v>
      </c>
      <c r="C28" t="s">
        <v>432</v>
      </c>
      <c r="D28" t="s">
        <v>433</v>
      </c>
      <c r="E28" t="s">
        <v>338</v>
      </c>
      <c r="F28" s="15">
        <v>-755</v>
      </c>
      <c r="G28" t="s">
        <v>57</v>
      </c>
      <c r="H28" t="s">
        <v>67</v>
      </c>
      <c r="I28" t="s">
        <v>59</v>
      </c>
      <c r="J28">
        <f>VLOOKUP(B28,自助退!B:F,5,FALSE)</f>
        <v>755</v>
      </c>
      <c r="K28" s="40" t="str">
        <f t="shared" si="0"/>
        <v/>
      </c>
    </row>
    <row r="29" spans="1:11" ht="14.25" hidden="1">
      <c r="A29" s="17">
        <v>42902.491203703707</v>
      </c>
      <c r="B29" s="15">
        <v>242688</v>
      </c>
      <c r="C29" t="s">
        <v>434</v>
      </c>
      <c r="D29" t="s">
        <v>435</v>
      </c>
      <c r="E29" t="s">
        <v>320</v>
      </c>
      <c r="F29" s="15">
        <v>-265</v>
      </c>
      <c r="G29" t="s">
        <v>57</v>
      </c>
      <c r="H29" t="s">
        <v>67</v>
      </c>
      <c r="I29" t="s">
        <v>59</v>
      </c>
      <c r="J29">
        <f>VLOOKUP(B29,自助退!B:F,5,FALSE)</f>
        <v>265</v>
      </c>
      <c r="K29" s="40" t="str">
        <f t="shared" si="0"/>
        <v/>
      </c>
    </row>
    <row r="30" spans="1:11" ht="14.25" hidden="1">
      <c r="A30" s="17">
        <v>42902.496076388888</v>
      </c>
      <c r="B30" s="15">
        <v>242872</v>
      </c>
      <c r="C30" t="s">
        <v>436</v>
      </c>
      <c r="D30" t="s">
        <v>437</v>
      </c>
      <c r="E30" t="s">
        <v>329</v>
      </c>
      <c r="F30" s="15">
        <v>-420</v>
      </c>
      <c r="G30" t="s">
        <v>57</v>
      </c>
      <c r="H30" t="s">
        <v>84</v>
      </c>
      <c r="I30" t="s">
        <v>59</v>
      </c>
      <c r="J30">
        <f>VLOOKUP(B30,自助退!B:F,5,FALSE)</f>
        <v>420</v>
      </c>
      <c r="K30" s="40" t="str">
        <f t="shared" si="0"/>
        <v/>
      </c>
    </row>
    <row r="31" spans="1:11" ht="14.25" hidden="1">
      <c r="A31" s="17">
        <v>42902.496377314812</v>
      </c>
      <c r="B31" s="15">
        <v>242884</v>
      </c>
      <c r="C31" t="s">
        <v>438</v>
      </c>
      <c r="D31" t="s">
        <v>439</v>
      </c>
      <c r="E31" t="s">
        <v>440</v>
      </c>
      <c r="F31" s="15">
        <v>-583</v>
      </c>
      <c r="G31" t="s">
        <v>57</v>
      </c>
      <c r="H31" t="s">
        <v>84</v>
      </c>
      <c r="I31" t="s">
        <v>59</v>
      </c>
      <c r="J31">
        <f>VLOOKUP(B31,自助退!B:F,5,FALSE)</f>
        <v>583</v>
      </c>
      <c r="K31" s="40" t="str">
        <f t="shared" si="0"/>
        <v/>
      </c>
    </row>
    <row r="32" spans="1:11" ht="14.25" hidden="1">
      <c r="A32" s="17">
        <v>42902.497118055559</v>
      </c>
      <c r="B32" s="15">
        <v>242908</v>
      </c>
      <c r="C32" t="s">
        <v>441</v>
      </c>
      <c r="D32" t="s">
        <v>442</v>
      </c>
      <c r="E32" t="s">
        <v>443</v>
      </c>
      <c r="F32" s="15">
        <v>-206</v>
      </c>
      <c r="G32" t="s">
        <v>57</v>
      </c>
      <c r="H32" t="s">
        <v>75</v>
      </c>
      <c r="I32" t="s">
        <v>59</v>
      </c>
      <c r="J32">
        <f>VLOOKUP(B32,自助退!B:F,5,FALSE)</f>
        <v>206</v>
      </c>
      <c r="K32" s="40" t="str">
        <f t="shared" si="0"/>
        <v/>
      </c>
    </row>
    <row r="33" spans="1:11" ht="14.25" hidden="1">
      <c r="A33" s="17">
        <v>42902.499050925922</v>
      </c>
      <c r="B33" s="15">
        <v>242992</v>
      </c>
      <c r="C33" t="s">
        <v>444</v>
      </c>
      <c r="D33" t="s">
        <v>445</v>
      </c>
      <c r="E33" t="s">
        <v>320</v>
      </c>
      <c r="F33" s="15">
        <v>-702</v>
      </c>
      <c r="G33" t="s">
        <v>57</v>
      </c>
      <c r="H33" t="s">
        <v>89</v>
      </c>
      <c r="I33" t="s">
        <v>59</v>
      </c>
      <c r="J33">
        <f>VLOOKUP(B33,自助退!B:F,5,FALSE)</f>
        <v>702</v>
      </c>
      <c r="K33" s="40" t="str">
        <f t="shared" si="0"/>
        <v/>
      </c>
    </row>
    <row r="34" spans="1:11" ht="14.25" hidden="1">
      <c r="A34" s="17">
        <v>42902.499421296299</v>
      </c>
      <c r="B34" s="15">
        <v>243002</v>
      </c>
      <c r="C34" t="s">
        <v>446</v>
      </c>
      <c r="D34" t="s">
        <v>447</v>
      </c>
      <c r="E34" t="s">
        <v>448</v>
      </c>
      <c r="F34" s="15">
        <v>-450</v>
      </c>
      <c r="G34" t="s">
        <v>57</v>
      </c>
      <c r="H34" t="s">
        <v>71</v>
      </c>
      <c r="I34" t="s">
        <v>59</v>
      </c>
      <c r="J34">
        <f>VLOOKUP(B34,自助退!B:F,5,FALSE)</f>
        <v>450</v>
      </c>
      <c r="K34" s="40" t="str">
        <f t="shared" si="0"/>
        <v/>
      </c>
    </row>
    <row r="35" spans="1:11" ht="14.25" hidden="1">
      <c r="A35" s="17">
        <v>42902.524004629631</v>
      </c>
      <c r="B35" s="15">
        <v>243391</v>
      </c>
      <c r="C35" t="s">
        <v>449</v>
      </c>
      <c r="D35" t="s">
        <v>450</v>
      </c>
      <c r="E35" t="s">
        <v>451</v>
      </c>
      <c r="F35" s="15">
        <v>-200</v>
      </c>
      <c r="G35" t="s">
        <v>57</v>
      </c>
      <c r="H35" t="s">
        <v>74</v>
      </c>
      <c r="I35" t="s">
        <v>59</v>
      </c>
      <c r="J35">
        <f>VLOOKUP(B35,自助退!B:F,5,FALSE)</f>
        <v>200</v>
      </c>
      <c r="K35" s="40" t="str">
        <f t="shared" si="0"/>
        <v/>
      </c>
    </row>
    <row r="36" spans="1:11" ht="14.25" hidden="1">
      <c r="A36" s="17">
        <v>42902.535636574074</v>
      </c>
      <c r="B36" s="15">
        <v>243473</v>
      </c>
      <c r="C36" t="s">
        <v>452</v>
      </c>
      <c r="D36" t="s">
        <v>453</v>
      </c>
      <c r="E36" t="s">
        <v>326</v>
      </c>
      <c r="F36" s="15">
        <v>-882</v>
      </c>
      <c r="G36" t="s">
        <v>57</v>
      </c>
      <c r="H36" t="s">
        <v>84</v>
      </c>
      <c r="I36" t="s">
        <v>59</v>
      </c>
      <c r="J36">
        <f>VLOOKUP(B36,自助退!B:F,5,FALSE)</f>
        <v>882</v>
      </c>
      <c r="K36" s="40" t="str">
        <f t="shared" si="0"/>
        <v/>
      </c>
    </row>
    <row r="37" spans="1:11" ht="14.25" hidden="1">
      <c r="A37" s="17">
        <v>42902.568622685183</v>
      </c>
      <c r="B37" s="15">
        <v>243737</v>
      </c>
      <c r="C37" t="s">
        <v>454</v>
      </c>
      <c r="D37" t="s">
        <v>455</v>
      </c>
      <c r="E37" t="s">
        <v>456</v>
      </c>
      <c r="F37" s="15">
        <v>-6780</v>
      </c>
      <c r="G37" t="s">
        <v>57</v>
      </c>
      <c r="H37" t="s">
        <v>90</v>
      </c>
      <c r="I37" t="s">
        <v>59</v>
      </c>
      <c r="J37">
        <f>VLOOKUP(B37,自助退!B:F,5,FALSE)</f>
        <v>6780</v>
      </c>
      <c r="K37" s="40" t="str">
        <f t="shared" si="0"/>
        <v/>
      </c>
    </row>
    <row r="38" spans="1:11" ht="14.25" hidden="1">
      <c r="A38" s="17">
        <v>42902.603518518517</v>
      </c>
      <c r="B38" s="15">
        <v>244745</v>
      </c>
      <c r="C38" t="s">
        <v>457</v>
      </c>
      <c r="D38" t="s">
        <v>458</v>
      </c>
      <c r="E38" t="s">
        <v>459</v>
      </c>
      <c r="F38" s="15">
        <v>-475</v>
      </c>
      <c r="G38" t="s">
        <v>57</v>
      </c>
      <c r="H38" t="s">
        <v>76</v>
      </c>
      <c r="I38" t="s">
        <v>59</v>
      </c>
      <c r="J38">
        <f>VLOOKUP(B38,自助退!B:F,5,FALSE)</f>
        <v>475</v>
      </c>
      <c r="K38" s="40" t="str">
        <f t="shared" si="0"/>
        <v/>
      </c>
    </row>
    <row r="39" spans="1:11" ht="14.25" hidden="1">
      <c r="A39" s="17">
        <v>42902.603622685187</v>
      </c>
      <c r="B39" s="15">
        <v>244752</v>
      </c>
      <c r="C39" t="s">
        <v>460</v>
      </c>
      <c r="D39" t="s">
        <v>461</v>
      </c>
      <c r="E39" t="s">
        <v>462</v>
      </c>
      <c r="F39" s="15">
        <v>-65</v>
      </c>
      <c r="G39" t="s">
        <v>57</v>
      </c>
      <c r="H39" t="s">
        <v>89</v>
      </c>
      <c r="I39" t="s">
        <v>59</v>
      </c>
      <c r="J39">
        <f>VLOOKUP(B39,自助退!B:F,5,FALSE)</f>
        <v>65</v>
      </c>
      <c r="K39" s="40" t="str">
        <f t="shared" si="0"/>
        <v/>
      </c>
    </row>
    <row r="40" spans="1:11" ht="14.25" hidden="1">
      <c r="A40" s="17">
        <v>42902.609351851854</v>
      </c>
      <c r="B40" s="15">
        <v>245076</v>
      </c>
      <c r="C40" t="s">
        <v>463</v>
      </c>
      <c r="D40" t="s">
        <v>464</v>
      </c>
      <c r="E40" t="s">
        <v>317</v>
      </c>
      <c r="F40" s="15">
        <v>-200</v>
      </c>
      <c r="G40" t="s">
        <v>57</v>
      </c>
      <c r="H40" t="s">
        <v>69</v>
      </c>
      <c r="I40" t="s">
        <v>59</v>
      </c>
      <c r="J40">
        <f>VLOOKUP(B40,自助退!B:F,5,FALSE)</f>
        <v>200</v>
      </c>
      <c r="K40" s="40" t="str">
        <f t="shared" si="0"/>
        <v/>
      </c>
    </row>
    <row r="41" spans="1:11" ht="14.25" hidden="1">
      <c r="A41" s="17">
        <v>42902.609826388885</v>
      </c>
      <c r="B41" s="15">
        <v>245108</v>
      </c>
      <c r="C41" t="s">
        <v>465</v>
      </c>
      <c r="D41" t="s">
        <v>464</v>
      </c>
      <c r="E41" t="s">
        <v>317</v>
      </c>
      <c r="F41" s="15">
        <v>-250</v>
      </c>
      <c r="G41" t="s">
        <v>57</v>
      </c>
      <c r="H41" t="s">
        <v>69</v>
      </c>
      <c r="I41" t="s">
        <v>59</v>
      </c>
      <c r="J41">
        <f>VLOOKUP(B41,自助退!B:F,5,FALSE)</f>
        <v>250</v>
      </c>
      <c r="K41" s="40" t="str">
        <f t="shared" si="0"/>
        <v/>
      </c>
    </row>
    <row r="42" spans="1:11" ht="14.25" hidden="1">
      <c r="A42" s="17">
        <v>42902.623263888891</v>
      </c>
      <c r="B42" s="15">
        <v>245863</v>
      </c>
      <c r="C42" t="s">
        <v>466</v>
      </c>
      <c r="D42" t="s">
        <v>467</v>
      </c>
      <c r="E42" t="s">
        <v>468</v>
      </c>
      <c r="F42" s="15">
        <v>-82</v>
      </c>
      <c r="G42" t="s">
        <v>57</v>
      </c>
      <c r="H42" t="s">
        <v>84</v>
      </c>
      <c r="I42" t="s">
        <v>59</v>
      </c>
      <c r="J42">
        <f>VLOOKUP(B42,自助退!B:F,5,FALSE)</f>
        <v>82</v>
      </c>
      <c r="K42" s="40" t="str">
        <f t="shared" si="0"/>
        <v/>
      </c>
    </row>
    <row r="43" spans="1:11" ht="14.25" hidden="1">
      <c r="A43" s="17">
        <v>42902.632453703707</v>
      </c>
      <c r="B43" s="15">
        <v>246353</v>
      </c>
      <c r="C43" t="s">
        <v>469</v>
      </c>
      <c r="D43" t="s">
        <v>470</v>
      </c>
      <c r="E43" t="s">
        <v>471</v>
      </c>
      <c r="F43" s="15">
        <v>-100</v>
      </c>
      <c r="G43" t="s">
        <v>57</v>
      </c>
      <c r="H43" t="s">
        <v>89</v>
      </c>
      <c r="I43" t="s">
        <v>59</v>
      </c>
      <c r="J43">
        <f>VLOOKUP(B43,自助退!B:F,5,FALSE)</f>
        <v>100</v>
      </c>
      <c r="K43" s="40" t="str">
        <f t="shared" si="0"/>
        <v/>
      </c>
    </row>
    <row r="44" spans="1:11" ht="14.25" hidden="1">
      <c r="A44" s="17">
        <v>42902.633796296293</v>
      </c>
      <c r="B44" s="15">
        <v>246398</v>
      </c>
      <c r="C44" t="s">
        <v>472</v>
      </c>
      <c r="D44" t="s">
        <v>473</v>
      </c>
      <c r="E44" t="s">
        <v>474</v>
      </c>
      <c r="F44" s="15">
        <v>-190</v>
      </c>
      <c r="G44" t="s">
        <v>57</v>
      </c>
      <c r="H44" t="s">
        <v>78</v>
      </c>
      <c r="I44" t="s">
        <v>59</v>
      </c>
      <c r="J44">
        <f>VLOOKUP(B44,自助退!B:F,5,FALSE)</f>
        <v>190</v>
      </c>
      <c r="K44" s="40" t="str">
        <f t="shared" si="0"/>
        <v/>
      </c>
    </row>
    <row r="45" spans="1:11" ht="14.25" hidden="1">
      <c r="A45" s="17">
        <v>42902.636608796296</v>
      </c>
      <c r="B45" s="15">
        <v>246572</v>
      </c>
      <c r="C45" t="s">
        <v>475</v>
      </c>
      <c r="D45" t="s">
        <v>476</v>
      </c>
      <c r="E45" t="s">
        <v>477</v>
      </c>
      <c r="F45" s="15">
        <v>-42</v>
      </c>
      <c r="G45" t="s">
        <v>57</v>
      </c>
      <c r="H45" t="s">
        <v>84</v>
      </c>
      <c r="I45" t="s">
        <v>59</v>
      </c>
      <c r="J45">
        <f>VLOOKUP(B45,自助退!B:F,5,FALSE)</f>
        <v>42</v>
      </c>
      <c r="K45" s="40" t="str">
        <f t="shared" si="0"/>
        <v/>
      </c>
    </row>
    <row r="46" spans="1:11" ht="14.25" hidden="1">
      <c r="A46" s="17">
        <v>42902.638356481482</v>
      </c>
      <c r="B46" s="15">
        <v>246663</v>
      </c>
      <c r="C46" t="s">
        <v>478</v>
      </c>
      <c r="D46" t="s">
        <v>479</v>
      </c>
      <c r="E46" t="s">
        <v>480</v>
      </c>
      <c r="F46" s="15">
        <v>-3</v>
      </c>
      <c r="G46" t="s">
        <v>57</v>
      </c>
      <c r="H46" t="s">
        <v>83</v>
      </c>
      <c r="I46" t="s">
        <v>59</v>
      </c>
      <c r="J46">
        <f>VLOOKUP(B46,自助退!B:F,5,FALSE)</f>
        <v>3</v>
      </c>
      <c r="K46" s="40" t="str">
        <f t="shared" si="0"/>
        <v/>
      </c>
    </row>
    <row r="47" spans="1:11" ht="14.25" hidden="1">
      <c r="A47" s="17">
        <v>42902.64162037037</v>
      </c>
      <c r="B47" s="15">
        <v>246844</v>
      </c>
      <c r="C47" t="s">
        <v>481</v>
      </c>
      <c r="D47" t="s">
        <v>482</v>
      </c>
      <c r="E47" t="s">
        <v>483</v>
      </c>
      <c r="F47" s="15">
        <v>-157</v>
      </c>
      <c r="G47" t="s">
        <v>57</v>
      </c>
      <c r="H47" t="s">
        <v>88</v>
      </c>
      <c r="I47" t="s">
        <v>59</v>
      </c>
      <c r="J47">
        <f>VLOOKUP(B47,自助退!B:F,5,FALSE)</f>
        <v>157</v>
      </c>
      <c r="K47" s="40" t="str">
        <f t="shared" si="0"/>
        <v/>
      </c>
    </row>
    <row r="48" spans="1:11" ht="14.25" hidden="1">
      <c r="A48" s="17">
        <v>42902.643912037034</v>
      </c>
      <c r="B48" s="15">
        <v>246985</v>
      </c>
      <c r="C48" t="s">
        <v>484</v>
      </c>
      <c r="D48" t="s">
        <v>485</v>
      </c>
      <c r="E48" t="s">
        <v>285</v>
      </c>
      <c r="F48" s="15">
        <v>-3200</v>
      </c>
      <c r="G48" t="s">
        <v>57</v>
      </c>
      <c r="H48" t="s">
        <v>68</v>
      </c>
      <c r="I48" t="s">
        <v>59</v>
      </c>
      <c r="J48">
        <f>VLOOKUP(B48,自助退!B:F,5,FALSE)</f>
        <v>3200</v>
      </c>
      <c r="K48" s="40" t="str">
        <f t="shared" si="0"/>
        <v/>
      </c>
    </row>
    <row r="49" spans="1:11" ht="14.25" hidden="1">
      <c r="A49" s="17">
        <v>42902.652222222219</v>
      </c>
      <c r="B49" s="15">
        <v>247421</v>
      </c>
      <c r="C49" t="s">
        <v>486</v>
      </c>
      <c r="D49" t="s">
        <v>487</v>
      </c>
      <c r="E49" t="s">
        <v>488</v>
      </c>
      <c r="F49" s="15">
        <v>-96</v>
      </c>
      <c r="G49" t="s">
        <v>57</v>
      </c>
      <c r="H49" t="s">
        <v>66</v>
      </c>
      <c r="I49" t="s">
        <v>59</v>
      </c>
      <c r="J49">
        <f>VLOOKUP(B49,自助退!B:F,5,FALSE)</f>
        <v>96</v>
      </c>
      <c r="K49" s="40" t="str">
        <f t="shared" si="0"/>
        <v/>
      </c>
    </row>
    <row r="50" spans="1:11" ht="14.25" hidden="1">
      <c r="A50" s="17">
        <v>42902.654988425929</v>
      </c>
      <c r="B50" s="15">
        <v>247573</v>
      </c>
      <c r="C50" t="s">
        <v>489</v>
      </c>
      <c r="D50" t="s">
        <v>490</v>
      </c>
      <c r="E50" t="s">
        <v>491</v>
      </c>
      <c r="F50" s="15">
        <v>-1000</v>
      </c>
      <c r="G50" t="s">
        <v>57</v>
      </c>
      <c r="H50" t="s">
        <v>76</v>
      </c>
      <c r="I50" t="s">
        <v>59</v>
      </c>
      <c r="J50">
        <f>VLOOKUP(B50,自助退!B:F,5,FALSE)</f>
        <v>1000</v>
      </c>
      <c r="K50" s="40" t="str">
        <f t="shared" si="0"/>
        <v/>
      </c>
    </row>
    <row r="51" spans="1:11" ht="14.25" hidden="1">
      <c r="A51" s="17">
        <v>42902.660208333335</v>
      </c>
      <c r="B51" s="15">
        <v>247852</v>
      </c>
      <c r="C51" t="s">
        <v>492</v>
      </c>
      <c r="D51" t="s">
        <v>493</v>
      </c>
      <c r="E51" t="s">
        <v>494</v>
      </c>
      <c r="F51" s="15">
        <v>-1000</v>
      </c>
      <c r="G51" t="s">
        <v>57</v>
      </c>
      <c r="H51" t="s">
        <v>66</v>
      </c>
      <c r="I51" t="s">
        <v>59</v>
      </c>
      <c r="J51">
        <f>VLOOKUP(B51,自助退!B:F,5,FALSE)</f>
        <v>1000</v>
      </c>
      <c r="K51" s="40" t="str">
        <f t="shared" si="0"/>
        <v/>
      </c>
    </row>
    <row r="52" spans="1:11" ht="14.25" hidden="1">
      <c r="A52" s="17">
        <v>42902.662627314814</v>
      </c>
      <c r="B52" s="15">
        <v>247954</v>
      </c>
      <c r="C52" t="s">
        <v>495</v>
      </c>
      <c r="D52" t="s">
        <v>496</v>
      </c>
      <c r="E52" t="s">
        <v>497</v>
      </c>
      <c r="F52" s="15">
        <v>-247</v>
      </c>
      <c r="G52" t="s">
        <v>57</v>
      </c>
      <c r="H52" t="s">
        <v>73</v>
      </c>
      <c r="I52" t="s">
        <v>59</v>
      </c>
      <c r="J52">
        <f>VLOOKUP(B52,自助退!B:F,5,FALSE)</f>
        <v>247</v>
      </c>
      <c r="K52" s="40" t="str">
        <f t="shared" si="0"/>
        <v/>
      </c>
    </row>
    <row r="53" spans="1:11" ht="14.25" hidden="1">
      <c r="A53" s="17">
        <v>42902.664756944447</v>
      </c>
      <c r="B53" s="15">
        <v>248069</v>
      </c>
      <c r="C53" t="s">
        <v>498</v>
      </c>
      <c r="D53" t="s">
        <v>499</v>
      </c>
      <c r="E53" t="s">
        <v>500</v>
      </c>
      <c r="F53" s="15">
        <v>-48</v>
      </c>
      <c r="G53" t="s">
        <v>57</v>
      </c>
      <c r="H53" t="s">
        <v>71</v>
      </c>
      <c r="I53" t="s">
        <v>59</v>
      </c>
      <c r="J53">
        <f>VLOOKUP(B53,自助退!B:F,5,FALSE)</f>
        <v>48</v>
      </c>
      <c r="K53" s="40" t="str">
        <f t="shared" si="0"/>
        <v/>
      </c>
    </row>
    <row r="54" spans="1:11" ht="14.25" hidden="1">
      <c r="A54" s="17">
        <v>42902.66810185185</v>
      </c>
      <c r="B54" s="15">
        <v>248252</v>
      </c>
      <c r="C54" t="s">
        <v>501</v>
      </c>
      <c r="D54" t="s">
        <v>502</v>
      </c>
      <c r="E54" t="s">
        <v>503</v>
      </c>
      <c r="F54" s="15">
        <v>-50</v>
      </c>
      <c r="G54" t="s">
        <v>57</v>
      </c>
      <c r="H54" t="s">
        <v>84</v>
      </c>
      <c r="I54" t="s">
        <v>59</v>
      </c>
      <c r="J54">
        <f>VLOOKUP(B54,自助退!B:F,5,FALSE)</f>
        <v>50</v>
      </c>
      <c r="K54" s="40" t="str">
        <f t="shared" si="0"/>
        <v/>
      </c>
    </row>
    <row r="55" spans="1:11" ht="14.25" hidden="1">
      <c r="A55" s="17">
        <v>42902.681319444448</v>
      </c>
      <c r="B55" s="15">
        <v>248869</v>
      </c>
      <c r="C55" t="s">
        <v>504</v>
      </c>
      <c r="D55" t="s">
        <v>505</v>
      </c>
      <c r="E55" t="s">
        <v>506</v>
      </c>
      <c r="F55" s="15">
        <v>-14</v>
      </c>
      <c r="G55" t="s">
        <v>57</v>
      </c>
      <c r="H55" t="s">
        <v>93</v>
      </c>
      <c r="I55" t="s">
        <v>59</v>
      </c>
      <c r="J55">
        <f>VLOOKUP(B55,自助退!B:F,5,FALSE)</f>
        <v>14</v>
      </c>
      <c r="K55" s="40" t="str">
        <f t="shared" si="0"/>
        <v/>
      </c>
    </row>
    <row r="56" spans="1:11" ht="14.25" hidden="1">
      <c r="A56" s="17">
        <v>42902.681759259256</v>
      </c>
      <c r="B56" s="15">
        <v>248891</v>
      </c>
      <c r="C56" t="s">
        <v>507</v>
      </c>
      <c r="D56" t="s">
        <v>53</v>
      </c>
      <c r="E56" t="s">
        <v>110</v>
      </c>
      <c r="F56" s="15">
        <v>-370</v>
      </c>
      <c r="G56" t="s">
        <v>57</v>
      </c>
      <c r="H56" t="s">
        <v>71</v>
      </c>
      <c r="I56" t="s">
        <v>59</v>
      </c>
      <c r="J56">
        <f>VLOOKUP(B56,自助退!B:F,5,FALSE)</f>
        <v>370</v>
      </c>
      <c r="K56" s="40" t="str">
        <f t="shared" si="0"/>
        <v/>
      </c>
    </row>
    <row r="57" spans="1:11" ht="14.25" hidden="1">
      <c r="A57" s="17">
        <v>42902.688217592593</v>
      </c>
      <c r="B57" s="15">
        <v>249220</v>
      </c>
      <c r="C57" t="s">
        <v>508</v>
      </c>
      <c r="D57" t="s">
        <v>509</v>
      </c>
      <c r="E57" t="s">
        <v>510</v>
      </c>
      <c r="F57" s="15">
        <v>-230</v>
      </c>
      <c r="G57" t="s">
        <v>57</v>
      </c>
      <c r="H57" t="s">
        <v>66</v>
      </c>
      <c r="I57" t="s">
        <v>59</v>
      </c>
      <c r="J57">
        <f>VLOOKUP(B57,自助退!B:F,5,FALSE)</f>
        <v>230</v>
      </c>
      <c r="K57" s="40" t="str">
        <f t="shared" si="0"/>
        <v/>
      </c>
    </row>
    <row r="58" spans="1:11" ht="14.25" hidden="1">
      <c r="A58" s="17">
        <v>42902.690879629627</v>
      </c>
      <c r="B58" s="15">
        <v>249300</v>
      </c>
      <c r="C58" t="s">
        <v>511</v>
      </c>
      <c r="D58" t="s">
        <v>512</v>
      </c>
      <c r="E58" t="s">
        <v>513</v>
      </c>
      <c r="F58" s="15">
        <v>-990</v>
      </c>
      <c r="G58" t="s">
        <v>57</v>
      </c>
      <c r="H58" t="s">
        <v>88</v>
      </c>
      <c r="I58" t="s">
        <v>59</v>
      </c>
      <c r="J58">
        <f>VLOOKUP(B58,自助退!B:F,5,FALSE)</f>
        <v>990</v>
      </c>
      <c r="K58" s="40" t="str">
        <f t="shared" si="0"/>
        <v/>
      </c>
    </row>
    <row r="59" spans="1:11" ht="14.25" hidden="1">
      <c r="A59" s="17">
        <v>42902.692083333335</v>
      </c>
      <c r="B59" s="15">
        <v>249343</v>
      </c>
      <c r="C59" t="s">
        <v>514</v>
      </c>
      <c r="D59" t="s">
        <v>515</v>
      </c>
      <c r="E59" t="s">
        <v>516</v>
      </c>
      <c r="F59" s="15">
        <v>-150</v>
      </c>
      <c r="G59" t="s">
        <v>57</v>
      </c>
      <c r="H59" t="s">
        <v>68</v>
      </c>
      <c r="I59" t="s">
        <v>59</v>
      </c>
      <c r="J59">
        <f>VLOOKUP(B59,自助退!B:F,5,FALSE)</f>
        <v>150</v>
      </c>
      <c r="K59" s="40" t="str">
        <f t="shared" si="0"/>
        <v/>
      </c>
    </row>
    <row r="60" spans="1:11" ht="14.25" hidden="1">
      <c r="A60" s="17">
        <v>42902.694976851853</v>
      </c>
      <c r="B60" s="15">
        <v>249427</v>
      </c>
      <c r="C60" t="s">
        <v>517</v>
      </c>
      <c r="D60" t="s">
        <v>518</v>
      </c>
      <c r="E60" t="s">
        <v>519</v>
      </c>
      <c r="F60" s="15">
        <v>-256</v>
      </c>
      <c r="G60" t="s">
        <v>57</v>
      </c>
      <c r="H60" t="s">
        <v>64</v>
      </c>
      <c r="I60" t="s">
        <v>59</v>
      </c>
      <c r="J60">
        <f>VLOOKUP(B60,自助退!B:F,5,FALSE)</f>
        <v>256</v>
      </c>
      <c r="K60" s="40" t="str">
        <f t="shared" si="0"/>
        <v/>
      </c>
    </row>
    <row r="61" spans="1:11" ht="14.25" hidden="1">
      <c r="A61" s="17">
        <v>42902.697395833333</v>
      </c>
      <c r="B61" s="15">
        <v>249519</v>
      </c>
      <c r="C61" t="s">
        <v>520</v>
      </c>
      <c r="D61" t="s">
        <v>521</v>
      </c>
      <c r="E61" t="s">
        <v>522</v>
      </c>
      <c r="F61" s="15">
        <v>-19</v>
      </c>
      <c r="G61" t="s">
        <v>57</v>
      </c>
      <c r="H61" t="s">
        <v>64</v>
      </c>
      <c r="I61" t="s">
        <v>59</v>
      </c>
      <c r="J61">
        <f>VLOOKUP(B61,自助退!B:F,5,FALSE)</f>
        <v>19</v>
      </c>
      <c r="K61" s="40" t="str">
        <f t="shared" si="0"/>
        <v/>
      </c>
    </row>
    <row r="62" spans="1:11" ht="14.25" hidden="1">
      <c r="A62" s="17">
        <v>42902.70621527778</v>
      </c>
      <c r="B62" s="15">
        <v>249799</v>
      </c>
      <c r="C62" t="s">
        <v>523</v>
      </c>
      <c r="D62" t="s">
        <v>524</v>
      </c>
      <c r="E62" t="s">
        <v>525</v>
      </c>
      <c r="F62" s="15">
        <v>-3680</v>
      </c>
      <c r="G62" t="s">
        <v>57</v>
      </c>
      <c r="H62" t="s">
        <v>68</v>
      </c>
      <c r="I62" t="s">
        <v>59</v>
      </c>
      <c r="J62">
        <f>VLOOKUP(B62,自助退!B:F,5,FALSE)</f>
        <v>3680</v>
      </c>
      <c r="K62" s="40" t="str">
        <f t="shared" si="0"/>
        <v/>
      </c>
    </row>
    <row r="63" spans="1:11" ht="14.25" hidden="1">
      <c r="A63" s="17">
        <v>42902.714155092595</v>
      </c>
      <c r="B63" s="15">
        <v>250025</v>
      </c>
      <c r="C63" t="s">
        <v>526</v>
      </c>
      <c r="D63" t="s">
        <v>527</v>
      </c>
      <c r="E63" t="s">
        <v>528</v>
      </c>
      <c r="F63" s="15">
        <v>-696</v>
      </c>
      <c r="G63" t="s">
        <v>57</v>
      </c>
      <c r="H63" t="s">
        <v>87</v>
      </c>
      <c r="I63" t="s">
        <v>59</v>
      </c>
      <c r="J63">
        <f>VLOOKUP(B63,自助退!B:F,5,FALSE)</f>
        <v>696</v>
      </c>
      <c r="K63" s="40" t="str">
        <f t="shared" si="0"/>
        <v/>
      </c>
    </row>
    <row r="64" spans="1:11" ht="14.25" hidden="1">
      <c r="A64" s="17">
        <v>42902.725312499999</v>
      </c>
      <c r="B64" s="15">
        <v>250266</v>
      </c>
      <c r="C64" t="s">
        <v>529</v>
      </c>
      <c r="D64" t="s">
        <v>530</v>
      </c>
      <c r="E64" t="s">
        <v>531</v>
      </c>
      <c r="F64" s="15">
        <v>-80</v>
      </c>
      <c r="G64" t="s">
        <v>57</v>
      </c>
      <c r="H64" t="s">
        <v>78</v>
      </c>
      <c r="I64" t="s">
        <v>59</v>
      </c>
      <c r="J64">
        <f>VLOOKUP(B64,自助退!B:F,5,FALSE)</f>
        <v>80</v>
      </c>
      <c r="K64" s="40" t="str">
        <f t="shared" si="0"/>
        <v/>
      </c>
    </row>
    <row r="65" spans="1:11" ht="14.25" hidden="1">
      <c r="A65" s="17">
        <v>42902.72755787037</v>
      </c>
      <c r="B65" s="15">
        <v>250329</v>
      </c>
      <c r="C65" t="s">
        <v>532</v>
      </c>
      <c r="D65" t="s">
        <v>533</v>
      </c>
      <c r="E65" t="s">
        <v>534</v>
      </c>
      <c r="F65" s="15">
        <v>-250</v>
      </c>
      <c r="G65" t="s">
        <v>57</v>
      </c>
      <c r="H65" t="s">
        <v>87</v>
      </c>
      <c r="I65" t="s">
        <v>59</v>
      </c>
      <c r="J65">
        <f>VLOOKUP(B65,自助退!B:F,5,FALSE)</f>
        <v>250</v>
      </c>
      <c r="K65" s="40" t="str">
        <f t="shared" si="0"/>
        <v/>
      </c>
    </row>
    <row r="66" spans="1:11" ht="14.25" hidden="1">
      <c r="A66" s="17">
        <v>42902.761967592596</v>
      </c>
      <c r="B66" s="15">
        <v>250606</v>
      </c>
      <c r="C66" t="s">
        <v>535</v>
      </c>
      <c r="D66" t="s">
        <v>536</v>
      </c>
      <c r="E66" t="s">
        <v>537</v>
      </c>
      <c r="F66" s="15">
        <v>-300</v>
      </c>
      <c r="G66" t="s">
        <v>57</v>
      </c>
      <c r="H66" t="s">
        <v>85</v>
      </c>
      <c r="I66" t="s">
        <v>59</v>
      </c>
      <c r="J66">
        <f>VLOOKUP(B66,自助退!B:F,5,FALSE)</f>
        <v>300</v>
      </c>
      <c r="K66" s="40" t="str">
        <f t="shared" si="0"/>
        <v/>
      </c>
    </row>
    <row r="67" spans="1:11" ht="14.25" hidden="1">
      <c r="A67" s="17">
        <v>42903.335497685184</v>
      </c>
      <c r="B67" s="15">
        <v>251601</v>
      </c>
      <c r="C67" t="s">
        <v>538</v>
      </c>
      <c r="D67" t="s">
        <v>539</v>
      </c>
      <c r="E67" t="s">
        <v>306</v>
      </c>
      <c r="F67" s="15">
        <v>-500</v>
      </c>
      <c r="G67" t="s">
        <v>57</v>
      </c>
      <c r="H67" t="s">
        <v>83</v>
      </c>
      <c r="I67" t="s">
        <v>59</v>
      </c>
      <c r="J67">
        <f>VLOOKUP(B67,自助退!B:F,5,FALSE)</f>
        <v>500</v>
      </c>
      <c r="K67" s="40" t="str">
        <f t="shared" ref="K67:K130" si="1">IF(J67=F67*-1,"",1)</f>
        <v/>
      </c>
    </row>
    <row r="68" spans="1:11" ht="14.25" hidden="1">
      <c r="A68" s="17">
        <v>42903.338541666664</v>
      </c>
      <c r="B68" s="15">
        <v>251671</v>
      </c>
      <c r="C68" t="s">
        <v>540</v>
      </c>
      <c r="D68" t="s">
        <v>541</v>
      </c>
      <c r="E68" t="s">
        <v>542</v>
      </c>
      <c r="F68" s="15">
        <v>-4000</v>
      </c>
      <c r="G68" t="s">
        <v>57</v>
      </c>
      <c r="H68" t="s">
        <v>80</v>
      </c>
      <c r="I68" t="s">
        <v>59</v>
      </c>
      <c r="J68">
        <f>VLOOKUP(B68,自助退!B:F,5,FALSE)</f>
        <v>4000</v>
      </c>
      <c r="K68" s="40" t="str">
        <f t="shared" si="1"/>
        <v/>
      </c>
    </row>
    <row r="69" spans="1:11" ht="14.25" hidden="1">
      <c r="A69" s="17">
        <v>42903.363368055558</v>
      </c>
      <c r="B69" s="15">
        <v>252412</v>
      </c>
      <c r="C69" t="s">
        <v>543</v>
      </c>
      <c r="D69" t="s">
        <v>544</v>
      </c>
      <c r="E69" t="s">
        <v>545</v>
      </c>
      <c r="F69" s="15">
        <v>-250</v>
      </c>
      <c r="G69" t="s">
        <v>57</v>
      </c>
      <c r="H69" t="s">
        <v>68</v>
      </c>
      <c r="I69" t="s">
        <v>59</v>
      </c>
      <c r="J69">
        <f>VLOOKUP(B69,自助退!B:F,5,FALSE)</f>
        <v>250</v>
      </c>
      <c r="K69" s="40" t="str">
        <f t="shared" si="1"/>
        <v/>
      </c>
    </row>
    <row r="70" spans="1:11" ht="14.25" hidden="1">
      <c r="A70" s="17">
        <v>42903.364108796297</v>
      </c>
      <c r="B70" s="15">
        <v>252441</v>
      </c>
      <c r="C70" t="s">
        <v>546</v>
      </c>
      <c r="D70" t="s">
        <v>547</v>
      </c>
      <c r="E70" t="s">
        <v>548</v>
      </c>
      <c r="F70" s="15">
        <v>-350</v>
      </c>
      <c r="G70" t="s">
        <v>57</v>
      </c>
      <c r="H70" t="s">
        <v>68</v>
      </c>
      <c r="I70" t="s">
        <v>59</v>
      </c>
      <c r="J70">
        <f>VLOOKUP(B70,自助退!B:F,5,FALSE)</f>
        <v>350</v>
      </c>
      <c r="K70" s="40" t="str">
        <f t="shared" si="1"/>
        <v/>
      </c>
    </row>
    <row r="71" spans="1:11" ht="14.25" hidden="1">
      <c r="A71" s="17">
        <v>42903.369363425925</v>
      </c>
      <c r="B71" s="15">
        <v>252634</v>
      </c>
      <c r="C71" t="s">
        <v>549</v>
      </c>
      <c r="D71" t="s">
        <v>550</v>
      </c>
      <c r="E71" t="s">
        <v>551</v>
      </c>
      <c r="F71" s="15">
        <v>-1000</v>
      </c>
      <c r="G71" t="s">
        <v>57</v>
      </c>
      <c r="H71" t="s">
        <v>68</v>
      </c>
      <c r="I71" t="s">
        <v>59</v>
      </c>
      <c r="J71">
        <f>VLOOKUP(B71,自助退!B:F,5,FALSE)</f>
        <v>1000</v>
      </c>
      <c r="K71" s="40" t="str">
        <f t="shared" si="1"/>
        <v/>
      </c>
    </row>
    <row r="72" spans="1:11" ht="14.25" hidden="1">
      <c r="A72" s="17">
        <v>42903.370185185187</v>
      </c>
      <c r="B72" s="15">
        <v>252653</v>
      </c>
      <c r="C72" t="s">
        <v>552</v>
      </c>
      <c r="D72" t="s">
        <v>553</v>
      </c>
      <c r="E72" t="s">
        <v>554</v>
      </c>
      <c r="F72" s="15">
        <v>-114</v>
      </c>
      <c r="G72" t="s">
        <v>57</v>
      </c>
      <c r="H72" t="s">
        <v>76</v>
      </c>
      <c r="I72" t="s">
        <v>59</v>
      </c>
      <c r="J72">
        <f>VLOOKUP(B72,自助退!B:F,5,FALSE)</f>
        <v>114</v>
      </c>
      <c r="K72" s="40" t="str">
        <f t="shared" si="1"/>
        <v/>
      </c>
    </row>
    <row r="73" spans="1:11" ht="14.25" hidden="1">
      <c r="A73" s="17">
        <v>42903.403634259259</v>
      </c>
      <c r="B73" s="15">
        <v>253996</v>
      </c>
      <c r="C73" t="s">
        <v>555</v>
      </c>
      <c r="D73" t="s">
        <v>556</v>
      </c>
      <c r="E73" t="s">
        <v>557</v>
      </c>
      <c r="F73" s="15">
        <v>-1319</v>
      </c>
      <c r="G73" t="s">
        <v>57</v>
      </c>
      <c r="H73" t="s">
        <v>94</v>
      </c>
      <c r="I73" t="s">
        <v>59</v>
      </c>
      <c r="J73">
        <f>VLOOKUP(B73,自助退!B:F,5,FALSE)</f>
        <v>1319</v>
      </c>
      <c r="K73" s="40" t="str">
        <f t="shared" si="1"/>
        <v/>
      </c>
    </row>
    <row r="74" spans="1:11" ht="14.25" hidden="1">
      <c r="A74" s="17">
        <v>42903.413726851853</v>
      </c>
      <c r="B74" s="15">
        <v>254407</v>
      </c>
      <c r="C74" t="s">
        <v>558</v>
      </c>
      <c r="D74" t="s">
        <v>559</v>
      </c>
      <c r="E74" t="s">
        <v>302</v>
      </c>
      <c r="F74" s="15">
        <v>-603</v>
      </c>
      <c r="G74" t="s">
        <v>57</v>
      </c>
      <c r="H74" t="s">
        <v>71</v>
      </c>
      <c r="I74" t="s">
        <v>59</v>
      </c>
      <c r="J74">
        <f>VLOOKUP(B74,自助退!B:F,5,FALSE)</f>
        <v>603</v>
      </c>
      <c r="K74" s="40" t="str">
        <f t="shared" si="1"/>
        <v/>
      </c>
    </row>
    <row r="75" spans="1:11" ht="14.25" hidden="1">
      <c r="A75" s="17">
        <v>42903.41479166667</v>
      </c>
      <c r="B75" s="15">
        <v>254456</v>
      </c>
      <c r="C75" t="s">
        <v>560</v>
      </c>
      <c r="D75" t="s">
        <v>559</v>
      </c>
      <c r="E75" t="s">
        <v>302</v>
      </c>
      <c r="F75" s="15">
        <v>-400</v>
      </c>
      <c r="G75" t="s">
        <v>57</v>
      </c>
      <c r="H75" t="s">
        <v>71</v>
      </c>
      <c r="I75" t="s">
        <v>59</v>
      </c>
      <c r="J75">
        <f>VLOOKUP(B75,自助退!B:F,5,FALSE)</f>
        <v>400</v>
      </c>
      <c r="K75" s="40" t="str">
        <f t="shared" si="1"/>
        <v/>
      </c>
    </row>
    <row r="76" spans="1:11" ht="14.25" hidden="1">
      <c r="A76" s="17">
        <v>42903.466122685182</v>
      </c>
      <c r="B76" s="15">
        <v>256164</v>
      </c>
      <c r="C76" t="s">
        <v>561</v>
      </c>
      <c r="D76" t="s">
        <v>562</v>
      </c>
      <c r="E76" t="s">
        <v>563</v>
      </c>
      <c r="F76" s="15">
        <v>-322</v>
      </c>
      <c r="G76" t="s">
        <v>57</v>
      </c>
      <c r="H76" t="s">
        <v>73</v>
      </c>
      <c r="I76" t="s">
        <v>59</v>
      </c>
      <c r="J76">
        <f>VLOOKUP(B76,自助退!B:F,5,FALSE)</f>
        <v>322</v>
      </c>
      <c r="K76" s="40" t="str">
        <f t="shared" si="1"/>
        <v/>
      </c>
    </row>
    <row r="77" spans="1:11" ht="14.25" hidden="1">
      <c r="A77" s="17">
        <v>42903.467407407406</v>
      </c>
      <c r="B77" s="15">
        <v>256205</v>
      </c>
      <c r="C77" t="s">
        <v>564</v>
      </c>
      <c r="D77" t="s">
        <v>565</v>
      </c>
      <c r="E77" t="s">
        <v>566</v>
      </c>
      <c r="F77" s="15">
        <v>-89</v>
      </c>
      <c r="G77" t="s">
        <v>57</v>
      </c>
      <c r="H77" t="s">
        <v>81</v>
      </c>
      <c r="I77" t="s">
        <v>59</v>
      </c>
      <c r="J77">
        <f>VLOOKUP(B77,自助退!B:F,5,FALSE)</f>
        <v>89</v>
      </c>
      <c r="K77" s="40" t="str">
        <f t="shared" si="1"/>
        <v/>
      </c>
    </row>
    <row r="78" spans="1:11" ht="14.25" hidden="1">
      <c r="A78" s="17">
        <v>42903.470729166664</v>
      </c>
      <c r="B78" s="15">
        <v>256298</v>
      </c>
      <c r="C78" t="s">
        <v>567</v>
      </c>
      <c r="D78" t="s">
        <v>568</v>
      </c>
      <c r="E78" t="s">
        <v>309</v>
      </c>
      <c r="F78" s="15">
        <v>-3000</v>
      </c>
      <c r="G78" t="s">
        <v>57</v>
      </c>
      <c r="H78" t="s">
        <v>94</v>
      </c>
      <c r="I78" t="s">
        <v>59</v>
      </c>
      <c r="J78">
        <f>VLOOKUP(B78,自助退!B:F,5,FALSE)</f>
        <v>3000</v>
      </c>
      <c r="K78" s="40" t="str">
        <f t="shared" si="1"/>
        <v/>
      </c>
    </row>
    <row r="79" spans="1:11" ht="14.25" hidden="1">
      <c r="A79" s="17">
        <v>42903.473738425928</v>
      </c>
      <c r="B79" s="15">
        <v>256383</v>
      </c>
      <c r="C79" t="s">
        <v>569</v>
      </c>
      <c r="D79" t="s">
        <v>570</v>
      </c>
      <c r="E79" t="s">
        <v>571</v>
      </c>
      <c r="F79" s="15">
        <v>-500</v>
      </c>
      <c r="G79" t="s">
        <v>57</v>
      </c>
      <c r="H79" t="s">
        <v>60</v>
      </c>
      <c r="I79" t="s">
        <v>59</v>
      </c>
      <c r="J79">
        <f>VLOOKUP(B79,自助退!B:F,5,FALSE)</f>
        <v>500</v>
      </c>
      <c r="K79" s="40" t="str">
        <f t="shared" si="1"/>
        <v/>
      </c>
    </row>
    <row r="80" spans="1:11" ht="14.25" hidden="1">
      <c r="A80" s="17">
        <v>42903.476689814815</v>
      </c>
      <c r="B80" s="15">
        <v>256458</v>
      </c>
      <c r="C80" t="s">
        <v>572</v>
      </c>
      <c r="D80" t="s">
        <v>573</v>
      </c>
      <c r="E80" t="s">
        <v>574</v>
      </c>
      <c r="F80" s="15">
        <v>-2735</v>
      </c>
      <c r="G80" t="s">
        <v>57</v>
      </c>
      <c r="H80" t="s">
        <v>80</v>
      </c>
      <c r="I80" t="s">
        <v>59</v>
      </c>
      <c r="J80">
        <f>VLOOKUP(B80,自助退!B:F,5,FALSE)</f>
        <v>2735</v>
      </c>
      <c r="K80" s="40" t="str">
        <f t="shared" si="1"/>
        <v/>
      </c>
    </row>
    <row r="81" spans="1:11" ht="14.25" hidden="1">
      <c r="A81" s="17">
        <v>42903.483958333331</v>
      </c>
      <c r="B81" s="15">
        <v>256625</v>
      </c>
      <c r="C81" t="s">
        <v>575</v>
      </c>
      <c r="D81" t="s">
        <v>576</v>
      </c>
      <c r="E81" t="s">
        <v>577</v>
      </c>
      <c r="F81" s="15">
        <v>-312</v>
      </c>
      <c r="G81" t="s">
        <v>57</v>
      </c>
      <c r="H81" t="s">
        <v>71</v>
      </c>
      <c r="I81" t="s">
        <v>59</v>
      </c>
      <c r="J81">
        <f>VLOOKUP(B81,自助退!B:F,5,FALSE)</f>
        <v>312</v>
      </c>
      <c r="K81" s="40" t="str">
        <f t="shared" si="1"/>
        <v/>
      </c>
    </row>
    <row r="82" spans="1:11" ht="14.25" hidden="1">
      <c r="A82" s="17">
        <v>42903.501215277778</v>
      </c>
      <c r="B82" s="15">
        <v>256942</v>
      </c>
      <c r="C82" t="s">
        <v>578</v>
      </c>
      <c r="D82" t="s">
        <v>579</v>
      </c>
      <c r="E82" t="s">
        <v>296</v>
      </c>
      <c r="F82" s="15">
        <v>-295</v>
      </c>
      <c r="G82" t="s">
        <v>57</v>
      </c>
      <c r="H82" t="s">
        <v>71</v>
      </c>
      <c r="I82" t="s">
        <v>59</v>
      </c>
      <c r="J82">
        <f>VLOOKUP(B82,自助退!B:F,5,FALSE)</f>
        <v>295</v>
      </c>
      <c r="K82" s="40" t="str">
        <f t="shared" si="1"/>
        <v/>
      </c>
    </row>
    <row r="83" spans="1:11" ht="14.25" hidden="1">
      <c r="A83" s="17">
        <v>42903.50340277778</v>
      </c>
      <c r="B83" s="15">
        <v>256972</v>
      </c>
      <c r="C83" t="s">
        <v>580</v>
      </c>
      <c r="D83" t="s">
        <v>581</v>
      </c>
      <c r="E83" t="s">
        <v>582</v>
      </c>
      <c r="F83" s="15">
        <v>-900</v>
      </c>
      <c r="G83" t="s">
        <v>57</v>
      </c>
      <c r="H83" t="s">
        <v>64</v>
      </c>
      <c r="I83" t="s">
        <v>59</v>
      </c>
      <c r="J83">
        <f>VLOOKUP(B83,自助退!B:F,5,FALSE)</f>
        <v>900</v>
      </c>
      <c r="K83" s="40" t="str">
        <f t="shared" si="1"/>
        <v/>
      </c>
    </row>
    <row r="84" spans="1:11" ht="14.25" hidden="1">
      <c r="A84" s="17">
        <v>42903.506932870368</v>
      </c>
      <c r="B84" s="15">
        <v>257013</v>
      </c>
      <c r="C84" t="s">
        <v>583</v>
      </c>
      <c r="D84" t="s">
        <v>584</v>
      </c>
      <c r="E84" t="s">
        <v>585</v>
      </c>
      <c r="F84" s="15">
        <v>-244</v>
      </c>
      <c r="G84" t="s">
        <v>57</v>
      </c>
      <c r="H84" t="s">
        <v>63</v>
      </c>
      <c r="I84" t="s">
        <v>59</v>
      </c>
      <c r="J84">
        <f>VLOOKUP(B84,自助退!B:F,5,FALSE)</f>
        <v>244</v>
      </c>
      <c r="K84" s="40" t="str">
        <f t="shared" si="1"/>
        <v/>
      </c>
    </row>
    <row r="85" spans="1:11" ht="14.25" hidden="1">
      <c r="A85" s="17">
        <v>42903.531319444446</v>
      </c>
      <c r="B85" s="15">
        <v>257249</v>
      </c>
      <c r="C85" t="s">
        <v>586</v>
      </c>
      <c r="D85" t="s">
        <v>587</v>
      </c>
      <c r="E85" t="s">
        <v>588</v>
      </c>
      <c r="F85" s="15">
        <v>-850</v>
      </c>
      <c r="G85" t="s">
        <v>57</v>
      </c>
      <c r="H85" t="s">
        <v>84</v>
      </c>
      <c r="I85" t="s">
        <v>59</v>
      </c>
      <c r="J85">
        <f>VLOOKUP(B85,自助退!B:F,5,FALSE)</f>
        <v>850</v>
      </c>
      <c r="K85" s="40" t="str">
        <f t="shared" si="1"/>
        <v/>
      </c>
    </row>
    <row r="86" spans="1:11" ht="14.25" hidden="1">
      <c r="A86" s="17">
        <v>42903.572476851848</v>
      </c>
      <c r="B86" s="15">
        <v>257390</v>
      </c>
      <c r="C86" t="s">
        <v>589</v>
      </c>
      <c r="D86" t="s">
        <v>590</v>
      </c>
      <c r="E86" t="s">
        <v>591</v>
      </c>
      <c r="F86" s="15">
        <v>-2880</v>
      </c>
      <c r="G86" t="s">
        <v>57</v>
      </c>
      <c r="H86" t="s">
        <v>73</v>
      </c>
      <c r="I86" t="s">
        <v>59</v>
      </c>
      <c r="J86">
        <f>VLOOKUP(B86,自助退!B:F,5,FALSE)</f>
        <v>2880</v>
      </c>
      <c r="K86" s="40" t="str">
        <f t="shared" si="1"/>
        <v/>
      </c>
    </row>
    <row r="87" spans="1:11" ht="14.25" hidden="1">
      <c r="A87" s="17">
        <v>42903.577824074076</v>
      </c>
      <c r="B87" s="15">
        <v>257425</v>
      </c>
      <c r="C87" t="s">
        <v>592</v>
      </c>
      <c r="D87" t="s">
        <v>593</v>
      </c>
      <c r="E87" t="s">
        <v>594</v>
      </c>
      <c r="F87" s="15">
        <v>-3090</v>
      </c>
      <c r="G87" t="s">
        <v>57</v>
      </c>
      <c r="H87" t="s">
        <v>82</v>
      </c>
      <c r="I87" t="s">
        <v>59</v>
      </c>
      <c r="J87">
        <f>VLOOKUP(B87,自助退!B:F,5,FALSE)</f>
        <v>3090</v>
      </c>
      <c r="K87" s="40" t="str">
        <f t="shared" si="1"/>
        <v/>
      </c>
    </row>
    <row r="88" spans="1:11" ht="14.25" hidden="1">
      <c r="A88" s="17">
        <v>42903.600763888891</v>
      </c>
      <c r="B88" s="15">
        <v>257743</v>
      </c>
      <c r="C88" t="s">
        <v>595</v>
      </c>
      <c r="D88" t="s">
        <v>596</v>
      </c>
      <c r="E88" t="s">
        <v>597</v>
      </c>
      <c r="F88" s="15">
        <v>-80</v>
      </c>
      <c r="G88" t="s">
        <v>57</v>
      </c>
      <c r="H88" t="s">
        <v>72</v>
      </c>
      <c r="I88" t="s">
        <v>59</v>
      </c>
      <c r="J88">
        <f>VLOOKUP(B88,自助退!B:F,5,FALSE)</f>
        <v>80</v>
      </c>
      <c r="K88" s="40" t="str">
        <f t="shared" si="1"/>
        <v/>
      </c>
    </row>
    <row r="89" spans="1:11" ht="14.25" hidden="1">
      <c r="A89" s="17">
        <v>42903.642187500001</v>
      </c>
      <c r="B89" s="15">
        <v>258564</v>
      </c>
      <c r="C89" t="s">
        <v>598</v>
      </c>
      <c r="D89" t="s">
        <v>599</v>
      </c>
      <c r="E89" t="s">
        <v>600</v>
      </c>
      <c r="F89" s="15">
        <v>-500</v>
      </c>
      <c r="G89" t="s">
        <v>57</v>
      </c>
      <c r="H89" t="s">
        <v>94</v>
      </c>
      <c r="I89" t="s">
        <v>59</v>
      </c>
      <c r="J89">
        <f>VLOOKUP(B89,自助退!B:F,5,FALSE)</f>
        <v>500</v>
      </c>
      <c r="K89" s="40" t="str">
        <f t="shared" si="1"/>
        <v/>
      </c>
    </row>
    <row r="90" spans="1:11" ht="14.25" hidden="1">
      <c r="A90" s="17">
        <v>42903.658148148148</v>
      </c>
      <c r="B90" s="15">
        <v>258818</v>
      </c>
      <c r="C90" t="s">
        <v>601</v>
      </c>
      <c r="D90" t="s">
        <v>602</v>
      </c>
      <c r="E90" t="s">
        <v>603</v>
      </c>
      <c r="F90" s="15">
        <v>-150</v>
      </c>
      <c r="G90" t="s">
        <v>57</v>
      </c>
      <c r="H90" t="s">
        <v>80</v>
      </c>
      <c r="I90" t="s">
        <v>59</v>
      </c>
      <c r="J90">
        <f>VLOOKUP(B90,自助退!B:F,5,FALSE)</f>
        <v>150</v>
      </c>
      <c r="K90" s="40" t="str">
        <f t="shared" si="1"/>
        <v/>
      </c>
    </row>
    <row r="91" spans="1:11" ht="14.25" hidden="1">
      <c r="A91" s="17">
        <v>42903.660104166665</v>
      </c>
      <c r="B91" s="15">
        <v>258849</v>
      </c>
      <c r="C91" t="s">
        <v>604</v>
      </c>
      <c r="D91" t="s">
        <v>50</v>
      </c>
      <c r="E91" t="s">
        <v>111</v>
      </c>
      <c r="F91" s="15">
        <v>-9999</v>
      </c>
      <c r="G91" t="s">
        <v>57</v>
      </c>
      <c r="H91" t="s">
        <v>94</v>
      </c>
      <c r="I91" t="s">
        <v>59</v>
      </c>
      <c r="J91">
        <f>VLOOKUP(B91,自助退!B:F,5,FALSE)</f>
        <v>9999</v>
      </c>
      <c r="K91" s="40" t="str">
        <f t="shared" si="1"/>
        <v/>
      </c>
    </row>
    <row r="92" spans="1:11" ht="14.25" hidden="1">
      <c r="A92" s="17">
        <v>42903.66034722222</v>
      </c>
      <c r="B92" s="15">
        <v>258852</v>
      </c>
      <c r="C92" t="s">
        <v>605</v>
      </c>
      <c r="D92" t="s">
        <v>50</v>
      </c>
      <c r="E92" t="s">
        <v>111</v>
      </c>
      <c r="F92" s="15">
        <v>-1</v>
      </c>
      <c r="G92" t="s">
        <v>57</v>
      </c>
      <c r="H92" t="s">
        <v>94</v>
      </c>
      <c r="I92" t="s">
        <v>59</v>
      </c>
      <c r="J92">
        <f>VLOOKUP(B92,自助退!B:F,5,FALSE)</f>
        <v>1</v>
      </c>
      <c r="K92" s="40" t="str">
        <f t="shared" si="1"/>
        <v/>
      </c>
    </row>
    <row r="93" spans="1:11" ht="14.25" hidden="1">
      <c r="A93" s="17">
        <v>42903.661550925928</v>
      </c>
      <c r="B93" s="15">
        <v>258871</v>
      </c>
      <c r="C93" t="s">
        <v>606</v>
      </c>
      <c r="D93" t="s">
        <v>607</v>
      </c>
      <c r="E93" t="s">
        <v>608</v>
      </c>
      <c r="F93" s="15">
        <v>-32</v>
      </c>
      <c r="G93" t="s">
        <v>57</v>
      </c>
      <c r="H93" t="s">
        <v>76</v>
      </c>
      <c r="I93" t="s">
        <v>59</v>
      </c>
      <c r="J93">
        <f>VLOOKUP(B93,自助退!B:F,5,FALSE)</f>
        <v>32</v>
      </c>
      <c r="K93" s="40" t="str">
        <f t="shared" si="1"/>
        <v/>
      </c>
    </row>
    <row r="94" spans="1:11" ht="14.25" hidden="1">
      <c r="A94" s="17">
        <v>42903.66202546296</v>
      </c>
      <c r="B94" s="15">
        <v>258878</v>
      </c>
      <c r="C94" t="s">
        <v>609</v>
      </c>
      <c r="D94" t="s">
        <v>610</v>
      </c>
      <c r="E94" t="s">
        <v>611</v>
      </c>
      <c r="F94" s="15">
        <v>-1000</v>
      </c>
      <c r="G94" t="s">
        <v>57</v>
      </c>
      <c r="H94" t="s">
        <v>76</v>
      </c>
      <c r="I94" t="s">
        <v>59</v>
      </c>
      <c r="J94">
        <f>VLOOKUP(B94,自助退!B:F,5,FALSE)</f>
        <v>1000</v>
      </c>
      <c r="K94" s="40" t="str">
        <f t="shared" si="1"/>
        <v/>
      </c>
    </row>
    <row r="95" spans="1:11" ht="14.25" hidden="1">
      <c r="A95" s="17">
        <v>42903.662291666667</v>
      </c>
      <c r="B95" s="15">
        <v>258881</v>
      </c>
      <c r="C95" t="s">
        <v>612</v>
      </c>
      <c r="D95" t="s">
        <v>610</v>
      </c>
      <c r="E95" t="s">
        <v>611</v>
      </c>
      <c r="F95" s="15">
        <v>-761</v>
      </c>
      <c r="G95" t="s">
        <v>57</v>
      </c>
      <c r="H95" t="s">
        <v>76</v>
      </c>
      <c r="I95" t="s">
        <v>59</v>
      </c>
      <c r="J95">
        <f>VLOOKUP(B95,自助退!B:F,5,FALSE)</f>
        <v>761</v>
      </c>
      <c r="K95" s="40" t="str">
        <f t="shared" si="1"/>
        <v/>
      </c>
    </row>
    <row r="96" spans="1:11" ht="14.25" hidden="1">
      <c r="A96" s="17">
        <v>42903.668842592589</v>
      </c>
      <c r="B96" s="15">
        <v>258981</v>
      </c>
      <c r="C96" t="s">
        <v>613</v>
      </c>
      <c r="D96" t="s">
        <v>614</v>
      </c>
      <c r="E96" t="s">
        <v>615</v>
      </c>
      <c r="F96" s="15">
        <v>-10</v>
      </c>
      <c r="G96" t="s">
        <v>57</v>
      </c>
      <c r="H96" t="s">
        <v>90</v>
      </c>
      <c r="I96" t="s">
        <v>59</v>
      </c>
      <c r="J96">
        <f>VLOOKUP(B96,自助退!B:F,5,FALSE)</f>
        <v>10</v>
      </c>
      <c r="K96" s="40" t="str">
        <f t="shared" si="1"/>
        <v/>
      </c>
    </row>
    <row r="97" spans="1:11" ht="14.25" hidden="1">
      <c r="A97" s="17">
        <v>42903.678854166668</v>
      </c>
      <c r="B97" s="15">
        <v>259141</v>
      </c>
      <c r="C97" t="s">
        <v>616</v>
      </c>
      <c r="D97" t="s">
        <v>617</v>
      </c>
      <c r="E97" t="s">
        <v>618</v>
      </c>
      <c r="F97" s="15">
        <v>-203</v>
      </c>
      <c r="G97" t="s">
        <v>57</v>
      </c>
      <c r="H97" t="s">
        <v>84</v>
      </c>
      <c r="I97" t="s">
        <v>59</v>
      </c>
      <c r="J97">
        <f>VLOOKUP(B97,自助退!B:F,5,FALSE)</f>
        <v>203</v>
      </c>
      <c r="K97" s="40" t="str">
        <f t="shared" si="1"/>
        <v/>
      </c>
    </row>
    <row r="98" spans="1:11" ht="14.25" hidden="1">
      <c r="A98" s="17">
        <v>42903.689479166664</v>
      </c>
      <c r="B98" s="15">
        <v>259255</v>
      </c>
      <c r="C98" t="s">
        <v>619</v>
      </c>
      <c r="D98" t="s">
        <v>620</v>
      </c>
      <c r="E98" t="s">
        <v>299</v>
      </c>
      <c r="F98" s="15">
        <v>-2138</v>
      </c>
      <c r="G98" t="s">
        <v>57</v>
      </c>
      <c r="H98" t="s">
        <v>64</v>
      </c>
      <c r="I98" t="s">
        <v>59</v>
      </c>
      <c r="J98">
        <f>VLOOKUP(B98,自助退!B:F,5,FALSE)</f>
        <v>2138</v>
      </c>
      <c r="K98" s="40" t="str">
        <f t="shared" si="1"/>
        <v/>
      </c>
    </row>
    <row r="99" spans="1:11" ht="14.25" hidden="1">
      <c r="A99" s="17">
        <v>42903.707094907404</v>
      </c>
      <c r="B99" s="15">
        <v>259400</v>
      </c>
      <c r="C99" t="s">
        <v>621</v>
      </c>
      <c r="D99" t="s">
        <v>622</v>
      </c>
      <c r="E99" t="s">
        <v>623</v>
      </c>
      <c r="F99" s="15">
        <v>-180</v>
      </c>
      <c r="G99" t="s">
        <v>57</v>
      </c>
      <c r="H99" t="s">
        <v>78</v>
      </c>
      <c r="I99" t="s">
        <v>59</v>
      </c>
      <c r="J99">
        <f>VLOOKUP(B99,自助退!B:F,5,FALSE)</f>
        <v>180</v>
      </c>
      <c r="K99" s="40" t="str">
        <f t="shared" si="1"/>
        <v/>
      </c>
    </row>
    <row r="100" spans="1:11" ht="14.25" hidden="1">
      <c r="A100" s="17">
        <v>42903.858506944445</v>
      </c>
      <c r="B100" s="15">
        <v>259857</v>
      </c>
      <c r="C100" t="s">
        <v>624</v>
      </c>
      <c r="D100" t="s">
        <v>625</v>
      </c>
      <c r="E100" t="s">
        <v>626</v>
      </c>
      <c r="F100" s="15">
        <v>-8000</v>
      </c>
      <c r="G100" t="s">
        <v>57</v>
      </c>
      <c r="H100" t="s">
        <v>81</v>
      </c>
      <c r="I100" t="s">
        <v>59</v>
      </c>
      <c r="J100">
        <f>VLOOKUP(B100,自助退!B:F,5,FALSE)</f>
        <v>8000</v>
      </c>
      <c r="K100" s="40" t="str">
        <f t="shared" si="1"/>
        <v/>
      </c>
    </row>
    <row r="101" spans="1:11" ht="14.25" hidden="1">
      <c r="A101" s="17">
        <v>42904.41815972222</v>
      </c>
      <c r="B101" s="15">
        <v>261084</v>
      </c>
      <c r="C101" t="s">
        <v>627</v>
      </c>
      <c r="D101" t="s">
        <v>628</v>
      </c>
      <c r="E101" t="s">
        <v>629</v>
      </c>
      <c r="F101" s="15">
        <v>-500</v>
      </c>
      <c r="G101" t="s">
        <v>57</v>
      </c>
      <c r="H101" t="s">
        <v>60</v>
      </c>
      <c r="I101" t="s">
        <v>59</v>
      </c>
      <c r="J101">
        <f>VLOOKUP(B101,自助退!B:F,5,FALSE)</f>
        <v>500</v>
      </c>
      <c r="K101" s="40" t="str">
        <f t="shared" si="1"/>
        <v/>
      </c>
    </row>
    <row r="102" spans="1:11" ht="14.25" hidden="1">
      <c r="A102" s="17">
        <v>42904.446655092594</v>
      </c>
      <c r="B102" s="15">
        <v>261394</v>
      </c>
      <c r="C102" t="s">
        <v>630</v>
      </c>
      <c r="D102" t="s">
        <v>631</v>
      </c>
      <c r="E102" t="s">
        <v>632</v>
      </c>
      <c r="F102" s="15">
        <v>-564</v>
      </c>
      <c r="G102" t="s">
        <v>57</v>
      </c>
      <c r="H102" t="s">
        <v>81</v>
      </c>
      <c r="I102" t="s">
        <v>59</v>
      </c>
      <c r="J102">
        <f>VLOOKUP(B102,自助退!B:F,5,FALSE)</f>
        <v>564</v>
      </c>
      <c r="K102" s="40" t="str">
        <f t="shared" si="1"/>
        <v/>
      </c>
    </row>
    <row r="103" spans="1:11" ht="14.25" hidden="1">
      <c r="A103" s="17">
        <v>42904.528668981482</v>
      </c>
      <c r="B103" s="15">
        <v>262036</v>
      </c>
      <c r="C103" t="s">
        <v>633</v>
      </c>
      <c r="D103" t="s">
        <v>634</v>
      </c>
      <c r="E103" t="s">
        <v>635</v>
      </c>
      <c r="F103" s="15">
        <v>-50</v>
      </c>
      <c r="G103" t="s">
        <v>57</v>
      </c>
      <c r="H103" t="s">
        <v>90</v>
      </c>
      <c r="I103" t="s">
        <v>59</v>
      </c>
      <c r="J103">
        <f>VLOOKUP(B103,自助退!B:F,5,FALSE)</f>
        <v>50</v>
      </c>
      <c r="K103" s="40" t="str">
        <f t="shared" si="1"/>
        <v/>
      </c>
    </row>
    <row r="104" spans="1:11" ht="14.25" hidden="1">
      <c r="A104" s="17">
        <v>42904.623495370368</v>
      </c>
      <c r="B104" s="15">
        <v>262477</v>
      </c>
      <c r="C104" t="s">
        <v>636</v>
      </c>
      <c r="D104" t="s">
        <v>637</v>
      </c>
      <c r="E104" t="s">
        <v>638</v>
      </c>
      <c r="F104" s="15">
        <v>-200</v>
      </c>
      <c r="G104" t="s">
        <v>57</v>
      </c>
      <c r="H104" t="s">
        <v>81</v>
      </c>
      <c r="I104" t="s">
        <v>59</v>
      </c>
      <c r="J104">
        <f>VLOOKUP(B104,自助退!B:F,5,FALSE)</f>
        <v>200</v>
      </c>
      <c r="K104" s="40" t="str">
        <f t="shared" si="1"/>
        <v/>
      </c>
    </row>
    <row r="105" spans="1:11" ht="14.25" hidden="1">
      <c r="A105" s="17">
        <v>42904.635185185187</v>
      </c>
      <c r="B105" s="15">
        <v>262532</v>
      </c>
      <c r="C105" t="s">
        <v>639</v>
      </c>
      <c r="D105" t="s">
        <v>640</v>
      </c>
      <c r="E105" t="s">
        <v>641</v>
      </c>
      <c r="F105" s="15">
        <v>-1414</v>
      </c>
      <c r="G105" t="s">
        <v>57</v>
      </c>
      <c r="H105" t="s">
        <v>60</v>
      </c>
      <c r="I105" t="s">
        <v>59</v>
      </c>
      <c r="J105">
        <f>VLOOKUP(B105,自助退!B:F,5,FALSE)</f>
        <v>1414</v>
      </c>
      <c r="K105" s="40" t="str">
        <f t="shared" si="1"/>
        <v/>
      </c>
    </row>
    <row r="106" spans="1:11" ht="14.25" hidden="1">
      <c r="A106" s="17">
        <v>42905.352337962962</v>
      </c>
      <c r="B106" s="15">
        <v>265887</v>
      </c>
      <c r="C106" t="s">
        <v>642</v>
      </c>
      <c r="D106" t="s">
        <v>643</v>
      </c>
      <c r="E106" t="s">
        <v>644</v>
      </c>
      <c r="F106" s="15">
        <v>-391</v>
      </c>
      <c r="G106" t="s">
        <v>57</v>
      </c>
      <c r="H106" t="s">
        <v>68</v>
      </c>
      <c r="I106" t="s">
        <v>59</v>
      </c>
      <c r="J106">
        <f>VLOOKUP(B106,自助退!B:F,5,FALSE)</f>
        <v>391</v>
      </c>
      <c r="K106" s="40" t="str">
        <f t="shared" si="1"/>
        <v/>
      </c>
    </row>
    <row r="107" spans="1:11" ht="14.25" hidden="1">
      <c r="A107" s="17">
        <v>42905.35564814815</v>
      </c>
      <c r="B107" s="15">
        <v>266147</v>
      </c>
      <c r="C107" t="s">
        <v>645</v>
      </c>
      <c r="D107" t="s">
        <v>646</v>
      </c>
      <c r="E107" t="s">
        <v>647</v>
      </c>
      <c r="F107" s="15">
        <v>-500</v>
      </c>
      <c r="G107" t="s">
        <v>57</v>
      </c>
      <c r="H107" t="s">
        <v>68</v>
      </c>
      <c r="I107" t="s">
        <v>59</v>
      </c>
      <c r="J107">
        <f>VLOOKUP(B107,自助退!B:F,5,FALSE)</f>
        <v>500</v>
      </c>
      <c r="K107" s="40" t="str">
        <f t="shared" si="1"/>
        <v/>
      </c>
    </row>
    <row r="108" spans="1:11" ht="14.25" hidden="1">
      <c r="A108" s="17">
        <v>42905.368194444447</v>
      </c>
      <c r="B108" s="15">
        <v>267415</v>
      </c>
      <c r="C108" t="s">
        <v>648</v>
      </c>
      <c r="D108" t="s">
        <v>649</v>
      </c>
      <c r="E108" t="s">
        <v>650</v>
      </c>
      <c r="F108" s="15">
        <v>-1000</v>
      </c>
      <c r="G108" t="s">
        <v>57</v>
      </c>
      <c r="H108" t="s">
        <v>113</v>
      </c>
      <c r="I108" t="s">
        <v>59</v>
      </c>
      <c r="J108">
        <f>VLOOKUP(B108,自助退!B:F,5,FALSE)</f>
        <v>1000</v>
      </c>
      <c r="K108" s="40" t="str">
        <f t="shared" si="1"/>
        <v/>
      </c>
    </row>
    <row r="109" spans="1:11" ht="14.25" hidden="1">
      <c r="A109" s="17">
        <v>42905.37222222222</v>
      </c>
      <c r="B109" s="15">
        <v>267863</v>
      </c>
      <c r="C109" t="s">
        <v>651</v>
      </c>
      <c r="D109" t="s">
        <v>652</v>
      </c>
      <c r="E109" t="s">
        <v>653</v>
      </c>
      <c r="F109" s="15">
        <v>-16</v>
      </c>
      <c r="G109" t="s">
        <v>57</v>
      </c>
      <c r="H109" t="s">
        <v>61</v>
      </c>
      <c r="I109" t="s">
        <v>59</v>
      </c>
      <c r="J109">
        <f>VLOOKUP(B109,自助退!B:F,5,FALSE)</f>
        <v>16</v>
      </c>
      <c r="K109" s="40" t="str">
        <f t="shared" si="1"/>
        <v/>
      </c>
    </row>
    <row r="110" spans="1:11" ht="14.25" hidden="1">
      <c r="A110" s="17">
        <v>42905.373067129629</v>
      </c>
      <c r="B110" s="15">
        <v>267948</v>
      </c>
      <c r="C110" t="s">
        <v>654</v>
      </c>
      <c r="D110" t="s">
        <v>655</v>
      </c>
      <c r="E110" t="s">
        <v>114</v>
      </c>
      <c r="F110" s="15">
        <v>-2700</v>
      </c>
      <c r="G110" t="s">
        <v>57</v>
      </c>
      <c r="H110" t="s">
        <v>75</v>
      </c>
      <c r="I110" t="s">
        <v>59</v>
      </c>
      <c r="J110">
        <f>VLOOKUP(B110,自助退!B:F,5,FALSE)</f>
        <v>2700</v>
      </c>
      <c r="K110" s="40" t="str">
        <f t="shared" si="1"/>
        <v/>
      </c>
    </row>
    <row r="111" spans="1:11" ht="14.25" hidden="1">
      <c r="A111" s="17">
        <v>42905.374293981484</v>
      </c>
      <c r="B111" s="15">
        <v>268073</v>
      </c>
      <c r="C111" t="s">
        <v>656</v>
      </c>
      <c r="D111" t="s">
        <v>657</v>
      </c>
      <c r="E111" t="s">
        <v>658</v>
      </c>
      <c r="F111" s="15">
        <v>-60</v>
      </c>
      <c r="G111" t="s">
        <v>57</v>
      </c>
      <c r="H111" t="s">
        <v>75</v>
      </c>
      <c r="I111" t="s">
        <v>59</v>
      </c>
      <c r="J111">
        <f>VLOOKUP(B111,自助退!B:F,5,FALSE)</f>
        <v>60</v>
      </c>
      <c r="K111" s="40" t="str">
        <f t="shared" si="1"/>
        <v/>
      </c>
    </row>
    <row r="112" spans="1:11" ht="14.25" hidden="1">
      <c r="A112" s="17">
        <v>42905.401134259257</v>
      </c>
      <c r="B112" s="15">
        <v>270873</v>
      </c>
      <c r="C112" t="s">
        <v>659</v>
      </c>
      <c r="D112" t="s">
        <v>660</v>
      </c>
      <c r="E112" t="s">
        <v>661</v>
      </c>
      <c r="F112" s="15">
        <v>-1490</v>
      </c>
      <c r="G112" t="s">
        <v>57</v>
      </c>
      <c r="H112" t="s">
        <v>71</v>
      </c>
      <c r="I112" t="s">
        <v>59</v>
      </c>
      <c r="J112">
        <f>VLOOKUP(B112,自助退!B:F,5,FALSE)</f>
        <v>1490</v>
      </c>
      <c r="K112" s="40" t="str">
        <f t="shared" si="1"/>
        <v/>
      </c>
    </row>
    <row r="113" spans="1:11" ht="14.25" hidden="1">
      <c r="A113" s="17">
        <v>42905.415520833332</v>
      </c>
      <c r="B113" s="15">
        <v>272478</v>
      </c>
      <c r="C113" t="s">
        <v>662</v>
      </c>
      <c r="D113" t="s">
        <v>663</v>
      </c>
      <c r="E113" t="s">
        <v>282</v>
      </c>
      <c r="F113" s="15">
        <v>-885</v>
      </c>
      <c r="G113" t="s">
        <v>57</v>
      </c>
      <c r="H113" t="s">
        <v>61</v>
      </c>
      <c r="I113" t="s">
        <v>59</v>
      </c>
      <c r="J113">
        <f>VLOOKUP(B113,自助退!B:F,5,FALSE)</f>
        <v>885</v>
      </c>
      <c r="K113" s="40" t="str">
        <f t="shared" si="1"/>
        <v/>
      </c>
    </row>
    <row r="114" spans="1:11" ht="14.25" hidden="1">
      <c r="A114" s="17">
        <v>42905.422002314815</v>
      </c>
      <c r="B114" s="15">
        <v>273243</v>
      </c>
      <c r="C114" t="s">
        <v>664</v>
      </c>
      <c r="D114" t="s">
        <v>442</v>
      </c>
      <c r="E114" t="s">
        <v>443</v>
      </c>
      <c r="F114" s="15">
        <v>-487</v>
      </c>
      <c r="G114" t="s">
        <v>57</v>
      </c>
      <c r="H114" t="s">
        <v>88</v>
      </c>
      <c r="I114" t="s">
        <v>59</v>
      </c>
      <c r="J114">
        <f>VLOOKUP(B114,自助退!B:F,5,FALSE)</f>
        <v>487</v>
      </c>
      <c r="K114" s="40" t="str">
        <f t="shared" si="1"/>
        <v/>
      </c>
    </row>
    <row r="115" spans="1:11" ht="14.25" hidden="1">
      <c r="A115" s="17">
        <v>42905.423993055556</v>
      </c>
      <c r="B115" s="15">
        <v>273458</v>
      </c>
      <c r="C115" t="s">
        <v>665</v>
      </c>
      <c r="D115" t="s">
        <v>666</v>
      </c>
      <c r="E115" t="s">
        <v>292</v>
      </c>
      <c r="F115" s="15">
        <v>-248</v>
      </c>
      <c r="G115" t="s">
        <v>57</v>
      </c>
      <c r="H115" t="s">
        <v>71</v>
      </c>
      <c r="I115" t="s">
        <v>59</v>
      </c>
      <c r="J115">
        <f>VLOOKUP(B115,自助退!B:F,5,FALSE)</f>
        <v>248</v>
      </c>
      <c r="K115" s="40" t="str">
        <f t="shared" si="1"/>
        <v/>
      </c>
    </row>
    <row r="116" spans="1:11" ht="14.25" hidden="1">
      <c r="A116" s="17">
        <v>42905.425578703704</v>
      </c>
      <c r="B116" s="15">
        <v>273636</v>
      </c>
      <c r="C116" t="s">
        <v>667</v>
      </c>
      <c r="D116" t="s">
        <v>668</v>
      </c>
      <c r="E116" t="s">
        <v>669</v>
      </c>
      <c r="F116" s="15">
        <v>-160</v>
      </c>
      <c r="G116" t="s">
        <v>57</v>
      </c>
      <c r="H116" t="s">
        <v>80</v>
      </c>
      <c r="I116" t="s">
        <v>59</v>
      </c>
      <c r="J116">
        <f>VLOOKUP(B116,自助退!B:F,5,FALSE)</f>
        <v>160</v>
      </c>
      <c r="K116" s="40" t="str">
        <f t="shared" si="1"/>
        <v/>
      </c>
    </row>
    <row r="117" spans="1:11" ht="14.25" hidden="1">
      <c r="A117" s="17">
        <v>42905.432314814818</v>
      </c>
      <c r="B117" s="15">
        <v>274255</v>
      </c>
      <c r="C117" t="s">
        <v>670</v>
      </c>
      <c r="D117" t="s">
        <v>671</v>
      </c>
      <c r="E117" t="s">
        <v>672</v>
      </c>
      <c r="F117" s="15">
        <v>-400</v>
      </c>
      <c r="G117" t="s">
        <v>57</v>
      </c>
      <c r="H117" t="s">
        <v>64</v>
      </c>
      <c r="I117" t="s">
        <v>59</v>
      </c>
      <c r="J117">
        <f>VLOOKUP(B117,自助退!B:F,5,FALSE)</f>
        <v>400</v>
      </c>
      <c r="K117" s="40" t="str">
        <f t="shared" si="1"/>
        <v/>
      </c>
    </row>
    <row r="118" spans="1:11" ht="14.25" hidden="1">
      <c r="A118" s="17">
        <v>42905.435636574075</v>
      </c>
      <c r="B118" s="15">
        <v>274566</v>
      </c>
      <c r="C118" t="s">
        <v>673</v>
      </c>
      <c r="D118" t="s">
        <v>674</v>
      </c>
      <c r="E118" t="s">
        <v>675</v>
      </c>
      <c r="F118" s="15">
        <v>-12</v>
      </c>
      <c r="G118" t="s">
        <v>57</v>
      </c>
      <c r="H118" t="s">
        <v>58</v>
      </c>
      <c r="I118" t="s">
        <v>59</v>
      </c>
      <c r="J118">
        <f>VLOOKUP(B118,自助退!B:F,5,FALSE)</f>
        <v>12</v>
      </c>
      <c r="K118" s="40" t="str">
        <f t="shared" si="1"/>
        <v/>
      </c>
    </row>
    <row r="119" spans="1:11" ht="14.25" hidden="1">
      <c r="A119" s="17">
        <v>42905.436631944445</v>
      </c>
      <c r="B119" s="15">
        <v>274674</v>
      </c>
      <c r="C119" t="s">
        <v>676</v>
      </c>
      <c r="D119" t="s">
        <v>677</v>
      </c>
      <c r="E119" t="s">
        <v>288</v>
      </c>
      <c r="F119" s="15">
        <v>-674</v>
      </c>
      <c r="G119" t="s">
        <v>57</v>
      </c>
      <c r="H119" t="s">
        <v>69</v>
      </c>
      <c r="I119" t="s">
        <v>59</v>
      </c>
      <c r="J119">
        <f>VLOOKUP(B119,自助退!B:F,5,FALSE)</f>
        <v>674</v>
      </c>
      <c r="K119" s="40" t="str">
        <f t="shared" si="1"/>
        <v/>
      </c>
    </row>
    <row r="120" spans="1:11" ht="14.25" hidden="1">
      <c r="A120" s="17">
        <v>42905.436956018515</v>
      </c>
      <c r="B120" s="15">
        <v>274709</v>
      </c>
      <c r="C120" t="s">
        <v>678</v>
      </c>
      <c r="D120" t="s">
        <v>679</v>
      </c>
      <c r="E120" t="s">
        <v>680</v>
      </c>
      <c r="F120" s="15">
        <v>-567</v>
      </c>
      <c r="G120" t="s">
        <v>57</v>
      </c>
      <c r="H120" t="s">
        <v>80</v>
      </c>
      <c r="I120" t="s">
        <v>59</v>
      </c>
      <c r="J120">
        <f>VLOOKUP(B120,自助退!B:F,5,FALSE)</f>
        <v>567</v>
      </c>
      <c r="K120" s="40" t="str">
        <f t="shared" si="1"/>
        <v/>
      </c>
    </row>
    <row r="121" spans="1:11" ht="14.25" hidden="1">
      <c r="A121" s="17">
        <v>42905.446238425924</v>
      </c>
      <c r="B121" s="15">
        <v>275708</v>
      </c>
      <c r="C121" t="s">
        <v>681</v>
      </c>
      <c r="D121" t="s">
        <v>682</v>
      </c>
      <c r="E121" t="s">
        <v>683</v>
      </c>
      <c r="F121" s="15">
        <v>-5000</v>
      </c>
      <c r="G121" t="s">
        <v>57</v>
      </c>
      <c r="H121" t="s">
        <v>64</v>
      </c>
      <c r="I121" t="s">
        <v>59</v>
      </c>
      <c r="J121">
        <f>VLOOKUP(B121,自助退!B:F,5,FALSE)</f>
        <v>5000</v>
      </c>
      <c r="K121" s="40" t="str">
        <f t="shared" si="1"/>
        <v/>
      </c>
    </row>
    <row r="122" spans="1:11" ht="14.25" hidden="1">
      <c r="A122" s="17">
        <v>42905.446840277778</v>
      </c>
      <c r="B122" s="15">
        <v>275782</v>
      </c>
      <c r="C122" t="s">
        <v>684</v>
      </c>
      <c r="D122" t="s">
        <v>671</v>
      </c>
      <c r="E122" t="s">
        <v>672</v>
      </c>
      <c r="F122" s="15">
        <v>-50</v>
      </c>
      <c r="G122" t="s">
        <v>57</v>
      </c>
      <c r="H122" t="s">
        <v>64</v>
      </c>
      <c r="I122" t="s">
        <v>59</v>
      </c>
      <c r="J122">
        <f>VLOOKUP(B122,自助退!B:F,5,FALSE)</f>
        <v>50</v>
      </c>
      <c r="K122" s="40" t="str">
        <f t="shared" si="1"/>
        <v/>
      </c>
    </row>
    <row r="123" spans="1:11" ht="14.25" hidden="1">
      <c r="A123" s="17">
        <v>42905.450462962966</v>
      </c>
      <c r="B123" s="15">
        <v>276100</v>
      </c>
      <c r="C123" t="s">
        <v>685</v>
      </c>
      <c r="D123" t="s">
        <v>686</v>
      </c>
      <c r="E123" t="s">
        <v>687</v>
      </c>
      <c r="F123" s="15">
        <v>-482</v>
      </c>
      <c r="G123" t="s">
        <v>57</v>
      </c>
      <c r="H123" t="s">
        <v>73</v>
      </c>
      <c r="I123" t="s">
        <v>59</v>
      </c>
      <c r="J123">
        <f>VLOOKUP(B123,自助退!B:F,5,FALSE)</f>
        <v>482</v>
      </c>
      <c r="K123" s="40" t="str">
        <f t="shared" si="1"/>
        <v/>
      </c>
    </row>
    <row r="124" spans="1:11" ht="14.25" hidden="1">
      <c r="A124" s="17">
        <v>42905.466921296298</v>
      </c>
      <c r="B124" s="15">
        <v>277614</v>
      </c>
      <c r="C124" t="s">
        <v>688</v>
      </c>
      <c r="D124" t="s">
        <v>689</v>
      </c>
      <c r="E124" t="s">
        <v>690</v>
      </c>
      <c r="F124" s="15">
        <v>-197</v>
      </c>
      <c r="G124" t="s">
        <v>57</v>
      </c>
      <c r="H124" t="s">
        <v>77</v>
      </c>
      <c r="I124" t="s">
        <v>59</v>
      </c>
      <c r="J124">
        <f>VLOOKUP(B124,自助退!B:F,5,FALSE)</f>
        <v>197</v>
      </c>
      <c r="K124" s="40" t="str">
        <f t="shared" si="1"/>
        <v/>
      </c>
    </row>
    <row r="125" spans="1:11" ht="14.25" hidden="1">
      <c r="A125" s="17">
        <v>42905.471388888887</v>
      </c>
      <c r="B125" s="15">
        <v>277953</v>
      </c>
      <c r="C125" t="s">
        <v>691</v>
      </c>
      <c r="D125" t="s">
        <v>692</v>
      </c>
      <c r="E125" t="s">
        <v>693</v>
      </c>
      <c r="F125" s="15">
        <v>-2257</v>
      </c>
      <c r="G125" t="s">
        <v>57</v>
      </c>
      <c r="H125" t="s">
        <v>67</v>
      </c>
      <c r="I125" t="s">
        <v>59</v>
      </c>
      <c r="J125">
        <f>VLOOKUP(B125,自助退!B:F,5,FALSE)</f>
        <v>2257</v>
      </c>
      <c r="K125" s="40" t="str">
        <f t="shared" si="1"/>
        <v/>
      </c>
    </row>
    <row r="126" spans="1:11" ht="14.25" hidden="1">
      <c r="A126" s="17">
        <v>42905.473773148151</v>
      </c>
      <c r="B126" s="15">
        <v>278134</v>
      </c>
      <c r="C126" t="s">
        <v>694</v>
      </c>
      <c r="D126" t="s">
        <v>587</v>
      </c>
      <c r="E126" t="s">
        <v>588</v>
      </c>
      <c r="F126" s="15">
        <v>-116</v>
      </c>
      <c r="G126" t="s">
        <v>57</v>
      </c>
      <c r="H126" t="s">
        <v>84</v>
      </c>
      <c r="I126" t="s">
        <v>59</v>
      </c>
      <c r="J126">
        <f>VLOOKUP(B126,自助退!B:F,5,FALSE)</f>
        <v>116</v>
      </c>
      <c r="K126" s="40" t="str">
        <f t="shared" si="1"/>
        <v/>
      </c>
    </row>
    <row r="127" spans="1:11" ht="14.25" hidden="1">
      <c r="A127" s="17">
        <v>42905.474421296298</v>
      </c>
      <c r="B127" s="15">
        <v>278193</v>
      </c>
      <c r="C127" t="s">
        <v>695</v>
      </c>
      <c r="D127" t="s">
        <v>696</v>
      </c>
      <c r="E127" t="s">
        <v>697</v>
      </c>
      <c r="F127" s="15">
        <v>-294</v>
      </c>
      <c r="G127" t="s">
        <v>57</v>
      </c>
      <c r="H127" t="s">
        <v>63</v>
      </c>
      <c r="I127" t="s">
        <v>59</v>
      </c>
      <c r="J127">
        <f>VLOOKUP(B127,自助退!B:F,5,FALSE)</f>
        <v>294</v>
      </c>
      <c r="K127" s="40" t="str">
        <f t="shared" si="1"/>
        <v/>
      </c>
    </row>
    <row r="128" spans="1:11" ht="14.25" hidden="1">
      <c r="A128" s="17">
        <v>42905.477372685185</v>
      </c>
      <c r="B128" s="15">
        <v>278389</v>
      </c>
      <c r="C128" t="s">
        <v>698</v>
      </c>
      <c r="D128" t="s">
        <v>699</v>
      </c>
      <c r="E128" t="s">
        <v>700</v>
      </c>
      <c r="F128" s="15">
        <v>-486</v>
      </c>
      <c r="G128" t="s">
        <v>57</v>
      </c>
      <c r="H128" t="s">
        <v>67</v>
      </c>
      <c r="I128" t="s">
        <v>59</v>
      </c>
      <c r="J128">
        <f>VLOOKUP(B128,自助退!B:F,5,FALSE)</f>
        <v>486</v>
      </c>
      <c r="K128" s="40" t="str">
        <f t="shared" si="1"/>
        <v/>
      </c>
    </row>
    <row r="129" spans="1:11" ht="14.25" hidden="1">
      <c r="A129" s="17">
        <v>42905.483263888891</v>
      </c>
      <c r="B129" s="15">
        <v>278767</v>
      </c>
      <c r="C129" t="s">
        <v>701</v>
      </c>
      <c r="D129" t="s">
        <v>702</v>
      </c>
      <c r="E129" t="s">
        <v>279</v>
      </c>
      <c r="F129" s="15">
        <v>-47</v>
      </c>
      <c r="G129" t="s">
        <v>57</v>
      </c>
      <c r="H129" t="s">
        <v>71</v>
      </c>
      <c r="I129" t="s">
        <v>59</v>
      </c>
      <c r="J129">
        <f>VLOOKUP(B129,自助退!B:F,5,FALSE)</f>
        <v>47</v>
      </c>
      <c r="K129" s="40" t="str">
        <f t="shared" si="1"/>
        <v/>
      </c>
    </row>
    <row r="130" spans="1:11" ht="14.25" hidden="1">
      <c r="A130" s="17">
        <v>42905.485648148147</v>
      </c>
      <c r="B130" s="15">
        <v>278901</v>
      </c>
      <c r="C130" t="s">
        <v>703</v>
      </c>
      <c r="D130" t="s">
        <v>704</v>
      </c>
      <c r="E130" t="s">
        <v>705</v>
      </c>
      <c r="F130" s="15">
        <v>-763</v>
      </c>
      <c r="G130" t="s">
        <v>57</v>
      </c>
      <c r="H130" t="s">
        <v>67</v>
      </c>
      <c r="I130" t="s">
        <v>59</v>
      </c>
      <c r="J130">
        <f>VLOOKUP(B130,自助退!B:F,5,FALSE)</f>
        <v>763</v>
      </c>
      <c r="K130" s="40" t="str">
        <f t="shared" si="1"/>
        <v/>
      </c>
    </row>
    <row r="131" spans="1:11" ht="14.25" hidden="1">
      <c r="A131" s="17">
        <v>42905.487453703703</v>
      </c>
      <c r="B131" s="15">
        <v>279038</v>
      </c>
      <c r="C131" t="s">
        <v>706</v>
      </c>
      <c r="D131" t="s">
        <v>707</v>
      </c>
      <c r="E131" t="s">
        <v>260</v>
      </c>
      <c r="F131" s="15">
        <v>-247</v>
      </c>
      <c r="G131" t="s">
        <v>57</v>
      </c>
      <c r="H131" t="s">
        <v>67</v>
      </c>
      <c r="I131" t="s">
        <v>59</v>
      </c>
      <c r="J131">
        <f>VLOOKUP(B131,自助退!B:F,5,FALSE)</f>
        <v>247</v>
      </c>
      <c r="K131" s="40" t="str">
        <f t="shared" ref="K131:K194" si="2">IF(J131=F131*-1,"",1)</f>
        <v/>
      </c>
    </row>
    <row r="132" spans="1:11" ht="14.25" hidden="1">
      <c r="A132" s="17">
        <v>42905.488981481481</v>
      </c>
      <c r="B132" s="15">
        <v>279127</v>
      </c>
      <c r="C132" t="s">
        <v>708</v>
      </c>
      <c r="D132" t="s">
        <v>709</v>
      </c>
      <c r="E132" t="s">
        <v>710</v>
      </c>
      <c r="F132" s="15">
        <v>-200</v>
      </c>
      <c r="G132" t="s">
        <v>57</v>
      </c>
      <c r="H132" t="s">
        <v>84</v>
      </c>
      <c r="I132" t="s">
        <v>59</v>
      </c>
      <c r="J132">
        <f>VLOOKUP(B132,自助退!B:F,5,FALSE)</f>
        <v>200</v>
      </c>
      <c r="K132" s="40" t="str">
        <f t="shared" si="2"/>
        <v/>
      </c>
    </row>
    <row r="133" spans="1:11" ht="14.25" hidden="1">
      <c r="A133" s="17">
        <v>42905.49</v>
      </c>
      <c r="B133" s="15">
        <v>279199</v>
      </c>
      <c r="C133" t="s">
        <v>711</v>
      </c>
      <c r="D133" t="s">
        <v>712</v>
      </c>
      <c r="E133" t="s">
        <v>713</v>
      </c>
      <c r="F133" s="15">
        <v>-200</v>
      </c>
      <c r="G133" t="s">
        <v>57</v>
      </c>
      <c r="H133" t="s">
        <v>84</v>
      </c>
      <c r="I133" t="s">
        <v>59</v>
      </c>
      <c r="J133">
        <f>VLOOKUP(B133,自助退!B:F,5,FALSE)</f>
        <v>200</v>
      </c>
      <c r="K133" s="40" t="str">
        <f t="shared" si="2"/>
        <v/>
      </c>
    </row>
    <row r="134" spans="1:11" ht="14.25" hidden="1">
      <c r="A134" s="17">
        <v>42905.490868055553</v>
      </c>
      <c r="B134" s="15">
        <v>279249</v>
      </c>
      <c r="C134" t="s">
        <v>714</v>
      </c>
      <c r="D134" t="s">
        <v>715</v>
      </c>
      <c r="E134" t="s">
        <v>716</v>
      </c>
      <c r="F134" s="15">
        <v>-2859</v>
      </c>
      <c r="G134" t="s">
        <v>57</v>
      </c>
      <c r="H134" t="s">
        <v>68</v>
      </c>
      <c r="I134" t="s">
        <v>59</v>
      </c>
      <c r="J134">
        <f>VLOOKUP(B134,自助退!B:F,5,FALSE)</f>
        <v>2859</v>
      </c>
      <c r="K134" s="40" t="str">
        <f t="shared" si="2"/>
        <v/>
      </c>
    </row>
    <row r="135" spans="1:11" ht="14.25" hidden="1">
      <c r="A135" s="17">
        <v>42905.491331018522</v>
      </c>
      <c r="B135" s="15">
        <v>279283</v>
      </c>
      <c r="C135" t="s">
        <v>717</v>
      </c>
      <c r="D135" t="s">
        <v>718</v>
      </c>
      <c r="E135" t="s">
        <v>272</v>
      </c>
      <c r="F135" s="15">
        <v>-1618</v>
      </c>
      <c r="G135" t="s">
        <v>57</v>
      </c>
      <c r="H135" t="s">
        <v>68</v>
      </c>
      <c r="I135" t="s">
        <v>59</v>
      </c>
      <c r="J135">
        <f>VLOOKUP(B135,自助退!B:F,5,FALSE)</f>
        <v>1618</v>
      </c>
      <c r="K135" s="40" t="str">
        <f t="shared" si="2"/>
        <v/>
      </c>
    </row>
    <row r="136" spans="1:11" ht="14.25" hidden="1">
      <c r="A136" s="17">
        <v>42905.492939814816</v>
      </c>
      <c r="B136" s="15">
        <v>279360</v>
      </c>
      <c r="C136" t="s">
        <v>719</v>
      </c>
      <c r="D136" t="s">
        <v>720</v>
      </c>
      <c r="E136" t="s">
        <v>721</v>
      </c>
      <c r="F136" s="15">
        <v>-765</v>
      </c>
      <c r="G136" t="s">
        <v>57</v>
      </c>
      <c r="H136" t="s">
        <v>65</v>
      </c>
      <c r="I136" t="s">
        <v>59</v>
      </c>
      <c r="J136">
        <f>VLOOKUP(B136,自助退!B:F,5,FALSE)</f>
        <v>765</v>
      </c>
      <c r="K136" s="40" t="str">
        <f t="shared" si="2"/>
        <v/>
      </c>
    </row>
    <row r="137" spans="1:11" ht="14.25" hidden="1">
      <c r="A137" s="17">
        <v>42905.496793981481</v>
      </c>
      <c r="B137" s="15">
        <v>279542</v>
      </c>
      <c r="C137" t="s">
        <v>722</v>
      </c>
      <c r="D137" t="s">
        <v>723</v>
      </c>
      <c r="E137" t="s">
        <v>724</v>
      </c>
      <c r="F137" s="15">
        <v>-387</v>
      </c>
      <c r="G137" t="s">
        <v>57</v>
      </c>
      <c r="H137" t="s">
        <v>60</v>
      </c>
      <c r="I137" t="s">
        <v>59</v>
      </c>
      <c r="J137">
        <f>VLOOKUP(B137,自助退!B:F,5,FALSE)</f>
        <v>387</v>
      </c>
      <c r="K137" s="40" t="str">
        <f t="shared" si="2"/>
        <v/>
      </c>
    </row>
    <row r="138" spans="1:11" ht="14.25" hidden="1">
      <c r="A138" s="17">
        <v>42905.501087962963</v>
      </c>
      <c r="B138" s="15">
        <v>279731</v>
      </c>
      <c r="C138" t="s">
        <v>725</v>
      </c>
      <c r="D138" t="s">
        <v>726</v>
      </c>
      <c r="E138" t="s">
        <v>727</v>
      </c>
      <c r="F138" s="15">
        <v>-453</v>
      </c>
      <c r="G138" t="s">
        <v>57</v>
      </c>
      <c r="H138" t="s">
        <v>81</v>
      </c>
      <c r="I138" t="s">
        <v>59</v>
      </c>
      <c r="J138">
        <f>VLOOKUP(B138,自助退!B:F,5,FALSE)</f>
        <v>453</v>
      </c>
      <c r="K138" s="40" t="str">
        <f t="shared" si="2"/>
        <v/>
      </c>
    </row>
    <row r="139" spans="1:11" ht="14.25" hidden="1">
      <c r="A139" s="17">
        <v>42905.50267361111</v>
      </c>
      <c r="B139" s="15">
        <v>279809</v>
      </c>
      <c r="C139" t="s">
        <v>728</v>
      </c>
      <c r="D139" t="s">
        <v>729</v>
      </c>
      <c r="E139" t="s">
        <v>730</v>
      </c>
      <c r="F139" s="15">
        <v>-115</v>
      </c>
      <c r="G139" t="s">
        <v>57</v>
      </c>
      <c r="H139" t="s">
        <v>67</v>
      </c>
      <c r="I139" t="s">
        <v>59</v>
      </c>
      <c r="J139">
        <f>VLOOKUP(B139,自助退!B:F,5,FALSE)</f>
        <v>115</v>
      </c>
      <c r="K139" s="40" t="str">
        <f t="shared" si="2"/>
        <v/>
      </c>
    </row>
    <row r="140" spans="1:11" ht="14.25" hidden="1">
      <c r="A140" s="17">
        <v>42905.503449074073</v>
      </c>
      <c r="B140" s="15">
        <v>279826</v>
      </c>
      <c r="C140" t="s">
        <v>731</v>
      </c>
      <c r="D140" t="s">
        <v>732</v>
      </c>
      <c r="E140" t="s">
        <v>733</v>
      </c>
      <c r="F140" s="15">
        <v>-248</v>
      </c>
      <c r="G140" t="s">
        <v>57</v>
      </c>
      <c r="H140" t="s">
        <v>67</v>
      </c>
      <c r="I140" t="s">
        <v>59</v>
      </c>
      <c r="J140">
        <f>VLOOKUP(B140,自助退!B:F,5,FALSE)</f>
        <v>248</v>
      </c>
      <c r="K140" s="40" t="str">
        <f t="shared" si="2"/>
        <v/>
      </c>
    </row>
    <row r="141" spans="1:11" ht="14.25" hidden="1">
      <c r="A141" s="17">
        <v>42905.506226851852</v>
      </c>
      <c r="B141" s="15">
        <v>279907</v>
      </c>
      <c r="C141" t="s">
        <v>734</v>
      </c>
      <c r="D141" t="s">
        <v>735</v>
      </c>
      <c r="E141" t="s">
        <v>736</v>
      </c>
      <c r="F141" s="15">
        <v>-133</v>
      </c>
      <c r="G141" t="s">
        <v>57</v>
      </c>
      <c r="H141" t="s">
        <v>65</v>
      </c>
      <c r="I141" t="s">
        <v>59</v>
      </c>
      <c r="J141">
        <f>VLOOKUP(B141,自助退!B:F,5,FALSE)</f>
        <v>133</v>
      </c>
      <c r="K141" s="40" t="str">
        <f t="shared" si="2"/>
        <v/>
      </c>
    </row>
    <row r="142" spans="1:11" ht="14.25" hidden="1">
      <c r="A142" s="17">
        <v>42905.515092592592</v>
      </c>
      <c r="B142" s="15">
        <v>280106</v>
      </c>
      <c r="C142" t="s">
        <v>737</v>
      </c>
      <c r="D142" t="s">
        <v>738</v>
      </c>
      <c r="E142" t="s">
        <v>739</v>
      </c>
      <c r="F142" s="15">
        <v>-1468</v>
      </c>
      <c r="G142" t="s">
        <v>57</v>
      </c>
      <c r="H142" t="s">
        <v>65</v>
      </c>
      <c r="I142" t="s">
        <v>59</v>
      </c>
      <c r="J142">
        <f>VLOOKUP(B142,自助退!B:F,5,FALSE)</f>
        <v>1468</v>
      </c>
      <c r="K142" s="40" t="str">
        <f t="shared" si="2"/>
        <v/>
      </c>
    </row>
    <row r="143" spans="1:11" ht="14.25" hidden="1">
      <c r="A143" s="17">
        <v>42905.517951388887</v>
      </c>
      <c r="B143" s="15">
        <v>280141</v>
      </c>
      <c r="C143" t="s">
        <v>740</v>
      </c>
      <c r="D143" t="s">
        <v>741</v>
      </c>
      <c r="E143" t="s">
        <v>742</v>
      </c>
      <c r="F143" s="15">
        <v>-400</v>
      </c>
      <c r="G143" t="s">
        <v>57</v>
      </c>
      <c r="H143" t="s">
        <v>82</v>
      </c>
      <c r="I143" t="s">
        <v>59</v>
      </c>
      <c r="J143">
        <f>VLOOKUP(B143,自助退!B:F,5,FALSE)</f>
        <v>400</v>
      </c>
      <c r="K143" s="40" t="str">
        <f t="shared" si="2"/>
        <v/>
      </c>
    </row>
    <row r="144" spans="1:11" ht="14.25" hidden="1">
      <c r="A144" s="17">
        <v>42905.51935185185</v>
      </c>
      <c r="B144" s="15">
        <v>280160</v>
      </c>
      <c r="C144" t="s">
        <v>743</v>
      </c>
      <c r="D144" t="s">
        <v>744</v>
      </c>
      <c r="E144" t="s">
        <v>745</v>
      </c>
      <c r="F144" s="15">
        <v>-57</v>
      </c>
      <c r="G144" t="s">
        <v>57</v>
      </c>
      <c r="H144" t="s">
        <v>67</v>
      </c>
      <c r="I144" t="s">
        <v>59</v>
      </c>
      <c r="J144">
        <f>VLOOKUP(B144,自助退!B:F,5,FALSE)</f>
        <v>57</v>
      </c>
      <c r="K144" s="40" t="str">
        <f t="shared" si="2"/>
        <v/>
      </c>
    </row>
    <row r="145" spans="1:11" ht="14.25" hidden="1">
      <c r="A145" s="17">
        <v>42905.519444444442</v>
      </c>
      <c r="B145" s="15">
        <v>280162</v>
      </c>
      <c r="C145" t="s">
        <v>746</v>
      </c>
      <c r="D145" t="s">
        <v>741</v>
      </c>
      <c r="E145" t="s">
        <v>742</v>
      </c>
      <c r="F145" s="15">
        <v>-200</v>
      </c>
      <c r="G145" t="s">
        <v>57</v>
      </c>
      <c r="H145" t="s">
        <v>82</v>
      </c>
      <c r="I145" t="s">
        <v>59</v>
      </c>
      <c r="J145">
        <f>VLOOKUP(B145,自助退!B:F,5,FALSE)</f>
        <v>200</v>
      </c>
      <c r="K145" s="40" t="str">
        <f t="shared" si="2"/>
        <v/>
      </c>
    </row>
    <row r="146" spans="1:11" ht="14.25" hidden="1">
      <c r="A146" s="17">
        <v>42905.519791666666</v>
      </c>
      <c r="B146" s="15">
        <v>280164</v>
      </c>
      <c r="C146" t="s">
        <v>747</v>
      </c>
      <c r="D146" t="s">
        <v>748</v>
      </c>
      <c r="E146" t="s">
        <v>749</v>
      </c>
      <c r="F146" s="15">
        <v>-115</v>
      </c>
      <c r="G146" t="s">
        <v>57</v>
      </c>
      <c r="H146" t="s">
        <v>67</v>
      </c>
      <c r="I146" t="s">
        <v>59</v>
      </c>
      <c r="J146">
        <f>VLOOKUP(B146,自助退!B:F,5,FALSE)</f>
        <v>115</v>
      </c>
      <c r="K146" s="40" t="str">
        <f t="shared" si="2"/>
        <v/>
      </c>
    </row>
    <row r="147" spans="1:11" ht="14.25" hidden="1">
      <c r="A147" s="17">
        <v>42905.527013888888</v>
      </c>
      <c r="B147" s="15">
        <v>280267</v>
      </c>
      <c r="C147" t="s">
        <v>750</v>
      </c>
      <c r="D147" t="s">
        <v>751</v>
      </c>
      <c r="E147" t="s">
        <v>285</v>
      </c>
      <c r="F147" s="15">
        <v>-454</v>
      </c>
      <c r="G147" t="s">
        <v>57</v>
      </c>
      <c r="H147" t="s">
        <v>74</v>
      </c>
      <c r="I147" t="s">
        <v>59</v>
      </c>
      <c r="J147">
        <f>VLOOKUP(B147,自助退!B:F,5,FALSE)</f>
        <v>454</v>
      </c>
      <c r="K147" s="40" t="str">
        <f t="shared" si="2"/>
        <v/>
      </c>
    </row>
    <row r="148" spans="1:11" ht="14.25" hidden="1">
      <c r="A148" s="17">
        <v>42905.529618055552</v>
      </c>
      <c r="B148" s="15">
        <v>280299</v>
      </c>
      <c r="C148" t="s">
        <v>752</v>
      </c>
      <c r="D148" t="s">
        <v>753</v>
      </c>
      <c r="E148" t="s">
        <v>754</v>
      </c>
      <c r="F148" s="15">
        <v>-763</v>
      </c>
      <c r="G148" t="s">
        <v>57</v>
      </c>
      <c r="H148" t="s">
        <v>66</v>
      </c>
      <c r="I148" t="s">
        <v>59</v>
      </c>
      <c r="J148">
        <f>VLOOKUP(B148,自助退!B:F,5,FALSE)</f>
        <v>763</v>
      </c>
      <c r="K148" s="40" t="str">
        <f t="shared" si="2"/>
        <v/>
      </c>
    </row>
    <row r="149" spans="1:11" ht="14.25" hidden="1">
      <c r="A149" s="17">
        <v>42905.530092592591</v>
      </c>
      <c r="B149" s="15">
        <v>280305</v>
      </c>
      <c r="C149" t="s">
        <v>755</v>
      </c>
      <c r="D149" t="s">
        <v>756</v>
      </c>
      <c r="E149" t="s">
        <v>757</v>
      </c>
      <c r="F149" s="15">
        <v>-15</v>
      </c>
      <c r="G149" t="s">
        <v>57</v>
      </c>
      <c r="H149" t="s">
        <v>64</v>
      </c>
      <c r="I149" t="s">
        <v>59</v>
      </c>
      <c r="J149">
        <f>VLOOKUP(B149,自助退!B:F,5,FALSE)</f>
        <v>15</v>
      </c>
      <c r="K149" s="40" t="str">
        <f t="shared" si="2"/>
        <v/>
      </c>
    </row>
    <row r="150" spans="1:11" ht="14.25" hidden="1">
      <c r="A150" s="17">
        <v>42905.530451388891</v>
      </c>
      <c r="B150" s="15">
        <v>280308</v>
      </c>
      <c r="C150" t="s">
        <v>758</v>
      </c>
      <c r="D150" t="s">
        <v>759</v>
      </c>
      <c r="E150" t="s">
        <v>760</v>
      </c>
      <c r="F150" s="15">
        <v>-241</v>
      </c>
      <c r="G150" t="s">
        <v>57</v>
      </c>
      <c r="H150" t="s">
        <v>64</v>
      </c>
      <c r="I150" t="s">
        <v>59</v>
      </c>
      <c r="J150">
        <f>VLOOKUP(B150,自助退!B:F,5,FALSE)</f>
        <v>241</v>
      </c>
      <c r="K150" s="40" t="str">
        <f t="shared" si="2"/>
        <v/>
      </c>
    </row>
    <row r="151" spans="1:11" ht="14.25" hidden="1">
      <c r="A151" s="17">
        <v>42905.567418981482</v>
      </c>
      <c r="B151" s="15">
        <v>280661</v>
      </c>
      <c r="C151" t="s">
        <v>761</v>
      </c>
      <c r="D151" t="s">
        <v>762</v>
      </c>
      <c r="E151" t="s">
        <v>763</v>
      </c>
      <c r="F151" s="15">
        <v>-98</v>
      </c>
      <c r="G151" t="s">
        <v>57</v>
      </c>
      <c r="H151" t="s">
        <v>67</v>
      </c>
      <c r="I151" t="s">
        <v>59</v>
      </c>
      <c r="J151">
        <f>VLOOKUP(B151,自助退!B:F,5,FALSE)</f>
        <v>98</v>
      </c>
      <c r="K151" s="40" t="str">
        <f t="shared" si="2"/>
        <v/>
      </c>
    </row>
    <row r="152" spans="1:11" ht="14.25" hidden="1">
      <c r="A152" s="17">
        <v>42905.580914351849</v>
      </c>
      <c r="B152" s="15">
        <v>280950</v>
      </c>
      <c r="C152" t="s">
        <v>764</v>
      </c>
      <c r="D152" t="s">
        <v>765</v>
      </c>
      <c r="E152" t="s">
        <v>766</v>
      </c>
      <c r="F152" s="15">
        <v>-290</v>
      </c>
      <c r="G152" t="s">
        <v>57</v>
      </c>
      <c r="H152" t="s">
        <v>85</v>
      </c>
      <c r="I152" t="s">
        <v>59</v>
      </c>
      <c r="J152">
        <f>VLOOKUP(B152,自助退!B:F,5,FALSE)</f>
        <v>290</v>
      </c>
      <c r="K152" s="40" t="str">
        <f t="shared" si="2"/>
        <v/>
      </c>
    </row>
    <row r="153" spans="1:11" ht="14.25" hidden="1">
      <c r="A153" s="17">
        <v>42905.587812500002</v>
      </c>
      <c r="B153" s="15">
        <v>281194</v>
      </c>
      <c r="C153" t="s">
        <v>767</v>
      </c>
      <c r="D153" t="s">
        <v>768</v>
      </c>
      <c r="E153" t="s">
        <v>769</v>
      </c>
      <c r="F153" s="15">
        <v>-1761</v>
      </c>
      <c r="G153" t="s">
        <v>57</v>
      </c>
      <c r="H153" t="s">
        <v>71</v>
      </c>
      <c r="I153" t="s">
        <v>59</v>
      </c>
      <c r="J153">
        <f>VLOOKUP(B153,自助退!B:F,5,FALSE)</f>
        <v>1761</v>
      </c>
      <c r="K153" s="40" t="str">
        <f t="shared" si="2"/>
        <v/>
      </c>
    </row>
    <row r="154" spans="1:11" ht="14.25" hidden="1">
      <c r="A154" s="17">
        <v>42905.590081018519</v>
      </c>
      <c r="B154" s="15">
        <v>281275</v>
      </c>
      <c r="C154" t="s">
        <v>770</v>
      </c>
      <c r="D154" t="s">
        <v>771</v>
      </c>
      <c r="E154" t="s">
        <v>276</v>
      </c>
      <c r="F154" s="15">
        <v>-300</v>
      </c>
      <c r="G154" t="s">
        <v>57</v>
      </c>
      <c r="H154" t="s">
        <v>80</v>
      </c>
      <c r="I154" t="s">
        <v>59</v>
      </c>
      <c r="J154">
        <f>VLOOKUP(B154,自助退!B:F,5,FALSE)</f>
        <v>300</v>
      </c>
      <c r="K154" s="40" t="str">
        <f t="shared" si="2"/>
        <v/>
      </c>
    </row>
    <row r="155" spans="1:11" ht="14.25" hidden="1">
      <c r="A155" s="17">
        <v>42905.598668981482</v>
      </c>
      <c r="B155" s="15">
        <v>281813</v>
      </c>
      <c r="C155" t="s">
        <v>772</v>
      </c>
      <c r="D155" t="s">
        <v>773</v>
      </c>
      <c r="E155" t="s">
        <v>774</v>
      </c>
      <c r="F155" s="15">
        <v>-6822</v>
      </c>
      <c r="G155" t="s">
        <v>57</v>
      </c>
      <c r="H155" t="s">
        <v>68</v>
      </c>
      <c r="I155" t="s">
        <v>59</v>
      </c>
      <c r="J155">
        <f>VLOOKUP(B155,自助退!B:F,5,FALSE)</f>
        <v>6822</v>
      </c>
      <c r="K155" s="40" t="str">
        <f t="shared" si="2"/>
        <v/>
      </c>
    </row>
    <row r="156" spans="1:11" ht="14.25" hidden="1">
      <c r="A156" s="17">
        <v>42905.603263888886</v>
      </c>
      <c r="B156" s="15">
        <v>282127</v>
      </c>
      <c r="C156" t="s">
        <v>775</v>
      </c>
      <c r="D156" t="s">
        <v>776</v>
      </c>
      <c r="E156" t="s">
        <v>777</v>
      </c>
      <c r="F156" s="15">
        <v>-114</v>
      </c>
      <c r="G156" t="s">
        <v>57</v>
      </c>
      <c r="H156" t="s">
        <v>73</v>
      </c>
      <c r="I156" t="s">
        <v>59</v>
      </c>
      <c r="J156">
        <f>VLOOKUP(B156,自助退!B:F,5,FALSE)</f>
        <v>114</v>
      </c>
      <c r="K156" s="40" t="str">
        <f t="shared" si="2"/>
        <v/>
      </c>
    </row>
    <row r="157" spans="1:11" ht="14.25" hidden="1">
      <c r="A157" s="17">
        <v>42905.617928240739</v>
      </c>
      <c r="B157" s="15">
        <v>283259</v>
      </c>
      <c r="C157" t="s">
        <v>778</v>
      </c>
      <c r="D157" t="s">
        <v>779</v>
      </c>
      <c r="E157" t="s">
        <v>780</v>
      </c>
      <c r="F157" s="15">
        <v>-13</v>
      </c>
      <c r="G157" t="s">
        <v>57</v>
      </c>
      <c r="H157" t="s">
        <v>74</v>
      </c>
      <c r="I157" t="s">
        <v>59</v>
      </c>
      <c r="J157">
        <f>VLOOKUP(B157,自助退!B:F,5,FALSE)</f>
        <v>13</v>
      </c>
      <c r="K157" s="40" t="str">
        <f t="shared" si="2"/>
        <v/>
      </c>
    </row>
    <row r="158" spans="1:11" ht="14.25" hidden="1">
      <c r="A158" s="17">
        <v>42905.627523148149</v>
      </c>
      <c r="B158" s="15">
        <v>283953</v>
      </c>
      <c r="C158" t="s">
        <v>781</v>
      </c>
      <c r="D158" t="s">
        <v>782</v>
      </c>
      <c r="E158" t="s">
        <v>783</v>
      </c>
      <c r="F158" s="15">
        <v>-496</v>
      </c>
      <c r="G158" t="s">
        <v>57</v>
      </c>
      <c r="H158" t="s">
        <v>81</v>
      </c>
      <c r="I158" t="s">
        <v>59</v>
      </c>
      <c r="J158">
        <f>VLOOKUP(B158,自助退!B:F,5,FALSE)</f>
        <v>496</v>
      </c>
      <c r="K158" s="40" t="str">
        <f t="shared" si="2"/>
        <v/>
      </c>
    </row>
    <row r="159" spans="1:11" ht="14.25" hidden="1">
      <c r="A159" s="17">
        <v>42905.633263888885</v>
      </c>
      <c r="B159" s="15">
        <v>284378</v>
      </c>
      <c r="C159" t="s">
        <v>784</v>
      </c>
      <c r="D159" t="s">
        <v>785</v>
      </c>
      <c r="E159" t="s">
        <v>786</v>
      </c>
      <c r="F159" s="15">
        <v>-245</v>
      </c>
      <c r="G159" t="s">
        <v>57</v>
      </c>
      <c r="H159" t="s">
        <v>85</v>
      </c>
      <c r="I159" t="s">
        <v>59</v>
      </c>
      <c r="J159">
        <f>VLOOKUP(B159,自助退!B:F,5,FALSE)</f>
        <v>245</v>
      </c>
      <c r="K159" s="40" t="str">
        <f t="shared" si="2"/>
        <v/>
      </c>
    </row>
    <row r="160" spans="1:11" ht="14.25" hidden="1">
      <c r="A160" s="17">
        <v>42905.633888888886</v>
      </c>
      <c r="B160" s="15">
        <v>284419</v>
      </c>
      <c r="C160" t="s">
        <v>787</v>
      </c>
      <c r="D160" t="s">
        <v>788</v>
      </c>
      <c r="E160" t="s">
        <v>789</v>
      </c>
      <c r="F160" s="15">
        <v>-755</v>
      </c>
      <c r="G160" t="s">
        <v>57</v>
      </c>
      <c r="H160" t="s">
        <v>72</v>
      </c>
      <c r="I160" t="s">
        <v>59</v>
      </c>
      <c r="J160">
        <f>VLOOKUP(B160,自助退!B:F,5,FALSE)</f>
        <v>755</v>
      </c>
      <c r="K160" s="40" t="str">
        <f t="shared" si="2"/>
        <v/>
      </c>
    </row>
    <row r="161" spans="1:11" ht="14.25" hidden="1">
      <c r="A161" s="17">
        <v>42905.634212962963</v>
      </c>
      <c r="B161" s="15">
        <v>284445</v>
      </c>
      <c r="C161" t="s">
        <v>790</v>
      </c>
      <c r="D161" t="s">
        <v>791</v>
      </c>
      <c r="E161" t="s">
        <v>792</v>
      </c>
      <c r="F161" s="15">
        <v>-2000</v>
      </c>
      <c r="G161" t="s">
        <v>57</v>
      </c>
      <c r="H161" t="s">
        <v>76</v>
      </c>
      <c r="I161" t="s">
        <v>59</v>
      </c>
      <c r="J161">
        <f>VLOOKUP(B161,自助退!B:F,5,FALSE)</f>
        <v>2000</v>
      </c>
      <c r="K161" s="40" t="str">
        <f t="shared" si="2"/>
        <v/>
      </c>
    </row>
    <row r="162" spans="1:11" ht="14.25" hidden="1">
      <c r="A162" s="17">
        <v>42905.63826388889</v>
      </c>
      <c r="B162" s="15">
        <v>284738</v>
      </c>
      <c r="C162" t="s">
        <v>793</v>
      </c>
      <c r="D162" t="s">
        <v>794</v>
      </c>
      <c r="E162" t="s">
        <v>266</v>
      </c>
      <c r="F162" s="15">
        <v>-450</v>
      </c>
      <c r="G162" t="s">
        <v>57</v>
      </c>
      <c r="H162" t="s">
        <v>73</v>
      </c>
      <c r="I162" t="s">
        <v>59</v>
      </c>
      <c r="J162">
        <f>VLOOKUP(B162,自助退!B:F,5,FALSE)</f>
        <v>450</v>
      </c>
      <c r="K162" s="40" t="str">
        <f t="shared" si="2"/>
        <v/>
      </c>
    </row>
    <row r="163" spans="1:11" ht="14.25" hidden="1">
      <c r="A163" s="17">
        <v>42905.643425925926</v>
      </c>
      <c r="B163" s="15">
        <v>285084</v>
      </c>
      <c r="C163" t="s">
        <v>795</v>
      </c>
      <c r="D163" t="s">
        <v>796</v>
      </c>
      <c r="E163" t="s">
        <v>797</v>
      </c>
      <c r="F163" s="15">
        <v>-2000</v>
      </c>
      <c r="G163" t="s">
        <v>57</v>
      </c>
      <c r="H163" t="s">
        <v>63</v>
      </c>
      <c r="I163" t="s">
        <v>59</v>
      </c>
      <c r="J163">
        <f>VLOOKUP(B163,自助退!B:F,5,FALSE)</f>
        <v>2000</v>
      </c>
      <c r="K163" s="40" t="str">
        <f t="shared" si="2"/>
        <v/>
      </c>
    </row>
    <row r="164" spans="1:11" ht="14.25" hidden="1">
      <c r="A164" s="17">
        <v>42905.649062500001</v>
      </c>
      <c r="B164" s="15">
        <v>285479</v>
      </c>
      <c r="C164" t="s">
        <v>798</v>
      </c>
      <c r="D164" t="s">
        <v>799</v>
      </c>
      <c r="E164" t="s">
        <v>800</v>
      </c>
      <c r="F164" s="15">
        <v>-281</v>
      </c>
      <c r="G164" t="s">
        <v>57</v>
      </c>
      <c r="H164" t="s">
        <v>94</v>
      </c>
      <c r="I164" t="s">
        <v>59</v>
      </c>
      <c r="J164">
        <f>VLOOKUP(B164,自助退!B:F,5,FALSE)</f>
        <v>281</v>
      </c>
      <c r="K164" s="40" t="str">
        <f t="shared" si="2"/>
        <v/>
      </c>
    </row>
    <row r="165" spans="1:11" ht="14.25" hidden="1">
      <c r="A165" s="17">
        <v>42905.655648148146</v>
      </c>
      <c r="B165" s="15">
        <v>285907</v>
      </c>
      <c r="C165" t="s">
        <v>801</v>
      </c>
      <c r="D165" t="s">
        <v>54</v>
      </c>
      <c r="E165" t="s">
        <v>112</v>
      </c>
      <c r="F165" s="15">
        <v>-725</v>
      </c>
      <c r="G165" t="s">
        <v>57</v>
      </c>
      <c r="H165" t="s">
        <v>68</v>
      </c>
      <c r="I165" t="s">
        <v>59</v>
      </c>
      <c r="J165">
        <f>VLOOKUP(B165,自助退!B:F,5,FALSE)</f>
        <v>725</v>
      </c>
      <c r="K165" s="40" t="str">
        <f t="shared" si="2"/>
        <v/>
      </c>
    </row>
    <row r="166" spans="1:11" ht="14.25" hidden="1">
      <c r="A166" s="17">
        <v>42905.655648148146</v>
      </c>
      <c r="B166" s="15">
        <v>285906</v>
      </c>
      <c r="C166" t="s">
        <v>802</v>
      </c>
      <c r="D166" t="s">
        <v>803</v>
      </c>
      <c r="E166" t="s">
        <v>804</v>
      </c>
      <c r="F166" s="15">
        <v>-200</v>
      </c>
      <c r="G166" t="s">
        <v>57</v>
      </c>
      <c r="H166" t="s">
        <v>81</v>
      </c>
      <c r="I166" t="s">
        <v>59</v>
      </c>
      <c r="J166">
        <f>VLOOKUP(B166,自助退!B:F,5,FALSE)</f>
        <v>200</v>
      </c>
      <c r="K166" s="40" t="str">
        <f t="shared" si="2"/>
        <v/>
      </c>
    </row>
    <row r="167" spans="1:11" ht="14.25" hidden="1">
      <c r="A167" s="17">
        <v>42905.660520833335</v>
      </c>
      <c r="B167" s="15">
        <v>286278</v>
      </c>
      <c r="C167" t="s">
        <v>805</v>
      </c>
      <c r="D167" t="s">
        <v>806</v>
      </c>
      <c r="E167" t="s">
        <v>807</v>
      </c>
      <c r="F167" s="15">
        <v>-1486</v>
      </c>
      <c r="G167" t="s">
        <v>57</v>
      </c>
      <c r="H167" t="s">
        <v>77</v>
      </c>
      <c r="I167" t="s">
        <v>59</v>
      </c>
      <c r="J167">
        <f>VLOOKUP(B167,自助退!B:F,5,FALSE)</f>
        <v>1486</v>
      </c>
      <c r="K167" s="40" t="str">
        <f t="shared" si="2"/>
        <v/>
      </c>
    </row>
    <row r="168" spans="1:11" ht="14.25" hidden="1">
      <c r="A168" s="17">
        <v>42905.663819444446</v>
      </c>
      <c r="B168" s="15">
        <v>286502</v>
      </c>
      <c r="C168" t="s">
        <v>808</v>
      </c>
      <c r="D168" t="s">
        <v>809</v>
      </c>
      <c r="E168" t="s">
        <v>810</v>
      </c>
      <c r="F168" s="15">
        <v>-1148</v>
      </c>
      <c r="G168" t="s">
        <v>57</v>
      </c>
      <c r="H168" t="s">
        <v>69</v>
      </c>
      <c r="I168" t="s">
        <v>59</v>
      </c>
      <c r="J168">
        <f>VLOOKUP(B168,自助退!B:F,5,FALSE)</f>
        <v>1148</v>
      </c>
      <c r="K168" s="40" t="str">
        <f t="shared" si="2"/>
        <v/>
      </c>
    </row>
    <row r="169" spans="1:11" ht="14.25" hidden="1">
      <c r="A169" s="17">
        <v>42905.667731481481</v>
      </c>
      <c r="B169" s="15">
        <v>286752</v>
      </c>
      <c r="C169" t="s">
        <v>811</v>
      </c>
      <c r="D169" t="s">
        <v>812</v>
      </c>
      <c r="E169" t="s">
        <v>813</v>
      </c>
      <c r="F169" s="15">
        <v>-148</v>
      </c>
      <c r="G169" t="s">
        <v>57</v>
      </c>
      <c r="H169" t="s">
        <v>75</v>
      </c>
      <c r="I169" t="s">
        <v>59</v>
      </c>
      <c r="J169">
        <f>VLOOKUP(B169,自助退!B:F,5,FALSE)</f>
        <v>148</v>
      </c>
      <c r="K169" s="40" t="str">
        <f t="shared" si="2"/>
        <v/>
      </c>
    </row>
    <row r="170" spans="1:11" ht="14.25" hidden="1">
      <c r="A170" s="17">
        <v>42905.675937499997</v>
      </c>
      <c r="B170" s="15">
        <v>287262</v>
      </c>
      <c r="C170" t="s">
        <v>814</v>
      </c>
      <c r="D170" t="s">
        <v>815</v>
      </c>
      <c r="E170" t="s">
        <v>816</v>
      </c>
      <c r="F170" s="15">
        <v>-992</v>
      </c>
      <c r="G170" t="s">
        <v>57</v>
      </c>
      <c r="H170" t="s">
        <v>84</v>
      </c>
      <c r="I170" t="s">
        <v>59</v>
      </c>
      <c r="J170">
        <f>VLOOKUP(B170,自助退!B:F,5,FALSE)</f>
        <v>992</v>
      </c>
      <c r="K170" s="40" t="str">
        <f t="shared" si="2"/>
        <v/>
      </c>
    </row>
    <row r="171" spans="1:11" ht="14.25" hidden="1">
      <c r="A171" s="17">
        <v>42905.681527777779</v>
      </c>
      <c r="B171" s="15">
        <v>287600</v>
      </c>
      <c r="D171" t="s">
        <v>49</v>
      </c>
      <c r="E171" t="s">
        <v>109</v>
      </c>
      <c r="F171" s="15">
        <v>-1400</v>
      </c>
      <c r="G171" t="s">
        <v>57</v>
      </c>
      <c r="H171" t="s">
        <v>81</v>
      </c>
      <c r="I171" t="s">
        <v>95</v>
      </c>
      <c r="J171">
        <f>VLOOKUP(B171,自助退!B:F,5,FALSE)</f>
        <v>1400</v>
      </c>
      <c r="K171" s="40" t="str">
        <f t="shared" si="2"/>
        <v/>
      </c>
    </row>
    <row r="172" spans="1:11" ht="14.25" hidden="1">
      <c r="A172" s="17">
        <v>42905.689652777779</v>
      </c>
      <c r="B172" s="15">
        <v>288028</v>
      </c>
      <c r="C172" t="s">
        <v>817</v>
      </c>
      <c r="D172" t="s">
        <v>818</v>
      </c>
      <c r="E172" t="s">
        <v>819</v>
      </c>
      <c r="F172" s="15">
        <v>-187</v>
      </c>
      <c r="G172" t="s">
        <v>57</v>
      </c>
      <c r="H172" t="s">
        <v>71</v>
      </c>
      <c r="I172" t="s">
        <v>59</v>
      </c>
      <c r="J172">
        <f>VLOOKUP(B172,自助退!B:F,5,FALSE)</f>
        <v>187</v>
      </c>
      <c r="K172" s="40" t="str">
        <f t="shared" si="2"/>
        <v/>
      </c>
    </row>
    <row r="173" spans="1:11" ht="14.25" hidden="1">
      <c r="A173" s="17">
        <v>42905.693344907406</v>
      </c>
      <c r="B173" s="15">
        <v>288211</v>
      </c>
      <c r="C173" t="s">
        <v>820</v>
      </c>
      <c r="D173" t="s">
        <v>821</v>
      </c>
      <c r="E173" t="s">
        <v>822</v>
      </c>
      <c r="F173" s="15">
        <v>-50</v>
      </c>
      <c r="G173" t="s">
        <v>57</v>
      </c>
      <c r="H173" t="s">
        <v>80</v>
      </c>
      <c r="I173" t="s">
        <v>59</v>
      </c>
      <c r="J173">
        <f>VLOOKUP(B173,自助退!B:F,5,FALSE)</f>
        <v>50</v>
      </c>
      <c r="K173" s="40" t="str">
        <f t="shared" si="2"/>
        <v/>
      </c>
    </row>
    <row r="174" spans="1:11" ht="14.25" hidden="1">
      <c r="A174" s="17">
        <v>42905.699259259258</v>
      </c>
      <c r="B174" s="15">
        <v>288522</v>
      </c>
      <c r="C174" t="s">
        <v>823</v>
      </c>
      <c r="D174" t="s">
        <v>824</v>
      </c>
      <c r="E174" t="s">
        <v>825</v>
      </c>
      <c r="F174" s="15">
        <v>-155</v>
      </c>
      <c r="G174" t="s">
        <v>57</v>
      </c>
      <c r="H174" t="s">
        <v>79</v>
      </c>
      <c r="I174" t="s">
        <v>59</v>
      </c>
      <c r="J174">
        <f>VLOOKUP(B174,自助退!B:F,5,FALSE)</f>
        <v>155</v>
      </c>
      <c r="K174" s="40" t="str">
        <f t="shared" si="2"/>
        <v/>
      </c>
    </row>
    <row r="175" spans="1:11" ht="14.25" hidden="1">
      <c r="A175" s="17">
        <v>42905.716249999998</v>
      </c>
      <c r="B175" s="15">
        <v>289052</v>
      </c>
      <c r="C175" t="s">
        <v>826</v>
      </c>
      <c r="D175" t="s">
        <v>827</v>
      </c>
      <c r="E175" t="s">
        <v>828</v>
      </c>
      <c r="F175" s="15">
        <v>-102</v>
      </c>
      <c r="G175" t="s">
        <v>57</v>
      </c>
      <c r="H175" t="s">
        <v>116</v>
      </c>
      <c r="I175" t="s">
        <v>59</v>
      </c>
      <c r="J175">
        <f>VLOOKUP(B175,自助退!B:F,5,FALSE)</f>
        <v>102</v>
      </c>
      <c r="K175" s="40" t="str">
        <f t="shared" si="2"/>
        <v/>
      </c>
    </row>
    <row r="176" spans="1:11" ht="14.25" hidden="1">
      <c r="A176" s="17">
        <v>42905.730578703704</v>
      </c>
      <c r="B176" s="15">
        <v>289428</v>
      </c>
      <c r="C176" t="s">
        <v>829</v>
      </c>
      <c r="D176" t="s">
        <v>830</v>
      </c>
      <c r="E176" t="s">
        <v>831</v>
      </c>
      <c r="F176" s="15">
        <v>-800</v>
      </c>
      <c r="G176" t="s">
        <v>57</v>
      </c>
      <c r="H176" t="s">
        <v>73</v>
      </c>
      <c r="I176" t="s">
        <v>59</v>
      </c>
      <c r="J176">
        <f>VLOOKUP(B176,自助退!B:F,5,FALSE)</f>
        <v>800</v>
      </c>
      <c r="K176" s="40" t="str">
        <f t="shared" si="2"/>
        <v/>
      </c>
    </row>
    <row r="177" spans="1:11" ht="14.25" hidden="1">
      <c r="A177" s="17">
        <v>42905.738194444442</v>
      </c>
      <c r="B177" s="15">
        <v>289568</v>
      </c>
      <c r="C177" t="s">
        <v>832</v>
      </c>
      <c r="D177" t="s">
        <v>833</v>
      </c>
      <c r="E177" t="s">
        <v>834</v>
      </c>
      <c r="F177" s="15">
        <v>-500</v>
      </c>
      <c r="G177" t="s">
        <v>57</v>
      </c>
      <c r="H177" t="s">
        <v>85</v>
      </c>
      <c r="I177" t="s">
        <v>59</v>
      </c>
      <c r="J177">
        <f>VLOOKUP(B177,自助退!B:F,5,FALSE)</f>
        <v>500</v>
      </c>
      <c r="K177" s="40" t="str">
        <f t="shared" si="2"/>
        <v/>
      </c>
    </row>
    <row r="178" spans="1:11" ht="14.25" hidden="1">
      <c r="A178" s="17">
        <v>42905.773101851853</v>
      </c>
      <c r="B178" s="15">
        <v>289763</v>
      </c>
      <c r="C178" t="s">
        <v>835</v>
      </c>
      <c r="D178" t="s">
        <v>836</v>
      </c>
      <c r="E178" t="s">
        <v>837</v>
      </c>
      <c r="F178" s="15">
        <v>-8000</v>
      </c>
      <c r="G178" t="s">
        <v>57</v>
      </c>
      <c r="H178" t="s">
        <v>68</v>
      </c>
      <c r="I178" t="s">
        <v>59</v>
      </c>
      <c r="J178">
        <f>VLOOKUP(B178,自助退!B:F,5,FALSE)</f>
        <v>8000</v>
      </c>
      <c r="K178" s="40" t="str">
        <f t="shared" si="2"/>
        <v/>
      </c>
    </row>
    <row r="179" spans="1:11" ht="14.25" hidden="1">
      <c r="A179" s="17">
        <v>42905.870439814818</v>
      </c>
      <c r="B179" s="15">
        <v>290051</v>
      </c>
      <c r="C179" t="s">
        <v>838</v>
      </c>
      <c r="D179" t="s">
        <v>839</v>
      </c>
      <c r="E179" t="s">
        <v>840</v>
      </c>
      <c r="F179" s="15">
        <v>-665</v>
      </c>
      <c r="G179" t="s">
        <v>57</v>
      </c>
      <c r="H179" t="s">
        <v>81</v>
      </c>
      <c r="I179" t="s">
        <v>59</v>
      </c>
      <c r="J179">
        <f>VLOOKUP(B179,自助退!B:F,5,FALSE)</f>
        <v>665</v>
      </c>
      <c r="K179" s="40" t="str">
        <f t="shared" si="2"/>
        <v/>
      </c>
    </row>
    <row r="180" spans="1:11" ht="14.25">
      <c r="A180" s="17">
        <v>42906.292638888888</v>
      </c>
      <c r="B180" s="15">
        <v>290546</v>
      </c>
      <c r="C180" t="s">
        <v>841</v>
      </c>
      <c r="D180" t="s">
        <v>842</v>
      </c>
      <c r="E180" t="s">
        <v>843</v>
      </c>
      <c r="F180" s="15">
        <v>-732</v>
      </c>
      <c r="G180" t="s">
        <v>57</v>
      </c>
      <c r="H180" t="s">
        <v>81</v>
      </c>
      <c r="I180" t="s">
        <v>59</v>
      </c>
      <c r="J180">
        <f>VLOOKUP(B180,自助退!B:F,5,FALSE)</f>
        <v>732</v>
      </c>
      <c r="K180" s="40" t="str">
        <f t="shared" si="2"/>
        <v/>
      </c>
    </row>
    <row r="181" spans="1:11" ht="14.25">
      <c r="A181" s="17">
        <v>42906.354479166665</v>
      </c>
      <c r="B181" s="15">
        <v>292424</v>
      </c>
      <c r="C181" t="s">
        <v>844</v>
      </c>
      <c r="D181" t="s">
        <v>845</v>
      </c>
      <c r="E181" t="s">
        <v>846</v>
      </c>
      <c r="F181" s="15">
        <v>-498</v>
      </c>
      <c r="G181" t="s">
        <v>57</v>
      </c>
      <c r="H181" t="s">
        <v>93</v>
      </c>
      <c r="I181" t="s">
        <v>59</v>
      </c>
      <c r="J181">
        <f>VLOOKUP(B181,自助退!B:F,5,FALSE)</f>
        <v>498</v>
      </c>
      <c r="K181" s="40" t="str">
        <f t="shared" si="2"/>
        <v/>
      </c>
    </row>
    <row r="182" spans="1:11" ht="14.25">
      <c r="A182" s="17">
        <v>42906.370196759257</v>
      </c>
      <c r="B182" s="15">
        <v>293755</v>
      </c>
      <c r="C182" t="s">
        <v>847</v>
      </c>
      <c r="D182" t="s">
        <v>848</v>
      </c>
      <c r="E182" t="s">
        <v>849</v>
      </c>
      <c r="F182" s="15">
        <v>-2352</v>
      </c>
      <c r="G182" t="s">
        <v>57</v>
      </c>
      <c r="H182" t="s">
        <v>70</v>
      </c>
      <c r="I182" t="s">
        <v>59</v>
      </c>
      <c r="J182">
        <f>VLOOKUP(B182,自助退!B:F,5,FALSE)</f>
        <v>2352</v>
      </c>
      <c r="K182" s="40" t="str">
        <f t="shared" si="2"/>
        <v/>
      </c>
    </row>
    <row r="183" spans="1:11" ht="14.25">
      <c r="A183" s="17">
        <v>42906.371863425928</v>
      </c>
      <c r="B183" s="15">
        <v>293920</v>
      </c>
      <c r="C183" t="s">
        <v>850</v>
      </c>
      <c r="D183" t="s">
        <v>851</v>
      </c>
      <c r="E183" t="s">
        <v>852</v>
      </c>
      <c r="F183" s="15">
        <v>-1500</v>
      </c>
      <c r="G183" t="s">
        <v>57</v>
      </c>
      <c r="H183" t="s">
        <v>66</v>
      </c>
      <c r="I183" t="s">
        <v>59</v>
      </c>
      <c r="J183">
        <f>VLOOKUP(B183,自助退!B:F,5,FALSE)</f>
        <v>1500</v>
      </c>
      <c r="K183" s="40" t="str">
        <f t="shared" si="2"/>
        <v/>
      </c>
    </row>
    <row r="184" spans="1:11" ht="14.25">
      <c r="A184" s="17">
        <v>42906.379513888889</v>
      </c>
      <c r="B184" s="15">
        <v>294595</v>
      </c>
      <c r="C184" t="s">
        <v>853</v>
      </c>
      <c r="D184" t="s">
        <v>854</v>
      </c>
      <c r="E184" t="s">
        <v>855</v>
      </c>
      <c r="F184" s="15">
        <v>-299</v>
      </c>
      <c r="G184" t="s">
        <v>57</v>
      </c>
      <c r="H184" t="s">
        <v>73</v>
      </c>
      <c r="I184" t="s">
        <v>59</v>
      </c>
      <c r="J184">
        <f>VLOOKUP(B184,自助退!B:F,5,FALSE)</f>
        <v>299</v>
      </c>
      <c r="K184" s="40" t="str">
        <f t="shared" si="2"/>
        <v/>
      </c>
    </row>
    <row r="185" spans="1:11" ht="14.25">
      <c r="A185" s="17">
        <v>42906.381041666667</v>
      </c>
      <c r="B185" s="15">
        <v>294753</v>
      </c>
      <c r="C185" t="s">
        <v>856</v>
      </c>
      <c r="D185" t="s">
        <v>857</v>
      </c>
      <c r="E185" t="s">
        <v>858</v>
      </c>
      <c r="F185" s="15">
        <v>-1996</v>
      </c>
      <c r="G185" t="s">
        <v>57</v>
      </c>
      <c r="H185" t="s">
        <v>79</v>
      </c>
      <c r="I185" t="s">
        <v>59</v>
      </c>
      <c r="J185">
        <f>VLOOKUP(B185,自助退!B:F,5,FALSE)</f>
        <v>1996</v>
      </c>
      <c r="K185" s="40" t="str">
        <f t="shared" si="2"/>
        <v/>
      </c>
    </row>
    <row r="186" spans="1:11" ht="14.25">
      <c r="A186" s="17">
        <v>42906.382013888891</v>
      </c>
      <c r="B186" s="15">
        <v>294849</v>
      </c>
      <c r="C186" t="s">
        <v>859</v>
      </c>
      <c r="D186" t="s">
        <v>860</v>
      </c>
      <c r="E186" t="s">
        <v>861</v>
      </c>
      <c r="F186" s="15">
        <v>-1500</v>
      </c>
      <c r="G186" t="s">
        <v>57</v>
      </c>
      <c r="H186" t="s">
        <v>66</v>
      </c>
      <c r="I186" t="s">
        <v>59</v>
      </c>
      <c r="J186">
        <f>VLOOKUP(B186,自助退!B:F,5,FALSE)</f>
        <v>1500</v>
      </c>
      <c r="K186" s="40" t="str">
        <f t="shared" si="2"/>
        <v/>
      </c>
    </row>
    <row r="187" spans="1:11" ht="14.25">
      <c r="A187" s="17">
        <v>42906.38789351852</v>
      </c>
      <c r="B187" s="15">
        <v>295381</v>
      </c>
      <c r="C187" t="s">
        <v>862</v>
      </c>
      <c r="D187" t="s">
        <v>863</v>
      </c>
      <c r="E187" t="s">
        <v>864</v>
      </c>
      <c r="F187" s="15">
        <v>-4000</v>
      </c>
      <c r="G187" t="s">
        <v>57</v>
      </c>
      <c r="H187" t="s">
        <v>68</v>
      </c>
      <c r="I187" t="s">
        <v>59</v>
      </c>
      <c r="J187">
        <f>VLOOKUP(B187,自助退!B:F,5,FALSE)</f>
        <v>4000</v>
      </c>
      <c r="K187" s="40" t="str">
        <f t="shared" si="2"/>
        <v/>
      </c>
    </row>
    <row r="188" spans="1:11" ht="14.25">
      <c r="A188" s="17">
        <v>42906.387997685182</v>
      </c>
      <c r="B188" s="15">
        <v>295389</v>
      </c>
      <c r="C188" t="s">
        <v>865</v>
      </c>
      <c r="D188" t="s">
        <v>866</v>
      </c>
      <c r="E188" t="s">
        <v>867</v>
      </c>
      <c r="F188" s="15">
        <v>-300</v>
      </c>
      <c r="G188" t="s">
        <v>57</v>
      </c>
      <c r="H188" t="s">
        <v>66</v>
      </c>
      <c r="I188" t="s">
        <v>59</v>
      </c>
      <c r="J188">
        <f>VLOOKUP(B188,自助退!B:F,5,FALSE)</f>
        <v>300</v>
      </c>
      <c r="K188" s="40" t="str">
        <f t="shared" si="2"/>
        <v/>
      </c>
    </row>
    <row r="189" spans="1:11" ht="14.25">
      <c r="A189" s="17">
        <v>42906.394652777781</v>
      </c>
      <c r="B189" s="15">
        <v>295991</v>
      </c>
      <c r="C189" t="s">
        <v>868</v>
      </c>
      <c r="D189" t="s">
        <v>869</v>
      </c>
      <c r="E189" t="s">
        <v>870</v>
      </c>
      <c r="F189" s="15">
        <v>-87</v>
      </c>
      <c r="G189" t="s">
        <v>57</v>
      </c>
      <c r="H189" t="s">
        <v>82</v>
      </c>
      <c r="I189" t="s">
        <v>59</v>
      </c>
      <c r="J189">
        <f>VLOOKUP(B189,自助退!B:F,5,FALSE)</f>
        <v>87</v>
      </c>
      <c r="K189" s="40" t="str">
        <f t="shared" si="2"/>
        <v/>
      </c>
    </row>
    <row r="190" spans="1:11" ht="14.25">
      <c r="A190" s="17">
        <v>42906.395567129628</v>
      </c>
      <c r="B190" s="15">
        <v>296088</v>
      </c>
      <c r="C190" t="s">
        <v>871</v>
      </c>
      <c r="D190" t="s">
        <v>91</v>
      </c>
      <c r="E190" t="s">
        <v>92</v>
      </c>
      <c r="F190" s="15">
        <v>-996</v>
      </c>
      <c r="G190" t="s">
        <v>57</v>
      </c>
      <c r="H190" t="s">
        <v>73</v>
      </c>
      <c r="I190" t="s">
        <v>59</v>
      </c>
      <c r="J190">
        <f>VLOOKUP(B190,自助退!B:F,5,FALSE)</f>
        <v>996</v>
      </c>
      <c r="K190" s="40" t="str">
        <f t="shared" si="2"/>
        <v/>
      </c>
    </row>
    <row r="191" spans="1:11" ht="14.25">
      <c r="A191" s="17">
        <v>42906.422962962963</v>
      </c>
      <c r="B191" s="15">
        <v>298758</v>
      </c>
      <c r="C191" t="s">
        <v>872</v>
      </c>
      <c r="D191" t="s">
        <v>873</v>
      </c>
      <c r="E191" t="s">
        <v>874</v>
      </c>
      <c r="F191" s="15">
        <v>-737</v>
      </c>
      <c r="G191" t="s">
        <v>57</v>
      </c>
      <c r="H191" t="s">
        <v>68</v>
      </c>
      <c r="I191" t="s">
        <v>59</v>
      </c>
      <c r="J191">
        <f>VLOOKUP(B191,自助退!B:F,5,FALSE)</f>
        <v>737</v>
      </c>
      <c r="K191" s="40" t="str">
        <f t="shared" si="2"/>
        <v/>
      </c>
    </row>
    <row r="192" spans="1:11" ht="14.25">
      <c r="A192" s="17">
        <v>42906.425162037034</v>
      </c>
      <c r="B192" s="15">
        <v>298971</v>
      </c>
      <c r="C192" t="s">
        <v>875</v>
      </c>
      <c r="D192" t="s">
        <v>876</v>
      </c>
      <c r="E192" t="s">
        <v>877</v>
      </c>
      <c r="F192" s="15">
        <v>-370</v>
      </c>
      <c r="G192" t="s">
        <v>57</v>
      </c>
      <c r="H192" t="s">
        <v>76</v>
      </c>
      <c r="I192" t="s">
        <v>59</v>
      </c>
      <c r="J192">
        <f>VLOOKUP(B192,自助退!B:F,5,FALSE)</f>
        <v>370</v>
      </c>
      <c r="K192" s="40" t="str">
        <f t="shared" si="2"/>
        <v/>
      </c>
    </row>
    <row r="193" spans="1:11" ht="14.25">
      <c r="A193" s="17">
        <v>42906.432615740741</v>
      </c>
      <c r="B193" s="15">
        <v>299585</v>
      </c>
      <c r="C193" t="s">
        <v>878</v>
      </c>
      <c r="D193" t="s">
        <v>879</v>
      </c>
      <c r="E193" t="s">
        <v>880</v>
      </c>
      <c r="F193" s="15">
        <v>-290</v>
      </c>
      <c r="G193" t="s">
        <v>57</v>
      </c>
      <c r="H193" t="s">
        <v>72</v>
      </c>
      <c r="I193" t="s">
        <v>59</v>
      </c>
      <c r="J193">
        <f>VLOOKUP(B193,自助退!B:F,5,FALSE)</f>
        <v>290</v>
      </c>
      <c r="K193" s="40" t="str">
        <f t="shared" si="2"/>
        <v/>
      </c>
    </row>
    <row r="194" spans="1:11" ht="14.25">
      <c r="A194" s="17">
        <v>42906.435173611113</v>
      </c>
      <c r="B194" s="15">
        <v>299799</v>
      </c>
      <c r="C194" t="s">
        <v>881</v>
      </c>
      <c r="D194" t="s">
        <v>882</v>
      </c>
      <c r="E194" t="s">
        <v>883</v>
      </c>
      <c r="F194" s="15">
        <v>-2467</v>
      </c>
      <c r="G194" t="s">
        <v>57</v>
      </c>
      <c r="H194" t="s">
        <v>72</v>
      </c>
      <c r="I194" t="s">
        <v>59</v>
      </c>
      <c r="J194">
        <f>VLOOKUP(B194,自助退!B:F,5,FALSE)</f>
        <v>2467</v>
      </c>
      <c r="K194" s="40" t="str">
        <f t="shared" si="2"/>
        <v/>
      </c>
    </row>
    <row r="195" spans="1:11" ht="14.25">
      <c r="A195" s="17">
        <v>42906.438287037039</v>
      </c>
      <c r="B195" s="15">
        <v>300049</v>
      </c>
      <c r="C195" t="s">
        <v>884</v>
      </c>
      <c r="D195" t="s">
        <v>885</v>
      </c>
      <c r="E195" t="s">
        <v>886</v>
      </c>
      <c r="F195" s="15">
        <v>-463</v>
      </c>
      <c r="G195" t="s">
        <v>57</v>
      </c>
      <c r="H195" t="s">
        <v>65</v>
      </c>
      <c r="I195" t="s">
        <v>59</v>
      </c>
      <c r="J195">
        <f>VLOOKUP(B195,自助退!B:F,5,FALSE)</f>
        <v>463</v>
      </c>
      <c r="K195" s="40" t="str">
        <f t="shared" ref="K195:K246" si="3">IF(J195=F195*-1,"",1)</f>
        <v/>
      </c>
    </row>
    <row r="196" spans="1:11" ht="14.25">
      <c r="A196" s="17">
        <v>42906.438379629632</v>
      </c>
      <c r="B196" s="15">
        <v>300057</v>
      </c>
      <c r="C196" t="s">
        <v>887</v>
      </c>
      <c r="D196" t="s">
        <v>888</v>
      </c>
      <c r="E196" t="s">
        <v>889</v>
      </c>
      <c r="F196" s="15">
        <v>-2800</v>
      </c>
      <c r="G196" t="s">
        <v>57</v>
      </c>
      <c r="H196" t="s">
        <v>82</v>
      </c>
      <c r="I196" t="s">
        <v>59</v>
      </c>
      <c r="J196">
        <f>VLOOKUP(B196,自助退!B:F,5,FALSE)</f>
        <v>2800</v>
      </c>
      <c r="K196" s="40" t="str">
        <f t="shared" si="3"/>
        <v/>
      </c>
    </row>
    <row r="197" spans="1:11" ht="14.25">
      <c r="A197" s="17">
        <v>42906.441076388888</v>
      </c>
      <c r="B197" s="15">
        <v>300329</v>
      </c>
      <c r="C197" t="s">
        <v>890</v>
      </c>
      <c r="D197" t="s">
        <v>891</v>
      </c>
      <c r="E197" t="s">
        <v>892</v>
      </c>
      <c r="F197" s="15">
        <v>-2099</v>
      </c>
      <c r="G197" t="s">
        <v>57</v>
      </c>
      <c r="H197" t="s">
        <v>64</v>
      </c>
      <c r="I197" t="s">
        <v>59</v>
      </c>
      <c r="J197">
        <f>VLOOKUP(B197,自助退!B:F,5,FALSE)</f>
        <v>2099</v>
      </c>
      <c r="K197" s="40" t="str">
        <f t="shared" si="3"/>
        <v/>
      </c>
    </row>
    <row r="198" spans="1:11" ht="14.25">
      <c r="A198" s="17">
        <v>42906.443726851852</v>
      </c>
      <c r="B198" s="15">
        <v>300535</v>
      </c>
      <c r="C198" t="s">
        <v>893</v>
      </c>
      <c r="D198" t="s">
        <v>894</v>
      </c>
      <c r="E198" t="s">
        <v>895</v>
      </c>
      <c r="F198" s="15">
        <v>-246</v>
      </c>
      <c r="G198" t="s">
        <v>57</v>
      </c>
      <c r="H198" t="s">
        <v>65</v>
      </c>
      <c r="I198" t="s">
        <v>59</v>
      </c>
      <c r="J198">
        <f>VLOOKUP(B198,自助退!B:F,5,FALSE)</f>
        <v>246</v>
      </c>
      <c r="K198" s="40" t="str">
        <f t="shared" si="3"/>
        <v/>
      </c>
    </row>
    <row r="199" spans="1:11" ht="14.25">
      <c r="A199" s="17">
        <v>42906.455590277779</v>
      </c>
      <c r="B199" s="15">
        <v>301468</v>
      </c>
      <c r="C199" t="s">
        <v>896</v>
      </c>
      <c r="D199" t="s">
        <v>897</v>
      </c>
      <c r="E199" t="s">
        <v>898</v>
      </c>
      <c r="F199" s="15">
        <v>-500</v>
      </c>
      <c r="G199" t="s">
        <v>57</v>
      </c>
      <c r="H199" t="s">
        <v>66</v>
      </c>
      <c r="I199" t="s">
        <v>59</v>
      </c>
      <c r="J199">
        <f>VLOOKUP(B199,自助退!B:F,5,FALSE)</f>
        <v>500</v>
      </c>
      <c r="K199" s="40" t="str">
        <f t="shared" si="3"/>
        <v/>
      </c>
    </row>
    <row r="200" spans="1:11" ht="14.25">
      <c r="A200" s="17">
        <v>42906.464722222219</v>
      </c>
      <c r="B200" s="15">
        <v>302141</v>
      </c>
      <c r="C200" t="s">
        <v>899</v>
      </c>
      <c r="D200" t="s">
        <v>900</v>
      </c>
      <c r="E200" t="s">
        <v>901</v>
      </c>
      <c r="F200" s="15">
        <v>-1700</v>
      </c>
      <c r="G200" t="s">
        <v>57</v>
      </c>
      <c r="H200" t="s">
        <v>77</v>
      </c>
      <c r="I200" t="s">
        <v>59</v>
      </c>
      <c r="J200">
        <f>VLOOKUP(B200,自助退!B:F,5,FALSE)</f>
        <v>1700</v>
      </c>
      <c r="K200" s="40" t="str">
        <f t="shared" si="3"/>
        <v/>
      </c>
    </row>
    <row r="201" spans="1:11" ht="14.25">
      <c r="A201" s="17">
        <v>42906.465358796297</v>
      </c>
      <c r="B201" s="15">
        <v>302191</v>
      </c>
      <c r="C201" t="s">
        <v>902</v>
      </c>
      <c r="D201" t="s">
        <v>903</v>
      </c>
      <c r="E201" t="s">
        <v>904</v>
      </c>
      <c r="F201" s="15">
        <v>-1000</v>
      </c>
      <c r="G201" t="s">
        <v>57</v>
      </c>
      <c r="H201" t="s">
        <v>77</v>
      </c>
      <c r="I201" t="s">
        <v>59</v>
      </c>
      <c r="J201">
        <f>VLOOKUP(B201,自助退!B:F,5,FALSE)</f>
        <v>1000</v>
      </c>
      <c r="K201" s="40" t="str">
        <f t="shared" si="3"/>
        <v/>
      </c>
    </row>
    <row r="202" spans="1:11" ht="14.25">
      <c r="A202" s="17">
        <v>42906.468645833331</v>
      </c>
      <c r="B202" s="15">
        <v>302427</v>
      </c>
      <c r="C202" t="s">
        <v>905</v>
      </c>
      <c r="D202" t="s">
        <v>906</v>
      </c>
      <c r="E202" t="s">
        <v>907</v>
      </c>
      <c r="F202" s="15">
        <v>-14</v>
      </c>
      <c r="G202" t="s">
        <v>57</v>
      </c>
      <c r="H202" t="s">
        <v>74</v>
      </c>
      <c r="I202" t="s">
        <v>59</v>
      </c>
      <c r="J202">
        <f>VLOOKUP(B202,自助退!B:F,5,FALSE)</f>
        <v>14</v>
      </c>
      <c r="K202" s="40" t="str">
        <f t="shared" si="3"/>
        <v/>
      </c>
    </row>
    <row r="203" spans="1:11" ht="14.25">
      <c r="A203" s="17">
        <v>42906.489016203705</v>
      </c>
      <c r="B203" s="15">
        <v>303743</v>
      </c>
      <c r="C203" t="s">
        <v>908</v>
      </c>
      <c r="D203" t="s">
        <v>51</v>
      </c>
      <c r="E203" t="s">
        <v>52</v>
      </c>
      <c r="F203" s="15">
        <v>-250</v>
      </c>
      <c r="G203" t="s">
        <v>57</v>
      </c>
      <c r="H203" t="s">
        <v>72</v>
      </c>
      <c r="I203" t="s">
        <v>59</v>
      </c>
      <c r="J203">
        <f>VLOOKUP(B203,自助退!B:F,5,FALSE)</f>
        <v>250</v>
      </c>
      <c r="K203" s="40" t="str">
        <f t="shared" si="3"/>
        <v/>
      </c>
    </row>
    <row r="204" spans="1:11" ht="14.25">
      <c r="A204" s="17">
        <v>42906.493078703701</v>
      </c>
      <c r="B204" s="15">
        <v>303962</v>
      </c>
      <c r="C204" t="s">
        <v>909</v>
      </c>
      <c r="D204" t="s">
        <v>910</v>
      </c>
      <c r="E204" t="s">
        <v>911</v>
      </c>
      <c r="F204" s="15">
        <v>-100</v>
      </c>
      <c r="G204" t="s">
        <v>57</v>
      </c>
      <c r="H204" t="s">
        <v>85</v>
      </c>
      <c r="I204" t="s">
        <v>59</v>
      </c>
      <c r="J204">
        <f>VLOOKUP(B204,自助退!B:F,5,FALSE)</f>
        <v>100</v>
      </c>
      <c r="K204" s="40" t="str">
        <f t="shared" si="3"/>
        <v/>
      </c>
    </row>
    <row r="205" spans="1:11" ht="14.25">
      <c r="A205" s="17">
        <v>42906.494328703702</v>
      </c>
      <c r="B205" s="15">
        <v>304016</v>
      </c>
      <c r="C205" t="s">
        <v>912</v>
      </c>
      <c r="D205" t="s">
        <v>913</v>
      </c>
      <c r="E205" t="s">
        <v>914</v>
      </c>
      <c r="F205" s="15">
        <v>-241</v>
      </c>
      <c r="G205" t="s">
        <v>57</v>
      </c>
      <c r="H205" t="s">
        <v>71</v>
      </c>
      <c r="I205" t="s">
        <v>59</v>
      </c>
      <c r="J205">
        <f>VLOOKUP(B205,自助退!B:F,5,FALSE)</f>
        <v>241</v>
      </c>
      <c r="K205" s="40" t="str">
        <f t="shared" si="3"/>
        <v/>
      </c>
    </row>
    <row r="206" spans="1:11" ht="14.25">
      <c r="A206" s="17">
        <v>42906.497233796297</v>
      </c>
      <c r="B206" s="15">
        <v>304135</v>
      </c>
      <c r="C206" t="s">
        <v>915</v>
      </c>
      <c r="D206" t="s">
        <v>916</v>
      </c>
      <c r="E206" t="s">
        <v>917</v>
      </c>
      <c r="F206" s="15">
        <v>-63</v>
      </c>
      <c r="G206" t="s">
        <v>57</v>
      </c>
      <c r="H206" t="s">
        <v>61</v>
      </c>
      <c r="I206" t="s">
        <v>59</v>
      </c>
      <c r="J206">
        <f>VLOOKUP(B206,自助退!B:F,5,FALSE)</f>
        <v>63</v>
      </c>
      <c r="K206" s="40" t="str">
        <f t="shared" si="3"/>
        <v/>
      </c>
    </row>
    <row r="207" spans="1:11" ht="14.25">
      <c r="A207" s="17">
        <v>42906.501944444448</v>
      </c>
      <c r="B207" s="15">
        <v>304320</v>
      </c>
      <c r="C207" t="s">
        <v>918</v>
      </c>
      <c r="D207" t="s">
        <v>919</v>
      </c>
      <c r="E207" t="s">
        <v>920</v>
      </c>
      <c r="F207" s="15">
        <v>-63</v>
      </c>
      <c r="G207" t="s">
        <v>57</v>
      </c>
      <c r="H207" t="s">
        <v>61</v>
      </c>
      <c r="I207" t="s">
        <v>59</v>
      </c>
      <c r="J207">
        <f>VLOOKUP(B207,自助退!B:F,5,FALSE)</f>
        <v>63</v>
      </c>
      <c r="K207" s="40" t="str">
        <f t="shared" si="3"/>
        <v/>
      </c>
    </row>
    <row r="208" spans="1:11" ht="14.25">
      <c r="A208" s="17">
        <v>42906.551608796297</v>
      </c>
      <c r="B208" s="15">
        <v>304909</v>
      </c>
      <c r="C208" t="s">
        <v>921</v>
      </c>
      <c r="D208" t="s">
        <v>922</v>
      </c>
      <c r="E208" t="s">
        <v>923</v>
      </c>
      <c r="F208" s="15">
        <v>-250</v>
      </c>
      <c r="G208" t="s">
        <v>57</v>
      </c>
      <c r="H208" t="s">
        <v>71</v>
      </c>
      <c r="I208" t="s">
        <v>59</v>
      </c>
      <c r="J208">
        <f>VLOOKUP(B208,自助退!B:F,5,FALSE)</f>
        <v>250</v>
      </c>
      <c r="K208" s="40" t="str">
        <f t="shared" si="3"/>
        <v/>
      </c>
    </row>
    <row r="209" spans="1:11" ht="14.25">
      <c r="A209" s="17">
        <v>42906.554629629631</v>
      </c>
      <c r="B209" s="15">
        <v>304930</v>
      </c>
      <c r="C209" t="s">
        <v>924</v>
      </c>
      <c r="D209" t="s">
        <v>925</v>
      </c>
      <c r="E209" t="s">
        <v>926</v>
      </c>
      <c r="F209" s="15">
        <v>-800</v>
      </c>
      <c r="G209" t="s">
        <v>57</v>
      </c>
      <c r="H209" t="s">
        <v>64</v>
      </c>
      <c r="I209" t="s">
        <v>59</v>
      </c>
      <c r="J209">
        <f>VLOOKUP(B209,自助退!B:F,5,FALSE)</f>
        <v>800</v>
      </c>
      <c r="K209" s="40" t="str">
        <f t="shared" si="3"/>
        <v/>
      </c>
    </row>
    <row r="210" spans="1:11" ht="14.25">
      <c r="A210" s="17">
        <v>42906.567777777775</v>
      </c>
      <c r="B210" s="15">
        <v>305040</v>
      </c>
      <c r="C210" t="s">
        <v>927</v>
      </c>
      <c r="D210" t="s">
        <v>928</v>
      </c>
      <c r="E210" t="s">
        <v>929</v>
      </c>
      <c r="F210" s="15">
        <v>-436</v>
      </c>
      <c r="G210" t="s">
        <v>57</v>
      </c>
      <c r="H210" t="s">
        <v>66</v>
      </c>
      <c r="I210" t="s">
        <v>59</v>
      </c>
      <c r="J210">
        <f>VLOOKUP(B210,自助退!B:F,5,FALSE)</f>
        <v>436</v>
      </c>
      <c r="K210" s="40" t="str">
        <f t="shared" si="3"/>
        <v/>
      </c>
    </row>
    <row r="211" spans="1:11" ht="14.25">
      <c r="A211" s="17">
        <v>42906.577048611114</v>
      </c>
      <c r="B211" s="15">
        <v>305183</v>
      </c>
      <c r="C211" t="s">
        <v>930</v>
      </c>
      <c r="D211" t="s">
        <v>931</v>
      </c>
      <c r="E211" t="s">
        <v>932</v>
      </c>
      <c r="F211" s="15">
        <v>-1500</v>
      </c>
      <c r="G211" t="s">
        <v>57</v>
      </c>
      <c r="H211" t="s">
        <v>66</v>
      </c>
      <c r="I211" t="s">
        <v>59</v>
      </c>
      <c r="J211">
        <f>VLOOKUP(B211,自助退!B:F,5,FALSE)</f>
        <v>1500</v>
      </c>
      <c r="K211" s="40" t="str">
        <f t="shared" si="3"/>
        <v/>
      </c>
    </row>
    <row r="212" spans="1:11" ht="14.25">
      <c r="A212" s="17">
        <v>42906.601099537038</v>
      </c>
      <c r="B212" s="15">
        <v>306206</v>
      </c>
      <c r="C212" t="s">
        <v>933</v>
      </c>
      <c r="D212" t="s">
        <v>934</v>
      </c>
      <c r="E212" t="s">
        <v>935</v>
      </c>
      <c r="F212" s="15">
        <v>-3100</v>
      </c>
      <c r="G212" t="s">
        <v>57</v>
      </c>
      <c r="H212" t="s">
        <v>69</v>
      </c>
      <c r="I212" t="s">
        <v>59</v>
      </c>
      <c r="J212">
        <f>VLOOKUP(B212,自助退!B:F,5,FALSE)</f>
        <v>3100</v>
      </c>
      <c r="K212" s="40" t="str">
        <f t="shared" si="3"/>
        <v/>
      </c>
    </row>
    <row r="213" spans="1:11" ht="14.25">
      <c r="A213" s="17">
        <v>42906.61041666667</v>
      </c>
      <c r="B213" s="15">
        <v>306858</v>
      </c>
      <c r="C213" t="s">
        <v>936</v>
      </c>
      <c r="D213" t="s">
        <v>937</v>
      </c>
      <c r="E213" t="s">
        <v>938</v>
      </c>
      <c r="F213" s="15">
        <v>-24</v>
      </c>
      <c r="G213" t="s">
        <v>57</v>
      </c>
      <c r="H213" t="s">
        <v>113</v>
      </c>
      <c r="I213" t="s">
        <v>59</v>
      </c>
      <c r="J213">
        <f>VLOOKUP(B213,自助退!B:F,5,FALSE)</f>
        <v>24</v>
      </c>
      <c r="K213" s="40" t="str">
        <f t="shared" si="3"/>
        <v/>
      </c>
    </row>
    <row r="214" spans="1:11" ht="14.25">
      <c r="A214" s="17">
        <v>42906.612835648149</v>
      </c>
      <c r="B214" s="15">
        <v>307041</v>
      </c>
      <c r="C214" t="s">
        <v>939</v>
      </c>
      <c r="D214" t="s">
        <v>940</v>
      </c>
      <c r="E214" t="s">
        <v>941</v>
      </c>
      <c r="F214" s="15">
        <v>-599</v>
      </c>
      <c r="G214" t="s">
        <v>57</v>
      </c>
      <c r="H214" t="s">
        <v>74</v>
      </c>
      <c r="I214" t="s">
        <v>59</v>
      </c>
      <c r="J214">
        <f>VLOOKUP(B214,自助退!B:F,5,FALSE)</f>
        <v>599</v>
      </c>
      <c r="K214" s="40" t="str">
        <f t="shared" si="3"/>
        <v/>
      </c>
    </row>
    <row r="215" spans="1:11" ht="14.25">
      <c r="A215" s="17">
        <v>42906.613310185188</v>
      </c>
      <c r="B215" s="15">
        <v>307078</v>
      </c>
      <c r="C215" t="s">
        <v>942</v>
      </c>
      <c r="D215" t="s">
        <v>940</v>
      </c>
      <c r="E215" t="s">
        <v>941</v>
      </c>
      <c r="F215" s="15">
        <v>-2000</v>
      </c>
      <c r="G215" t="s">
        <v>57</v>
      </c>
      <c r="H215" t="s">
        <v>74</v>
      </c>
      <c r="I215" t="s">
        <v>59</v>
      </c>
      <c r="J215">
        <f>VLOOKUP(B215,自助退!B:F,5,FALSE)</f>
        <v>2000</v>
      </c>
      <c r="K215" s="40" t="str">
        <f t="shared" si="3"/>
        <v/>
      </c>
    </row>
    <row r="216" spans="1:11" ht="14.25">
      <c r="A216" s="17">
        <v>42906.613807870373</v>
      </c>
      <c r="B216" s="15">
        <v>307108</v>
      </c>
      <c r="C216" t="s">
        <v>943</v>
      </c>
      <c r="D216" t="s">
        <v>944</v>
      </c>
      <c r="E216" t="s">
        <v>945</v>
      </c>
      <c r="F216" s="15">
        <v>-500</v>
      </c>
      <c r="G216" t="s">
        <v>57</v>
      </c>
      <c r="H216" t="s">
        <v>113</v>
      </c>
      <c r="I216" t="s">
        <v>59</v>
      </c>
      <c r="J216">
        <f>VLOOKUP(B216,自助退!B:F,5,FALSE)</f>
        <v>500</v>
      </c>
      <c r="K216" s="40" t="str">
        <f t="shared" si="3"/>
        <v/>
      </c>
    </row>
    <row r="217" spans="1:11" ht="14.25">
      <c r="A217" s="17">
        <v>42906.631805555553</v>
      </c>
      <c r="B217" s="15">
        <v>308330</v>
      </c>
      <c r="C217" t="s">
        <v>946</v>
      </c>
      <c r="D217" t="s">
        <v>947</v>
      </c>
      <c r="E217" t="s">
        <v>948</v>
      </c>
      <c r="F217" s="15">
        <v>-3</v>
      </c>
      <c r="G217" t="s">
        <v>57</v>
      </c>
      <c r="H217" t="s">
        <v>82</v>
      </c>
      <c r="I217" t="s">
        <v>59</v>
      </c>
      <c r="J217">
        <f>VLOOKUP(B217,自助退!B:F,5,FALSE)</f>
        <v>3</v>
      </c>
      <c r="K217" s="40" t="str">
        <f t="shared" si="3"/>
        <v/>
      </c>
    </row>
    <row r="218" spans="1:11" ht="14.25">
      <c r="A218" s="17">
        <v>42906.650092592594</v>
      </c>
      <c r="B218" s="15">
        <v>309439</v>
      </c>
      <c r="C218" t="s">
        <v>949</v>
      </c>
      <c r="D218" t="s">
        <v>950</v>
      </c>
      <c r="E218" t="s">
        <v>951</v>
      </c>
      <c r="F218" s="15">
        <v>-500</v>
      </c>
      <c r="G218" t="s">
        <v>57</v>
      </c>
      <c r="H218" t="s">
        <v>74</v>
      </c>
      <c r="I218" t="s">
        <v>59</v>
      </c>
      <c r="J218">
        <f>VLOOKUP(B218,自助退!B:F,5,FALSE)</f>
        <v>500</v>
      </c>
      <c r="K218" s="40" t="str">
        <f t="shared" si="3"/>
        <v/>
      </c>
    </row>
    <row r="219" spans="1:11" ht="14.25">
      <c r="A219" s="17">
        <v>42906.651018518518</v>
      </c>
      <c r="B219" s="15">
        <v>309509</v>
      </c>
      <c r="C219" t="s">
        <v>952</v>
      </c>
      <c r="D219" t="s">
        <v>953</v>
      </c>
      <c r="E219" t="s">
        <v>954</v>
      </c>
      <c r="F219" s="15">
        <v>-2400</v>
      </c>
      <c r="G219" t="s">
        <v>57</v>
      </c>
      <c r="H219" t="s">
        <v>74</v>
      </c>
      <c r="I219" t="s">
        <v>59</v>
      </c>
      <c r="J219">
        <f>VLOOKUP(B219,自助退!B:F,5,FALSE)</f>
        <v>2400</v>
      </c>
      <c r="K219" s="40" t="str">
        <f t="shared" si="3"/>
        <v/>
      </c>
    </row>
    <row r="220" spans="1:11" ht="14.25">
      <c r="A220" s="17">
        <v>42906.657361111109</v>
      </c>
      <c r="B220" s="15">
        <v>309903</v>
      </c>
      <c r="C220" t="s">
        <v>955</v>
      </c>
      <c r="D220" t="s">
        <v>956</v>
      </c>
      <c r="E220" t="s">
        <v>957</v>
      </c>
      <c r="F220" s="15">
        <v>-500</v>
      </c>
      <c r="G220" t="s">
        <v>57</v>
      </c>
      <c r="H220" t="s">
        <v>81</v>
      </c>
      <c r="I220" t="s">
        <v>59</v>
      </c>
      <c r="J220">
        <f>VLOOKUP(B220,自助退!B:F,5,FALSE)</f>
        <v>500</v>
      </c>
      <c r="K220" s="40" t="str">
        <f t="shared" si="3"/>
        <v/>
      </c>
    </row>
    <row r="221" spans="1:11" ht="14.25">
      <c r="A221" s="17">
        <v>42906.662581018521</v>
      </c>
      <c r="B221" s="15">
        <v>310206</v>
      </c>
      <c r="C221" t="s">
        <v>958</v>
      </c>
      <c r="D221" t="s">
        <v>959</v>
      </c>
      <c r="E221" t="s">
        <v>960</v>
      </c>
      <c r="F221" s="15">
        <v>-1996</v>
      </c>
      <c r="G221" t="s">
        <v>57</v>
      </c>
      <c r="H221" t="s">
        <v>70</v>
      </c>
      <c r="I221" t="s">
        <v>59</v>
      </c>
      <c r="J221">
        <f>VLOOKUP(B221,自助退!B:F,5,FALSE)</f>
        <v>1996</v>
      </c>
      <c r="K221" s="40" t="str">
        <f t="shared" si="3"/>
        <v/>
      </c>
    </row>
    <row r="222" spans="1:11" ht="14.25">
      <c r="A222" s="17">
        <v>42906.662708333337</v>
      </c>
      <c r="B222" s="15">
        <v>310213</v>
      </c>
      <c r="C222" t="s">
        <v>961</v>
      </c>
      <c r="D222" t="s">
        <v>962</v>
      </c>
      <c r="E222" t="s">
        <v>963</v>
      </c>
      <c r="F222" s="15">
        <v>-200</v>
      </c>
      <c r="G222" t="s">
        <v>57</v>
      </c>
      <c r="H222" t="s">
        <v>75</v>
      </c>
      <c r="I222" t="s">
        <v>59</v>
      </c>
      <c r="J222">
        <f>VLOOKUP(B222,自助退!B:F,5,FALSE)</f>
        <v>200</v>
      </c>
      <c r="K222" s="40" t="str">
        <f t="shared" si="3"/>
        <v/>
      </c>
    </row>
    <row r="223" spans="1:11" ht="14.25">
      <c r="A223" s="17">
        <v>42906.663541666669</v>
      </c>
      <c r="B223" s="15">
        <v>310260</v>
      </c>
      <c r="C223" t="s">
        <v>964</v>
      </c>
      <c r="D223" t="s">
        <v>965</v>
      </c>
      <c r="E223" t="s">
        <v>966</v>
      </c>
      <c r="F223" s="15">
        <v>-500</v>
      </c>
      <c r="G223" t="s">
        <v>57</v>
      </c>
      <c r="H223" t="s">
        <v>85</v>
      </c>
      <c r="I223" t="s">
        <v>59</v>
      </c>
      <c r="J223">
        <f>VLOOKUP(B223,自助退!B:F,5,FALSE)</f>
        <v>500</v>
      </c>
      <c r="K223" s="40" t="str">
        <f t="shared" si="3"/>
        <v/>
      </c>
    </row>
    <row r="224" spans="1:11" ht="14.25">
      <c r="A224" s="17">
        <v>42906.666655092595</v>
      </c>
      <c r="B224" s="15">
        <v>310406</v>
      </c>
      <c r="C224" t="s">
        <v>967</v>
      </c>
      <c r="D224" t="s">
        <v>968</v>
      </c>
      <c r="E224" t="s">
        <v>969</v>
      </c>
      <c r="F224" s="15">
        <v>-1300</v>
      </c>
      <c r="G224" t="s">
        <v>57</v>
      </c>
      <c r="H224" t="s">
        <v>86</v>
      </c>
      <c r="I224" t="s">
        <v>59</v>
      </c>
      <c r="J224">
        <f>VLOOKUP(B224,自助退!B:F,5,FALSE)</f>
        <v>1300</v>
      </c>
      <c r="K224" s="40" t="str">
        <f t="shared" si="3"/>
        <v/>
      </c>
    </row>
    <row r="225" spans="1:11" ht="14.25">
      <c r="A225" s="17">
        <v>42906.667430555557</v>
      </c>
      <c r="B225" s="15">
        <v>310440</v>
      </c>
      <c r="C225" t="s">
        <v>970</v>
      </c>
      <c r="D225" t="s">
        <v>971</v>
      </c>
      <c r="E225" t="s">
        <v>972</v>
      </c>
      <c r="F225" s="15">
        <v>-374</v>
      </c>
      <c r="G225" t="s">
        <v>57</v>
      </c>
      <c r="H225" t="s">
        <v>66</v>
      </c>
      <c r="I225" t="s">
        <v>59</v>
      </c>
      <c r="J225">
        <f>VLOOKUP(B225,自助退!B:F,5,FALSE)</f>
        <v>374</v>
      </c>
      <c r="K225" s="40" t="str">
        <f t="shared" si="3"/>
        <v/>
      </c>
    </row>
    <row r="226" spans="1:11" ht="14.25">
      <c r="A226" s="17">
        <v>42906.668275462966</v>
      </c>
      <c r="B226" s="15">
        <v>310490</v>
      </c>
      <c r="C226" t="s">
        <v>973</v>
      </c>
      <c r="D226" t="s">
        <v>974</v>
      </c>
      <c r="E226" t="s">
        <v>975</v>
      </c>
      <c r="F226" s="15">
        <v>-60</v>
      </c>
      <c r="G226" t="s">
        <v>57</v>
      </c>
      <c r="H226" t="s">
        <v>71</v>
      </c>
      <c r="I226" t="s">
        <v>59</v>
      </c>
      <c r="J226">
        <f>VLOOKUP(B226,自助退!B:F,5,FALSE)</f>
        <v>60</v>
      </c>
      <c r="K226" s="40" t="str">
        <f t="shared" si="3"/>
        <v/>
      </c>
    </row>
    <row r="227" spans="1:11" ht="14.25">
      <c r="A227" s="17">
        <v>42906.670752314814</v>
      </c>
      <c r="B227" s="15">
        <v>310627</v>
      </c>
      <c r="C227" t="s">
        <v>976</v>
      </c>
      <c r="D227" t="s">
        <v>977</v>
      </c>
      <c r="E227" t="s">
        <v>978</v>
      </c>
      <c r="F227" s="15">
        <v>-2000</v>
      </c>
      <c r="G227" t="s">
        <v>57</v>
      </c>
      <c r="H227" t="s">
        <v>68</v>
      </c>
      <c r="I227" t="s">
        <v>59</v>
      </c>
      <c r="J227">
        <f>VLOOKUP(B227,自助退!B:F,5,FALSE)</f>
        <v>2000</v>
      </c>
      <c r="K227" s="40" t="str">
        <f t="shared" si="3"/>
        <v/>
      </c>
    </row>
    <row r="228" spans="1:11" ht="14.25">
      <c r="A228" s="17">
        <v>42906.6719212963</v>
      </c>
      <c r="B228" s="15">
        <v>310691</v>
      </c>
      <c r="C228" t="s">
        <v>979</v>
      </c>
      <c r="D228" t="s">
        <v>980</v>
      </c>
      <c r="E228" t="s">
        <v>981</v>
      </c>
      <c r="F228" s="15">
        <v>-278</v>
      </c>
      <c r="G228" t="s">
        <v>57</v>
      </c>
      <c r="H228" t="s">
        <v>64</v>
      </c>
      <c r="I228" t="s">
        <v>59</v>
      </c>
      <c r="J228">
        <f>VLOOKUP(B228,自助退!B:F,5,FALSE)</f>
        <v>278</v>
      </c>
      <c r="K228" s="40" t="str">
        <f t="shared" si="3"/>
        <v/>
      </c>
    </row>
    <row r="229" spans="1:11" ht="14.25">
      <c r="A229" s="17">
        <v>42906.675682870373</v>
      </c>
      <c r="B229" s="15">
        <v>310953</v>
      </c>
      <c r="C229" t="s">
        <v>982</v>
      </c>
      <c r="D229" t="s">
        <v>983</v>
      </c>
      <c r="E229" t="s">
        <v>984</v>
      </c>
      <c r="F229" s="15">
        <v>-436</v>
      </c>
      <c r="G229" t="s">
        <v>57</v>
      </c>
      <c r="H229" t="s">
        <v>82</v>
      </c>
      <c r="I229" t="s">
        <v>59</v>
      </c>
      <c r="J229">
        <f>VLOOKUP(B229,自助退!B:F,5,FALSE)</f>
        <v>436</v>
      </c>
      <c r="K229" s="40" t="str">
        <f t="shared" si="3"/>
        <v/>
      </c>
    </row>
    <row r="230" spans="1:11" ht="14.25">
      <c r="A230" s="17">
        <v>42906.677916666667</v>
      </c>
      <c r="B230" s="15">
        <v>311079</v>
      </c>
      <c r="C230" t="s">
        <v>985</v>
      </c>
      <c r="D230" t="s">
        <v>986</v>
      </c>
      <c r="E230" t="s">
        <v>987</v>
      </c>
      <c r="F230" s="15">
        <v>-261</v>
      </c>
      <c r="G230" t="s">
        <v>57</v>
      </c>
      <c r="H230" t="s">
        <v>85</v>
      </c>
      <c r="I230" t="s">
        <v>59</v>
      </c>
      <c r="J230">
        <f>VLOOKUP(B230,自助退!B:F,5,FALSE)</f>
        <v>261</v>
      </c>
      <c r="K230" s="40" t="str">
        <f t="shared" si="3"/>
        <v/>
      </c>
    </row>
    <row r="231" spans="1:11" ht="14.25">
      <c r="A231" s="17">
        <v>42906.681261574071</v>
      </c>
      <c r="B231" s="15">
        <v>311262</v>
      </c>
      <c r="C231" t="s">
        <v>988</v>
      </c>
      <c r="D231" t="s">
        <v>989</v>
      </c>
      <c r="E231" t="s">
        <v>990</v>
      </c>
      <c r="F231" s="15">
        <v>-100</v>
      </c>
      <c r="G231" t="s">
        <v>57</v>
      </c>
      <c r="H231" t="s">
        <v>73</v>
      </c>
      <c r="I231" t="s">
        <v>59</v>
      </c>
      <c r="J231">
        <f>VLOOKUP(B231,自助退!B:F,5,FALSE)</f>
        <v>100</v>
      </c>
      <c r="K231" s="40" t="str">
        <f t="shared" si="3"/>
        <v/>
      </c>
    </row>
    <row r="232" spans="1:11" ht="14.25">
      <c r="A232" s="17">
        <v>42906.683703703704</v>
      </c>
      <c r="B232" s="15">
        <v>311409</v>
      </c>
      <c r="C232" t="s">
        <v>991</v>
      </c>
      <c r="D232" t="s">
        <v>992</v>
      </c>
      <c r="E232" t="s">
        <v>993</v>
      </c>
      <c r="F232" s="15">
        <v>-743</v>
      </c>
      <c r="G232" t="s">
        <v>57</v>
      </c>
      <c r="H232" t="s">
        <v>79</v>
      </c>
      <c r="I232" t="s">
        <v>59</v>
      </c>
      <c r="J232">
        <f>VLOOKUP(B232,自助退!B:F,5,FALSE)</f>
        <v>743</v>
      </c>
      <c r="K232" s="40" t="str">
        <f t="shared" si="3"/>
        <v/>
      </c>
    </row>
    <row r="233" spans="1:11" ht="14.25">
      <c r="A233" s="17">
        <v>42906.686655092592</v>
      </c>
      <c r="B233" s="15">
        <v>311559</v>
      </c>
      <c r="C233" t="s">
        <v>994</v>
      </c>
      <c r="D233" t="s">
        <v>995</v>
      </c>
      <c r="E233" t="s">
        <v>996</v>
      </c>
      <c r="F233" s="15">
        <v>-53</v>
      </c>
      <c r="G233" t="s">
        <v>57</v>
      </c>
      <c r="H233" t="s">
        <v>113</v>
      </c>
      <c r="I233" t="s">
        <v>59</v>
      </c>
      <c r="J233">
        <f>VLOOKUP(B233,自助退!B:F,5,FALSE)</f>
        <v>53</v>
      </c>
      <c r="K233" s="40" t="str">
        <f t="shared" si="3"/>
        <v/>
      </c>
    </row>
    <row r="234" spans="1:11" ht="14.25">
      <c r="A234" s="17">
        <v>42906.6871875</v>
      </c>
      <c r="B234" s="15">
        <v>311579</v>
      </c>
      <c r="C234" t="s">
        <v>997</v>
      </c>
      <c r="D234" t="s">
        <v>998</v>
      </c>
      <c r="E234" t="s">
        <v>999</v>
      </c>
      <c r="F234" s="15">
        <v>-91</v>
      </c>
      <c r="G234" t="s">
        <v>57</v>
      </c>
      <c r="H234" t="s">
        <v>66</v>
      </c>
      <c r="I234" t="s">
        <v>59</v>
      </c>
      <c r="J234">
        <f>VLOOKUP(B234,自助退!B:F,5,FALSE)</f>
        <v>91</v>
      </c>
      <c r="K234" s="40" t="str">
        <f t="shared" si="3"/>
        <v/>
      </c>
    </row>
    <row r="235" spans="1:11" ht="14.25">
      <c r="A235" s="17">
        <v>42906.687858796293</v>
      </c>
      <c r="B235" s="15">
        <v>311607</v>
      </c>
      <c r="C235" t="s">
        <v>1000</v>
      </c>
      <c r="D235" t="s">
        <v>1001</v>
      </c>
      <c r="E235" t="s">
        <v>1002</v>
      </c>
      <c r="F235" s="15">
        <v>-509</v>
      </c>
      <c r="G235" t="s">
        <v>57</v>
      </c>
      <c r="H235" t="s">
        <v>64</v>
      </c>
      <c r="I235" t="s">
        <v>59</v>
      </c>
      <c r="J235">
        <f>VLOOKUP(B235,自助退!B:F,5,FALSE)</f>
        <v>509</v>
      </c>
      <c r="K235" s="40" t="str">
        <f t="shared" si="3"/>
        <v/>
      </c>
    </row>
    <row r="236" spans="1:11" ht="14.25">
      <c r="A236" s="17">
        <v>42906.693333333336</v>
      </c>
      <c r="B236" s="15">
        <v>311867</v>
      </c>
      <c r="C236" t="s">
        <v>1003</v>
      </c>
      <c r="D236" t="s">
        <v>1004</v>
      </c>
      <c r="E236" t="s">
        <v>1005</v>
      </c>
      <c r="F236" s="15">
        <v>-700</v>
      </c>
      <c r="G236" t="s">
        <v>57</v>
      </c>
      <c r="H236" t="s">
        <v>88</v>
      </c>
      <c r="I236" t="s">
        <v>59</v>
      </c>
      <c r="J236">
        <f>VLOOKUP(B236,自助退!B:F,5,FALSE)</f>
        <v>700</v>
      </c>
      <c r="K236" s="40" t="str">
        <f t="shared" si="3"/>
        <v/>
      </c>
    </row>
    <row r="237" spans="1:11" ht="14.25">
      <c r="A237" s="17">
        <v>42906.694143518522</v>
      </c>
      <c r="B237" s="15">
        <v>311917</v>
      </c>
      <c r="C237" t="s">
        <v>1006</v>
      </c>
      <c r="D237" t="s">
        <v>1004</v>
      </c>
      <c r="E237" t="s">
        <v>1005</v>
      </c>
      <c r="F237" s="15">
        <v>-12</v>
      </c>
      <c r="G237" t="s">
        <v>57</v>
      </c>
      <c r="H237" t="s">
        <v>88</v>
      </c>
      <c r="I237" t="s">
        <v>59</v>
      </c>
      <c r="J237">
        <f>VLOOKUP(B237,自助退!B:F,5,FALSE)</f>
        <v>12</v>
      </c>
      <c r="K237" s="40" t="str">
        <f t="shared" si="3"/>
        <v/>
      </c>
    </row>
    <row r="238" spans="1:11" ht="14.25">
      <c r="A238" s="17">
        <v>42906.695763888885</v>
      </c>
      <c r="B238" s="15">
        <v>311991</v>
      </c>
      <c r="C238" t="s">
        <v>1007</v>
      </c>
      <c r="D238" t="s">
        <v>1008</v>
      </c>
      <c r="E238" t="s">
        <v>1009</v>
      </c>
      <c r="F238" s="15">
        <v>-50</v>
      </c>
      <c r="G238" t="s">
        <v>57</v>
      </c>
      <c r="H238" t="s">
        <v>74</v>
      </c>
      <c r="I238" t="s">
        <v>59</v>
      </c>
      <c r="J238">
        <f>VLOOKUP(B238,自助退!B:F,5,FALSE)</f>
        <v>50</v>
      </c>
      <c r="K238" s="40" t="str">
        <f t="shared" si="3"/>
        <v/>
      </c>
    </row>
    <row r="239" spans="1:11" ht="14.25">
      <c r="A239" s="17">
        <v>42906.696203703701</v>
      </c>
      <c r="B239" s="15">
        <v>312028</v>
      </c>
      <c r="C239" t="s">
        <v>1010</v>
      </c>
      <c r="D239" t="s">
        <v>1011</v>
      </c>
      <c r="E239" t="s">
        <v>1012</v>
      </c>
      <c r="F239" s="15">
        <v>-40</v>
      </c>
      <c r="G239" t="s">
        <v>57</v>
      </c>
      <c r="H239" t="s">
        <v>74</v>
      </c>
      <c r="I239" t="s">
        <v>59</v>
      </c>
      <c r="J239">
        <f>VLOOKUP(B239,自助退!B:F,5,FALSE)</f>
        <v>40</v>
      </c>
      <c r="K239" s="40" t="str">
        <f t="shared" si="3"/>
        <v/>
      </c>
    </row>
    <row r="240" spans="1:11" ht="14.25">
      <c r="A240" s="17">
        <v>42906.700462962966</v>
      </c>
      <c r="B240" s="15">
        <v>312206</v>
      </c>
      <c r="C240" t="s">
        <v>1013</v>
      </c>
      <c r="D240" t="s">
        <v>1014</v>
      </c>
      <c r="E240" t="s">
        <v>1015</v>
      </c>
      <c r="F240" s="15">
        <v>-630</v>
      </c>
      <c r="G240" t="s">
        <v>57</v>
      </c>
      <c r="H240" t="s">
        <v>70</v>
      </c>
      <c r="I240" t="s">
        <v>59</v>
      </c>
      <c r="J240">
        <f>VLOOKUP(B240,自助退!B:F,5,FALSE)</f>
        <v>630</v>
      </c>
      <c r="K240" s="40" t="str">
        <f t="shared" si="3"/>
        <v/>
      </c>
    </row>
    <row r="241" spans="1:11" ht="14.25">
      <c r="A241" s="17">
        <v>42906.702766203707</v>
      </c>
      <c r="B241" s="15">
        <v>312295</v>
      </c>
      <c r="C241" t="s">
        <v>1016</v>
      </c>
      <c r="D241" t="s">
        <v>1017</v>
      </c>
      <c r="E241" t="s">
        <v>1018</v>
      </c>
      <c r="F241" s="15">
        <v>-96</v>
      </c>
      <c r="G241" t="s">
        <v>57</v>
      </c>
      <c r="H241" t="s">
        <v>70</v>
      </c>
      <c r="I241" t="s">
        <v>59</v>
      </c>
      <c r="J241">
        <f>VLOOKUP(B241,自助退!B:F,5,FALSE)</f>
        <v>96</v>
      </c>
      <c r="K241" s="40" t="str">
        <f t="shared" si="3"/>
        <v/>
      </c>
    </row>
    <row r="242" spans="1:11" ht="14.25">
      <c r="A242" s="17">
        <v>42906.702905092592</v>
      </c>
      <c r="B242" s="15">
        <v>312301</v>
      </c>
      <c r="C242" t="s">
        <v>1019</v>
      </c>
      <c r="D242" t="s">
        <v>1020</v>
      </c>
      <c r="E242" t="s">
        <v>1021</v>
      </c>
      <c r="F242" s="15">
        <v>-150</v>
      </c>
      <c r="G242" t="s">
        <v>57</v>
      </c>
      <c r="H242" t="s">
        <v>76</v>
      </c>
      <c r="I242" t="s">
        <v>59</v>
      </c>
      <c r="J242">
        <f>VLOOKUP(B242,自助退!B:F,5,FALSE)</f>
        <v>150</v>
      </c>
      <c r="K242" s="40" t="str">
        <f t="shared" si="3"/>
        <v/>
      </c>
    </row>
    <row r="243" spans="1:11" ht="14.25">
      <c r="A243" s="17">
        <v>42906.710127314815</v>
      </c>
      <c r="B243" s="15">
        <v>312565</v>
      </c>
      <c r="C243" t="s">
        <v>1022</v>
      </c>
      <c r="D243" t="s">
        <v>1023</v>
      </c>
      <c r="E243" t="s">
        <v>1024</v>
      </c>
      <c r="F243" s="15">
        <v>-54</v>
      </c>
      <c r="G243" t="s">
        <v>57</v>
      </c>
      <c r="H243" t="s">
        <v>63</v>
      </c>
      <c r="I243" t="s">
        <v>59</v>
      </c>
      <c r="J243">
        <f>VLOOKUP(B243,自助退!B:F,5,FALSE)</f>
        <v>54</v>
      </c>
      <c r="K243" s="40" t="str">
        <f t="shared" si="3"/>
        <v/>
      </c>
    </row>
    <row r="244" spans="1:11" ht="14.25">
      <c r="A244" s="17">
        <v>42906.713645833333</v>
      </c>
      <c r="B244" s="15">
        <v>312713</v>
      </c>
      <c r="C244" t="s">
        <v>1025</v>
      </c>
      <c r="D244" t="s">
        <v>1026</v>
      </c>
      <c r="E244" t="s">
        <v>1027</v>
      </c>
      <c r="F244" s="15">
        <v>-700</v>
      </c>
      <c r="G244" t="s">
        <v>57</v>
      </c>
      <c r="H244" t="s">
        <v>71</v>
      </c>
      <c r="I244" t="s">
        <v>59</v>
      </c>
      <c r="J244">
        <f>VLOOKUP(B244,自助退!B:F,5,FALSE)</f>
        <v>700</v>
      </c>
      <c r="K244" s="40" t="str">
        <f t="shared" si="3"/>
        <v/>
      </c>
    </row>
    <row r="245" spans="1:11" ht="14.25">
      <c r="A245" s="17">
        <v>42906.723182870373</v>
      </c>
      <c r="B245" s="15">
        <v>313025</v>
      </c>
      <c r="C245" t="s">
        <v>1028</v>
      </c>
      <c r="D245" t="s">
        <v>1029</v>
      </c>
      <c r="E245" t="s">
        <v>1030</v>
      </c>
      <c r="F245" s="15">
        <v>-1536</v>
      </c>
      <c r="G245" t="s">
        <v>57</v>
      </c>
      <c r="H245" t="s">
        <v>90</v>
      </c>
      <c r="I245" t="s">
        <v>59</v>
      </c>
      <c r="J245">
        <f>VLOOKUP(B245,自助退!B:F,5,FALSE)</f>
        <v>1536</v>
      </c>
      <c r="K245" s="40" t="str">
        <f t="shared" si="3"/>
        <v/>
      </c>
    </row>
    <row r="246" spans="1:11" ht="14.25">
      <c r="A246" s="17">
        <v>42906.760659722226</v>
      </c>
      <c r="B246" s="15">
        <v>313573</v>
      </c>
      <c r="C246" t="s">
        <v>1031</v>
      </c>
      <c r="D246" t="s">
        <v>1032</v>
      </c>
      <c r="E246" t="s">
        <v>1033</v>
      </c>
      <c r="F246" s="15">
        <v>-173</v>
      </c>
      <c r="G246" t="s">
        <v>57</v>
      </c>
      <c r="H246" t="s">
        <v>73</v>
      </c>
      <c r="I246" t="s">
        <v>59</v>
      </c>
      <c r="J246">
        <f>VLOOKUP(B246,自助退!B:F,5,FALSE)</f>
        <v>173</v>
      </c>
      <c r="K246" s="40" t="str">
        <f t="shared" si="3"/>
        <v/>
      </c>
    </row>
    <row r="247" spans="1:11" ht="14.25">
      <c r="B247" s="15"/>
      <c r="F247" s="15"/>
      <c r="K247" s="40"/>
    </row>
    <row r="248" spans="1:11" ht="14.25">
      <c r="B248" s="15"/>
      <c r="F248" s="15"/>
      <c r="K248" s="40"/>
    </row>
    <row r="249" spans="1:11" ht="14.25">
      <c r="B249" s="15"/>
      <c r="F249" s="15"/>
      <c r="K249" s="40"/>
    </row>
    <row r="250" spans="1:11" ht="14.25">
      <c r="B250" s="15"/>
      <c r="F250" s="15"/>
      <c r="K250" s="40"/>
    </row>
    <row r="251" spans="1:11" ht="14.25">
      <c r="B251" s="15"/>
      <c r="F251" s="15"/>
      <c r="K251" s="40"/>
    </row>
    <row r="252" spans="1:11" ht="14.25">
      <c r="B252" s="15"/>
      <c r="F252" s="15"/>
      <c r="K252" s="40"/>
    </row>
    <row r="253" spans="1:11" ht="14.25">
      <c r="B253" s="15"/>
      <c r="F253" s="15"/>
      <c r="K253" s="40"/>
    </row>
    <row r="254" spans="1:11" ht="14.25">
      <c r="B254" s="15"/>
      <c r="F254" s="15"/>
      <c r="K254" s="40"/>
    </row>
    <row r="255" spans="1:11" ht="14.25">
      <c r="B255" s="15"/>
      <c r="F255" s="15"/>
      <c r="K255" s="40"/>
    </row>
    <row r="256" spans="1:11" ht="14.25">
      <c r="B256" s="15"/>
      <c r="F256" s="15"/>
      <c r="K256" s="40"/>
    </row>
    <row r="257" spans="2:11" ht="14.25">
      <c r="B257" s="15"/>
      <c r="F257" s="15"/>
      <c r="K257" s="40"/>
    </row>
    <row r="258" spans="2:11" ht="14.25">
      <c r="B258" s="15"/>
      <c r="F258" s="15"/>
      <c r="K258" s="40"/>
    </row>
    <row r="259" spans="2:11" ht="14.25">
      <c r="B259" s="15"/>
      <c r="F259" s="15"/>
      <c r="K259" s="40"/>
    </row>
    <row r="260" spans="2:11" ht="14.25">
      <c r="B260" s="15"/>
      <c r="F260" s="15"/>
      <c r="K260" s="40"/>
    </row>
    <row r="261" spans="2:11" ht="14.25">
      <c r="B261" s="15"/>
      <c r="F261" s="15"/>
      <c r="K261" s="40"/>
    </row>
    <row r="262" spans="2:11" ht="14.25">
      <c r="B262" s="15"/>
      <c r="F262" s="15"/>
      <c r="K262" s="40"/>
    </row>
    <row r="263" spans="2:11" ht="14.25">
      <c r="B263" s="15"/>
      <c r="F263" s="15"/>
      <c r="K263" s="40"/>
    </row>
    <row r="264" spans="2:11" ht="14.25">
      <c r="B264" s="15"/>
      <c r="F264" s="15"/>
      <c r="K264" s="40"/>
    </row>
    <row r="265" spans="2:11" ht="14.25">
      <c r="B265" s="15"/>
      <c r="F265" s="15"/>
      <c r="K265" s="40"/>
    </row>
    <row r="266" spans="2:11" ht="14.25">
      <c r="B266" s="15"/>
      <c r="F266" s="15"/>
      <c r="K266" s="40"/>
    </row>
    <row r="267" spans="2:11" ht="14.25">
      <c r="B267" s="15"/>
      <c r="F267" s="15"/>
      <c r="K267" s="40"/>
    </row>
    <row r="268" spans="2:11" ht="14.25">
      <c r="B268" s="15"/>
      <c r="F268" s="15"/>
      <c r="K268" s="40"/>
    </row>
    <row r="269" spans="2:11" ht="14.25">
      <c r="B269" s="15"/>
      <c r="F269" s="15"/>
      <c r="K269" s="40"/>
    </row>
  </sheetData>
  <autoFilter ref="A1:K246">
    <filterColumn colId="0">
      <filters>
        <dateGroupItem year="2017" month="6" day="20" dateTimeGrouping="day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73"/>
  <sheetViews>
    <sheetView topLeftCell="A13" zoomScale="80" zoomScaleNormal="80" workbookViewId="0">
      <selection activeCell="F1" sqref="F1:F1048576"/>
    </sheetView>
  </sheetViews>
  <sheetFormatPr defaultRowHeight="13.5"/>
  <cols>
    <col min="1" max="1" width="20.75" style="60" customWidth="1"/>
    <col min="2" max="2" width="9.625" style="59" customWidth="1"/>
    <col min="3" max="3" width="13.5" style="41" customWidth="1"/>
    <col min="4" max="4" width="17.25" style="41" bestFit="1" customWidth="1"/>
    <col min="5" max="5" width="6.375" style="41" customWidth="1"/>
    <col min="6" max="6" width="8" style="58" customWidth="1"/>
    <col min="7" max="9" width="9" style="41"/>
    <col min="10" max="11" width="9.375" style="41" bestFit="1" customWidth="1"/>
    <col min="12" max="13" width="18.375" style="41" bestFit="1" customWidth="1"/>
    <col min="14" max="14" width="9" style="41"/>
    <col min="15" max="15" width="7.125" style="41" bestFit="1" customWidth="1"/>
    <col min="16" max="16" width="11" style="58" customWidth="1"/>
    <col min="17" max="17" width="10" style="41" customWidth="1"/>
    <col min="18" max="18" width="9" style="41" customWidth="1"/>
    <col min="19" max="16384" width="9" style="41"/>
  </cols>
  <sheetData>
    <row r="1" spans="1:18">
      <c r="A1" s="17" t="s">
        <v>33</v>
      </c>
      <c r="B1" t="s">
        <v>39</v>
      </c>
      <c r="C1" t="s">
        <v>42</v>
      </c>
      <c r="D1" t="s">
        <v>34</v>
      </c>
      <c r="E1" t="s">
        <v>35</v>
      </c>
      <c r="F1" t="s">
        <v>36</v>
      </c>
      <c r="G1" t="s">
        <v>41</v>
      </c>
      <c r="H1" t="s">
        <v>37</v>
      </c>
      <c r="I1" t="s">
        <v>43</v>
      </c>
      <c r="J1" t="s">
        <v>44</v>
      </c>
      <c r="K1" t="s">
        <v>45</v>
      </c>
      <c r="L1" t="s">
        <v>47</v>
      </c>
      <c r="M1" t="s">
        <v>48</v>
      </c>
      <c r="N1" s="39" t="s">
        <v>2057</v>
      </c>
      <c r="O1" s="39" t="s">
        <v>2058</v>
      </c>
      <c r="P1" s="56" t="s">
        <v>2059</v>
      </c>
      <c r="Q1" s="39" t="s">
        <v>2060</v>
      </c>
      <c r="R1" s="39"/>
    </row>
    <row r="2" spans="1:18" customFormat="1" ht="14.25">
      <c r="A2" s="17">
        <v>42902.322569444441</v>
      </c>
      <c r="B2">
        <v>231469</v>
      </c>
      <c r="C2" t="s">
        <v>361</v>
      </c>
      <c r="D2" t="s">
        <v>362</v>
      </c>
      <c r="F2" s="15">
        <v>300</v>
      </c>
      <c r="G2" t="s">
        <v>57</v>
      </c>
      <c r="H2" t="s">
        <v>57</v>
      </c>
      <c r="I2" t="s">
        <v>96</v>
      </c>
      <c r="J2" t="s">
        <v>46</v>
      </c>
      <c r="K2" t="s">
        <v>97</v>
      </c>
      <c r="L2" t="s">
        <v>1034</v>
      </c>
      <c r="M2" t="s">
        <v>1035</v>
      </c>
      <c r="N2">
        <f>VLOOKUP(B2,HIS退!B:F,5,FALSE)</f>
        <v>-300</v>
      </c>
      <c r="O2" t="str">
        <f>IF(N2=F2*-1,"",1)</f>
        <v/>
      </c>
      <c r="P2" s="43">
        <f>VLOOKUP(C2,银行退!D:G,4,FALSE)</f>
        <v>300</v>
      </c>
      <c r="Q2" t="str">
        <f>IF(P2=F2,"",1)</f>
        <v/>
      </c>
      <c r="R2" t="e">
        <f>VLOOKUP(C2,银行退!D:J,7,FALSE)</f>
        <v>#N/A</v>
      </c>
    </row>
    <row r="3" spans="1:18" customFormat="1" ht="14.25">
      <c r="A3" s="17">
        <v>42902.369097222225</v>
      </c>
      <c r="B3">
        <v>234133</v>
      </c>
      <c r="C3" t="s">
        <v>364</v>
      </c>
      <c r="D3" t="s">
        <v>365</v>
      </c>
      <c r="F3" s="15">
        <v>978</v>
      </c>
      <c r="G3" t="s">
        <v>57</v>
      </c>
      <c r="H3" t="s">
        <v>57</v>
      </c>
      <c r="I3" t="s">
        <v>96</v>
      </c>
      <c r="J3" t="s">
        <v>46</v>
      </c>
      <c r="K3" t="s">
        <v>97</v>
      </c>
      <c r="L3" t="s">
        <v>1036</v>
      </c>
      <c r="M3" t="s">
        <v>1037</v>
      </c>
      <c r="N3">
        <f>VLOOKUP(B3,HIS退!B:F,5,FALSE)</f>
        <v>-978</v>
      </c>
      <c r="O3" t="str">
        <f t="shared" ref="O3:O66" si="0">IF(N3=F3*-1,"",1)</f>
        <v/>
      </c>
      <c r="P3" s="43">
        <f>VLOOKUP(C3,银行退!D:G,4,FALSE)</f>
        <v>978</v>
      </c>
      <c r="Q3" t="str">
        <f t="shared" ref="Q3:Q66" si="1">IF(P3=F3,"",1)</f>
        <v/>
      </c>
      <c r="R3" t="e">
        <f>VLOOKUP(C3,银行退!D:J,7,FALSE)</f>
        <v>#N/A</v>
      </c>
    </row>
    <row r="4" spans="1:18" customFormat="1" ht="14.25">
      <c r="A4" s="17">
        <v>42902.369444444441</v>
      </c>
      <c r="B4">
        <v>234166</v>
      </c>
      <c r="C4" t="s">
        <v>367</v>
      </c>
      <c r="D4" t="s">
        <v>368</v>
      </c>
      <c r="F4" s="15">
        <v>1604</v>
      </c>
      <c r="G4" t="s">
        <v>57</v>
      </c>
      <c r="H4" t="s">
        <v>57</v>
      </c>
      <c r="I4" t="s">
        <v>96</v>
      </c>
      <c r="J4" t="s">
        <v>46</v>
      </c>
      <c r="K4" t="s">
        <v>97</v>
      </c>
      <c r="L4" t="s">
        <v>1038</v>
      </c>
      <c r="M4" t="s">
        <v>1039</v>
      </c>
      <c r="N4">
        <f>VLOOKUP(B4,HIS退!B:F,5,FALSE)</f>
        <v>-1604</v>
      </c>
      <c r="O4" t="str">
        <f t="shared" si="0"/>
        <v/>
      </c>
      <c r="P4" s="43">
        <f>VLOOKUP(C4,银行退!D:G,4,FALSE)</f>
        <v>1604</v>
      </c>
      <c r="Q4" t="str">
        <f t="shared" si="1"/>
        <v/>
      </c>
      <c r="R4" t="e">
        <f>VLOOKUP(C4,银行退!D:J,7,FALSE)</f>
        <v>#N/A</v>
      </c>
    </row>
    <row r="5" spans="1:18" ht="14.25">
      <c r="A5" s="17">
        <v>42902.381666666668</v>
      </c>
      <c r="B5">
        <v>235193</v>
      </c>
      <c r="C5" t="s">
        <v>370</v>
      </c>
      <c r="D5" t="s">
        <v>371</v>
      </c>
      <c r="E5"/>
      <c r="F5" s="15">
        <v>564</v>
      </c>
      <c r="G5" t="s">
        <v>57</v>
      </c>
      <c r="H5" t="s">
        <v>57</v>
      </c>
      <c r="I5" t="s">
        <v>96</v>
      </c>
      <c r="J5" t="s">
        <v>360</v>
      </c>
      <c r="K5" t="s">
        <v>97</v>
      </c>
      <c r="L5" t="s">
        <v>1040</v>
      </c>
      <c r="M5" t="s">
        <v>1041</v>
      </c>
      <c r="N5" s="41">
        <f>VLOOKUP(B5,HIS退!B:F,5,FALSE)</f>
        <v>-564</v>
      </c>
      <c r="O5" s="41" t="str">
        <f t="shared" si="0"/>
        <v/>
      </c>
      <c r="P5" s="58">
        <f>VLOOKUP(C5,银行退!D:G,4,FALSE)</f>
        <v>564</v>
      </c>
      <c r="Q5" s="41" t="str">
        <f t="shared" si="1"/>
        <v/>
      </c>
      <c r="R5" s="41">
        <f>VLOOKUP(C5,银行退!D:J,7,FALSE)</f>
        <v>1</v>
      </c>
    </row>
    <row r="6" spans="1:18" customFormat="1" ht="14.25">
      <c r="A6" s="17">
        <v>42902.388171296298</v>
      </c>
      <c r="B6">
        <v>235734</v>
      </c>
      <c r="C6" t="s">
        <v>372</v>
      </c>
      <c r="D6" t="s">
        <v>373</v>
      </c>
      <c r="F6" s="15">
        <v>17</v>
      </c>
      <c r="G6" t="s">
        <v>57</v>
      </c>
      <c r="H6" t="s">
        <v>57</v>
      </c>
      <c r="I6" t="s">
        <v>96</v>
      </c>
      <c r="J6" t="s">
        <v>46</v>
      </c>
      <c r="K6" t="s">
        <v>97</v>
      </c>
      <c r="L6" t="s">
        <v>1042</v>
      </c>
      <c r="M6" t="s">
        <v>1043</v>
      </c>
      <c r="N6">
        <f>VLOOKUP(B6,HIS退!B:F,5,FALSE)</f>
        <v>-17</v>
      </c>
      <c r="O6" t="str">
        <f t="shared" si="0"/>
        <v/>
      </c>
      <c r="P6" s="43">
        <f>VLOOKUP(C6,银行退!D:G,4,FALSE)</f>
        <v>17</v>
      </c>
      <c r="Q6" t="str">
        <f t="shared" si="1"/>
        <v/>
      </c>
      <c r="R6" t="e">
        <f>VLOOKUP(C6,银行退!D:J,7,FALSE)</f>
        <v>#N/A</v>
      </c>
    </row>
    <row r="7" spans="1:18" customFormat="1" ht="14.25">
      <c r="A7" s="17">
        <v>42902.390717592592</v>
      </c>
      <c r="B7">
        <v>235929</v>
      </c>
      <c r="C7" t="s">
        <v>375</v>
      </c>
      <c r="D7" t="s">
        <v>376</v>
      </c>
      <c r="F7" s="15">
        <v>400</v>
      </c>
      <c r="G7" t="s">
        <v>57</v>
      </c>
      <c r="H7" t="s">
        <v>57</v>
      </c>
      <c r="I7" t="s">
        <v>96</v>
      </c>
      <c r="J7" t="s">
        <v>46</v>
      </c>
      <c r="K7" t="s">
        <v>97</v>
      </c>
      <c r="L7" t="s">
        <v>1044</v>
      </c>
      <c r="M7" t="s">
        <v>1045</v>
      </c>
      <c r="N7">
        <f>VLOOKUP(B7,HIS退!B:F,5,FALSE)</f>
        <v>-400</v>
      </c>
      <c r="O7" t="str">
        <f t="shared" si="0"/>
        <v/>
      </c>
      <c r="P7" s="43">
        <f>VLOOKUP(C7,银行退!D:G,4,FALSE)</f>
        <v>400</v>
      </c>
      <c r="Q7" t="str">
        <f t="shared" si="1"/>
        <v/>
      </c>
      <c r="R7" t="e">
        <f>VLOOKUP(C7,银行退!D:J,7,FALSE)</f>
        <v>#N/A</v>
      </c>
    </row>
    <row r="8" spans="1:18" customFormat="1" ht="14.25">
      <c r="A8" s="17">
        <v>42902.395324074074</v>
      </c>
      <c r="B8">
        <v>236295</v>
      </c>
      <c r="C8" t="s">
        <v>378</v>
      </c>
      <c r="D8" t="s">
        <v>379</v>
      </c>
      <c r="F8" s="15">
        <v>46</v>
      </c>
      <c r="G8" t="s">
        <v>57</v>
      </c>
      <c r="H8" t="s">
        <v>57</v>
      </c>
      <c r="I8" t="s">
        <v>96</v>
      </c>
      <c r="J8" t="s">
        <v>46</v>
      </c>
      <c r="K8" t="s">
        <v>97</v>
      </c>
      <c r="L8" t="s">
        <v>1046</v>
      </c>
      <c r="M8" t="s">
        <v>1047</v>
      </c>
      <c r="N8">
        <f>VLOOKUP(B8,HIS退!B:F,5,FALSE)</f>
        <v>-46</v>
      </c>
      <c r="O8" t="str">
        <f t="shared" si="0"/>
        <v/>
      </c>
      <c r="P8" s="43">
        <f>VLOOKUP(C8,银行退!D:G,4,FALSE)</f>
        <v>46</v>
      </c>
      <c r="Q8" t="str">
        <f t="shared" si="1"/>
        <v/>
      </c>
      <c r="R8" t="e">
        <f>VLOOKUP(C8,银行退!D:J,7,FALSE)</f>
        <v>#N/A</v>
      </c>
    </row>
    <row r="9" spans="1:18" customFormat="1" ht="14.25">
      <c r="A9" s="17">
        <v>42902.403958333336</v>
      </c>
      <c r="B9">
        <v>237012</v>
      </c>
      <c r="C9" t="s">
        <v>381</v>
      </c>
      <c r="D9" t="s">
        <v>382</v>
      </c>
      <c r="F9" s="15">
        <v>1468</v>
      </c>
      <c r="G9" t="s">
        <v>57</v>
      </c>
      <c r="H9" t="s">
        <v>57</v>
      </c>
      <c r="I9" t="s">
        <v>96</v>
      </c>
      <c r="J9" t="s">
        <v>46</v>
      </c>
      <c r="K9" t="s">
        <v>97</v>
      </c>
      <c r="L9" t="s">
        <v>1048</v>
      </c>
      <c r="M9" t="s">
        <v>1049</v>
      </c>
      <c r="N9">
        <f>VLOOKUP(B9,HIS退!B:F,5,FALSE)</f>
        <v>-1468</v>
      </c>
      <c r="O9" t="str">
        <f t="shared" si="0"/>
        <v/>
      </c>
      <c r="P9" s="43">
        <f>VLOOKUP(C9,银行退!D:G,4,FALSE)</f>
        <v>1468</v>
      </c>
      <c r="Q9" t="str">
        <f t="shared" si="1"/>
        <v/>
      </c>
      <c r="R9" t="e">
        <f>VLOOKUP(C9,银行退!D:J,7,FALSE)</f>
        <v>#N/A</v>
      </c>
    </row>
    <row r="10" spans="1:18" customFormat="1" ht="14.25">
      <c r="A10" s="17">
        <v>42902.410474537035</v>
      </c>
      <c r="B10">
        <v>237510</v>
      </c>
      <c r="C10" t="s">
        <v>387</v>
      </c>
      <c r="D10" t="s">
        <v>388</v>
      </c>
      <c r="F10" s="15">
        <v>600</v>
      </c>
      <c r="G10" t="s">
        <v>57</v>
      </c>
      <c r="H10" t="s">
        <v>57</v>
      </c>
      <c r="I10" t="s">
        <v>96</v>
      </c>
      <c r="J10" t="s">
        <v>46</v>
      </c>
      <c r="K10" t="s">
        <v>97</v>
      </c>
      <c r="L10" t="s">
        <v>1050</v>
      </c>
      <c r="M10" t="s">
        <v>1051</v>
      </c>
      <c r="N10">
        <f>VLOOKUP(B10,HIS退!B:F,5,FALSE)</f>
        <v>-600</v>
      </c>
      <c r="O10" t="str">
        <f t="shared" si="0"/>
        <v/>
      </c>
      <c r="P10" s="43">
        <f>VLOOKUP(C10,银行退!D:G,4,FALSE)</f>
        <v>600</v>
      </c>
      <c r="Q10" t="str">
        <f t="shared" si="1"/>
        <v/>
      </c>
      <c r="R10" t="e">
        <f>VLOOKUP(C10,银行退!D:J,7,FALSE)</f>
        <v>#N/A</v>
      </c>
    </row>
    <row r="11" spans="1:18" customFormat="1" ht="14.25">
      <c r="A11" s="17">
        <v>42902.410567129627</v>
      </c>
      <c r="B11">
        <v>237491</v>
      </c>
      <c r="C11" t="s">
        <v>384</v>
      </c>
      <c r="D11" t="s">
        <v>385</v>
      </c>
      <c r="F11" s="15">
        <v>328</v>
      </c>
      <c r="G11" t="s">
        <v>57</v>
      </c>
      <c r="H11" t="s">
        <v>57</v>
      </c>
      <c r="I11" t="s">
        <v>96</v>
      </c>
      <c r="J11" t="s">
        <v>46</v>
      </c>
      <c r="K11" t="s">
        <v>97</v>
      </c>
      <c r="L11" t="s">
        <v>1052</v>
      </c>
      <c r="M11" t="s">
        <v>1053</v>
      </c>
      <c r="N11">
        <f>VLOOKUP(B11,HIS退!B:F,5,FALSE)</f>
        <v>-328</v>
      </c>
      <c r="O11" t="str">
        <f t="shared" si="0"/>
        <v/>
      </c>
      <c r="P11" s="43">
        <f>VLOOKUP(C11,银行退!D:G,4,FALSE)</f>
        <v>328</v>
      </c>
      <c r="Q11" t="str">
        <f t="shared" si="1"/>
        <v/>
      </c>
      <c r="R11" t="e">
        <f>VLOOKUP(C11,银行退!D:J,7,FALSE)</f>
        <v>#N/A</v>
      </c>
    </row>
    <row r="12" spans="1:18" customFormat="1" ht="14.25">
      <c r="A12" s="17">
        <v>42902.418541666666</v>
      </c>
      <c r="B12">
        <v>238140</v>
      </c>
      <c r="C12" t="s">
        <v>390</v>
      </c>
      <c r="D12" t="s">
        <v>391</v>
      </c>
      <c r="F12" s="15">
        <v>8411</v>
      </c>
      <c r="G12" t="s">
        <v>57</v>
      </c>
      <c r="H12" t="s">
        <v>57</v>
      </c>
      <c r="I12" t="s">
        <v>96</v>
      </c>
      <c r="J12" t="s">
        <v>46</v>
      </c>
      <c r="K12" t="s">
        <v>97</v>
      </c>
      <c r="L12" t="s">
        <v>1054</v>
      </c>
      <c r="M12" t="s">
        <v>1055</v>
      </c>
      <c r="N12">
        <f>VLOOKUP(B12,HIS退!B:F,5,FALSE)</f>
        <v>-8411</v>
      </c>
      <c r="O12" t="str">
        <f t="shared" si="0"/>
        <v/>
      </c>
      <c r="P12" s="43">
        <f>VLOOKUP(C12,银行退!D:G,4,FALSE)</f>
        <v>8411</v>
      </c>
      <c r="Q12" t="str">
        <f t="shared" si="1"/>
        <v/>
      </c>
      <c r="R12" t="e">
        <f>VLOOKUP(C12,银行退!D:J,7,FALSE)</f>
        <v>#N/A</v>
      </c>
    </row>
    <row r="13" spans="1:18" ht="14.25">
      <c r="A13" s="17">
        <v>42902.422777777778</v>
      </c>
      <c r="B13">
        <v>238488</v>
      </c>
      <c r="C13" t="s">
        <v>1056</v>
      </c>
      <c r="D13" t="s">
        <v>393</v>
      </c>
      <c r="E13"/>
      <c r="F13" s="15">
        <v>800</v>
      </c>
      <c r="G13" t="s">
        <v>57</v>
      </c>
      <c r="H13" t="s">
        <v>57</v>
      </c>
      <c r="I13" t="s">
        <v>96</v>
      </c>
      <c r="J13" t="s">
        <v>360</v>
      </c>
      <c r="K13" t="s">
        <v>97</v>
      </c>
      <c r="L13" t="s">
        <v>1057</v>
      </c>
      <c r="M13" t="s">
        <v>1058</v>
      </c>
      <c r="N13" s="41">
        <f>VLOOKUP(B13,HIS退!B:F,5,FALSE)</f>
        <v>-800</v>
      </c>
      <c r="O13" s="41" t="str">
        <f t="shared" si="0"/>
        <v/>
      </c>
      <c r="P13" s="58">
        <f>VLOOKUP(C13,银行退!D:G,4,FALSE)</f>
        <v>800</v>
      </c>
      <c r="Q13" s="41" t="str">
        <f t="shared" si="1"/>
        <v/>
      </c>
      <c r="R13" s="41">
        <f>VLOOKUP(C13,银行退!D:J,7,FALSE)</f>
        <v>1</v>
      </c>
    </row>
    <row r="14" spans="1:18" customFormat="1" ht="14.25">
      <c r="A14" s="17">
        <v>42902.423391203702</v>
      </c>
      <c r="B14">
        <v>238523</v>
      </c>
      <c r="C14" t="s">
        <v>394</v>
      </c>
      <c r="D14" t="s">
        <v>395</v>
      </c>
      <c r="F14" s="15">
        <v>800</v>
      </c>
      <c r="G14" t="s">
        <v>57</v>
      </c>
      <c r="H14" t="s">
        <v>57</v>
      </c>
      <c r="I14" t="s">
        <v>96</v>
      </c>
      <c r="J14" t="s">
        <v>46</v>
      </c>
      <c r="K14" t="s">
        <v>97</v>
      </c>
      <c r="L14" t="s">
        <v>1059</v>
      </c>
      <c r="M14" t="s">
        <v>1060</v>
      </c>
      <c r="N14">
        <f>VLOOKUP(B14,HIS退!B:F,5,FALSE)</f>
        <v>-800</v>
      </c>
      <c r="O14" t="str">
        <f t="shared" si="0"/>
        <v/>
      </c>
      <c r="P14" s="43">
        <f>VLOOKUP(C14,银行退!D:G,4,FALSE)</f>
        <v>800</v>
      </c>
      <c r="Q14" t="str">
        <f t="shared" si="1"/>
        <v/>
      </c>
      <c r="R14" t="e">
        <f>VLOOKUP(C14,银行退!D:J,7,FALSE)</f>
        <v>#N/A</v>
      </c>
    </row>
    <row r="15" spans="1:18" ht="14.25">
      <c r="A15" s="17">
        <v>42902.424849537034</v>
      </c>
      <c r="B15">
        <v>238661</v>
      </c>
      <c r="C15" t="s">
        <v>397</v>
      </c>
      <c r="D15" t="s">
        <v>398</v>
      </c>
      <c r="E15"/>
      <c r="F15" s="15">
        <v>363</v>
      </c>
      <c r="G15" t="s">
        <v>57</v>
      </c>
      <c r="H15" t="s">
        <v>57</v>
      </c>
      <c r="I15" t="s">
        <v>96</v>
      </c>
      <c r="J15" t="s">
        <v>360</v>
      </c>
      <c r="K15" t="s">
        <v>97</v>
      </c>
      <c r="L15" t="s">
        <v>1061</v>
      </c>
      <c r="M15" t="s">
        <v>1062</v>
      </c>
      <c r="N15" s="41">
        <f>VLOOKUP(B15,HIS退!B:F,5,FALSE)</f>
        <v>-363</v>
      </c>
      <c r="O15" s="41" t="str">
        <f t="shared" si="0"/>
        <v/>
      </c>
      <c r="P15" s="58">
        <f>VLOOKUP(C15,银行退!D:G,4,FALSE)</f>
        <v>363</v>
      </c>
      <c r="Q15" s="41" t="str">
        <f t="shared" si="1"/>
        <v/>
      </c>
      <c r="R15" s="41">
        <f>VLOOKUP(C15,银行退!D:J,7,FALSE)</f>
        <v>1</v>
      </c>
    </row>
    <row r="16" spans="1:18" customFormat="1" ht="14.25">
      <c r="A16" s="17">
        <v>42902.429201388892</v>
      </c>
      <c r="B16">
        <v>239000</v>
      </c>
      <c r="C16" t="s">
        <v>399</v>
      </c>
      <c r="D16" t="s">
        <v>400</v>
      </c>
      <c r="F16" s="15">
        <v>450</v>
      </c>
      <c r="G16" t="s">
        <v>57</v>
      </c>
      <c r="H16" t="s">
        <v>57</v>
      </c>
      <c r="I16" t="s">
        <v>96</v>
      </c>
      <c r="J16" t="s">
        <v>46</v>
      </c>
      <c r="K16" t="s">
        <v>97</v>
      </c>
      <c r="L16" t="s">
        <v>1063</v>
      </c>
      <c r="M16" t="s">
        <v>1064</v>
      </c>
      <c r="N16">
        <f>VLOOKUP(B16,HIS退!B:F,5,FALSE)</f>
        <v>-450</v>
      </c>
      <c r="O16" t="str">
        <f t="shared" si="0"/>
        <v/>
      </c>
      <c r="P16" s="43">
        <f>VLOOKUP(C16,银行退!D:G,4,FALSE)</f>
        <v>450</v>
      </c>
      <c r="Q16" t="str">
        <f t="shared" si="1"/>
        <v/>
      </c>
      <c r="R16" t="e">
        <f>VLOOKUP(C16,银行退!D:J,7,FALSE)</f>
        <v>#N/A</v>
      </c>
    </row>
    <row r="17" spans="1:18" ht="14.25">
      <c r="A17" s="17">
        <v>42902.432592592595</v>
      </c>
      <c r="B17">
        <v>239243</v>
      </c>
      <c r="C17" t="s">
        <v>402</v>
      </c>
      <c r="D17" t="s">
        <v>403</v>
      </c>
      <c r="E17"/>
      <c r="F17" s="15">
        <v>4</v>
      </c>
      <c r="G17" t="s">
        <v>57</v>
      </c>
      <c r="H17" t="s">
        <v>57</v>
      </c>
      <c r="I17" t="s">
        <v>96</v>
      </c>
      <c r="J17" t="s">
        <v>360</v>
      </c>
      <c r="K17" t="s">
        <v>97</v>
      </c>
      <c r="L17" t="s">
        <v>1065</v>
      </c>
      <c r="M17" t="s">
        <v>1066</v>
      </c>
      <c r="N17" s="41">
        <f>VLOOKUP(B17,HIS退!B:F,5,FALSE)</f>
        <v>-4</v>
      </c>
      <c r="O17" s="41" t="str">
        <f t="shared" si="0"/>
        <v/>
      </c>
      <c r="P17" s="58">
        <f>VLOOKUP(C17,银行退!D:G,4,FALSE)</f>
        <v>4</v>
      </c>
      <c r="Q17" s="41" t="str">
        <f t="shared" si="1"/>
        <v/>
      </c>
      <c r="R17" s="41">
        <f>VLOOKUP(C17,银行退!D:J,7,FALSE)</f>
        <v>1</v>
      </c>
    </row>
    <row r="18" spans="1:18" ht="14.25">
      <c r="A18" s="17">
        <v>42902.442939814813</v>
      </c>
      <c r="B18">
        <v>239988</v>
      </c>
      <c r="C18" t="s">
        <v>404</v>
      </c>
      <c r="D18" t="s">
        <v>405</v>
      </c>
      <c r="E18"/>
      <c r="F18" s="15">
        <v>612</v>
      </c>
      <c r="G18" t="s">
        <v>57</v>
      </c>
      <c r="H18" t="s">
        <v>57</v>
      </c>
      <c r="I18" t="s">
        <v>96</v>
      </c>
      <c r="J18" t="s">
        <v>360</v>
      </c>
      <c r="K18" t="s">
        <v>97</v>
      </c>
      <c r="L18" t="s">
        <v>1067</v>
      </c>
      <c r="M18" t="s">
        <v>1068</v>
      </c>
      <c r="N18" s="41">
        <f>VLOOKUP(B18,HIS退!B:F,5,FALSE)</f>
        <v>-612</v>
      </c>
      <c r="O18" s="41" t="str">
        <f t="shared" si="0"/>
        <v/>
      </c>
      <c r="P18" s="58">
        <f>VLOOKUP(C18,银行退!D:G,4,FALSE)</f>
        <v>612</v>
      </c>
      <c r="Q18" s="41" t="str">
        <f t="shared" si="1"/>
        <v/>
      </c>
      <c r="R18" s="41">
        <f>VLOOKUP(C18,银行退!D:J,7,FALSE)</f>
        <v>1</v>
      </c>
    </row>
    <row r="19" spans="1:18" customFormat="1" ht="14.25">
      <c r="A19" s="17">
        <v>42902.455879629626</v>
      </c>
      <c r="B19">
        <v>240770</v>
      </c>
      <c r="C19" t="s">
        <v>406</v>
      </c>
      <c r="D19" t="s">
        <v>407</v>
      </c>
      <c r="F19" s="15">
        <v>259</v>
      </c>
      <c r="G19" t="s">
        <v>57</v>
      </c>
      <c r="H19" t="s">
        <v>57</v>
      </c>
      <c r="I19" t="s">
        <v>96</v>
      </c>
      <c r="J19" t="s">
        <v>46</v>
      </c>
      <c r="K19" t="s">
        <v>97</v>
      </c>
      <c r="L19" t="s">
        <v>1069</v>
      </c>
      <c r="M19" t="s">
        <v>1070</v>
      </c>
      <c r="N19">
        <f>VLOOKUP(B19,HIS退!B:F,5,FALSE)</f>
        <v>-259</v>
      </c>
      <c r="O19" t="str">
        <f t="shared" si="0"/>
        <v/>
      </c>
      <c r="P19" s="43">
        <f>VLOOKUP(C19,银行退!D:G,4,FALSE)</f>
        <v>259</v>
      </c>
      <c r="Q19" t="str">
        <f t="shared" si="1"/>
        <v/>
      </c>
      <c r="R19" t="e">
        <f>VLOOKUP(C19,银行退!D:J,7,FALSE)</f>
        <v>#N/A</v>
      </c>
    </row>
    <row r="20" spans="1:18" s="52" customFormat="1" ht="14.25">
      <c r="A20" s="17">
        <v>42902.459664351853</v>
      </c>
      <c r="B20">
        <v>241018</v>
      </c>
      <c r="C20" t="s">
        <v>409</v>
      </c>
      <c r="D20" t="s">
        <v>410</v>
      </c>
      <c r="E20"/>
      <c r="F20" s="15">
        <v>86</v>
      </c>
      <c r="G20" t="s">
        <v>57</v>
      </c>
      <c r="H20" t="s">
        <v>57</v>
      </c>
      <c r="I20" t="s">
        <v>96</v>
      </c>
      <c r="J20" t="s">
        <v>46</v>
      </c>
      <c r="K20" t="s">
        <v>97</v>
      </c>
      <c r="L20" t="s">
        <v>1071</v>
      </c>
      <c r="M20" t="s">
        <v>1072</v>
      </c>
      <c r="N20">
        <f>VLOOKUP(B20,HIS退!B:F,5,FALSE)</f>
        <v>-86</v>
      </c>
      <c r="O20" t="str">
        <f t="shared" si="0"/>
        <v/>
      </c>
      <c r="P20" s="43">
        <f>VLOOKUP(C20,银行退!D:G,4,FALSE)</f>
        <v>86</v>
      </c>
      <c r="Q20" t="str">
        <f t="shared" si="1"/>
        <v/>
      </c>
      <c r="R20" t="e">
        <f>VLOOKUP(C20,银行退!D:J,7,FALSE)</f>
        <v>#N/A</v>
      </c>
    </row>
    <row r="21" spans="1:18" customFormat="1" ht="14.25">
      <c r="A21" s="17">
        <v>42902.460069444445</v>
      </c>
      <c r="B21">
        <v>241041</v>
      </c>
      <c r="C21" t="s">
        <v>412</v>
      </c>
      <c r="D21" t="s">
        <v>413</v>
      </c>
      <c r="F21" s="15">
        <v>115</v>
      </c>
      <c r="G21" t="s">
        <v>57</v>
      </c>
      <c r="H21" t="s">
        <v>57</v>
      </c>
      <c r="I21" t="s">
        <v>96</v>
      </c>
      <c r="J21" t="s">
        <v>46</v>
      </c>
      <c r="K21" t="s">
        <v>97</v>
      </c>
      <c r="L21" t="s">
        <v>1073</v>
      </c>
      <c r="M21" t="s">
        <v>1074</v>
      </c>
      <c r="N21">
        <f>VLOOKUP(B21,HIS退!B:F,5,FALSE)</f>
        <v>-115</v>
      </c>
      <c r="O21" t="str">
        <f t="shared" si="0"/>
        <v/>
      </c>
      <c r="P21" s="43">
        <f>VLOOKUP(C21,银行退!D:G,4,FALSE)</f>
        <v>115</v>
      </c>
      <c r="Q21" t="str">
        <f t="shared" si="1"/>
        <v/>
      </c>
      <c r="R21" t="e">
        <f>VLOOKUP(C21,银行退!D:J,7,FALSE)</f>
        <v>#N/A</v>
      </c>
    </row>
    <row r="22" spans="1:18" customFormat="1" ht="14.25">
      <c r="A22" s="17">
        <v>42902.461030092592</v>
      </c>
      <c r="B22">
        <v>241111</v>
      </c>
      <c r="C22" t="s">
        <v>415</v>
      </c>
      <c r="D22" t="s">
        <v>416</v>
      </c>
      <c r="F22" s="15">
        <v>72</v>
      </c>
      <c r="G22" t="s">
        <v>57</v>
      </c>
      <c r="H22" t="s">
        <v>57</v>
      </c>
      <c r="I22" t="s">
        <v>96</v>
      </c>
      <c r="J22" t="s">
        <v>46</v>
      </c>
      <c r="K22" t="s">
        <v>97</v>
      </c>
      <c r="L22" t="s">
        <v>1075</v>
      </c>
      <c r="M22" t="s">
        <v>1076</v>
      </c>
      <c r="N22">
        <f>VLOOKUP(B22,HIS退!B:F,5,FALSE)</f>
        <v>-72</v>
      </c>
      <c r="O22" t="str">
        <f t="shared" si="0"/>
        <v/>
      </c>
      <c r="P22" s="43">
        <f>VLOOKUP(C22,银行退!D:G,4,FALSE)</f>
        <v>72</v>
      </c>
      <c r="Q22" t="str">
        <f t="shared" si="1"/>
        <v/>
      </c>
      <c r="R22" t="e">
        <f>VLOOKUP(C22,银行退!D:J,7,FALSE)</f>
        <v>#N/A</v>
      </c>
    </row>
    <row r="23" spans="1:18" customFormat="1" ht="14.25">
      <c r="A23" s="17">
        <v>42902.465567129628</v>
      </c>
      <c r="B23">
        <v>241389</v>
      </c>
      <c r="C23" t="s">
        <v>418</v>
      </c>
      <c r="D23" t="s">
        <v>419</v>
      </c>
      <c r="F23" s="15">
        <v>2000</v>
      </c>
      <c r="G23" t="s">
        <v>57</v>
      </c>
      <c r="H23" t="s">
        <v>57</v>
      </c>
      <c r="I23" t="s">
        <v>96</v>
      </c>
      <c r="J23" t="s">
        <v>46</v>
      </c>
      <c r="K23" t="s">
        <v>97</v>
      </c>
      <c r="L23" t="s">
        <v>1077</v>
      </c>
      <c r="M23" t="s">
        <v>1078</v>
      </c>
      <c r="N23">
        <f>VLOOKUP(B23,HIS退!B:F,5,FALSE)</f>
        <v>-2000</v>
      </c>
      <c r="O23" t="str">
        <f t="shared" si="0"/>
        <v/>
      </c>
      <c r="P23" s="43">
        <f>VLOOKUP(C23,银行退!D:G,4,FALSE)</f>
        <v>2000</v>
      </c>
      <c r="Q23" t="str">
        <f t="shared" si="1"/>
        <v/>
      </c>
      <c r="R23" t="e">
        <f>VLOOKUP(C23,银行退!D:J,7,FALSE)</f>
        <v>#N/A</v>
      </c>
    </row>
    <row r="24" spans="1:18" customFormat="1" ht="14.25">
      <c r="A24" s="17">
        <v>42902.470277777778</v>
      </c>
      <c r="B24">
        <v>241690</v>
      </c>
      <c r="C24" t="s">
        <v>421</v>
      </c>
      <c r="D24" t="s">
        <v>422</v>
      </c>
      <c r="F24" s="15">
        <v>38</v>
      </c>
      <c r="G24" t="s">
        <v>57</v>
      </c>
      <c r="H24" t="s">
        <v>57</v>
      </c>
      <c r="I24" t="s">
        <v>96</v>
      </c>
      <c r="J24" t="s">
        <v>46</v>
      </c>
      <c r="K24" t="s">
        <v>97</v>
      </c>
      <c r="L24" t="s">
        <v>1079</v>
      </c>
      <c r="M24" t="s">
        <v>1080</v>
      </c>
      <c r="N24">
        <f>VLOOKUP(B24,HIS退!B:F,5,FALSE)</f>
        <v>-38</v>
      </c>
      <c r="O24" t="str">
        <f t="shared" si="0"/>
        <v/>
      </c>
      <c r="P24" s="43">
        <f>VLOOKUP(C24,银行退!D:G,4,FALSE)</f>
        <v>38</v>
      </c>
      <c r="Q24" t="str">
        <f t="shared" si="1"/>
        <v/>
      </c>
      <c r="R24" t="e">
        <f>VLOOKUP(C24,银行退!D:J,7,FALSE)</f>
        <v>#N/A</v>
      </c>
    </row>
    <row r="25" spans="1:18" customFormat="1" ht="14.25">
      <c r="A25" s="17">
        <v>42902.475543981483</v>
      </c>
      <c r="B25">
        <v>242004</v>
      </c>
      <c r="C25" t="s">
        <v>427</v>
      </c>
      <c r="D25" t="s">
        <v>428</v>
      </c>
      <c r="F25" s="15">
        <v>165</v>
      </c>
      <c r="G25" t="s">
        <v>57</v>
      </c>
      <c r="H25" t="s">
        <v>57</v>
      </c>
      <c r="I25" t="s">
        <v>96</v>
      </c>
      <c r="J25" t="s">
        <v>46</v>
      </c>
      <c r="K25" t="s">
        <v>97</v>
      </c>
      <c r="L25" t="s">
        <v>1081</v>
      </c>
      <c r="M25" t="s">
        <v>1082</v>
      </c>
      <c r="N25">
        <f>VLOOKUP(B25,HIS退!B:F,5,FALSE)</f>
        <v>-165</v>
      </c>
      <c r="O25" t="str">
        <f t="shared" si="0"/>
        <v/>
      </c>
      <c r="P25" s="43">
        <f>VLOOKUP(C25,银行退!D:G,4,FALSE)</f>
        <v>165</v>
      </c>
      <c r="Q25" t="str">
        <f t="shared" si="1"/>
        <v/>
      </c>
      <c r="R25" t="e">
        <f>VLOOKUP(C25,银行退!D:J,7,FALSE)</f>
        <v>#N/A</v>
      </c>
    </row>
    <row r="26" spans="1:18" s="52" customFormat="1" ht="14.25">
      <c r="A26" s="17">
        <v>42902.475601851853</v>
      </c>
      <c r="B26">
        <v>241974</v>
      </c>
      <c r="C26" t="s">
        <v>424</v>
      </c>
      <c r="D26" t="s">
        <v>425</v>
      </c>
      <c r="E26"/>
      <c r="F26" s="15">
        <v>1019</v>
      </c>
      <c r="G26" t="s">
        <v>57</v>
      </c>
      <c r="H26" t="s">
        <v>57</v>
      </c>
      <c r="I26" t="s">
        <v>96</v>
      </c>
      <c r="J26" t="s">
        <v>46</v>
      </c>
      <c r="K26" t="s">
        <v>97</v>
      </c>
      <c r="L26" t="s">
        <v>1083</v>
      </c>
      <c r="M26" t="s">
        <v>1084</v>
      </c>
      <c r="N26">
        <f>VLOOKUP(B26,HIS退!B:F,5,FALSE)</f>
        <v>-1019</v>
      </c>
      <c r="O26" t="str">
        <f t="shared" si="0"/>
        <v/>
      </c>
      <c r="P26" s="43">
        <f>VLOOKUP(C26,银行退!D:G,4,FALSE)</f>
        <v>1019</v>
      </c>
      <c r="Q26" t="str">
        <f t="shared" si="1"/>
        <v/>
      </c>
      <c r="R26" t="e">
        <f>VLOOKUP(C26,银行退!D:J,7,FALSE)</f>
        <v>#N/A</v>
      </c>
    </row>
    <row r="27" spans="1:18" ht="14.25">
      <c r="A27" s="17">
        <v>42902.476967592593</v>
      </c>
      <c r="B27">
        <v>242065</v>
      </c>
      <c r="C27" t="s">
        <v>430</v>
      </c>
      <c r="D27" t="s">
        <v>431</v>
      </c>
      <c r="E27"/>
      <c r="F27" s="15">
        <v>406</v>
      </c>
      <c r="G27" t="s">
        <v>57</v>
      </c>
      <c r="H27" t="s">
        <v>57</v>
      </c>
      <c r="I27" t="s">
        <v>96</v>
      </c>
      <c r="J27" t="s">
        <v>360</v>
      </c>
      <c r="K27" t="s">
        <v>97</v>
      </c>
      <c r="L27" t="s">
        <v>1085</v>
      </c>
      <c r="M27" t="s">
        <v>1086</v>
      </c>
      <c r="N27" s="41">
        <f>VLOOKUP(B27,HIS退!B:F,5,FALSE)</f>
        <v>-406</v>
      </c>
      <c r="O27" s="41" t="str">
        <f t="shared" si="0"/>
        <v/>
      </c>
      <c r="P27" s="58">
        <f>VLOOKUP(C27,银行退!D:G,4,FALSE)</f>
        <v>406</v>
      </c>
      <c r="Q27" s="41" t="str">
        <f t="shared" si="1"/>
        <v/>
      </c>
      <c r="R27" s="41">
        <f>VLOOKUP(C27,银行退!D:J,7,FALSE)</f>
        <v>1</v>
      </c>
    </row>
    <row r="28" spans="1:18" ht="14.25">
      <c r="A28" s="17">
        <v>42902.477361111109</v>
      </c>
      <c r="B28">
        <v>242085</v>
      </c>
      <c r="C28" t="s">
        <v>432</v>
      </c>
      <c r="D28" t="s">
        <v>433</v>
      </c>
      <c r="E28"/>
      <c r="F28" s="15">
        <v>755</v>
      </c>
      <c r="G28" t="s">
        <v>57</v>
      </c>
      <c r="H28" t="s">
        <v>57</v>
      </c>
      <c r="I28" t="s">
        <v>96</v>
      </c>
      <c r="J28" t="s">
        <v>360</v>
      </c>
      <c r="K28" t="s">
        <v>97</v>
      </c>
      <c r="L28" t="s">
        <v>1087</v>
      </c>
      <c r="M28" t="s">
        <v>1088</v>
      </c>
      <c r="N28" s="41">
        <f>VLOOKUP(B28,HIS退!B:F,5,FALSE)</f>
        <v>-755</v>
      </c>
      <c r="O28" s="41" t="str">
        <f t="shared" si="0"/>
        <v/>
      </c>
      <c r="P28" s="58">
        <f>VLOOKUP(C28,银行退!D:G,4,FALSE)</f>
        <v>755</v>
      </c>
      <c r="Q28" s="41" t="str">
        <f t="shared" si="1"/>
        <v/>
      </c>
      <c r="R28" s="41">
        <f>VLOOKUP(C28,银行退!D:J,7,FALSE)</f>
        <v>1</v>
      </c>
    </row>
    <row r="29" spans="1:18" customFormat="1" ht="14.25">
      <c r="A29" s="17">
        <v>42902.490787037037</v>
      </c>
      <c r="B29">
        <v>242688</v>
      </c>
      <c r="C29" t="s">
        <v>434</v>
      </c>
      <c r="D29" t="s">
        <v>435</v>
      </c>
      <c r="F29" s="15">
        <v>265</v>
      </c>
      <c r="G29" t="s">
        <v>57</v>
      </c>
      <c r="H29" t="s">
        <v>57</v>
      </c>
      <c r="I29" t="s">
        <v>96</v>
      </c>
      <c r="J29" t="s">
        <v>46</v>
      </c>
      <c r="K29" t="s">
        <v>97</v>
      </c>
      <c r="L29" t="s">
        <v>1089</v>
      </c>
      <c r="M29" t="s">
        <v>1090</v>
      </c>
      <c r="N29">
        <f>VLOOKUP(B29,HIS退!B:F,5,FALSE)</f>
        <v>-265</v>
      </c>
      <c r="O29" t="str">
        <f t="shared" si="0"/>
        <v/>
      </c>
      <c r="P29" s="43">
        <f>VLOOKUP(C29,银行退!D:G,4,FALSE)</f>
        <v>265</v>
      </c>
      <c r="Q29" t="str">
        <f t="shared" si="1"/>
        <v/>
      </c>
      <c r="R29" t="e">
        <f>VLOOKUP(C29,银行退!D:J,7,FALSE)</f>
        <v>#N/A</v>
      </c>
    </row>
    <row r="30" spans="1:18" ht="14.25">
      <c r="A30" s="17">
        <v>42902.496099537035</v>
      </c>
      <c r="B30">
        <v>242872</v>
      </c>
      <c r="C30" t="s">
        <v>436</v>
      </c>
      <c r="D30" t="s">
        <v>437</v>
      </c>
      <c r="E30"/>
      <c r="F30" s="15">
        <v>420</v>
      </c>
      <c r="G30" t="s">
        <v>57</v>
      </c>
      <c r="H30" t="s">
        <v>57</v>
      </c>
      <c r="I30" t="s">
        <v>96</v>
      </c>
      <c r="J30" t="s">
        <v>360</v>
      </c>
      <c r="K30" t="s">
        <v>97</v>
      </c>
      <c r="L30" t="s">
        <v>1091</v>
      </c>
      <c r="M30" t="s">
        <v>1092</v>
      </c>
      <c r="N30" s="41">
        <f>VLOOKUP(B30,HIS退!B:F,5,FALSE)</f>
        <v>-420</v>
      </c>
      <c r="O30" s="41" t="str">
        <f t="shared" si="0"/>
        <v/>
      </c>
      <c r="P30" s="58">
        <f>VLOOKUP(C30,银行退!D:G,4,FALSE)</f>
        <v>420</v>
      </c>
      <c r="Q30" s="41" t="str">
        <f t="shared" si="1"/>
        <v/>
      </c>
      <c r="R30" s="41">
        <f>VLOOKUP(C30,银行退!D:J,7,FALSE)</f>
        <v>1</v>
      </c>
    </row>
    <row r="31" spans="1:18" customFormat="1" ht="14.25">
      <c r="A31" s="17">
        <v>42902.496412037035</v>
      </c>
      <c r="B31">
        <v>242884</v>
      </c>
      <c r="C31" t="s">
        <v>438</v>
      </c>
      <c r="D31" t="s">
        <v>439</v>
      </c>
      <c r="F31" s="15">
        <v>583</v>
      </c>
      <c r="G31" t="s">
        <v>57</v>
      </c>
      <c r="H31" t="s">
        <v>57</v>
      </c>
      <c r="I31" t="s">
        <v>96</v>
      </c>
      <c r="J31" t="s">
        <v>46</v>
      </c>
      <c r="K31" t="s">
        <v>97</v>
      </c>
      <c r="L31" t="s">
        <v>1093</v>
      </c>
      <c r="M31" t="s">
        <v>1094</v>
      </c>
      <c r="N31">
        <f>VLOOKUP(B31,HIS退!B:F,5,FALSE)</f>
        <v>-583</v>
      </c>
      <c r="O31" t="str">
        <f t="shared" si="0"/>
        <v/>
      </c>
      <c r="P31" s="43">
        <f>VLOOKUP(C31,银行退!D:G,4,FALSE)</f>
        <v>583</v>
      </c>
      <c r="Q31" t="str">
        <f t="shared" si="1"/>
        <v/>
      </c>
      <c r="R31" t="e">
        <f>VLOOKUP(C31,银行退!D:J,7,FALSE)</f>
        <v>#N/A</v>
      </c>
    </row>
    <row r="32" spans="1:18" customFormat="1" ht="14.25">
      <c r="A32" s="17">
        <v>42902.496701388889</v>
      </c>
      <c r="B32">
        <v>242908</v>
      </c>
      <c r="C32" t="s">
        <v>441</v>
      </c>
      <c r="D32" t="s">
        <v>442</v>
      </c>
      <c r="F32" s="15">
        <v>206</v>
      </c>
      <c r="G32" t="s">
        <v>57</v>
      </c>
      <c r="H32" t="s">
        <v>57</v>
      </c>
      <c r="I32" t="s">
        <v>96</v>
      </c>
      <c r="J32" t="s">
        <v>46</v>
      </c>
      <c r="K32" t="s">
        <v>97</v>
      </c>
      <c r="L32" t="s">
        <v>1095</v>
      </c>
      <c r="M32" t="s">
        <v>1096</v>
      </c>
      <c r="N32">
        <f>VLOOKUP(B32,HIS退!B:F,5,FALSE)</f>
        <v>-206</v>
      </c>
      <c r="O32" t="str">
        <f t="shared" si="0"/>
        <v/>
      </c>
      <c r="P32" s="43">
        <f>VLOOKUP(C32,银行退!D:G,4,FALSE)</f>
        <v>206</v>
      </c>
      <c r="Q32" t="str">
        <f t="shared" si="1"/>
        <v/>
      </c>
      <c r="R32" t="e">
        <f>VLOOKUP(C32,银行退!D:J,7,FALSE)</f>
        <v>#N/A</v>
      </c>
    </row>
    <row r="33" spans="1:18" ht="14.25">
      <c r="A33" s="17">
        <v>42902.49863425926</v>
      </c>
      <c r="B33">
        <v>242992</v>
      </c>
      <c r="C33" t="s">
        <v>444</v>
      </c>
      <c r="D33" t="s">
        <v>445</v>
      </c>
      <c r="E33"/>
      <c r="F33" s="15">
        <v>702</v>
      </c>
      <c r="G33" t="s">
        <v>57</v>
      </c>
      <c r="H33" t="s">
        <v>57</v>
      </c>
      <c r="I33" t="s">
        <v>96</v>
      </c>
      <c r="J33" t="s">
        <v>360</v>
      </c>
      <c r="K33" t="s">
        <v>97</v>
      </c>
      <c r="L33" t="s">
        <v>1097</v>
      </c>
      <c r="M33" t="s">
        <v>1098</v>
      </c>
      <c r="N33" s="41">
        <f>VLOOKUP(B33,HIS退!B:F,5,FALSE)</f>
        <v>-702</v>
      </c>
      <c r="O33" s="41" t="str">
        <f t="shared" si="0"/>
        <v/>
      </c>
      <c r="P33" s="58">
        <f>VLOOKUP(C33,银行退!D:G,4,FALSE)</f>
        <v>702</v>
      </c>
      <c r="Q33" s="41" t="str">
        <f t="shared" si="1"/>
        <v/>
      </c>
      <c r="R33" s="41">
        <f>VLOOKUP(C33,银行退!D:J,7,FALSE)</f>
        <v>1</v>
      </c>
    </row>
    <row r="34" spans="1:18" customFormat="1" ht="14.25">
      <c r="A34" s="17">
        <v>42902.499456018515</v>
      </c>
      <c r="B34">
        <v>243002</v>
      </c>
      <c r="C34" t="s">
        <v>446</v>
      </c>
      <c r="D34" t="s">
        <v>447</v>
      </c>
      <c r="F34" s="15">
        <v>450</v>
      </c>
      <c r="G34" t="s">
        <v>57</v>
      </c>
      <c r="H34" t="s">
        <v>57</v>
      </c>
      <c r="I34" t="s">
        <v>96</v>
      </c>
      <c r="J34" t="s">
        <v>46</v>
      </c>
      <c r="K34" t="s">
        <v>97</v>
      </c>
      <c r="L34" t="s">
        <v>1099</v>
      </c>
      <c r="M34" t="s">
        <v>1100</v>
      </c>
      <c r="N34">
        <f>VLOOKUP(B34,HIS退!B:F,5,FALSE)</f>
        <v>-450</v>
      </c>
      <c r="O34" t="str">
        <f t="shared" si="0"/>
        <v/>
      </c>
      <c r="P34" s="43">
        <f>VLOOKUP(C34,银行退!D:G,4,FALSE)</f>
        <v>450</v>
      </c>
      <c r="Q34" t="str">
        <f t="shared" si="1"/>
        <v/>
      </c>
      <c r="R34" t="e">
        <f>VLOOKUP(C34,银行退!D:J,7,FALSE)</f>
        <v>#N/A</v>
      </c>
    </row>
    <row r="35" spans="1:18" customFormat="1" ht="14.25">
      <c r="A35" s="17">
        <v>42902.524039351854</v>
      </c>
      <c r="B35">
        <v>243391</v>
      </c>
      <c r="C35" t="s">
        <v>449</v>
      </c>
      <c r="D35" t="s">
        <v>450</v>
      </c>
      <c r="F35" s="15">
        <v>200</v>
      </c>
      <c r="G35" t="s">
        <v>57</v>
      </c>
      <c r="H35" t="s">
        <v>57</v>
      </c>
      <c r="I35" t="s">
        <v>96</v>
      </c>
      <c r="J35" t="s">
        <v>46</v>
      </c>
      <c r="K35" t="s">
        <v>97</v>
      </c>
      <c r="L35" t="s">
        <v>1101</v>
      </c>
      <c r="M35" t="s">
        <v>1102</v>
      </c>
      <c r="N35">
        <f>VLOOKUP(B35,HIS退!B:F,5,FALSE)</f>
        <v>-200</v>
      </c>
      <c r="O35" t="str">
        <f t="shared" si="0"/>
        <v/>
      </c>
      <c r="P35" s="43">
        <f>VLOOKUP(C35,银行退!D:G,4,FALSE)</f>
        <v>200</v>
      </c>
      <c r="Q35" t="str">
        <f t="shared" si="1"/>
        <v/>
      </c>
      <c r="R35" t="e">
        <f>VLOOKUP(C35,银行退!D:J,7,FALSE)</f>
        <v>#N/A</v>
      </c>
    </row>
    <row r="36" spans="1:18" ht="14.25">
      <c r="A36" s="17">
        <v>42902.53564814815</v>
      </c>
      <c r="B36">
        <v>243473</v>
      </c>
      <c r="C36" t="s">
        <v>452</v>
      </c>
      <c r="D36" t="s">
        <v>453</v>
      </c>
      <c r="E36"/>
      <c r="F36" s="15">
        <v>882</v>
      </c>
      <c r="G36" t="s">
        <v>57</v>
      </c>
      <c r="H36" t="s">
        <v>57</v>
      </c>
      <c r="I36" t="s">
        <v>96</v>
      </c>
      <c r="J36" t="s">
        <v>360</v>
      </c>
      <c r="K36" t="s">
        <v>97</v>
      </c>
      <c r="L36" t="s">
        <v>1103</v>
      </c>
      <c r="M36" t="s">
        <v>1104</v>
      </c>
      <c r="N36" s="41">
        <f>VLOOKUP(B36,HIS退!B:F,5,FALSE)</f>
        <v>-882</v>
      </c>
      <c r="O36" s="41" t="str">
        <f t="shared" si="0"/>
        <v/>
      </c>
      <c r="P36" s="58">
        <f>VLOOKUP(C36,银行退!D:G,4,FALSE)</f>
        <v>882</v>
      </c>
      <c r="Q36" s="41" t="str">
        <f t="shared" si="1"/>
        <v/>
      </c>
      <c r="R36" s="41">
        <f>VLOOKUP(C36,银行退!D:J,7,FALSE)</f>
        <v>1</v>
      </c>
    </row>
    <row r="37" spans="1:18" customFormat="1" ht="14.25">
      <c r="A37" s="17">
        <v>42902.568206018521</v>
      </c>
      <c r="B37">
        <v>243737</v>
      </c>
      <c r="C37" t="s">
        <v>454</v>
      </c>
      <c r="D37" t="s">
        <v>455</v>
      </c>
      <c r="F37" s="15">
        <v>6780</v>
      </c>
      <c r="G37" t="s">
        <v>57</v>
      </c>
      <c r="H37" t="s">
        <v>57</v>
      </c>
      <c r="I37" t="s">
        <v>96</v>
      </c>
      <c r="J37" t="s">
        <v>46</v>
      </c>
      <c r="K37" t="s">
        <v>97</v>
      </c>
      <c r="L37" t="s">
        <v>1105</v>
      </c>
      <c r="M37" t="s">
        <v>1106</v>
      </c>
      <c r="N37">
        <f>VLOOKUP(B37,HIS退!B:F,5,FALSE)</f>
        <v>-6780</v>
      </c>
      <c r="O37" t="str">
        <f t="shared" si="0"/>
        <v/>
      </c>
      <c r="P37" s="43">
        <f>VLOOKUP(C37,银行退!D:G,4,FALSE)</f>
        <v>6780</v>
      </c>
      <c r="Q37" t="str">
        <f t="shared" si="1"/>
        <v/>
      </c>
      <c r="R37" t="e">
        <f>VLOOKUP(C37,银行退!D:J,7,FALSE)</f>
        <v>#N/A</v>
      </c>
    </row>
    <row r="38" spans="1:18" customFormat="1" ht="14.25">
      <c r="A38" s="17">
        <v>42902.603101851855</v>
      </c>
      <c r="B38">
        <v>244745</v>
      </c>
      <c r="C38" t="s">
        <v>457</v>
      </c>
      <c r="D38" t="s">
        <v>458</v>
      </c>
      <c r="F38" s="15">
        <v>475</v>
      </c>
      <c r="G38" t="s">
        <v>57</v>
      </c>
      <c r="H38" t="s">
        <v>57</v>
      </c>
      <c r="I38" t="s">
        <v>96</v>
      </c>
      <c r="J38" t="s">
        <v>46</v>
      </c>
      <c r="K38" t="s">
        <v>97</v>
      </c>
      <c r="L38" t="s">
        <v>1107</v>
      </c>
      <c r="M38" t="s">
        <v>1108</v>
      </c>
      <c r="N38">
        <f>VLOOKUP(B38,HIS退!B:F,5,FALSE)</f>
        <v>-475</v>
      </c>
      <c r="O38" t="str">
        <f t="shared" si="0"/>
        <v/>
      </c>
      <c r="P38" s="43">
        <f>VLOOKUP(C38,银行退!D:G,4,FALSE)</f>
        <v>475</v>
      </c>
      <c r="Q38" t="str">
        <f t="shared" si="1"/>
        <v/>
      </c>
      <c r="R38" t="e">
        <f>VLOOKUP(C38,银行退!D:J,7,FALSE)</f>
        <v>#N/A</v>
      </c>
    </row>
    <row r="39" spans="1:18" customFormat="1" ht="14.25">
      <c r="A39" s="17">
        <v>42902.603206018517</v>
      </c>
      <c r="B39">
        <v>244752</v>
      </c>
      <c r="C39" t="s">
        <v>460</v>
      </c>
      <c r="D39" t="s">
        <v>461</v>
      </c>
      <c r="F39" s="15">
        <v>65</v>
      </c>
      <c r="G39" t="s">
        <v>57</v>
      </c>
      <c r="H39" t="s">
        <v>57</v>
      </c>
      <c r="I39" t="s">
        <v>96</v>
      </c>
      <c r="J39" t="s">
        <v>46</v>
      </c>
      <c r="K39" t="s">
        <v>97</v>
      </c>
      <c r="L39" t="s">
        <v>1109</v>
      </c>
      <c r="M39" t="s">
        <v>1110</v>
      </c>
      <c r="N39">
        <f>VLOOKUP(B39,HIS退!B:F,5,FALSE)</f>
        <v>-65</v>
      </c>
      <c r="O39" t="str">
        <f t="shared" si="0"/>
        <v/>
      </c>
      <c r="P39" s="43">
        <f>VLOOKUP(C39,银行退!D:G,4,FALSE)</f>
        <v>65</v>
      </c>
      <c r="Q39" t="str">
        <f t="shared" si="1"/>
        <v/>
      </c>
      <c r="R39" t="e">
        <f>VLOOKUP(C39,银行退!D:J,7,FALSE)</f>
        <v>#N/A</v>
      </c>
    </row>
    <row r="40" spans="1:18" customFormat="1" ht="14.25">
      <c r="A40" s="17">
        <v>42902.608935185184</v>
      </c>
      <c r="B40">
        <v>245076</v>
      </c>
      <c r="C40" t="s">
        <v>463</v>
      </c>
      <c r="D40" t="s">
        <v>464</v>
      </c>
      <c r="F40" s="15">
        <v>200</v>
      </c>
      <c r="G40" t="s">
        <v>57</v>
      </c>
      <c r="H40" t="s">
        <v>57</v>
      </c>
      <c r="I40" t="s">
        <v>96</v>
      </c>
      <c r="J40" t="s">
        <v>46</v>
      </c>
      <c r="K40" t="s">
        <v>97</v>
      </c>
      <c r="L40" t="s">
        <v>1111</v>
      </c>
      <c r="M40" t="s">
        <v>1112</v>
      </c>
      <c r="N40">
        <f>VLOOKUP(B40,HIS退!B:F,5,FALSE)</f>
        <v>-200</v>
      </c>
      <c r="O40" t="str">
        <f t="shared" si="0"/>
        <v/>
      </c>
      <c r="P40" s="43">
        <f>VLOOKUP(C40,银行退!D:G,4,FALSE)</f>
        <v>200</v>
      </c>
      <c r="Q40" t="str">
        <f t="shared" si="1"/>
        <v/>
      </c>
      <c r="R40" t="e">
        <f>VLOOKUP(C40,银行退!D:J,7,FALSE)</f>
        <v>#N/A</v>
      </c>
    </row>
    <row r="41" spans="1:18" ht="14.25">
      <c r="A41" s="17">
        <v>42902.609409722223</v>
      </c>
      <c r="B41">
        <v>245108</v>
      </c>
      <c r="C41" t="s">
        <v>465</v>
      </c>
      <c r="D41" t="s">
        <v>464</v>
      </c>
      <c r="E41"/>
      <c r="F41" s="15">
        <v>250</v>
      </c>
      <c r="G41" t="s">
        <v>57</v>
      </c>
      <c r="H41" t="s">
        <v>57</v>
      </c>
      <c r="I41" t="s">
        <v>96</v>
      </c>
      <c r="J41" t="s">
        <v>360</v>
      </c>
      <c r="K41" t="s">
        <v>97</v>
      </c>
      <c r="L41" t="s">
        <v>1113</v>
      </c>
      <c r="M41" t="s">
        <v>1114</v>
      </c>
      <c r="N41" s="41">
        <f>VLOOKUP(B41,HIS退!B:F,5,FALSE)</f>
        <v>-250</v>
      </c>
      <c r="O41" s="41" t="str">
        <f t="shared" si="0"/>
        <v/>
      </c>
      <c r="P41" s="58">
        <f>VLOOKUP(C41,银行退!D:G,4,FALSE)</f>
        <v>250</v>
      </c>
      <c r="Q41" s="41" t="str">
        <f t="shared" si="1"/>
        <v/>
      </c>
      <c r="R41" s="41">
        <f>VLOOKUP(C41,银行退!D:J,7,FALSE)</f>
        <v>1</v>
      </c>
    </row>
    <row r="42" spans="1:18" customFormat="1" ht="14.25">
      <c r="A42" s="17">
        <v>42902.623287037037</v>
      </c>
      <c r="B42">
        <v>245863</v>
      </c>
      <c r="C42" t="s">
        <v>466</v>
      </c>
      <c r="D42" t="s">
        <v>467</v>
      </c>
      <c r="F42" s="15">
        <v>82</v>
      </c>
      <c r="G42" t="s">
        <v>57</v>
      </c>
      <c r="H42" t="s">
        <v>57</v>
      </c>
      <c r="I42" t="s">
        <v>96</v>
      </c>
      <c r="J42" t="s">
        <v>46</v>
      </c>
      <c r="K42" t="s">
        <v>97</v>
      </c>
      <c r="L42" t="s">
        <v>1115</v>
      </c>
      <c r="M42" t="s">
        <v>1116</v>
      </c>
      <c r="N42">
        <f>VLOOKUP(B42,HIS退!B:F,5,FALSE)</f>
        <v>-82</v>
      </c>
      <c r="O42" t="str">
        <f t="shared" si="0"/>
        <v/>
      </c>
      <c r="P42" s="43">
        <f>VLOOKUP(C42,银行退!D:G,4,FALSE)</f>
        <v>82</v>
      </c>
      <c r="Q42" t="str">
        <f t="shared" si="1"/>
        <v/>
      </c>
      <c r="R42" t="e">
        <f>VLOOKUP(C42,银行退!D:J,7,FALSE)</f>
        <v>#N/A</v>
      </c>
    </row>
    <row r="43" spans="1:18" customFormat="1" ht="14.25">
      <c r="A43" s="17">
        <v>42902.632013888891</v>
      </c>
      <c r="B43">
        <v>246353</v>
      </c>
      <c r="C43" t="s">
        <v>469</v>
      </c>
      <c r="D43" t="s">
        <v>470</v>
      </c>
      <c r="F43" s="15">
        <v>100</v>
      </c>
      <c r="G43" t="s">
        <v>57</v>
      </c>
      <c r="H43" t="s">
        <v>57</v>
      </c>
      <c r="I43" t="s">
        <v>96</v>
      </c>
      <c r="J43" t="s">
        <v>46</v>
      </c>
      <c r="K43" t="s">
        <v>97</v>
      </c>
      <c r="L43" t="s">
        <v>1117</v>
      </c>
      <c r="M43" t="s">
        <v>1118</v>
      </c>
      <c r="N43">
        <f>VLOOKUP(B43,HIS退!B:F,5,FALSE)</f>
        <v>-100</v>
      </c>
      <c r="O43" t="str">
        <f t="shared" si="0"/>
        <v/>
      </c>
      <c r="P43" s="43">
        <f>VLOOKUP(C43,银行退!D:G,4,FALSE)</f>
        <v>100</v>
      </c>
      <c r="Q43" t="str">
        <f t="shared" si="1"/>
        <v/>
      </c>
      <c r="R43" t="e">
        <f>VLOOKUP(C43,银行退!D:J,7,FALSE)</f>
        <v>#N/A</v>
      </c>
    </row>
    <row r="44" spans="1:18" customFormat="1" ht="14.25">
      <c r="A44" s="17">
        <v>42902.633368055554</v>
      </c>
      <c r="B44">
        <v>246398</v>
      </c>
      <c r="C44" t="s">
        <v>472</v>
      </c>
      <c r="D44" t="s">
        <v>473</v>
      </c>
      <c r="F44" s="15">
        <v>190</v>
      </c>
      <c r="G44" t="s">
        <v>57</v>
      </c>
      <c r="H44" t="s">
        <v>57</v>
      </c>
      <c r="I44" t="s">
        <v>96</v>
      </c>
      <c r="J44" t="s">
        <v>46</v>
      </c>
      <c r="K44" t="s">
        <v>97</v>
      </c>
      <c r="L44" t="s">
        <v>1119</v>
      </c>
      <c r="M44" t="s">
        <v>1120</v>
      </c>
      <c r="N44">
        <f>VLOOKUP(B44,HIS退!B:F,5,FALSE)</f>
        <v>-190</v>
      </c>
      <c r="O44" t="str">
        <f t="shared" si="0"/>
        <v/>
      </c>
      <c r="P44" s="43">
        <f>VLOOKUP(C44,银行退!D:G,4,FALSE)</f>
        <v>190</v>
      </c>
      <c r="Q44" t="str">
        <f t="shared" si="1"/>
        <v/>
      </c>
      <c r="R44" t="e">
        <f>VLOOKUP(C44,银行退!D:J,7,FALSE)</f>
        <v>#N/A</v>
      </c>
    </row>
    <row r="45" spans="1:18" customFormat="1" ht="14.25">
      <c r="A45" s="17">
        <v>42902.636631944442</v>
      </c>
      <c r="B45">
        <v>246572</v>
      </c>
      <c r="C45" t="s">
        <v>475</v>
      </c>
      <c r="D45" t="s">
        <v>476</v>
      </c>
      <c r="F45" s="15">
        <v>42</v>
      </c>
      <c r="G45" t="s">
        <v>57</v>
      </c>
      <c r="H45" t="s">
        <v>57</v>
      </c>
      <c r="I45" t="s">
        <v>96</v>
      </c>
      <c r="J45" t="s">
        <v>46</v>
      </c>
      <c r="K45" t="s">
        <v>97</v>
      </c>
      <c r="L45" t="s">
        <v>1121</v>
      </c>
      <c r="M45" t="s">
        <v>1122</v>
      </c>
      <c r="N45">
        <f>VLOOKUP(B45,HIS退!B:F,5,FALSE)</f>
        <v>-42</v>
      </c>
      <c r="O45" t="str">
        <f t="shared" si="0"/>
        <v/>
      </c>
      <c r="P45" s="43">
        <f>VLOOKUP(C45,银行退!D:G,4,FALSE)</f>
        <v>42</v>
      </c>
      <c r="Q45" t="str">
        <f t="shared" si="1"/>
        <v/>
      </c>
      <c r="R45" t="e">
        <f>VLOOKUP(C45,银行退!D:J,7,FALSE)</f>
        <v>#N/A</v>
      </c>
    </row>
    <row r="46" spans="1:18" customFormat="1" ht="14.25">
      <c r="A46" s="17">
        <v>42902.63795138889</v>
      </c>
      <c r="B46">
        <v>246663</v>
      </c>
      <c r="C46" t="s">
        <v>478</v>
      </c>
      <c r="D46" t="s">
        <v>479</v>
      </c>
      <c r="F46" s="15">
        <v>3</v>
      </c>
      <c r="G46" t="s">
        <v>57</v>
      </c>
      <c r="H46" t="s">
        <v>57</v>
      </c>
      <c r="I46" t="s">
        <v>96</v>
      </c>
      <c r="J46" t="s">
        <v>46</v>
      </c>
      <c r="K46" t="s">
        <v>97</v>
      </c>
      <c r="L46" t="s">
        <v>1123</v>
      </c>
      <c r="M46" t="s">
        <v>1124</v>
      </c>
      <c r="N46">
        <f>VLOOKUP(B46,HIS退!B:F,5,FALSE)</f>
        <v>-3</v>
      </c>
      <c r="O46" t="str">
        <f t="shared" si="0"/>
        <v/>
      </c>
      <c r="P46" s="43">
        <f>VLOOKUP(C46,银行退!D:G,4,FALSE)</f>
        <v>3</v>
      </c>
      <c r="Q46" t="str">
        <f t="shared" si="1"/>
        <v/>
      </c>
      <c r="R46" t="e">
        <f>VLOOKUP(C46,银行退!D:J,7,FALSE)</f>
        <v>#N/A</v>
      </c>
    </row>
    <row r="47" spans="1:18" customFormat="1" ht="14.25">
      <c r="A47" s="17">
        <v>42902.641226851854</v>
      </c>
      <c r="B47">
        <v>246844</v>
      </c>
      <c r="C47" t="s">
        <v>481</v>
      </c>
      <c r="D47" t="s">
        <v>482</v>
      </c>
      <c r="F47" s="15">
        <v>157</v>
      </c>
      <c r="G47" t="s">
        <v>57</v>
      </c>
      <c r="H47" t="s">
        <v>57</v>
      </c>
      <c r="I47" t="s">
        <v>96</v>
      </c>
      <c r="J47" t="s">
        <v>46</v>
      </c>
      <c r="K47" t="s">
        <v>97</v>
      </c>
      <c r="L47" t="s">
        <v>1125</v>
      </c>
      <c r="M47" t="s">
        <v>1126</v>
      </c>
      <c r="N47">
        <f>VLOOKUP(B47,HIS退!B:F,5,FALSE)</f>
        <v>-157</v>
      </c>
      <c r="O47" t="str">
        <f t="shared" si="0"/>
        <v/>
      </c>
      <c r="P47" s="43">
        <f>VLOOKUP(C47,银行退!D:G,4,FALSE)</f>
        <v>157</v>
      </c>
      <c r="Q47" t="str">
        <f t="shared" si="1"/>
        <v/>
      </c>
      <c r="R47" t="e">
        <f>VLOOKUP(C47,银行退!D:J,7,FALSE)</f>
        <v>#N/A</v>
      </c>
    </row>
    <row r="48" spans="1:18" ht="14.25">
      <c r="A48" s="17">
        <v>42902.643495370372</v>
      </c>
      <c r="B48">
        <v>246985</v>
      </c>
      <c r="C48" t="s">
        <v>484</v>
      </c>
      <c r="D48" t="s">
        <v>485</v>
      </c>
      <c r="E48"/>
      <c r="F48" s="15">
        <v>3200</v>
      </c>
      <c r="G48" t="s">
        <v>57</v>
      </c>
      <c r="H48" t="s">
        <v>57</v>
      </c>
      <c r="I48" t="s">
        <v>96</v>
      </c>
      <c r="J48" t="s">
        <v>360</v>
      </c>
      <c r="K48" t="s">
        <v>97</v>
      </c>
      <c r="L48" t="s">
        <v>1127</v>
      </c>
      <c r="M48" t="s">
        <v>1128</v>
      </c>
      <c r="N48" s="41">
        <f>VLOOKUP(B48,HIS退!B:F,5,FALSE)</f>
        <v>-3200</v>
      </c>
      <c r="O48" s="41" t="str">
        <f t="shared" si="0"/>
        <v/>
      </c>
      <c r="P48" s="58">
        <f>VLOOKUP(C48,银行退!D:G,4,FALSE)</f>
        <v>3200</v>
      </c>
      <c r="Q48" s="41" t="str">
        <f t="shared" si="1"/>
        <v/>
      </c>
      <c r="R48" s="41">
        <f>VLOOKUP(C48,银行退!D:J,7,FALSE)</f>
        <v>1</v>
      </c>
    </row>
    <row r="49" spans="1:18" customFormat="1" ht="14.25">
      <c r="A49" s="17">
        <v>42902.651782407411</v>
      </c>
      <c r="B49">
        <v>247421</v>
      </c>
      <c r="C49" t="s">
        <v>486</v>
      </c>
      <c r="D49" t="s">
        <v>487</v>
      </c>
      <c r="F49" s="15">
        <v>96</v>
      </c>
      <c r="G49" t="s">
        <v>57</v>
      </c>
      <c r="H49" t="s">
        <v>57</v>
      </c>
      <c r="I49" t="s">
        <v>96</v>
      </c>
      <c r="J49" t="s">
        <v>46</v>
      </c>
      <c r="K49" t="s">
        <v>97</v>
      </c>
      <c r="L49" t="s">
        <v>1129</v>
      </c>
      <c r="M49" t="s">
        <v>1130</v>
      </c>
      <c r="N49">
        <f>VLOOKUP(B49,HIS退!B:F,5,FALSE)</f>
        <v>-96</v>
      </c>
      <c r="O49" t="str">
        <f t="shared" si="0"/>
        <v/>
      </c>
      <c r="P49" s="43">
        <f>VLOOKUP(C49,银行退!D:G,4,FALSE)</f>
        <v>96</v>
      </c>
      <c r="Q49" t="str">
        <f t="shared" si="1"/>
        <v/>
      </c>
      <c r="R49" t="e">
        <f>VLOOKUP(C49,银行退!D:J,7,FALSE)</f>
        <v>#N/A</v>
      </c>
    </row>
    <row r="50" spans="1:18" customFormat="1" ht="14.25">
      <c r="A50" s="17">
        <v>42902.654560185183</v>
      </c>
      <c r="B50">
        <v>247573</v>
      </c>
      <c r="C50" t="s">
        <v>489</v>
      </c>
      <c r="D50" t="s">
        <v>490</v>
      </c>
      <c r="F50" s="15">
        <v>1000</v>
      </c>
      <c r="G50" t="s">
        <v>57</v>
      </c>
      <c r="H50" t="s">
        <v>57</v>
      </c>
      <c r="I50" t="s">
        <v>96</v>
      </c>
      <c r="J50" t="s">
        <v>46</v>
      </c>
      <c r="K50" t="s">
        <v>97</v>
      </c>
      <c r="L50" t="s">
        <v>1131</v>
      </c>
      <c r="M50" t="s">
        <v>1132</v>
      </c>
      <c r="N50">
        <f>VLOOKUP(B50,HIS退!B:F,5,FALSE)</f>
        <v>-1000</v>
      </c>
      <c r="O50" t="str">
        <f t="shared" si="0"/>
        <v/>
      </c>
      <c r="P50" s="43">
        <f>VLOOKUP(C50,银行退!D:G,4,FALSE)</f>
        <v>1000</v>
      </c>
      <c r="Q50" t="str">
        <f t="shared" si="1"/>
        <v/>
      </c>
      <c r="R50" t="e">
        <f>VLOOKUP(C50,银行退!D:J,7,FALSE)</f>
        <v>#N/A</v>
      </c>
    </row>
    <row r="51" spans="1:18" customFormat="1" ht="14.25">
      <c r="A51" s="17">
        <v>42902.659768518519</v>
      </c>
      <c r="B51">
        <v>247852</v>
      </c>
      <c r="C51" t="s">
        <v>492</v>
      </c>
      <c r="D51" t="s">
        <v>493</v>
      </c>
      <c r="F51" s="15">
        <v>1000</v>
      </c>
      <c r="G51" t="s">
        <v>57</v>
      </c>
      <c r="H51" t="s">
        <v>57</v>
      </c>
      <c r="I51" t="s">
        <v>96</v>
      </c>
      <c r="J51" t="s">
        <v>46</v>
      </c>
      <c r="K51" t="s">
        <v>97</v>
      </c>
      <c r="L51" t="s">
        <v>1133</v>
      </c>
      <c r="M51" t="s">
        <v>1134</v>
      </c>
      <c r="N51">
        <f>VLOOKUP(B51,HIS退!B:F,5,FALSE)</f>
        <v>-1000</v>
      </c>
      <c r="O51" t="str">
        <f t="shared" si="0"/>
        <v/>
      </c>
      <c r="P51" s="43">
        <f>VLOOKUP(C51,银行退!D:G,4,FALSE)</f>
        <v>1000</v>
      </c>
      <c r="Q51" t="str">
        <f t="shared" si="1"/>
        <v/>
      </c>
      <c r="R51" t="e">
        <f>VLOOKUP(C51,银行退!D:J,7,FALSE)</f>
        <v>#N/A</v>
      </c>
    </row>
    <row r="52" spans="1:18" customFormat="1" ht="14.25">
      <c r="A52" s="17">
        <v>42902.66265046296</v>
      </c>
      <c r="B52">
        <v>247954</v>
      </c>
      <c r="C52" t="s">
        <v>495</v>
      </c>
      <c r="D52" t="s">
        <v>496</v>
      </c>
      <c r="F52" s="15">
        <v>247</v>
      </c>
      <c r="G52" t="s">
        <v>57</v>
      </c>
      <c r="H52" t="s">
        <v>57</v>
      </c>
      <c r="I52" t="s">
        <v>96</v>
      </c>
      <c r="J52" t="s">
        <v>46</v>
      </c>
      <c r="K52" t="s">
        <v>97</v>
      </c>
      <c r="L52" t="s">
        <v>1135</v>
      </c>
      <c r="M52" t="s">
        <v>1136</v>
      </c>
      <c r="N52">
        <f>VLOOKUP(B52,HIS退!B:F,5,FALSE)</f>
        <v>-247</v>
      </c>
      <c r="O52" t="str">
        <f t="shared" si="0"/>
        <v/>
      </c>
      <c r="P52" s="43">
        <f>VLOOKUP(C52,银行退!D:G,4,FALSE)</f>
        <v>247</v>
      </c>
      <c r="Q52" t="str">
        <f t="shared" si="1"/>
        <v/>
      </c>
      <c r="R52" t="e">
        <f>VLOOKUP(C52,银行退!D:J,7,FALSE)</f>
        <v>#N/A</v>
      </c>
    </row>
    <row r="53" spans="1:18" customFormat="1" ht="14.25">
      <c r="A53" s="17">
        <v>42902.66479166667</v>
      </c>
      <c r="B53">
        <v>248069</v>
      </c>
      <c r="C53" t="s">
        <v>498</v>
      </c>
      <c r="D53" t="s">
        <v>499</v>
      </c>
      <c r="F53" s="15">
        <v>48</v>
      </c>
      <c r="G53" t="s">
        <v>57</v>
      </c>
      <c r="H53" t="s">
        <v>57</v>
      </c>
      <c r="I53" t="s">
        <v>96</v>
      </c>
      <c r="J53" t="s">
        <v>46</v>
      </c>
      <c r="K53" t="s">
        <v>97</v>
      </c>
      <c r="L53" t="s">
        <v>1137</v>
      </c>
      <c r="M53" t="s">
        <v>1138</v>
      </c>
      <c r="N53">
        <f>VLOOKUP(B53,HIS退!B:F,5,FALSE)</f>
        <v>-48</v>
      </c>
      <c r="O53" t="str">
        <f t="shared" si="0"/>
        <v/>
      </c>
      <c r="P53" s="43">
        <f>VLOOKUP(C53,银行退!D:G,4,FALSE)</f>
        <v>48</v>
      </c>
      <c r="Q53" t="str">
        <f t="shared" si="1"/>
        <v/>
      </c>
      <c r="R53" t="e">
        <f>VLOOKUP(C53,银行退!D:J,7,FALSE)</f>
        <v>#N/A</v>
      </c>
    </row>
    <row r="54" spans="1:18" customFormat="1" ht="14.25">
      <c r="A54" s="17">
        <v>42902.668113425927</v>
      </c>
      <c r="B54">
        <v>248252</v>
      </c>
      <c r="C54" t="s">
        <v>501</v>
      </c>
      <c r="D54" t="s">
        <v>502</v>
      </c>
      <c r="F54" s="15">
        <v>50</v>
      </c>
      <c r="G54" t="s">
        <v>57</v>
      </c>
      <c r="H54" t="s">
        <v>57</v>
      </c>
      <c r="I54" t="s">
        <v>96</v>
      </c>
      <c r="J54" t="s">
        <v>46</v>
      </c>
      <c r="K54" t="s">
        <v>97</v>
      </c>
      <c r="L54" t="s">
        <v>1139</v>
      </c>
      <c r="M54" t="s">
        <v>1140</v>
      </c>
      <c r="N54">
        <f>VLOOKUP(B54,HIS退!B:F,5,FALSE)</f>
        <v>-50</v>
      </c>
      <c r="O54" t="str">
        <f t="shared" si="0"/>
        <v/>
      </c>
      <c r="P54" s="43">
        <f>VLOOKUP(C54,银行退!D:G,4,FALSE)</f>
        <v>50</v>
      </c>
      <c r="Q54" t="str">
        <f t="shared" si="1"/>
        <v/>
      </c>
      <c r="R54" t="e">
        <f>VLOOKUP(C54,银行退!D:J,7,FALSE)</f>
        <v>#N/A</v>
      </c>
    </row>
    <row r="55" spans="1:18" customFormat="1" ht="14.25">
      <c r="A55" s="17">
        <v>42902.680891203701</v>
      </c>
      <c r="B55">
        <v>248869</v>
      </c>
      <c r="C55" t="s">
        <v>504</v>
      </c>
      <c r="D55" t="s">
        <v>505</v>
      </c>
      <c r="F55" s="15">
        <v>14</v>
      </c>
      <c r="G55" t="s">
        <v>57</v>
      </c>
      <c r="H55" t="s">
        <v>57</v>
      </c>
      <c r="I55" t="s">
        <v>96</v>
      </c>
      <c r="J55" t="s">
        <v>46</v>
      </c>
      <c r="K55" t="s">
        <v>97</v>
      </c>
      <c r="L55" t="s">
        <v>1141</v>
      </c>
      <c r="M55" t="s">
        <v>1142</v>
      </c>
      <c r="N55">
        <f>VLOOKUP(B55,HIS退!B:F,5,FALSE)</f>
        <v>-14</v>
      </c>
      <c r="O55" t="str">
        <f t="shared" si="0"/>
        <v/>
      </c>
      <c r="P55" s="43">
        <f>VLOOKUP(C55,银行退!D:G,4,FALSE)</f>
        <v>14</v>
      </c>
      <c r="Q55" t="str">
        <f t="shared" si="1"/>
        <v/>
      </c>
      <c r="R55" t="e">
        <f>VLOOKUP(C55,银行退!D:J,7,FALSE)</f>
        <v>#N/A</v>
      </c>
    </row>
    <row r="56" spans="1:18" customFormat="1" ht="14.25">
      <c r="A56" s="17">
        <v>42902.68178240741</v>
      </c>
      <c r="B56">
        <v>248891</v>
      </c>
      <c r="C56" t="s">
        <v>507</v>
      </c>
      <c r="D56" t="s">
        <v>53</v>
      </c>
      <c r="F56" s="15">
        <v>370</v>
      </c>
      <c r="G56" t="s">
        <v>57</v>
      </c>
      <c r="H56" t="s">
        <v>57</v>
      </c>
      <c r="I56" t="s">
        <v>96</v>
      </c>
      <c r="J56" t="s">
        <v>46</v>
      </c>
      <c r="K56" t="s">
        <v>97</v>
      </c>
      <c r="L56" t="s">
        <v>1143</v>
      </c>
      <c r="M56" t="s">
        <v>1144</v>
      </c>
      <c r="N56">
        <f>VLOOKUP(B56,HIS退!B:F,5,FALSE)</f>
        <v>-370</v>
      </c>
      <c r="O56" t="str">
        <f t="shared" si="0"/>
        <v/>
      </c>
      <c r="P56" s="43">
        <f>VLOOKUP(C56,银行退!D:G,4,FALSE)</f>
        <v>370</v>
      </c>
      <c r="Q56" t="str">
        <f t="shared" si="1"/>
        <v/>
      </c>
      <c r="R56" t="e">
        <f>VLOOKUP(C56,银行退!D:J,7,FALSE)</f>
        <v>#N/A</v>
      </c>
    </row>
    <row r="57" spans="1:18" customFormat="1" ht="14.25">
      <c r="A57" s="17">
        <v>42902.687789351854</v>
      </c>
      <c r="B57">
        <v>249220</v>
      </c>
      <c r="C57" t="s">
        <v>508</v>
      </c>
      <c r="D57" t="s">
        <v>509</v>
      </c>
      <c r="F57" s="15">
        <v>230</v>
      </c>
      <c r="G57" t="s">
        <v>57</v>
      </c>
      <c r="H57" t="s">
        <v>57</v>
      </c>
      <c r="I57" t="s">
        <v>96</v>
      </c>
      <c r="J57" t="s">
        <v>46</v>
      </c>
      <c r="K57" t="s">
        <v>97</v>
      </c>
      <c r="L57" t="s">
        <v>1145</v>
      </c>
      <c r="M57" t="s">
        <v>1146</v>
      </c>
      <c r="N57">
        <f>VLOOKUP(B57,HIS退!B:F,5,FALSE)</f>
        <v>-230</v>
      </c>
      <c r="O57" t="str">
        <f t="shared" si="0"/>
        <v/>
      </c>
      <c r="P57" s="43">
        <f>VLOOKUP(C57,银行退!D:G,4,FALSE)</f>
        <v>230</v>
      </c>
      <c r="Q57" t="str">
        <f t="shared" si="1"/>
        <v/>
      </c>
      <c r="R57" t="e">
        <f>VLOOKUP(C57,银行退!D:J,7,FALSE)</f>
        <v>#N/A</v>
      </c>
    </row>
    <row r="58" spans="1:18" customFormat="1" ht="14.25">
      <c r="A58" s="17">
        <v>42902.690462962964</v>
      </c>
      <c r="B58">
        <v>249300</v>
      </c>
      <c r="C58" t="s">
        <v>511</v>
      </c>
      <c r="D58" t="s">
        <v>512</v>
      </c>
      <c r="F58" s="15">
        <v>990</v>
      </c>
      <c r="G58" t="s">
        <v>57</v>
      </c>
      <c r="H58" t="s">
        <v>57</v>
      </c>
      <c r="I58" t="s">
        <v>96</v>
      </c>
      <c r="J58" t="s">
        <v>46</v>
      </c>
      <c r="K58" t="s">
        <v>97</v>
      </c>
      <c r="L58" t="s">
        <v>1147</v>
      </c>
      <c r="M58" t="s">
        <v>1148</v>
      </c>
      <c r="N58">
        <f>VLOOKUP(B58,HIS退!B:F,5,FALSE)</f>
        <v>-990</v>
      </c>
      <c r="O58" t="str">
        <f t="shared" si="0"/>
        <v/>
      </c>
      <c r="P58" s="43">
        <f>VLOOKUP(C58,银行退!D:G,4,FALSE)</f>
        <v>990</v>
      </c>
      <c r="Q58" t="str">
        <f t="shared" si="1"/>
        <v/>
      </c>
      <c r="R58" t="e">
        <f>VLOOKUP(C58,银行退!D:J,7,FALSE)</f>
        <v>#N/A</v>
      </c>
    </row>
    <row r="59" spans="1:18" customFormat="1" ht="14.25">
      <c r="A59" s="17">
        <v>42902.691643518519</v>
      </c>
      <c r="B59">
        <v>249343</v>
      </c>
      <c r="C59" t="s">
        <v>514</v>
      </c>
      <c r="D59" t="s">
        <v>515</v>
      </c>
      <c r="F59" s="15">
        <v>150</v>
      </c>
      <c r="G59" t="s">
        <v>57</v>
      </c>
      <c r="H59" t="s">
        <v>57</v>
      </c>
      <c r="I59" t="s">
        <v>96</v>
      </c>
      <c r="J59" t="s">
        <v>46</v>
      </c>
      <c r="K59" t="s">
        <v>97</v>
      </c>
      <c r="L59" t="s">
        <v>1149</v>
      </c>
      <c r="M59" t="s">
        <v>1150</v>
      </c>
      <c r="N59">
        <f>VLOOKUP(B59,HIS退!B:F,5,FALSE)</f>
        <v>-150</v>
      </c>
      <c r="O59" t="str">
        <f t="shared" si="0"/>
        <v/>
      </c>
      <c r="P59" s="43">
        <f>VLOOKUP(C59,银行退!D:G,4,FALSE)</f>
        <v>150</v>
      </c>
      <c r="Q59" t="str">
        <f t="shared" si="1"/>
        <v/>
      </c>
      <c r="R59" t="e">
        <f>VLOOKUP(C59,银行退!D:J,7,FALSE)</f>
        <v>#N/A</v>
      </c>
    </row>
    <row r="60" spans="1:18" customFormat="1" ht="14.25">
      <c r="A60" s="17">
        <v>42902.695</v>
      </c>
      <c r="B60">
        <v>249427</v>
      </c>
      <c r="C60" t="s">
        <v>517</v>
      </c>
      <c r="D60" t="s">
        <v>518</v>
      </c>
      <c r="F60" s="15">
        <v>256</v>
      </c>
      <c r="G60" t="s">
        <v>57</v>
      </c>
      <c r="H60" t="s">
        <v>57</v>
      </c>
      <c r="I60" t="s">
        <v>96</v>
      </c>
      <c r="J60" t="s">
        <v>46</v>
      </c>
      <c r="K60" t="s">
        <v>97</v>
      </c>
      <c r="L60" t="s">
        <v>1151</v>
      </c>
      <c r="M60" t="s">
        <v>1152</v>
      </c>
      <c r="N60">
        <f>VLOOKUP(B60,HIS退!B:F,5,FALSE)</f>
        <v>-256</v>
      </c>
      <c r="O60" t="str">
        <f t="shared" si="0"/>
        <v/>
      </c>
      <c r="P60" s="43">
        <f>VLOOKUP(C60,银行退!D:G,4,FALSE)</f>
        <v>256</v>
      </c>
      <c r="Q60" t="str">
        <f t="shared" si="1"/>
        <v/>
      </c>
      <c r="R60" t="e">
        <f>VLOOKUP(C60,银行退!D:J,7,FALSE)</f>
        <v>#N/A</v>
      </c>
    </row>
    <row r="61" spans="1:18" customFormat="1" ht="14.25">
      <c r="A61" s="17">
        <v>42902.69740740741</v>
      </c>
      <c r="B61">
        <v>249519</v>
      </c>
      <c r="C61" t="s">
        <v>520</v>
      </c>
      <c r="D61" t="s">
        <v>521</v>
      </c>
      <c r="F61" s="15">
        <v>19</v>
      </c>
      <c r="G61" t="s">
        <v>57</v>
      </c>
      <c r="H61" t="s">
        <v>57</v>
      </c>
      <c r="I61" t="s">
        <v>96</v>
      </c>
      <c r="J61" t="s">
        <v>46</v>
      </c>
      <c r="K61" t="s">
        <v>97</v>
      </c>
      <c r="L61" t="s">
        <v>1153</v>
      </c>
      <c r="M61" t="s">
        <v>1154</v>
      </c>
      <c r="N61">
        <f>VLOOKUP(B61,HIS退!B:F,5,FALSE)</f>
        <v>-19</v>
      </c>
      <c r="O61" t="str">
        <f t="shared" si="0"/>
        <v/>
      </c>
      <c r="P61" s="43">
        <f>VLOOKUP(C61,银行退!D:G,4,FALSE)</f>
        <v>19</v>
      </c>
      <c r="Q61" t="str">
        <f t="shared" si="1"/>
        <v/>
      </c>
      <c r="R61" t="e">
        <f>VLOOKUP(C61,银行退!D:J,7,FALSE)</f>
        <v>#N/A</v>
      </c>
    </row>
    <row r="62" spans="1:18" customFormat="1" ht="14.25">
      <c r="A62" s="17">
        <v>42902.705787037034</v>
      </c>
      <c r="B62">
        <v>249799</v>
      </c>
      <c r="C62" t="s">
        <v>523</v>
      </c>
      <c r="D62" t="s">
        <v>524</v>
      </c>
      <c r="F62" s="15">
        <v>3680</v>
      </c>
      <c r="G62" t="s">
        <v>57</v>
      </c>
      <c r="H62" t="s">
        <v>57</v>
      </c>
      <c r="I62" t="s">
        <v>96</v>
      </c>
      <c r="J62" t="s">
        <v>46</v>
      </c>
      <c r="K62" t="s">
        <v>97</v>
      </c>
      <c r="L62" t="s">
        <v>1155</v>
      </c>
      <c r="M62" t="s">
        <v>1156</v>
      </c>
      <c r="N62">
        <f>VLOOKUP(B62,HIS退!B:F,5,FALSE)</f>
        <v>-3680</v>
      </c>
      <c r="O62" t="str">
        <f t="shared" si="0"/>
        <v/>
      </c>
      <c r="P62" s="43">
        <f>VLOOKUP(C62,银行退!D:G,4,FALSE)</f>
        <v>3680</v>
      </c>
      <c r="Q62" t="str">
        <f t="shared" si="1"/>
        <v/>
      </c>
      <c r="R62" t="e">
        <f>VLOOKUP(C62,银行退!D:J,7,FALSE)</f>
        <v>#N/A</v>
      </c>
    </row>
    <row r="63" spans="1:18" customFormat="1" ht="14.25">
      <c r="A63" s="17">
        <v>42902.713750000003</v>
      </c>
      <c r="B63">
        <v>250025</v>
      </c>
      <c r="C63" t="s">
        <v>526</v>
      </c>
      <c r="D63" t="s">
        <v>527</v>
      </c>
      <c r="F63" s="15">
        <v>696</v>
      </c>
      <c r="G63" t="s">
        <v>57</v>
      </c>
      <c r="H63" t="s">
        <v>57</v>
      </c>
      <c r="I63" t="s">
        <v>96</v>
      </c>
      <c r="J63" t="s">
        <v>46</v>
      </c>
      <c r="K63" t="s">
        <v>97</v>
      </c>
      <c r="L63" t="s">
        <v>1157</v>
      </c>
      <c r="M63" t="s">
        <v>1158</v>
      </c>
      <c r="N63">
        <f>VLOOKUP(B63,HIS退!B:F,5,FALSE)</f>
        <v>-696</v>
      </c>
      <c r="O63" t="str">
        <f t="shared" si="0"/>
        <v/>
      </c>
      <c r="P63" s="43">
        <f>VLOOKUP(C63,银行退!D:G,4,FALSE)</f>
        <v>696</v>
      </c>
      <c r="Q63" t="str">
        <f t="shared" si="1"/>
        <v/>
      </c>
      <c r="R63" t="e">
        <f>VLOOKUP(C63,银行退!D:J,7,FALSE)</f>
        <v>#N/A</v>
      </c>
    </row>
    <row r="64" spans="1:18" s="52" customFormat="1" ht="14.25">
      <c r="A64" s="17">
        <v>42902.72488425926</v>
      </c>
      <c r="B64">
        <v>250266</v>
      </c>
      <c r="C64" t="s">
        <v>529</v>
      </c>
      <c r="D64" t="s">
        <v>530</v>
      </c>
      <c r="E64"/>
      <c r="F64" s="15">
        <v>80</v>
      </c>
      <c r="G64" t="s">
        <v>57</v>
      </c>
      <c r="H64" t="s">
        <v>57</v>
      </c>
      <c r="I64" t="s">
        <v>96</v>
      </c>
      <c r="J64" t="s">
        <v>46</v>
      </c>
      <c r="K64" t="s">
        <v>97</v>
      </c>
      <c r="L64" t="s">
        <v>1159</v>
      </c>
      <c r="M64" t="s">
        <v>1160</v>
      </c>
      <c r="N64">
        <f>VLOOKUP(B64,HIS退!B:F,5,FALSE)</f>
        <v>-80</v>
      </c>
      <c r="O64" t="str">
        <f t="shared" si="0"/>
        <v/>
      </c>
      <c r="P64" s="43">
        <f>VLOOKUP(C64,银行退!D:G,4,FALSE)</f>
        <v>80</v>
      </c>
      <c r="Q64" t="str">
        <f t="shared" si="1"/>
        <v/>
      </c>
      <c r="R64" t="e">
        <f>VLOOKUP(C64,银行退!D:J,7,FALSE)</f>
        <v>#N/A</v>
      </c>
    </row>
    <row r="65" spans="1:18" customFormat="1" ht="14.25">
      <c r="A65" s="17">
        <v>42902.727164351854</v>
      </c>
      <c r="B65">
        <v>250329</v>
      </c>
      <c r="C65" t="s">
        <v>532</v>
      </c>
      <c r="D65" t="s">
        <v>533</v>
      </c>
      <c r="F65" s="15">
        <v>250</v>
      </c>
      <c r="G65" t="s">
        <v>57</v>
      </c>
      <c r="H65" t="s">
        <v>57</v>
      </c>
      <c r="I65" t="s">
        <v>96</v>
      </c>
      <c r="J65" t="s">
        <v>46</v>
      </c>
      <c r="K65" t="s">
        <v>97</v>
      </c>
      <c r="L65" t="s">
        <v>1161</v>
      </c>
      <c r="M65" t="s">
        <v>1162</v>
      </c>
      <c r="N65">
        <f>VLOOKUP(B65,HIS退!B:F,5,FALSE)</f>
        <v>-250</v>
      </c>
      <c r="O65" t="str">
        <f t="shared" si="0"/>
        <v/>
      </c>
      <c r="P65" s="43">
        <f>VLOOKUP(C65,银行退!D:G,4,FALSE)</f>
        <v>250</v>
      </c>
      <c r="Q65" t="str">
        <f t="shared" si="1"/>
        <v/>
      </c>
      <c r="R65" t="e">
        <f>VLOOKUP(C65,银行退!D:J,7,FALSE)</f>
        <v>#N/A</v>
      </c>
    </row>
    <row r="66" spans="1:18" s="52" customFormat="1" ht="14.25">
      <c r="A66" s="17">
        <v>42902.761562500003</v>
      </c>
      <c r="B66">
        <v>250606</v>
      </c>
      <c r="C66" t="s">
        <v>535</v>
      </c>
      <c r="D66" t="s">
        <v>536</v>
      </c>
      <c r="E66"/>
      <c r="F66" s="15">
        <v>300</v>
      </c>
      <c r="G66" t="s">
        <v>57</v>
      </c>
      <c r="H66" t="s">
        <v>57</v>
      </c>
      <c r="I66" t="s">
        <v>96</v>
      </c>
      <c r="J66" t="s">
        <v>46</v>
      </c>
      <c r="K66" t="s">
        <v>97</v>
      </c>
      <c r="L66" t="s">
        <v>1163</v>
      </c>
      <c r="M66" t="s">
        <v>1164</v>
      </c>
      <c r="N66">
        <f>VLOOKUP(B66,HIS退!B:F,5,FALSE)</f>
        <v>-300</v>
      </c>
      <c r="O66" t="str">
        <f t="shared" si="0"/>
        <v/>
      </c>
      <c r="P66" s="43">
        <f>VLOOKUP(C66,银行退!D:G,4,FALSE)</f>
        <v>300</v>
      </c>
      <c r="Q66" t="str">
        <f t="shared" si="1"/>
        <v/>
      </c>
      <c r="R66" t="e">
        <f>VLOOKUP(C66,银行退!D:J,7,FALSE)</f>
        <v>#N/A</v>
      </c>
    </row>
    <row r="67" spans="1:18" ht="14.25" hidden="1">
      <c r="A67" s="17">
        <v>42903.335081018522</v>
      </c>
      <c r="B67">
        <v>251601</v>
      </c>
      <c r="C67" t="s">
        <v>538</v>
      </c>
      <c r="D67" t="s">
        <v>539</v>
      </c>
      <c r="E67"/>
      <c r="F67" s="15">
        <v>500</v>
      </c>
      <c r="G67" t="s">
        <v>57</v>
      </c>
      <c r="H67" t="s">
        <v>57</v>
      </c>
      <c r="I67" t="s">
        <v>96</v>
      </c>
      <c r="J67" t="s">
        <v>360</v>
      </c>
      <c r="K67" t="s">
        <v>97</v>
      </c>
      <c r="L67" t="s">
        <v>1165</v>
      </c>
      <c r="M67" t="s">
        <v>1166</v>
      </c>
      <c r="N67" s="41">
        <f>VLOOKUP(B67,HIS退!B:F,5,FALSE)</f>
        <v>-500</v>
      </c>
      <c r="O67" s="41" t="str">
        <f t="shared" ref="O67:O130" si="2">IF(N67=F67*-1,"",1)</f>
        <v/>
      </c>
      <c r="P67" s="58">
        <f>VLOOKUP(C67,银行退!D:G,4,FALSE)</f>
        <v>500</v>
      </c>
      <c r="Q67" s="41" t="str">
        <f t="shared" ref="Q67:Q130" si="3">IF(P67=F67,"",1)</f>
        <v/>
      </c>
      <c r="R67" s="41">
        <f>VLOOKUP(C67,银行退!D:J,7,FALSE)</f>
        <v>1</v>
      </c>
    </row>
    <row r="68" spans="1:18" s="52" customFormat="1" ht="14.25" hidden="1">
      <c r="A68" s="17">
        <v>42903.338113425925</v>
      </c>
      <c r="B68">
        <v>251671</v>
      </c>
      <c r="C68" t="s">
        <v>540</v>
      </c>
      <c r="D68" t="s">
        <v>541</v>
      </c>
      <c r="E68"/>
      <c r="F68" s="15">
        <v>4000</v>
      </c>
      <c r="G68" t="s">
        <v>57</v>
      </c>
      <c r="H68" t="s">
        <v>57</v>
      </c>
      <c r="I68" t="s">
        <v>96</v>
      </c>
      <c r="J68" t="s">
        <v>46</v>
      </c>
      <c r="K68" t="s">
        <v>97</v>
      </c>
      <c r="L68" t="s">
        <v>1167</v>
      </c>
      <c r="M68" t="s">
        <v>1168</v>
      </c>
      <c r="N68">
        <f>VLOOKUP(B68,HIS退!B:F,5,FALSE)</f>
        <v>-4000</v>
      </c>
      <c r="O68" t="str">
        <f t="shared" si="2"/>
        <v/>
      </c>
      <c r="P68" s="43">
        <f>VLOOKUP(C68,银行退!D:G,4,FALSE)</f>
        <v>4000</v>
      </c>
      <c r="Q68" t="str">
        <f t="shared" si="3"/>
        <v/>
      </c>
      <c r="R68" t="e">
        <f>VLOOKUP(C68,银行退!D:J,7,FALSE)</f>
        <v>#N/A</v>
      </c>
    </row>
    <row r="69" spans="1:18" customFormat="1" ht="14.25" hidden="1">
      <c r="A69" s="17">
        <v>42903.362905092596</v>
      </c>
      <c r="B69">
        <v>252412</v>
      </c>
      <c r="C69" t="s">
        <v>543</v>
      </c>
      <c r="D69" t="s">
        <v>544</v>
      </c>
      <c r="F69" s="15">
        <v>250</v>
      </c>
      <c r="G69" t="s">
        <v>57</v>
      </c>
      <c r="H69" t="s">
        <v>57</v>
      </c>
      <c r="I69" t="s">
        <v>96</v>
      </c>
      <c r="J69" t="s">
        <v>46</v>
      </c>
      <c r="K69" t="s">
        <v>97</v>
      </c>
      <c r="L69" t="s">
        <v>1169</v>
      </c>
      <c r="M69" t="s">
        <v>1170</v>
      </c>
      <c r="N69">
        <f>VLOOKUP(B69,HIS退!B:F,5,FALSE)</f>
        <v>-250</v>
      </c>
      <c r="O69" t="str">
        <f t="shared" si="2"/>
        <v/>
      </c>
      <c r="P69" s="43">
        <f>VLOOKUP(C69,银行退!D:G,4,FALSE)</f>
        <v>250</v>
      </c>
      <c r="Q69" t="str">
        <f t="shared" si="3"/>
        <v/>
      </c>
      <c r="R69" t="e">
        <f>VLOOKUP(C69,银行退!D:J,7,FALSE)</f>
        <v>#N/A</v>
      </c>
    </row>
    <row r="70" spans="1:18" customFormat="1" ht="14.25" hidden="1">
      <c r="A70" s="17">
        <v>42903.363657407404</v>
      </c>
      <c r="B70">
        <v>252441</v>
      </c>
      <c r="C70" t="s">
        <v>546</v>
      </c>
      <c r="D70" t="s">
        <v>547</v>
      </c>
      <c r="F70" s="15">
        <v>350</v>
      </c>
      <c r="G70" t="s">
        <v>57</v>
      </c>
      <c r="H70" t="s">
        <v>57</v>
      </c>
      <c r="I70" t="s">
        <v>96</v>
      </c>
      <c r="J70" t="s">
        <v>46</v>
      </c>
      <c r="K70" t="s">
        <v>97</v>
      </c>
      <c r="L70" t="s">
        <v>1171</v>
      </c>
      <c r="M70" t="s">
        <v>1172</v>
      </c>
      <c r="N70">
        <f>VLOOKUP(B70,HIS退!B:F,5,FALSE)</f>
        <v>-350</v>
      </c>
      <c r="O70" t="str">
        <f t="shared" si="2"/>
        <v/>
      </c>
      <c r="P70" s="43">
        <f>VLOOKUP(C70,银行退!D:G,4,FALSE)</f>
        <v>350</v>
      </c>
      <c r="Q70" t="str">
        <f t="shared" si="3"/>
        <v/>
      </c>
      <c r="R70" t="e">
        <f>VLOOKUP(C70,银行退!D:J,7,FALSE)</f>
        <v>#N/A</v>
      </c>
    </row>
    <row r="71" spans="1:18" customFormat="1" ht="14.25" hidden="1">
      <c r="A71" s="17">
        <v>42903.36891203704</v>
      </c>
      <c r="B71">
        <v>252634</v>
      </c>
      <c r="C71" t="s">
        <v>549</v>
      </c>
      <c r="D71" t="s">
        <v>550</v>
      </c>
      <c r="F71" s="15">
        <v>1000</v>
      </c>
      <c r="G71" t="s">
        <v>57</v>
      </c>
      <c r="H71" t="s">
        <v>57</v>
      </c>
      <c r="I71" t="s">
        <v>96</v>
      </c>
      <c r="J71" t="s">
        <v>46</v>
      </c>
      <c r="K71" t="s">
        <v>97</v>
      </c>
      <c r="L71" t="s">
        <v>1173</v>
      </c>
      <c r="M71" t="s">
        <v>1174</v>
      </c>
      <c r="N71">
        <f>VLOOKUP(B71,HIS退!B:F,5,FALSE)</f>
        <v>-1000</v>
      </c>
      <c r="O71" t="str">
        <f t="shared" si="2"/>
        <v/>
      </c>
      <c r="P71" s="43">
        <f>VLOOKUP(C71,银行退!D:G,4,FALSE)</f>
        <v>1000</v>
      </c>
      <c r="Q71" t="str">
        <f t="shared" si="3"/>
        <v/>
      </c>
      <c r="R71" t="e">
        <f>VLOOKUP(C71,银行退!D:J,7,FALSE)</f>
        <v>#N/A</v>
      </c>
    </row>
    <row r="72" spans="1:18" customFormat="1" ht="14.25" hidden="1">
      <c r="A72" s="17">
        <v>42903.369733796295</v>
      </c>
      <c r="B72">
        <v>252653</v>
      </c>
      <c r="C72" t="s">
        <v>552</v>
      </c>
      <c r="D72" t="s">
        <v>553</v>
      </c>
      <c r="F72" s="15">
        <v>114</v>
      </c>
      <c r="G72" t="s">
        <v>57</v>
      </c>
      <c r="H72" t="s">
        <v>57</v>
      </c>
      <c r="I72" t="s">
        <v>96</v>
      </c>
      <c r="J72" t="s">
        <v>46</v>
      </c>
      <c r="K72" t="s">
        <v>97</v>
      </c>
      <c r="L72" t="s">
        <v>1175</v>
      </c>
      <c r="M72" t="s">
        <v>1176</v>
      </c>
      <c r="N72">
        <f>VLOOKUP(B72,HIS退!B:F,5,FALSE)</f>
        <v>-114</v>
      </c>
      <c r="O72" t="str">
        <f t="shared" si="2"/>
        <v/>
      </c>
      <c r="P72" s="43">
        <f>VLOOKUP(C72,银行退!D:G,4,FALSE)</f>
        <v>114</v>
      </c>
      <c r="Q72" t="str">
        <f t="shared" si="3"/>
        <v/>
      </c>
      <c r="R72" t="e">
        <f>VLOOKUP(C72,银行退!D:J,7,FALSE)</f>
        <v>#N/A</v>
      </c>
    </row>
    <row r="73" spans="1:18" customFormat="1" ht="14.25" hidden="1">
      <c r="A73" s="17">
        <v>42903.403194444443</v>
      </c>
      <c r="B73">
        <v>253996</v>
      </c>
      <c r="C73" t="s">
        <v>555</v>
      </c>
      <c r="D73" t="s">
        <v>556</v>
      </c>
      <c r="F73" s="15">
        <v>1319</v>
      </c>
      <c r="G73" t="s">
        <v>57</v>
      </c>
      <c r="H73" t="s">
        <v>57</v>
      </c>
      <c r="I73" t="s">
        <v>96</v>
      </c>
      <c r="J73" t="s">
        <v>46</v>
      </c>
      <c r="K73" t="s">
        <v>97</v>
      </c>
      <c r="L73" t="s">
        <v>1177</v>
      </c>
      <c r="M73" t="s">
        <v>1178</v>
      </c>
      <c r="N73">
        <f>VLOOKUP(B73,HIS退!B:F,5,FALSE)</f>
        <v>-1319</v>
      </c>
      <c r="O73" t="str">
        <f t="shared" si="2"/>
        <v/>
      </c>
      <c r="P73" s="43">
        <f>VLOOKUP(C73,银行退!D:G,4,FALSE)</f>
        <v>1319</v>
      </c>
      <c r="Q73" t="str">
        <f t="shared" si="3"/>
        <v/>
      </c>
      <c r="R73" t="e">
        <f>VLOOKUP(C73,银行退!D:J,7,FALSE)</f>
        <v>#N/A</v>
      </c>
    </row>
    <row r="74" spans="1:18" customFormat="1" ht="14.25" hidden="1">
      <c r="A74" s="17">
        <v>42903.413738425923</v>
      </c>
      <c r="B74">
        <v>254407</v>
      </c>
      <c r="C74" t="s">
        <v>558</v>
      </c>
      <c r="D74" t="s">
        <v>559</v>
      </c>
      <c r="F74" s="15">
        <v>603</v>
      </c>
      <c r="G74" t="s">
        <v>57</v>
      </c>
      <c r="H74" t="s">
        <v>57</v>
      </c>
      <c r="I74" t="s">
        <v>96</v>
      </c>
      <c r="J74" t="s">
        <v>46</v>
      </c>
      <c r="K74" t="s">
        <v>97</v>
      </c>
      <c r="L74" t="s">
        <v>1179</v>
      </c>
      <c r="M74" t="s">
        <v>1180</v>
      </c>
      <c r="N74">
        <f>VLOOKUP(B74,HIS退!B:F,5,FALSE)</f>
        <v>-603</v>
      </c>
      <c r="O74" t="str">
        <f t="shared" si="2"/>
        <v/>
      </c>
      <c r="P74" s="43">
        <f>VLOOKUP(C74,银行退!D:G,4,FALSE)</f>
        <v>603</v>
      </c>
      <c r="Q74" t="str">
        <f t="shared" si="3"/>
        <v/>
      </c>
      <c r="R74" t="e">
        <f>VLOOKUP(C74,银行退!D:J,7,FALSE)</f>
        <v>#N/A</v>
      </c>
    </row>
    <row r="75" spans="1:18" ht="14.25" hidden="1">
      <c r="A75" s="17">
        <v>42903.414803240739</v>
      </c>
      <c r="B75">
        <v>254456</v>
      </c>
      <c r="C75" t="s">
        <v>560</v>
      </c>
      <c r="D75" t="s">
        <v>559</v>
      </c>
      <c r="E75"/>
      <c r="F75" s="15">
        <v>400</v>
      </c>
      <c r="G75" t="s">
        <v>57</v>
      </c>
      <c r="H75" t="s">
        <v>57</v>
      </c>
      <c r="I75" t="s">
        <v>96</v>
      </c>
      <c r="J75" t="s">
        <v>360</v>
      </c>
      <c r="K75" t="s">
        <v>97</v>
      </c>
      <c r="L75" t="s">
        <v>1181</v>
      </c>
      <c r="M75" t="s">
        <v>1182</v>
      </c>
      <c r="N75" s="41">
        <f>VLOOKUP(B75,HIS退!B:F,5,FALSE)</f>
        <v>-400</v>
      </c>
      <c r="O75" s="41" t="str">
        <f t="shared" si="2"/>
        <v/>
      </c>
      <c r="P75" s="58">
        <f>VLOOKUP(C75,银行退!D:G,4,FALSE)</f>
        <v>400</v>
      </c>
      <c r="Q75" s="41" t="str">
        <f t="shared" si="3"/>
        <v/>
      </c>
      <c r="R75" s="41">
        <f>VLOOKUP(C75,银行退!D:J,7,FALSE)</f>
        <v>1</v>
      </c>
    </row>
    <row r="76" spans="1:18" customFormat="1" ht="14.25" hidden="1">
      <c r="A76" s="17">
        <v>42903.466122685182</v>
      </c>
      <c r="B76">
        <v>256164</v>
      </c>
      <c r="C76" t="s">
        <v>561</v>
      </c>
      <c r="D76" t="s">
        <v>562</v>
      </c>
      <c r="F76" s="15">
        <v>322</v>
      </c>
      <c r="G76" t="s">
        <v>57</v>
      </c>
      <c r="H76" t="s">
        <v>57</v>
      </c>
      <c r="I76" t="s">
        <v>96</v>
      </c>
      <c r="J76" t="s">
        <v>46</v>
      </c>
      <c r="K76" t="s">
        <v>97</v>
      </c>
      <c r="L76" t="s">
        <v>1183</v>
      </c>
      <c r="M76" t="s">
        <v>1184</v>
      </c>
      <c r="N76">
        <f>VLOOKUP(B76,HIS退!B:F,5,FALSE)</f>
        <v>-322</v>
      </c>
      <c r="O76" t="str">
        <f t="shared" si="2"/>
        <v/>
      </c>
      <c r="P76" s="43">
        <f>VLOOKUP(C76,银行退!D:G,4,FALSE)</f>
        <v>322</v>
      </c>
      <c r="Q76" t="str">
        <f t="shared" si="3"/>
        <v/>
      </c>
      <c r="R76" t="e">
        <f>VLOOKUP(C76,银行退!D:J,7,FALSE)</f>
        <v>#N/A</v>
      </c>
    </row>
    <row r="77" spans="1:18" customFormat="1" ht="14.25" hidden="1">
      <c r="A77" s="17">
        <v>42903.467418981483</v>
      </c>
      <c r="B77">
        <v>256205</v>
      </c>
      <c r="C77" t="s">
        <v>564</v>
      </c>
      <c r="D77" t="s">
        <v>565</v>
      </c>
      <c r="F77" s="15">
        <v>89</v>
      </c>
      <c r="G77" t="s">
        <v>57</v>
      </c>
      <c r="H77" t="s">
        <v>57</v>
      </c>
      <c r="I77" t="s">
        <v>96</v>
      </c>
      <c r="J77" t="s">
        <v>46</v>
      </c>
      <c r="K77" t="s">
        <v>97</v>
      </c>
      <c r="L77" t="s">
        <v>1185</v>
      </c>
      <c r="M77" t="s">
        <v>1186</v>
      </c>
      <c r="N77">
        <f>VLOOKUP(B77,HIS退!B:F,5,FALSE)</f>
        <v>-89</v>
      </c>
      <c r="O77" t="str">
        <f t="shared" si="2"/>
        <v/>
      </c>
      <c r="P77" s="43">
        <f>VLOOKUP(C77,银行退!D:G,4,FALSE)</f>
        <v>89</v>
      </c>
      <c r="Q77" t="str">
        <f t="shared" si="3"/>
        <v/>
      </c>
      <c r="R77" t="e">
        <f>VLOOKUP(C77,银行退!D:J,7,FALSE)</f>
        <v>#N/A</v>
      </c>
    </row>
    <row r="78" spans="1:18" ht="14.25" hidden="1">
      <c r="A78" s="17">
        <v>42903.470277777778</v>
      </c>
      <c r="B78">
        <v>256298</v>
      </c>
      <c r="C78" t="s">
        <v>567</v>
      </c>
      <c r="D78" t="s">
        <v>568</v>
      </c>
      <c r="E78"/>
      <c r="F78" s="15">
        <v>3000</v>
      </c>
      <c r="G78" t="s">
        <v>57</v>
      </c>
      <c r="H78" t="s">
        <v>57</v>
      </c>
      <c r="I78" t="s">
        <v>96</v>
      </c>
      <c r="J78" t="s">
        <v>360</v>
      </c>
      <c r="K78" t="s">
        <v>97</v>
      </c>
      <c r="L78" t="s">
        <v>1187</v>
      </c>
      <c r="M78" t="s">
        <v>1188</v>
      </c>
      <c r="N78" s="41">
        <f>VLOOKUP(B78,HIS退!B:F,5,FALSE)</f>
        <v>-3000</v>
      </c>
      <c r="O78" s="41" t="str">
        <f t="shared" si="2"/>
        <v/>
      </c>
      <c r="P78" s="58">
        <f>VLOOKUP(C78,银行退!D:G,4,FALSE)</f>
        <v>3000</v>
      </c>
      <c r="Q78" s="41" t="str">
        <f t="shared" si="3"/>
        <v/>
      </c>
      <c r="R78" s="41">
        <f>VLOOKUP(C78,银行退!D:J,7,FALSE)</f>
        <v>1</v>
      </c>
    </row>
    <row r="79" spans="1:18" customFormat="1" ht="14.25" hidden="1">
      <c r="A79" s="17">
        <v>42903.473749999997</v>
      </c>
      <c r="B79">
        <v>256383</v>
      </c>
      <c r="C79" t="s">
        <v>569</v>
      </c>
      <c r="D79" t="s">
        <v>570</v>
      </c>
      <c r="F79" s="15">
        <v>500</v>
      </c>
      <c r="G79" t="s">
        <v>57</v>
      </c>
      <c r="H79" t="s">
        <v>57</v>
      </c>
      <c r="I79" t="s">
        <v>96</v>
      </c>
      <c r="J79" t="s">
        <v>46</v>
      </c>
      <c r="K79" t="s">
        <v>97</v>
      </c>
      <c r="L79" t="s">
        <v>1189</v>
      </c>
      <c r="M79" t="s">
        <v>1190</v>
      </c>
      <c r="N79">
        <f>VLOOKUP(B79,HIS退!B:F,5,FALSE)</f>
        <v>-500</v>
      </c>
      <c r="O79" t="str">
        <f t="shared" si="2"/>
        <v/>
      </c>
      <c r="P79" s="43">
        <f>VLOOKUP(C79,银行退!D:G,4,FALSE)</f>
        <v>500</v>
      </c>
      <c r="Q79" t="str">
        <f t="shared" si="3"/>
        <v/>
      </c>
      <c r="R79" t="e">
        <f>VLOOKUP(C79,银行退!D:J,7,FALSE)</f>
        <v>#N/A</v>
      </c>
    </row>
    <row r="80" spans="1:18" customFormat="1" ht="14.25" hidden="1">
      <c r="A80" s="17">
        <v>42903.47625</v>
      </c>
      <c r="B80">
        <v>256458</v>
      </c>
      <c r="C80" t="s">
        <v>572</v>
      </c>
      <c r="D80" t="s">
        <v>573</v>
      </c>
      <c r="F80" s="15">
        <v>2735</v>
      </c>
      <c r="G80" t="s">
        <v>57</v>
      </c>
      <c r="H80" t="s">
        <v>57</v>
      </c>
      <c r="I80" t="s">
        <v>96</v>
      </c>
      <c r="J80" t="s">
        <v>46</v>
      </c>
      <c r="K80" t="s">
        <v>97</v>
      </c>
      <c r="L80" t="s">
        <v>1191</v>
      </c>
      <c r="M80" t="s">
        <v>1192</v>
      </c>
      <c r="N80">
        <f>VLOOKUP(B80,HIS退!B:F,5,FALSE)</f>
        <v>-2735</v>
      </c>
      <c r="O80" t="str">
        <f t="shared" si="2"/>
        <v/>
      </c>
      <c r="P80" s="43">
        <f>VLOOKUP(C80,银行退!D:G,4,FALSE)</f>
        <v>2735</v>
      </c>
      <c r="Q80" t="str">
        <f t="shared" si="3"/>
        <v/>
      </c>
      <c r="R80" t="e">
        <f>VLOOKUP(C80,银行退!D:J,7,FALSE)</f>
        <v>#N/A</v>
      </c>
    </row>
    <row r="81" spans="1:18" customFormat="1" ht="14.25" hidden="1">
      <c r="A81" s="17">
        <v>42903.483969907407</v>
      </c>
      <c r="B81">
        <v>256625</v>
      </c>
      <c r="C81" t="s">
        <v>575</v>
      </c>
      <c r="D81" t="s">
        <v>576</v>
      </c>
      <c r="F81" s="15">
        <v>312</v>
      </c>
      <c r="G81" t="s">
        <v>57</v>
      </c>
      <c r="H81" t="s">
        <v>57</v>
      </c>
      <c r="I81" t="s">
        <v>96</v>
      </c>
      <c r="J81" t="s">
        <v>46</v>
      </c>
      <c r="K81" t="s">
        <v>97</v>
      </c>
      <c r="L81" t="s">
        <v>1193</v>
      </c>
      <c r="M81" t="s">
        <v>1194</v>
      </c>
      <c r="N81">
        <f>VLOOKUP(B81,HIS退!B:F,5,FALSE)</f>
        <v>-312</v>
      </c>
      <c r="O81" t="str">
        <f t="shared" si="2"/>
        <v/>
      </c>
      <c r="P81" s="43">
        <f>VLOOKUP(C81,银行退!D:G,4,FALSE)</f>
        <v>312</v>
      </c>
      <c r="Q81" t="str">
        <f t="shared" si="3"/>
        <v/>
      </c>
      <c r="R81" t="e">
        <f>VLOOKUP(C81,银行退!D:J,7,FALSE)</f>
        <v>#N/A</v>
      </c>
    </row>
    <row r="82" spans="1:18" ht="14.25" hidden="1">
      <c r="A82" s="17">
        <v>42903.501215277778</v>
      </c>
      <c r="B82">
        <v>256942</v>
      </c>
      <c r="C82" t="s">
        <v>578</v>
      </c>
      <c r="D82" t="s">
        <v>579</v>
      </c>
      <c r="E82"/>
      <c r="F82" s="15">
        <v>295</v>
      </c>
      <c r="G82" t="s">
        <v>57</v>
      </c>
      <c r="H82" t="s">
        <v>57</v>
      </c>
      <c r="I82" t="s">
        <v>96</v>
      </c>
      <c r="J82" t="s">
        <v>360</v>
      </c>
      <c r="K82" t="s">
        <v>97</v>
      </c>
      <c r="L82" t="s">
        <v>1195</v>
      </c>
      <c r="M82" t="s">
        <v>1196</v>
      </c>
      <c r="N82" s="41">
        <f>VLOOKUP(B82,HIS退!B:F,5,FALSE)</f>
        <v>-295</v>
      </c>
      <c r="O82" s="41" t="str">
        <f t="shared" si="2"/>
        <v/>
      </c>
      <c r="P82" s="58">
        <f>VLOOKUP(C82,银行退!D:G,4,FALSE)</f>
        <v>295</v>
      </c>
      <c r="Q82" s="41" t="str">
        <f t="shared" si="3"/>
        <v/>
      </c>
      <c r="R82" s="41">
        <f>VLOOKUP(C82,银行退!D:J,7,FALSE)</f>
        <v>1</v>
      </c>
    </row>
    <row r="83" spans="1:18" customFormat="1" ht="14.25" hidden="1">
      <c r="A83" s="17">
        <v>42903.503425925926</v>
      </c>
      <c r="B83">
        <v>256972</v>
      </c>
      <c r="C83" t="s">
        <v>580</v>
      </c>
      <c r="D83" t="s">
        <v>581</v>
      </c>
      <c r="F83" s="15">
        <v>900</v>
      </c>
      <c r="G83" t="s">
        <v>57</v>
      </c>
      <c r="H83" t="s">
        <v>57</v>
      </c>
      <c r="I83" t="s">
        <v>96</v>
      </c>
      <c r="J83" t="s">
        <v>46</v>
      </c>
      <c r="K83" t="s">
        <v>97</v>
      </c>
      <c r="L83" t="s">
        <v>1197</v>
      </c>
      <c r="M83" t="s">
        <v>1198</v>
      </c>
      <c r="N83">
        <f>VLOOKUP(B83,HIS退!B:F,5,FALSE)</f>
        <v>-900</v>
      </c>
      <c r="O83" t="str">
        <f t="shared" si="2"/>
        <v/>
      </c>
      <c r="P83" s="43">
        <f>VLOOKUP(C83,银行退!D:G,4,FALSE)</f>
        <v>900</v>
      </c>
      <c r="Q83" t="str">
        <f t="shared" si="3"/>
        <v/>
      </c>
      <c r="R83" t="e">
        <f>VLOOKUP(C83,银行退!D:J,7,FALSE)</f>
        <v>#N/A</v>
      </c>
    </row>
    <row r="84" spans="1:18" s="52" customFormat="1" ht="14.25" hidden="1">
      <c r="A84" s="17">
        <v>42903.506458333337</v>
      </c>
      <c r="B84">
        <v>257013</v>
      </c>
      <c r="C84" t="s">
        <v>583</v>
      </c>
      <c r="D84" t="s">
        <v>584</v>
      </c>
      <c r="E84"/>
      <c r="F84" s="15">
        <v>244</v>
      </c>
      <c r="G84" t="s">
        <v>57</v>
      </c>
      <c r="H84" t="s">
        <v>57</v>
      </c>
      <c r="I84" t="s">
        <v>96</v>
      </c>
      <c r="J84" t="s">
        <v>46</v>
      </c>
      <c r="K84" t="s">
        <v>97</v>
      </c>
      <c r="L84" t="s">
        <v>1199</v>
      </c>
      <c r="M84" t="s">
        <v>1200</v>
      </c>
      <c r="N84">
        <f>VLOOKUP(B84,HIS退!B:F,5,FALSE)</f>
        <v>-244</v>
      </c>
      <c r="O84" t="str">
        <f t="shared" si="2"/>
        <v/>
      </c>
      <c r="P84" s="43">
        <f>VLOOKUP(C84,银行退!D:G,4,FALSE)</f>
        <v>244</v>
      </c>
      <c r="Q84" t="str">
        <f t="shared" si="3"/>
        <v/>
      </c>
      <c r="R84" t="e">
        <f>VLOOKUP(C84,银行退!D:J,7,FALSE)</f>
        <v>#N/A</v>
      </c>
    </row>
    <row r="85" spans="1:18" customFormat="1" ht="14.25" hidden="1">
      <c r="A85" s="17">
        <v>42903.531331018516</v>
      </c>
      <c r="B85">
        <v>257249</v>
      </c>
      <c r="C85" t="s">
        <v>586</v>
      </c>
      <c r="D85" t="s">
        <v>587</v>
      </c>
      <c r="F85" s="15">
        <v>850</v>
      </c>
      <c r="G85" t="s">
        <v>57</v>
      </c>
      <c r="H85" t="s">
        <v>57</v>
      </c>
      <c r="I85" t="s">
        <v>96</v>
      </c>
      <c r="J85" t="s">
        <v>46</v>
      </c>
      <c r="K85" t="s">
        <v>97</v>
      </c>
      <c r="L85" t="s">
        <v>1201</v>
      </c>
      <c r="M85" t="s">
        <v>1202</v>
      </c>
      <c r="N85">
        <f>VLOOKUP(B85,HIS退!B:F,5,FALSE)</f>
        <v>-850</v>
      </c>
      <c r="O85" t="str">
        <f t="shared" si="2"/>
        <v/>
      </c>
      <c r="P85" s="43">
        <f>VLOOKUP(C85,银行退!D:G,4,FALSE)</f>
        <v>850</v>
      </c>
      <c r="Q85" t="str">
        <f t="shared" si="3"/>
        <v/>
      </c>
      <c r="R85" t="e">
        <f>VLOOKUP(C85,银行退!D:J,7,FALSE)</f>
        <v>#N/A</v>
      </c>
    </row>
    <row r="86" spans="1:18" s="52" customFormat="1" ht="14.25" hidden="1">
      <c r="A86" s="17">
        <v>42903.572488425925</v>
      </c>
      <c r="B86">
        <v>257390</v>
      </c>
      <c r="C86" t="s">
        <v>589</v>
      </c>
      <c r="D86" t="s">
        <v>590</v>
      </c>
      <c r="E86"/>
      <c r="F86" s="15">
        <v>2880</v>
      </c>
      <c r="G86" t="s">
        <v>57</v>
      </c>
      <c r="H86" t="s">
        <v>57</v>
      </c>
      <c r="I86" t="s">
        <v>96</v>
      </c>
      <c r="J86" t="s">
        <v>46</v>
      </c>
      <c r="K86" t="s">
        <v>97</v>
      </c>
      <c r="L86" t="s">
        <v>1203</v>
      </c>
      <c r="M86" t="s">
        <v>1204</v>
      </c>
      <c r="N86">
        <f>VLOOKUP(B86,HIS退!B:F,5,FALSE)</f>
        <v>-2880</v>
      </c>
      <c r="O86" t="str">
        <f t="shared" si="2"/>
        <v/>
      </c>
      <c r="P86" s="43">
        <f>VLOOKUP(C86,银行退!D:G,4,FALSE)</f>
        <v>2880</v>
      </c>
      <c r="Q86" t="str">
        <f t="shared" si="3"/>
        <v/>
      </c>
      <c r="R86" t="e">
        <f>VLOOKUP(C86,银行退!D:J,7,FALSE)</f>
        <v>#N/A</v>
      </c>
    </row>
    <row r="87" spans="1:18" customFormat="1" ht="14.25" hidden="1">
      <c r="A87" s="17">
        <v>42903.577407407407</v>
      </c>
      <c r="B87">
        <v>257425</v>
      </c>
      <c r="C87" t="s">
        <v>592</v>
      </c>
      <c r="D87" t="s">
        <v>593</v>
      </c>
      <c r="F87" s="15">
        <v>3090</v>
      </c>
      <c r="G87" t="s">
        <v>57</v>
      </c>
      <c r="H87" t="s">
        <v>57</v>
      </c>
      <c r="I87" t="s">
        <v>96</v>
      </c>
      <c r="J87" t="s">
        <v>46</v>
      </c>
      <c r="K87" t="s">
        <v>97</v>
      </c>
      <c r="L87" t="s">
        <v>1205</v>
      </c>
      <c r="M87" t="s">
        <v>1206</v>
      </c>
      <c r="N87">
        <f>VLOOKUP(B87,HIS退!B:F,5,FALSE)</f>
        <v>-3090</v>
      </c>
      <c r="O87" t="str">
        <f t="shared" si="2"/>
        <v/>
      </c>
      <c r="P87" s="43">
        <f>VLOOKUP(C87,银行退!D:G,4,FALSE)</f>
        <v>3090</v>
      </c>
      <c r="Q87" t="str">
        <f t="shared" si="3"/>
        <v/>
      </c>
      <c r="R87" t="e">
        <f>VLOOKUP(C87,银行退!D:J,7,FALSE)</f>
        <v>#N/A</v>
      </c>
    </row>
    <row r="88" spans="1:18" customFormat="1" ht="14.25" hidden="1">
      <c r="A88" s="17">
        <v>42903.600289351853</v>
      </c>
      <c r="B88">
        <v>257743</v>
      </c>
      <c r="C88" t="s">
        <v>595</v>
      </c>
      <c r="D88" t="s">
        <v>596</v>
      </c>
      <c r="F88" s="15">
        <v>80</v>
      </c>
      <c r="G88" t="s">
        <v>57</v>
      </c>
      <c r="H88" t="s">
        <v>57</v>
      </c>
      <c r="I88" t="s">
        <v>96</v>
      </c>
      <c r="J88" t="s">
        <v>46</v>
      </c>
      <c r="K88" t="s">
        <v>97</v>
      </c>
      <c r="L88" t="s">
        <v>1207</v>
      </c>
      <c r="M88" t="s">
        <v>1208</v>
      </c>
      <c r="N88">
        <f>VLOOKUP(B88,HIS退!B:F,5,FALSE)</f>
        <v>-80</v>
      </c>
      <c r="O88" t="str">
        <f t="shared" si="2"/>
        <v/>
      </c>
      <c r="P88" s="43">
        <f>VLOOKUP(C88,银行退!D:G,4,FALSE)</f>
        <v>80</v>
      </c>
      <c r="Q88" t="str">
        <f t="shared" si="3"/>
        <v/>
      </c>
      <c r="R88" t="e">
        <f>VLOOKUP(C88,银行退!D:J,7,FALSE)</f>
        <v>#N/A</v>
      </c>
    </row>
    <row r="89" spans="1:18" customFormat="1" ht="14.25" hidden="1">
      <c r="A89" s="17">
        <v>42903.641712962963</v>
      </c>
      <c r="B89">
        <v>258564</v>
      </c>
      <c r="C89" t="s">
        <v>598</v>
      </c>
      <c r="D89" t="s">
        <v>599</v>
      </c>
      <c r="F89" s="15">
        <v>500</v>
      </c>
      <c r="G89" t="s">
        <v>57</v>
      </c>
      <c r="H89" t="s">
        <v>57</v>
      </c>
      <c r="I89" t="s">
        <v>96</v>
      </c>
      <c r="J89" t="s">
        <v>46</v>
      </c>
      <c r="K89" t="s">
        <v>97</v>
      </c>
      <c r="L89" t="s">
        <v>1209</v>
      </c>
      <c r="M89" t="s">
        <v>1210</v>
      </c>
      <c r="N89">
        <f>VLOOKUP(B89,HIS退!B:F,5,FALSE)</f>
        <v>-500</v>
      </c>
      <c r="O89" t="str">
        <f t="shared" si="2"/>
        <v/>
      </c>
      <c r="P89" s="43">
        <f>VLOOKUP(C89,银行退!D:G,4,FALSE)</f>
        <v>500</v>
      </c>
      <c r="Q89" t="str">
        <f t="shared" si="3"/>
        <v/>
      </c>
      <c r="R89" t="e">
        <f>VLOOKUP(C89,银行退!D:J,7,FALSE)</f>
        <v>#N/A</v>
      </c>
    </row>
    <row r="90" spans="1:18" customFormat="1" ht="14.25" hidden="1">
      <c r="A90" s="17">
        <v>42903.657708333332</v>
      </c>
      <c r="B90">
        <v>258818</v>
      </c>
      <c r="C90" t="s">
        <v>601</v>
      </c>
      <c r="D90" t="s">
        <v>602</v>
      </c>
      <c r="F90" s="15">
        <v>150</v>
      </c>
      <c r="G90" t="s">
        <v>57</v>
      </c>
      <c r="H90" t="s">
        <v>57</v>
      </c>
      <c r="I90" t="s">
        <v>96</v>
      </c>
      <c r="J90" t="s">
        <v>46</v>
      </c>
      <c r="K90" t="s">
        <v>97</v>
      </c>
      <c r="L90" t="s">
        <v>1211</v>
      </c>
      <c r="M90" t="s">
        <v>1212</v>
      </c>
      <c r="N90">
        <f>VLOOKUP(B90,HIS退!B:F,5,FALSE)</f>
        <v>-150</v>
      </c>
      <c r="O90" t="str">
        <f t="shared" si="2"/>
        <v/>
      </c>
      <c r="P90" s="43">
        <f>VLOOKUP(C90,银行退!D:G,4,FALSE)</f>
        <v>150</v>
      </c>
      <c r="Q90" t="str">
        <f t="shared" si="3"/>
        <v/>
      </c>
      <c r="R90" t="e">
        <f>VLOOKUP(C90,银行退!D:J,7,FALSE)</f>
        <v>#N/A</v>
      </c>
    </row>
    <row r="91" spans="1:18" customFormat="1" ht="14.25" hidden="1">
      <c r="A91" s="17">
        <v>42903.659629629627</v>
      </c>
      <c r="B91">
        <v>258849</v>
      </c>
      <c r="C91" t="s">
        <v>604</v>
      </c>
      <c r="D91" t="s">
        <v>50</v>
      </c>
      <c r="F91" s="15">
        <v>9999</v>
      </c>
      <c r="G91" t="s">
        <v>57</v>
      </c>
      <c r="H91" t="s">
        <v>57</v>
      </c>
      <c r="I91" t="s">
        <v>96</v>
      </c>
      <c r="J91" t="s">
        <v>46</v>
      </c>
      <c r="K91" t="s">
        <v>97</v>
      </c>
      <c r="L91" t="s">
        <v>1213</v>
      </c>
      <c r="M91" t="s">
        <v>1214</v>
      </c>
      <c r="N91">
        <f>VLOOKUP(B91,HIS退!B:F,5,FALSE)</f>
        <v>-9999</v>
      </c>
      <c r="O91" t="str">
        <f t="shared" si="2"/>
        <v/>
      </c>
      <c r="P91" s="43">
        <f>VLOOKUP(C91,银行退!D:G,4,FALSE)</f>
        <v>9999</v>
      </c>
      <c r="Q91" t="str">
        <f t="shared" si="3"/>
        <v/>
      </c>
      <c r="R91" t="e">
        <f>VLOOKUP(C91,银行退!D:J,7,FALSE)</f>
        <v>#N/A</v>
      </c>
    </row>
    <row r="92" spans="1:18" customFormat="1" ht="14.25" hidden="1">
      <c r="A92" s="17">
        <v>42903.659872685188</v>
      </c>
      <c r="B92">
        <v>258852</v>
      </c>
      <c r="C92" t="s">
        <v>605</v>
      </c>
      <c r="D92" t="s">
        <v>50</v>
      </c>
      <c r="F92" s="15">
        <v>1</v>
      </c>
      <c r="G92" t="s">
        <v>57</v>
      </c>
      <c r="H92" t="s">
        <v>57</v>
      </c>
      <c r="I92" t="s">
        <v>96</v>
      </c>
      <c r="J92" t="s">
        <v>46</v>
      </c>
      <c r="K92" t="s">
        <v>97</v>
      </c>
      <c r="L92" t="s">
        <v>1215</v>
      </c>
      <c r="M92" t="s">
        <v>1216</v>
      </c>
      <c r="N92">
        <f>VLOOKUP(B92,HIS退!B:F,5,FALSE)</f>
        <v>-1</v>
      </c>
      <c r="O92" t="str">
        <f t="shared" si="2"/>
        <v/>
      </c>
      <c r="P92" s="43">
        <f>VLOOKUP(C92,银行退!D:G,4,FALSE)</f>
        <v>1</v>
      </c>
      <c r="Q92" t="str">
        <f t="shared" si="3"/>
        <v/>
      </c>
      <c r="R92" t="e">
        <f>VLOOKUP(C92,银行退!D:J,7,FALSE)</f>
        <v>#N/A</v>
      </c>
    </row>
    <row r="93" spans="1:18" customFormat="1" ht="14.25" hidden="1">
      <c r="A93" s="17">
        <v>42903.661099537036</v>
      </c>
      <c r="B93">
        <v>258871</v>
      </c>
      <c r="C93" t="s">
        <v>606</v>
      </c>
      <c r="D93" t="s">
        <v>607</v>
      </c>
      <c r="F93" s="15">
        <v>32</v>
      </c>
      <c r="G93" t="s">
        <v>57</v>
      </c>
      <c r="H93" t="s">
        <v>57</v>
      </c>
      <c r="I93" t="s">
        <v>96</v>
      </c>
      <c r="J93" t="s">
        <v>46</v>
      </c>
      <c r="K93" t="s">
        <v>97</v>
      </c>
      <c r="L93" t="s">
        <v>1217</v>
      </c>
      <c r="M93" t="s">
        <v>1218</v>
      </c>
      <c r="N93">
        <f>VLOOKUP(B93,HIS退!B:F,5,FALSE)</f>
        <v>-32</v>
      </c>
      <c r="O93" t="str">
        <f t="shared" si="2"/>
        <v/>
      </c>
      <c r="P93" s="43">
        <f>VLOOKUP(C93,银行退!D:G,4,FALSE)</f>
        <v>32</v>
      </c>
      <c r="Q93" t="str">
        <f t="shared" si="3"/>
        <v/>
      </c>
      <c r="R93" t="e">
        <f>VLOOKUP(C93,银行退!D:J,7,FALSE)</f>
        <v>#N/A</v>
      </c>
    </row>
    <row r="94" spans="1:18" s="52" customFormat="1" ht="14.25" hidden="1">
      <c r="A94" s="17">
        <v>42903.661562499998</v>
      </c>
      <c r="B94">
        <v>258878</v>
      </c>
      <c r="C94" t="s">
        <v>609</v>
      </c>
      <c r="D94" t="s">
        <v>610</v>
      </c>
      <c r="E94"/>
      <c r="F94" s="15">
        <v>1000</v>
      </c>
      <c r="G94" t="s">
        <v>57</v>
      </c>
      <c r="H94" t="s">
        <v>57</v>
      </c>
      <c r="I94" t="s">
        <v>96</v>
      </c>
      <c r="J94" t="s">
        <v>46</v>
      </c>
      <c r="K94" t="s">
        <v>97</v>
      </c>
      <c r="L94" t="s">
        <v>1219</v>
      </c>
      <c r="M94" t="s">
        <v>1220</v>
      </c>
      <c r="N94">
        <f>VLOOKUP(B94,HIS退!B:F,5,FALSE)</f>
        <v>-1000</v>
      </c>
      <c r="O94" t="str">
        <f t="shared" si="2"/>
        <v/>
      </c>
      <c r="P94" s="43">
        <f>VLOOKUP(C94,银行退!D:G,4,FALSE)</f>
        <v>1000</v>
      </c>
      <c r="Q94" t="str">
        <f t="shared" si="3"/>
        <v/>
      </c>
      <c r="R94" t="e">
        <f>VLOOKUP(C94,银行退!D:J,7,FALSE)</f>
        <v>#N/A</v>
      </c>
    </row>
    <row r="95" spans="1:18" customFormat="1" ht="14.25" hidden="1">
      <c r="A95" s="17">
        <v>42903.661840277775</v>
      </c>
      <c r="B95">
        <v>258881</v>
      </c>
      <c r="C95" t="s">
        <v>612</v>
      </c>
      <c r="D95" t="s">
        <v>610</v>
      </c>
      <c r="F95" s="15">
        <v>761</v>
      </c>
      <c r="G95" t="s">
        <v>57</v>
      </c>
      <c r="H95" t="s">
        <v>57</v>
      </c>
      <c r="I95" t="s">
        <v>96</v>
      </c>
      <c r="J95" t="s">
        <v>46</v>
      </c>
      <c r="K95" t="s">
        <v>97</v>
      </c>
      <c r="L95" t="s">
        <v>1221</v>
      </c>
      <c r="M95" t="s">
        <v>1222</v>
      </c>
      <c r="N95">
        <f>VLOOKUP(B95,HIS退!B:F,5,FALSE)</f>
        <v>-761</v>
      </c>
      <c r="O95" t="str">
        <f t="shared" si="2"/>
        <v/>
      </c>
      <c r="P95" s="43">
        <f>VLOOKUP(C95,银行退!D:G,4,FALSE)</f>
        <v>761</v>
      </c>
      <c r="Q95" t="str">
        <f t="shared" si="3"/>
        <v/>
      </c>
      <c r="R95" t="e">
        <f>VLOOKUP(C95,银行退!D:J,7,FALSE)</f>
        <v>#N/A</v>
      </c>
    </row>
    <row r="96" spans="1:18" customFormat="1" ht="14.25" hidden="1">
      <c r="A96" s="17">
        <v>42903.668391203704</v>
      </c>
      <c r="B96">
        <v>258981</v>
      </c>
      <c r="C96" t="s">
        <v>613</v>
      </c>
      <c r="D96" t="s">
        <v>614</v>
      </c>
      <c r="F96" s="15">
        <v>10</v>
      </c>
      <c r="G96" t="s">
        <v>57</v>
      </c>
      <c r="H96" t="s">
        <v>57</v>
      </c>
      <c r="I96" t="s">
        <v>96</v>
      </c>
      <c r="J96" t="s">
        <v>46</v>
      </c>
      <c r="K96" t="s">
        <v>97</v>
      </c>
      <c r="L96" t="s">
        <v>1223</v>
      </c>
      <c r="M96" t="s">
        <v>1224</v>
      </c>
      <c r="N96">
        <f>VLOOKUP(B96,HIS退!B:F,5,FALSE)</f>
        <v>-10</v>
      </c>
      <c r="O96" t="str">
        <f t="shared" si="2"/>
        <v/>
      </c>
      <c r="P96" s="43">
        <f>VLOOKUP(C96,银行退!D:G,4,FALSE)</f>
        <v>10</v>
      </c>
      <c r="Q96" t="str">
        <f t="shared" si="3"/>
        <v/>
      </c>
      <c r="R96" t="e">
        <f>VLOOKUP(C96,银行退!D:J,7,FALSE)</f>
        <v>#N/A</v>
      </c>
    </row>
    <row r="97" spans="1:18" customFormat="1" ht="14.25" hidden="1">
      <c r="A97" s="17">
        <v>42903.678854166668</v>
      </c>
      <c r="B97">
        <v>259141</v>
      </c>
      <c r="C97" t="s">
        <v>616</v>
      </c>
      <c r="D97" t="s">
        <v>617</v>
      </c>
      <c r="F97" s="15">
        <v>203</v>
      </c>
      <c r="G97" t="s">
        <v>57</v>
      </c>
      <c r="H97" t="s">
        <v>57</v>
      </c>
      <c r="I97" t="s">
        <v>96</v>
      </c>
      <c r="J97" t="s">
        <v>46</v>
      </c>
      <c r="K97" t="s">
        <v>97</v>
      </c>
      <c r="L97" t="s">
        <v>1225</v>
      </c>
      <c r="M97" t="s">
        <v>1226</v>
      </c>
      <c r="N97">
        <f>VLOOKUP(B97,HIS退!B:F,5,FALSE)</f>
        <v>-203</v>
      </c>
      <c r="O97" t="str">
        <f t="shared" si="2"/>
        <v/>
      </c>
      <c r="P97" s="43">
        <f>VLOOKUP(C97,银行退!D:G,4,FALSE)</f>
        <v>203</v>
      </c>
      <c r="Q97" t="str">
        <f t="shared" si="3"/>
        <v/>
      </c>
      <c r="R97" t="e">
        <f>VLOOKUP(C97,银行退!D:J,7,FALSE)</f>
        <v>#N/A</v>
      </c>
    </row>
    <row r="98" spans="1:18" ht="14.25" hidden="1">
      <c r="A98" s="17">
        <v>42903.689502314817</v>
      </c>
      <c r="B98">
        <v>259255</v>
      </c>
      <c r="C98" t="s">
        <v>619</v>
      </c>
      <c r="D98" t="s">
        <v>620</v>
      </c>
      <c r="E98"/>
      <c r="F98" s="15">
        <v>2138</v>
      </c>
      <c r="G98" t="s">
        <v>57</v>
      </c>
      <c r="H98" t="s">
        <v>57</v>
      </c>
      <c r="I98" t="s">
        <v>96</v>
      </c>
      <c r="J98" t="s">
        <v>360</v>
      </c>
      <c r="K98" t="s">
        <v>97</v>
      </c>
      <c r="L98" t="s">
        <v>1227</v>
      </c>
      <c r="M98" t="s">
        <v>1228</v>
      </c>
      <c r="N98" s="41">
        <f>VLOOKUP(B98,HIS退!B:F,5,FALSE)</f>
        <v>-2138</v>
      </c>
      <c r="O98" s="41" t="str">
        <f t="shared" si="2"/>
        <v/>
      </c>
      <c r="P98" s="58">
        <f>VLOOKUP(C98,银行退!D:G,4,FALSE)</f>
        <v>2138</v>
      </c>
      <c r="Q98" s="41" t="str">
        <f t="shared" si="3"/>
        <v/>
      </c>
      <c r="R98" s="41">
        <f>VLOOKUP(C98,银行退!D:J,7,FALSE)</f>
        <v>1</v>
      </c>
    </row>
    <row r="99" spans="1:18" customFormat="1" ht="14.25" hidden="1">
      <c r="A99" s="17">
        <v>42903.706620370373</v>
      </c>
      <c r="B99">
        <v>259400</v>
      </c>
      <c r="C99" t="s">
        <v>621</v>
      </c>
      <c r="D99" t="s">
        <v>622</v>
      </c>
      <c r="F99" s="15">
        <v>180</v>
      </c>
      <c r="G99" t="s">
        <v>57</v>
      </c>
      <c r="H99" t="s">
        <v>57</v>
      </c>
      <c r="I99" t="s">
        <v>96</v>
      </c>
      <c r="J99" t="s">
        <v>46</v>
      </c>
      <c r="K99" t="s">
        <v>97</v>
      </c>
      <c r="L99" t="s">
        <v>1229</v>
      </c>
      <c r="M99" t="s">
        <v>1230</v>
      </c>
      <c r="N99">
        <f>VLOOKUP(B99,HIS退!B:F,5,FALSE)</f>
        <v>-180</v>
      </c>
      <c r="O99" t="str">
        <f t="shared" si="2"/>
        <v/>
      </c>
      <c r="P99" s="43">
        <f>VLOOKUP(C99,银行退!D:G,4,FALSE)</f>
        <v>180</v>
      </c>
      <c r="Q99" t="str">
        <f t="shared" si="3"/>
        <v/>
      </c>
      <c r="R99" t="e">
        <f>VLOOKUP(C99,银行退!D:J,7,FALSE)</f>
        <v>#N/A</v>
      </c>
    </row>
    <row r="100" spans="1:18" customFormat="1" ht="14.25" hidden="1">
      <c r="A100" s="17">
        <v>42903.858530092592</v>
      </c>
      <c r="B100">
        <v>259857</v>
      </c>
      <c r="C100" t="s">
        <v>624</v>
      </c>
      <c r="D100" t="s">
        <v>625</v>
      </c>
      <c r="F100" s="15">
        <v>8000</v>
      </c>
      <c r="G100" t="s">
        <v>57</v>
      </c>
      <c r="H100" t="s">
        <v>57</v>
      </c>
      <c r="I100" t="s">
        <v>96</v>
      </c>
      <c r="J100" t="s">
        <v>46</v>
      </c>
      <c r="K100" t="s">
        <v>97</v>
      </c>
      <c r="L100" t="s">
        <v>1231</v>
      </c>
      <c r="M100" t="s">
        <v>1232</v>
      </c>
      <c r="N100">
        <f>VLOOKUP(B100,HIS退!B:F,5,FALSE)</f>
        <v>-8000</v>
      </c>
      <c r="O100" t="str">
        <f t="shared" si="2"/>
        <v/>
      </c>
      <c r="P100" s="43">
        <f>VLOOKUP(C100,银行退!D:G,4,FALSE)</f>
        <v>8000</v>
      </c>
      <c r="Q100" t="str">
        <f t="shared" si="3"/>
        <v/>
      </c>
      <c r="R100" t="e">
        <f>VLOOKUP(C100,银行退!D:J,7,FALSE)</f>
        <v>#N/A</v>
      </c>
    </row>
    <row r="101" spans="1:18" s="52" customFormat="1" ht="14.25" hidden="1">
      <c r="A101" s="17">
        <v>42904.417662037034</v>
      </c>
      <c r="B101">
        <v>261084</v>
      </c>
      <c r="C101" t="s">
        <v>627</v>
      </c>
      <c r="D101" t="s">
        <v>628</v>
      </c>
      <c r="E101" t="s">
        <v>629</v>
      </c>
      <c r="F101" s="15">
        <v>500</v>
      </c>
      <c r="G101" t="s">
        <v>57</v>
      </c>
      <c r="H101" t="s">
        <v>57</v>
      </c>
      <c r="I101" t="s">
        <v>96</v>
      </c>
      <c r="J101" t="s">
        <v>46</v>
      </c>
      <c r="K101" t="s">
        <v>97</v>
      </c>
      <c r="L101" t="s">
        <v>1233</v>
      </c>
      <c r="M101" t="s">
        <v>1234</v>
      </c>
      <c r="N101">
        <f>VLOOKUP(B101,HIS退!B:F,5,FALSE)</f>
        <v>-500</v>
      </c>
      <c r="O101" t="str">
        <f t="shared" si="2"/>
        <v/>
      </c>
      <c r="P101" s="43">
        <f>VLOOKUP(C101,银行退!D:G,4,FALSE)</f>
        <v>500</v>
      </c>
      <c r="Q101" t="str">
        <f t="shared" si="3"/>
        <v/>
      </c>
      <c r="R101" t="e">
        <f>VLOOKUP(C101,银行退!D:J,7,FALSE)</f>
        <v>#N/A</v>
      </c>
    </row>
    <row r="102" spans="1:18" customFormat="1" ht="14.25" hidden="1">
      <c r="A102" s="17">
        <v>42904.446168981478</v>
      </c>
      <c r="B102">
        <v>261394</v>
      </c>
      <c r="C102" t="s">
        <v>630</v>
      </c>
      <c r="D102" t="s">
        <v>631</v>
      </c>
      <c r="E102" t="s">
        <v>632</v>
      </c>
      <c r="F102" s="15">
        <v>564</v>
      </c>
      <c r="G102" t="s">
        <v>57</v>
      </c>
      <c r="H102" t="s">
        <v>57</v>
      </c>
      <c r="I102" t="s">
        <v>96</v>
      </c>
      <c r="J102" t="s">
        <v>46</v>
      </c>
      <c r="K102" t="s">
        <v>97</v>
      </c>
      <c r="L102" t="s">
        <v>1235</v>
      </c>
      <c r="M102" t="s">
        <v>1236</v>
      </c>
      <c r="N102">
        <f>VLOOKUP(B102,HIS退!B:F,5,FALSE)</f>
        <v>-564</v>
      </c>
      <c r="O102" t="str">
        <f t="shared" si="2"/>
        <v/>
      </c>
      <c r="P102" s="43">
        <f>VLOOKUP(C102,银行退!D:G,4,FALSE)</f>
        <v>564</v>
      </c>
      <c r="Q102" t="str">
        <f t="shared" si="3"/>
        <v/>
      </c>
      <c r="R102" t="e">
        <f>VLOOKUP(C102,银行退!D:J,7,FALSE)</f>
        <v>#N/A</v>
      </c>
    </row>
    <row r="103" spans="1:18" customFormat="1" ht="14.25" hidden="1">
      <c r="A103" s="17">
        <v>42904.528194444443</v>
      </c>
      <c r="B103">
        <v>262036</v>
      </c>
      <c r="C103" t="s">
        <v>633</v>
      </c>
      <c r="D103" t="s">
        <v>634</v>
      </c>
      <c r="E103" t="s">
        <v>635</v>
      </c>
      <c r="F103" s="15">
        <v>50</v>
      </c>
      <c r="G103" t="s">
        <v>57</v>
      </c>
      <c r="H103" t="s">
        <v>57</v>
      </c>
      <c r="I103" t="s">
        <v>96</v>
      </c>
      <c r="J103" t="s">
        <v>46</v>
      </c>
      <c r="K103" t="s">
        <v>97</v>
      </c>
      <c r="L103" t="s">
        <v>1237</v>
      </c>
      <c r="M103" t="s">
        <v>1238</v>
      </c>
      <c r="N103">
        <f>VLOOKUP(B103,HIS退!B:F,5,FALSE)</f>
        <v>-50</v>
      </c>
      <c r="O103" t="str">
        <f t="shared" si="2"/>
        <v/>
      </c>
      <c r="P103" s="43">
        <f>VLOOKUP(C103,银行退!D:G,4,FALSE)</f>
        <v>50</v>
      </c>
      <c r="Q103" t="str">
        <f t="shared" si="3"/>
        <v/>
      </c>
      <c r="R103" t="e">
        <f>VLOOKUP(C103,银行退!D:J,7,FALSE)</f>
        <v>#N/A</v>
      </c>
    </row>
    <row r="104" spans="1:18" customFormat="1" ht="14.25" hidden="1">
      <c r="A104" s="17">
        <v>42904.622986111113</v>
      </c>
      <c r="B104">
        <v>262477</v>
      </c>
      <c r="C104" t="s">
        <v>636</v>
      </c>
      <c r="D104" t="s">
        <v>637</v>
      </c>
      <c r="E104" t="s">
        <v>638</v>
      </c>
      <c r="F104" s="15">
        <v>200</v>
      </c>
      <c r="G104" t="s">
        <v>57</v>
      </c>
      <c r="H104" t="s">
        <v>57</v>
      </c>
      <c r="I104" t="s">
        <v>96</v>
      </c>
      <c r="J104" t="s">
        <v>46</v>
      </c>
      <c r="K104" t="s">
        <v>97</v>
      </c>
      <c r="L104" t="s">
        <v>1239</v>
      </c>
      <c r="M104" t="s">
        <v>1240</v>
      </c>
      <c r="N104">
        <f>VLOOKUP(B104,HIS退!B:F,5,FALSE)</f>
        <v>-200</v>
      </c>
      <c r="O104" t="str">
        <f t="shared" si="2"/>
        <v/>
      </c>
      <c r="P104" s="43">
        <f>VLOOKUP(C104,银行退!D:G,4,FALSE)</f>
        <v>200</v>
      </c>
      <c r="Q104" t="str">
        <f t="shared" si="3"/>
        <v/>
      </c>
      <c r="R104" t="e">
        <f>VLOOKUP(C104,银行退!D:J,7,FALSE)</f>
        <v>#N/A</v>
      </c>
    </row>
    <row r="105" spans="1:18" customFormat="1" ht="14.25" hidden="1">
      <c r="A105" s="17">
        <v>42904.634675925925</v>
      </c>
      <c r="B105">
        <v>262532</v>
      </c>
      <c r="C105" t="s">
        <v>639</v>
      </c>
      <c r="D105" t="s">
        <v>640</v>
      </c>
      <c r="E105" t="s">
        <v>641</v>
      </c>
      <c r="F105" s="15">
        <v>1414</v>
      </c>
      <c r="G105" t="s">
        <v>57</v>
      </c>
      <c r="H105" t="s">
        <v>57</v>
      </c>
      <c r="I105" t="s">
        <v>96</v>
      </c>
      <c r="J105" t="s">
        <v>46</v>
      </c>
      <c r="K105" t="s">
        <v>97</v>
      </c>
      <c r="L105" t="s">
        <v>1241</v>
      </c>
      <c r="M105" t="s">
        <v>1242</v>
      </c>
      <c r="N105">
        <f>VLOOKUP(B105,HIS退!B:F,5,FALSE)</f>
        <v>-1414</v>
      </c>
      <c r="O105" t="str">
        <f t="shared" si="2"/>
        <v/>
      </c>
      <c r="P105" s="43">
        <f>VLOOKUP(C105,银行退!D:G,4,FALSE)</f>
        <v>1414</v>
      </c>
      <c r="Q105" t="str">
        <f t="shared" si="3"/>
        <v/>
      </c>
      <c r="R105" t="e">
        <f>VLOOKUP(C105,银行退!D:J,7,FALSE)</f>
        <v>#N/A</v>
      </c>
    </row>
    <row r="106" spans="1:18" customFormat="1" ht="14.25" hidden="1">
      <c r="A106" s="17">
        <v>42905.351805555554</v>
      </c>
      <c r="B106">
        <v>265887</v>
      </c>
      <c r="C106" t="s">
        <v>642</v>
      </c>
      <c r="D106" t="s">
        <v>643</v>
      </c>
      <c r="E106" t="s">
        <v>644</v>
      </c>
      <c r="F106" s="15">
        <v>391</v>
      </c>
      <c r="G106" t="s">
        <v>57</v>
      </c>
      <c r="H106" t="s">
        <v>57</v>
      </c>
      <c r="I106" t="s">
        <v>96</v>
      </c>
      <c r="J106" t="s">
        <v>46</v>
      </c>
      <c r="K106" t="s">
        <v>97</v>
      </c>
      <c r="L106" t="s">
        <v>1243</v>
      </c>
      <c r="M106" t="s">
        <v>1244</v>
      </c>
      <c r="N106">
        <f>VLOOKUP(B106,HIS退!B:F,5,FALSE)</f>
        <v>-391</v>
      </c>
      <c r="O106" t="str">
        <f t="shared" si="2"/>
        <v/>
      </c>
      <c r="P106" s="43">
        <f>VLOOKUP(C106,银行退!D:G,4,FALSE)</f>
        <v>391</v>
      </c>
      <c r="Q106" t="str">
        <f t="shared" si="3"/>
        <v/>
      </c>
      <c r="R106" t="e">
        <f>VLOOKUP(C106,银行退!D:J,7,FALSE)</f>
        <v>#N/A</v>
      </c>
    </row>
    <row r="107" spans="1:18" customFormat="1" ht="14.25" hidden="1">
      <c r="A107" s="17">
        <v>42905.355104166665</v>
      </c>
      <c r="B107">
        <v>266147</v>
      </c>
      <c r="C107" t="s">
        <v>645</v>
      </c>
      <c r="D107" t="s">
        <v>646</v>
      </c>
      <c r="E107" t="s">
        <v>647</v>
      </c>
      <c r="F107" s="15">
        <v>500</v>
      </c>
      <c r="G107" t="s">
        <v>57</v>
      </c>
      <c r="H107" t="s">
        <v>57</v>
      </c>
      <c r="I107" t="s">
        <v>96</v>
      </c>
      <c r="J107" t="s">
        <v>46</v>
      </c>
      <c r="K107" t="s">
        <v>97</v>
      </c>
      <c r="L107" t="s">
        <v>1245</v>
      </c>
      <c r="M107" t="s">
        <v>1246</v>
      </c>
      <c r="N107">
        <f>VLOOKUP(B107,HIS退!B:F,5,FALSE)</f>
        <v>-500</v>
      </c>
      <c r="O107" t="str">
        <f t="shared" si="2"/>
        <v/>
      </c>
      <c r="P107" s="43">
        <f>VLOOKUP(C107,银行退!D:G,4,FALSE)</f>
        <v>500</v>
      </c>
      <c r="Q107" t="str">
        <f t="shared" si="3"/>
        <v/>
      </c>
      <c r="R107" t="e">
        <f>VLOOKUP(C107,银行退!D:J,7,FALSE)</f>
        <v>#N/A</v>
      </c>
    </row>
    <row r="108" spans="1:18" customFormat="1" ht="14.25" hidden="1">
      <c r="A108" s="17">
        <v>42905.367708333331</v>
      </c>
      <c r="B108">
        <v>267415</v>
      </c>
      <c r="C108" t="s">
        <v>648</v>
      </c>
      <c r="D108" t="s">
        <v>649</v>
      </c>
      <c r="E108" t="s">
        <v>650</v>
      </c>
      <c r="F108" s="15">
        <v>1000</v>
      </c>
      <c r="G108" t="s">
        <v>57</v>
      </c>
      <c r="H108" t="s">
        <v>57</v>
      </c>
      <c r="I108" t="s">
        <v>96</v>
      </c>
      <c r="J108" t="s">
        <v>46</v>
      </c>
      <c r="K108" t="s">
        <v>97</v>
      </c>
      <c r="L108" t="s">
        <v>1247</v>
      </c>
      <c r="M108" t="s">
        <v>1248</v>
      </c>
      <c r="N108">
        <f>VLOOKUP(B108,HIS退!B:F,5,FALSE)</f>
        <v>-1000</v>
      </c>
      <c r="O108" t="str">
        <f t="shared" si="2"/>
        <v/>
      </c>
      <c r="P108" s="43">
        <f>VLOOKUP(C108,银行退!D:G,4,FALSE)</f>
        <v>1000</v>
      </c>
      <c r="Q108" t="str">
        <f t="shared" si="3"/>
        <v/>
      </c>
      <c r="R108" t="e">
        <f>VLOOKUP(C108,银行退!D:J,7,FALSE)</f>
        <v>#N/A</v>
      </c>
    </row>
    <row r="109" spans="1:18" customFormat="1" ht="14.25" hidden="1">
      <c r="A109" s="17">
        <v>42905.371701388889</v>
      </c>
      <c r="B109">
        <v>267863</v>
      </c>
      <c r="C109" t="s">
        <v>651</v>
      </c>
      <c r="D109" t="s">
        <v>652</v>
      </c>
      <c r="E109" t="s">
        <v>653</v>
      </c>
      <c r="F109" s="15">
        <v>16</v>
      </c>
      <c r="G109" t="s">
        <v>57</v>
      </c>
      <c r="H109" t="s">
        <v>57</v>
      </c>
      <c r="I109" t="s">
        <v>96</v>
      </c>
      <c r="J109" t="s">
        <v>46</v>
      </c>
      <c r="K109" t="s">
        <v>97</v>
      </c>
      <c r="L109" t="s">
        <v>1249</v>
      </c>
      <c r="M109" t="s">
        <v>1250</v>
      </c>
      <c r="N109">
        <f>VLOOKUP(B109,HIS退!B:F,5,FALSE)</f>
        <v>-16</v>
      </c>
      <c r="O109" t="str">
        <f t="shared" si="2"/>
        <v/>
      </c>
      <c r="P109" s="43">
        <f>VLOOKUP(C109,银行退!D:G,4,FALSE)</f>
        <v>16</v>
      </c>
      <c r="Q109" t="str">
        <f t="shared" si="3"/>
        <v/>
      </c>
      <c r="R109" t="e">
        <f>VLOOKUP(C109,银行退!D:J,7,FALSE)</f>
        <v>#N/A</v>
      </c>
    </row>
    <row r="110" spans="1:18" customFormat="1" ht="14.25" hidden="1">
      <c r="A110" s="17">
        <v>42905.372523148151</v>
      </c>
      <c r="B110">
        <v>267948</v>
      </c>
      <c r="C110" t="s">
        <v>654</v>
      </c>
      <c r="D110" t="s">
        <v>655</v>
      </c>
      <c r="E110" t="s">
        <v>114</v>
      </c>
      <c r="F110" s="15">
        <v>2700</v>
      </c>
      <c r="G110" t="s">
        <v>57</v>
      </c>
      <c r="H110" t="s">
        <v>57</v>
      </c>
      <c r="I110" t="s">
        <v>96</v>
      </c>
      <c r="J110" t="s">
        <v>46</v>
      </c>
      <c r="K110" t="s">
        <v>97</v>
      </c>
      <c r="L110" t="s">
        <v>1251</v>
      </c>
      <c r="M110" t="s">
        <v>1252</v>
      </c>
      <c r="N110">
        <f>VLOOKUP(B110,HIS退!B:F,5,FALSE)</f>
        <v>-2700</v>
      </c>
      <c r="O110" t="str">
        <f t="shared" si="2"/>
        <v/>
      </c>
      <c r="P110" s="43">
        <f>VLOOKUP(C110,银行退!D:G,4,FALSE)</f>
        <v>2700</v>
      </c>
      <c r="Q110" t="str">
        <f t="shared" si="3"/>
        <v/>
      </c>
      <c r="R110" t="e">
        <f>VLOOKUP(C110,银行退!D:J,7,FALSE)</f>
        <v>#N/A</v>
      </c>
    </row>
    <row r="111" spans="1:18" ht="14.25" hidden="1">
      <c r="A111" s="17">
        <v>42905.373749999999</v>
      </c>
      <c r="B111">
        <v>268073</v>
      </c>
      <c r="C111" t="s">
        <v>656</v>
      </c>
      <c r="D111" t="s">
        <v>657</v>
      </c>
      <c r="E111" t="s">
        <v>658</v>
      </c>
      <c r="F111" s="15">
        <v>60</v>
      </c>
      <c r="G111" t="s">
        <v>57</v>
      </c>
      <c r="H111" t="s">
        <v>57</v>
      </c>
      <c r="I111" t="s">
        <v>96</v>
      </c>
      <c r="J111" t="s">
        <v>360</v>
      </c>
      <c r="K111" t="s">
        <v>97</v>
      </c>
      <c r="L111" t="s">
        <v>1253</v>
      </c>
      <c r="M111" t="s">
        <v>1254</v>
      </c>
      <c r="N111" s="41">
        <f>VLOOKUP(B111,HIS退!B:F,5,FALSE)</f>
        <v>-60</v>
      </c>
      <c r="O111" s="41" t="str">
        <f t="shared" si="2"/>
        <v/>
      </c>
      <c r="P111" s="58">
        <f>VLOOKUP(C111,银行退!D:G,4,FALSE)</f>
        <v>60</v>
      </c>
      <c r="Q111" s="41" t="str">
        <f t="shared" si="3"/>
        <v/>
      </c>
      <c r="R111" s="41">
        <f>VLOOKUP(C111,银行退!D:J,7,FALSE)</f>
        <v>1</v>
      </c>
    </row>
    <row r="112" spans="1:18" ht="14.25" hidden="1">
      <c r="A112" s="17">
        <v>42905.400625000002</v>
      </c>
      <c r="B112">
        <v>270873</v>
      </c>
      <c r="C112" t="s">
        <v>659</v>
      </c>
      <c r="D112" t="s">
        <v>660</v>
      </c>
      <c r="E112" t="s">
        <v>661</v>
      </c>
      <c r="F112" s="15">
        <v>1490</v>
      </c>
      <c r="G112" t="s">
        <v>57</v>
      </c>
      <c r="H112" t="s">
        <v>57</v>
      </c>
      <c r="I112" t="s">
        <v>96</v>
      </c>
      <c r="J112" t="s">
        <v>360</v>
      </c>
      <c r="K112" t="s">
        <v>97</v>
      </c>
      <c r="L112" t="s">
        <v>1255</v>
      </c>
      <c r="M112" t="s">
        <v>1256</v>
      </c>
      <c r="N112" s="41">
        <f>VLOOKUP(B112,HIS退!B:F,5,FALSE)</f>
        <v>-1490</v>
      </c>
      <c r="O112" s="41" t="str">
        <f t="shared" si="2"/>
        <v/>
      </c>
      <c r="P112" s="58">
        <f>VLOOKUP(C112,银行退!D:G,4,FALSE)</f>
        <v>1490</v>
      </c>
      <c r="Q112" s="41" t="str">
        <f t="shared" si="3"/>
        <v/>
      </c>
      <c r="R112" s="41">
        <f>VLOOKUP(C112,银行退!D:J,7,FALSE)</f>
        <v>1</v>
      </c>
    </row>
    <row r="113" spans="1:18" ht="14.25" hidden="1">
      <c r="A113" s="17">
        <v>42905.414988425924</v>
      </c>
      <c r="B113">
        <v>272478</v>
      </c>
      <c r="C113" t="s">
        <v>662</v>
      </c>
      <c r="D113" t="s">
        <v>663</v>
      </c>
      <c r="E113" t="s">
        <v>282</v>
      </c>
      <c r="F113" s="15">
        <v>885</v>
      </c>
      <c r="G113" t="s">
        <v>57</v>
      </c>
      <c r="H113" t="s">
        <v>57</v>
      </c>
      <c r="I113" t="s">
        <v>96</v>
      </c>
      <c r="J113" t="s">
        <v>360</v>
      </c>
      <c r="K113" t="s">
        <v>97</v>
      </c>
      <c r="L113" t="s">
        <v>1257</v>
      </c>
      <c r="M113" t="s">
        <v>1258</v>
      </c>
      <c r="N113" s="41">
        <f>VLOOKUP(B113,HIS退!B:F,5,FALSE)</f>
        <v>-885</v>
      </c>
      <c r="O113" s="41" t="str">
        <f t="shared" si="2"/>
        <v/>
      </c>
      <c r="P113" s="58">
        <f>VLOOKUP(C113,银行退!D:G,4,FALSE)</f>
        <v>885</v>
      </c>
      <c r="Q113" s="41" t="str">
        <f t="shared" si="3"/>
        <v/>
      </c>
      <c r="R113" s="41">
        <f>VLOOKUP(C113,银行退!D:J,7,FALSE)</f>
        <v>1</v>
      </c>
    </row>
    <row r="114" spans="1:18" customFormat="1" ht="14.25" hidden="1">
      <c r="A114" s="17">
        <v>42905.421493055554</v>
      </c>
      <c r="B114">
        <v>273243</v>
      </c>
      <c r="C114" t="s">
        <v>664</v>
      </c>
      <c r="D114" t="s">
        <v>442</v>
      </c>
      <c r="E114" t="s">
        <v>443</v>
      </c>
      <c r="F114" s="15">
        <v>487</v>
      </c>
      <c r="G114" t="s">
        <v>57</v>
      </c>
      <c r="H114" t="s">
        <v>57</v>
      </c>
      <c r="I114" t="s">
        <v>96</v>
      </c>
      <c r="J114" t="s">
        <v>46</v>
      </c>
      <c r="K114" t="s">
        <v>97</v>
      </c>
      <c r="L114" t="s">
        <v>1259</v>
      </c>
      <c r="M114" t="s">
        <v>1260</v>
      </c>
      <c r="N114">
        <f>VLOOKUP(B114,HIS退!B:F,5,FALSE)</f>
        <v>-487</v>
      </c>
      <c r="O114" t="str">
        <f t="shared" si="2"/>
        <v/>
      </c>
      <c r="P114" s="43">
        <f>VLOOKUP(C114,银行退!D:G,4,FALSE)</f>
        <v>487</v>
      </c>
      <c r="Q114" t="str">
        <f t="shared" si="3"/>
        <v/>
      </c>
      <c r="R114" t="e">
        <f>VLOOKUP(C114,银行退!D:J,7,FALSE)</f>
        <v>#N/A</v>
      </c>
    </row>
    <row r="115" spans="1:18" ht="14.25" hidden="1">
      <c r="A115" s="17">
        <v>42905.423483796294</v>
      </c>
      <c r="B115">
        <v>273458</v>
      </c>
      <c r="C115" t="s">
        <v>665</v>
      </c>
      <c r="D115" t="s">
        <v>666</v>
      </c>
      <c r="E115" t="s">
        <v>292</v>
      </c>
      <c r="F115" s="15">
        <v>248</v>
      </c>
      <c r="G115" t="s">
        <v>57</v>
      </c>
      <c r="H115" t="s">
        <v>57</v>
      </c>
      <c r="I115" t="s">
        <v>96</v>
      </c>
      <c r="J115" t="s">
        <v>360</v>
      </c>
      <c r="K115" t="s">
        <v>97</v>
      </c>
      <c r="L115" t="s">
        <v>1261</v>
      </c>
      <c r="M115" t="s">
        <v>1262</v>
      </c>
      <c r="N115" s="41">
        <f>VLOOKUP(B115,HIS退!B:F,5,FALSE)</f>
        <v>-248</v>
      </c>
      <c r="O115" s="41" t="str">
        <f t="shared" si="2"/>
        <v/>
      </c>
      <c r="P115" s="58">
        <f>VLOOKUP(C115,银行退!D:G,4,FALSE)</f>
        <v>248</v>
      </c>
      <c r="Q115" s="41" t="str">
        <f t="shared" si="3"/>
        <v/>
      </c>
      <c r="R115" s="41">
        <f>VLOOKUP(C115,银行退!D:J,7,FALSE)</f>
        <v>1</v>
      </c>
    </row>
    <row r="116" spans="1:18" customFormat="1" ht="14.25" hidden="1">
      <c r="A116" s="17">
        <v>42905.425057870372</v>
      </c>
      <c r="B116">
        <v>273636</v>
      </c>
      <c r="C116" t="s">
        <v>667</v>
      </c>
      <c r="D116" t="s">
        <v>668</v>
      </c>
      <c r="E116" t="s">
        <v>669</v>
      </c>
      <c r="F116" s="15">
        <v>160</v>
      </c>
      <c r="G116" t="s">
        <v>57</v>
      </c>
      <c r="H116" t="s">
        <v>57</v>
      </c>
      <c r="I116" t="s">
        <v>96</v>
      </c>
      <c r="J116" t="s">
        <v>46</v>
      </c>
      <c r="K116" t="s">
        <v>97</v>
      </c>
      <c r="L116" t="s">
        <v>1263</v>
      </c>
      <c r="M116" t="s">
        <v>1264</v>
      </c>
      <c r="N116">
        <f>VLOOKUP(B116,HIS退!B:F,5,FALSE)</f>
        <v>-160</v>
      </c>
      <c r="O116" t="str">
        <f t="shared" si="2"/>
        <v/>
      </c>
      <c r="P116" s="43">
        <f>VLOOKUP(C116,银行退!D:G,4,FALSE)</f>
        <v>160</v>
      </c>
      <c r="Q116" t="str">
        <f t="shared" si="3"/>
        <v/>
      </c>
      <c r="R116" t="e">
        <f>VLOOKUP(C116,银行退!D:J,7,FALSE)</f>
        <v>#N/A</v>
      </c>
    </row>
    <row r="117" spans="1:18" customFormat="1" ht="14.25" hidden="1">
      <c r="A117" s="17">
        <v>42905.431817129633</v>
      </c>
      <c r="B117">
        <v>274255</v>
      </c>
      <c r="C117" t="s">
        <v>670</v>
      </c>
      <c r="D117" t="s">
        <v>671</v>
      </c>
      <c r="E117" t="s">
        <v>672</v>
      </c>
      <c r="F117" s="15">
        <v>400</v>
      </c>
      <c r="G117" t="s">
        <v>57</v>
      </c>
      <c r="H117" t="s">
        <v>57</v>
      </c>
      <c r="I117" t="s">
        <v>96</v>
      </c>
      <c r="J117" t="s">
        <v>46</v>
      </c>
      <c r="K117" t="s">
        <v>97</v>
      </c>
      <c r="L117" t="s">
        <v>1265</v>
      </c>
      <c r="M117" t="s">
        <v>1266</v>
      </c>
      <c r="N117">
        <f>VLOOKUP(B117,HIS退!B:F,5,FALSE)</f>
        <v>-400</v>
      </c>
      <c r="O117" t="str">
        <f t="shared" si="2"/>
        <v/>
      </c>
      <c r="P117" s="43">
        <f>VLOOKUP(C117,银行退!D:G,4,FALSE)</f>
        <v>400</v>
      </c>
      <c r="Q117" t="str">
        <f t="shared" si="3"/>
        <v/>
      </c>
      <c r="R117" t="e">
        <f>VLOOKUP(C117,银行退!D:J,7,FALSE)</f>
        <v>#N/A</v>
      </c>
    </row>
    <row r="118" spans="1:18" customFormat="1" ht="14.25" hidden="1">
      <c r="A118" s="17">
        <v>42905.435115740744</v>
      </c>
      <c r="B118">
        <v>274566</v>
      </c>
      <c r="C118" t="s">
        <v>673</v>
      </c>
      <c r="D118" t="s">
        <v>674</v>
      </c>
      <c r="E118" t="s">
        <v>675</v>
      </c>
      <c r="F118" s="15">
        <v>12</v>
      </c>
      <c r="G118" t="s">
        <v>57</v>
      </c>
      <c r="H118" t="s">
        <v>57</v>
      </c>
      <c r="I118" t="s">
        <v>96</v>
      </c>
      <c r="J118" t="s">
        <v>46</v>
      </c>
      <c r="K118" t="s">
        <v>97</v>
      </c>
      <c r="L118" t="s">
        <v>1267</v>
      </c>
      <c r="M118" t="s">
        <v>1268</v>
      </c>
      <c r="N118">
        <f>VLOOKUP(B118,HIS退!B:F,5,FALSE)</f>
        <v>-12</v>
      </c>
      <c r="O118" t="str">
        <f t="shared" si="2"/>
        <v/>
      </c>
      <c r="P118" s="43">
        <f>VLOOKUP(C118,银行退!D:G,4,FALSE)</f>
        <v>12</v>
      </c>
      <c r="Q118" t="str">
        <f t="shared" si="3"/>
        <v/>
      </c>
      <c r="R118" t="e">
        <f>VLOOKUP(C118,银行退!D:J,7,FALSE)</f>
        <v>#N/A</v>
      </c>
    </row>
    <row r="119" spans="1:18" ht="14.25" hidden="1">
      <c r="A119" s="17">
        <v>42905.436111111114</v>
      </c>
      <c r="B119">
        <v>274674</v>
      </c>
      <c r="C119" t="s">
        <v>676</v>
      </c>
      <c r="D119" t="s">
        <v>677</v>
      </c>
      <c r="E119" t="s">
        <v>288</v>
      </c>
      <c r="F119" s="15">
        <v>674</v>
      </c>
      <c r="G119" t="s">
        <v>57</v>
      </c>
      <c r="H119" t="s">
        <v>57</v>
      </c>
      <c r="I119" t="s">
        <v>96</v>
      </c>
      <c r="J119" t="s">
        <v>360</v>
      </c>
      <c r="K119" t="s">
        <v>97</v>
      </c>
      <c r="L119" t="s">
        <v>1269</v>
      </c>
      <c r="M119" t="s">
        <v>1270</v>
      </c>
      <c r="N119" s="41">
        <f>VLOOKUP(B119,HIS退!B:F,5,FALSE)</f>
        <v>-674</v>
      </c>
      <c r="O119" s="41" t="str">
        <f t="shared" si="2"/>
        <v/>
      </c>
      <c r="P119" s="58">
        <f>VLOOKUP(C119,银行退!D:G,4,FALSE)</f>
        <v>674</v>
      </c>
      <c r="Q119" s="41" t="str">
        <f t="shared" si="3"/>
        <v/>
      </c>
      <c r="R119" s="41">
        <f>VLOOKUP(C119,银行退!D:J,7,FALSE)</f>
        <v>1</v>
      </c>
    </row>
    <row r="120" spans="1:18" customFormat="1" ht="14.25" hidden="1">
      <c r="A120" s="17">
        <v>42905.436435185184</v>
      </c>
      <c r="B120">
        <v>274709</v>
      </c>
      <c r="C120" t="s">
        <v>678</v>
      </c>
      <c r="D120" t="s">
        <v>679</v>
      </c>
      <c r="E120" t="s">
        <v>680</v>
      </c>
      <c r="F120" s="15">
        <v>567</v>
      </c>
      <c r="G120" t="s">
        <v>57</v>
      </c>
      <c r="H120" t="s">
        <v>57</v>
      </c>
      <c r="I120" t="s">
        <v>96</v>
      </c>
      <c r="J120" t="s">
        <v>46</v>
      </c>
      <c r="K120" t="s">
        <v>97</v>
      </c>
      <c r="L120" t="s">
        <v>1271</v>
      </c>
      <c r="M120" t="s">
        <v>1272</v>
      </c>
      <c r="N120">
        <f>VLOOKUP(B120,HIS退!B:F,5,FALSE)</f>
        <v>-567</v>
      </c>
      <c r="O120" t="str">
        <f t="shared" si="2"/>
        <v/>
      </c>
      <c r="P120" s="43">
        <f>VLOOKUP(C120,银行退!D:G,4,FALSE)</f>
        <v>567</v>
      </c>
      <c r="Q120" t="str">
        <f t="shared" si="3"/>
        <v/>
      </c>
      <c r="R120" t="e">
        <f>VLOOKUP(C120,银行退!D:J,7,FALSE)</f>
        <v>#N/A</v>
      </c>
    </row>
    <row r="121" spans="1:18" customFormat="1" ht="14.25" hidden="1">
      <c r="A121" s="17">
        <v>42905.445717592593</v>
      </c>
      <c r="B121">
        <v>275708</v>
      </c>
      <c r="C121" t="s">
        <v>681</v>
      </c>
      <c r="D121" t="s">
        <v>682</v>
      </c>
      <c r="E121" t="s">
        <v>683</v>
      </c>
      <c r="F121" s="15">
        <v>5000</v>
      </c>
      <c r="G121" t="s">
        <v>57</v>
      </c>
      <c r="H121" t="s">
        <v>57</v>
      </c>
      <c r="I121" t="s">
        <v>96</v>
      </c>
      <c r="J121" t="s">
        <v>46</v>
      </c>
      <c r="K121" t="s">
        <v>97</v>
      </c>
      <c r="L121" t="s">
        <v>1273</v>
      </c>
      <c r="M121" t="s">
        <v>1274</v>
      </c>
      <c r="N121">
        <f>VLOOKUP(B121,HIS退!B:F,5,FALSE)</f>
        <v>-5000</v>
      </c>
      <c r="O121" t="str">
        <f t="shared" si="2"/>
        <v/>
      </c>
      <c r="P121" s="43">
        <f>VLOOKUP(C121,银行退!D:G,4,FALSE)</f>
        <v>5000</v>
      </c>
      <c r="Q121" t="str">
        <f t="shared" si="3"/>
        <v/>
      </c>
      <c r="R121" t="e">
        <f>VLOOKUP(C121,银行退!D:J,7,FALSE)</f>
        <v>#N/A</v>
      </c>
    </row>
    <row r="122" spans="1:18" customFormat="1" ht="14.25" hidden="1">
      <c r="A122" s="17">
        <v>42905.446331018517</v>
      </c>
      <c r="B122">
        <v>275782</v>
      </c>
      <c r="C122" t="s">
        <v>684</v>
      </c>
      <c r="D122" t="s">
        <v>671</v>
      </c>
      <c r="E122" t="s">
        <v>672</v>
      </c>
      <c r="F122" s="15">
        <v>50</v>
      </c>
      <c r="G122" t="s">
        <v>57</v>
      </c>
      <c r="H122" t="s">
        <v>57</v>
      </c>
      <c r="I122" t="s">
        <v>96</v>
      </c>
      <c r="J122" t="s">
        <v>46</v>
      </c>
      <c r="K122" t="s">
        <v>97</v>
      </c>
      <c r="L122" t="s">
        <v>1275</v>
      </c>
      <c r="M122" t="s">
        <v>1276</v>
      </c>
      <c r="N122">
        <f>VLOOKUP(B122,HIS退!B:F,5,FALSE)</f>
        <v>-50</v>
      </c>
      <c r="O122" t="str">
        <f t="shared" si="2"/>
        <v/>
      </c>
      <c r="P122" s="43">
        <f>VLOOKUP(C122,银行退!D:G,4,FALSE)</f>
        <v>50</v>
      </c>
      <c r="Q122" t="str">
        <f t="shared" si="3"/>
        <v/>
      </c>
      <c r="R122" t="e">
        <f>VLOOKUP(C122,银行退!D:J,7,FALSE)</f>
        <v>#N/A</v>
      </c>
    </row>
    <row r="123" spans="1:18" customFormat="1" ht="14.25" hidden="1">
      <c r="A123" s="17">
        <v>42905.449976851851</v>
      </c>
      <c r="B123">
        <v>276100</v>
      </c>
      <c r="C123" t="s">
        <v>685</v>
      </c>
      <c r="D123" t="s">
        <v>686</v>
      </c>
      <c r="E123" t="s">
        <v>687</v>
      </c>
      <c r="F123" s="15">
        <v>482</v>
      </c>
      <c r="G123" t="s">
        <v>57</v>
      </c>
      <c r="H123" t="s">
        <v>57</v>
      </c>
      <c r="I123" t="s">
        <v>96</v>
      </c>
      <c r="J123" t="s">
        <v>46</v>
      </c>
      <c r="K123" t="s">
        <v>97</v>
      </c>
      <c r="L123" t="s">
        <v>1277</v>
      </c>
      <c r="M123" t="s">
        <v>1278</v>
      </c>
      <c r="N123">
        <f>VLOOKUP(B123,HIS退!B:F,5,FALSE)</f>
        <v>-482</v>
      </c>
      <c r="O123" t="str">
        <f t="shared" si="2"/>
        <v/>
      </c>
      <c r="P123" s="43">
        <f>VLOOKUP(C123,银行退!D:G,4,FALSE)</f>
        <v>482</v>
      </c>
      <c r="Q123" t="str">
        <f t="shared" si="3"/>
        <v/>
      </c>
      <c r="R123" t="e">
        <f>VLOOKUP(C123,银行退!D:J,7,FALSE)</f>
        <v>#N/A</v>
      </c>
    </row>
    <row r="124" spans="1:18" s="52" customFormat="1" ht="14.25" hidden="1">
      <c r="A124" s="17">
        <v>42905.466435185182</v>
      </c>
      <c r="B124">
        <v>277614</v>
      </c>
      <c r="C124" t="s">
        <v>688</v>
      </c>
      <c r="D124" t="s">
        <v>689</v>
      </c>
      <c r="E124" t="s">
        <v>690</v>
      </c>
      <c r="F124" s="15">
        <v>197</v>
      </c>
      <c r="G124" t="s">
        <v>57</v>
      </c>
      <c r="H124" t="s">
        <v>57</v>
      </c>
      <c r="I124" t="s">
        <v>96</v>
      </c>
      <c r="J124" t="s">
        <v>46</v>
      </c>
      <c r="K124" t="s">
        <v>97</v>
      </c>
      <c r="L124" t="s">
        <v>1279</v>
      </c>
      <c r="M124" t="s">
        <v>1280</v>
      </c>
      <c r="N124">
        <f>VLOOKUP(B124,HIS退!B:F,5,FALSE)</f>
        <v>-197</v>
      </c>
      <c r="O124" t="str">
        <f t="shared" si="2"/>
        <v/>
      </c>
      <c r="P124" s="43">
        <f>VLOOKUP(C124,银行退!D:G,4,FALSE)</f>
        <v>197</v>
      </c>
      <c r="Q124" t="str">
        <f t="shared" si="3"/>
        <v/>
      </c>
      <c r="R124" t="e">
        <f>VLOOKUP(C124,银行退!D:J,7,FALSE)</f>
        <v>#N/A</v>
      </c>
    </row>
    <row r="125" spans="1:18" customFormat="1" ht="14.25" hidden="1">
      <c r="A125" s="17">
        <v>42905.470856481479</v>
      </c>
      <c r="B125">
        <v>277953</v>
      </c>
      <c r="C125" t="s">
        <v>691</v>
      </c>
      <c r="D125" t="s">
        <v>692</v>
      </c>
      <c r="E125" t="s">
        <v>693</v>
      </c>
      <c r="F125" s="15">
        <v>2257</v>
      </c>
      <c r="G125" t="s">
        <v>57</v>
      </c>
      <c r="H125" t="s">
        <v>57</v>
      </c>
      <c r="I125" t="s">
        <v>96</v>
      </c>
      <c r="J125" t="s">
        <v>46</v>
      </c>
      <c r="K125" t="s">
        <v>97</v>
      </c>
      <c r="L125" t="s">
        <v>1281</v>
      </c>
      <c r="M125" t="s">
        <v>1282</v>
      </c>
      <c r="N125">
        <f>VLOOKUP(B125,HIS退!B:F,5,FALSE)</f>
        <v>-2257</v>
      </c>
      <c r="O125" t="str">
        <f t="shared" si="2"/>
        <v/>
      </c>
      <c r="P125" s="43">
        <f>VLOOKUP(C125,银行退!D:G,4,FALSE)</f>
        <v>2257</v>
      </c>
      <c r="Q125" t="str">
        <f t="shared" si="3"/>
        <v/>
      </c>
      <c r="R125" t="e">
        <f>VLOOKUP(C125,银行退!D:J,7,FALSE)</f>
        <v>#N/A</v>
      </c>
    </row>
    <row r="126" spans="1:18" customFormat="1" ht="14.25" hidden="1">
      <c r="A126" s="17">
        <v>42905.473287037035</v>
      </c>
      <c r="B126">
        <v>278134</v>
      </c>
      <c r="C126" t="s">
        <v>694</v>
      </c>
      <c r="D126" t="s">
        <v>587</v>
      </c>
      <c r="E126" t="s">
        <v>588</v>
      </c>
      <c r="F126" s="15">
        <v>116</v>
      </c>
      <c r="G126" t="s">
        <v>57</v>
      </c>
      <c r="H126" t="s">
        <v>57</v>
      </c>
      <c r="I126" t="s">
        <v>96</v>
      </c>
      <c r="J126" t="s">
        <v>46</v>
      </c>
      <c r="K126" t="s">
        <v>97</v>
      </c>
      <c r="L126" t="s">
        <v>1283</v>
      </c>
      <c r="M126" t="s">
        <v>1284</v>
      </c>
      <c r="N126">
        <f>VLOOKUP(B126,HIS退!B:F,5,FALSE)</f>
        <v>-116</v>
      </c>
      <c r="O126" t="str">
        <f t="shared" si="2"/>
        <v/>
      </c>
      <c r="P126" s="43">
        <f>VLOOKUP(C126,银行退!D:G,4,FALSE)</f>
        <v>116</v>
      </c>
      <c r="Q126" t="str">
        <f t="shared" si="3"/>
        <v/>
      </c>
      <c r="R126" t="e">
        <f>VLOOKUP(C126,银行退!D:J,7,FALSE)</f>
        <v>#N/A</v>
      </c>
    </row>
    <row r="127" spans="1:18" customFormat="1" ht="14.25" hidden="1">
      <c r="A127" s="17">
        <v>42905.473923611113</v>
      </c>
      <c r="B127">
        <v>278193</v>
      </c>
      <c r="C127" t="s">
        <v>695</v>
      </c>
      <c r="D127" t="s">
        <v>696</v>
      </c>
      <c r="E127" t="s">
        <v>697</v>
      </c>
      <c r="F127" s="15">
        <v>294</v>
      </c>
      <c r="G127" t="s">
        <v>57</v>
      </c>
      <c r="H127" t="s">
        <v>57</v>
      </c>
      <c r="I127" t="s">
        <v>96</v>
      </c>
      <c r="J127" t="s">
        <v>46</v>
      </c>
      <c r="K127" t="s">
        <v>97</v>
      </c>
      <c r="L127" t="s">
        <v>1285</v>
      </c>
      <c r="M127" t="s">
        <v>1286</v>
      </c>
      <c r="N127">
        <f>VLOOKUP(B127,HIS退!B:F,5,FALSE)</f>
        <v>-294</v>
      </c>
      <c r="O127" t="str">
        <f t="shared" si="2"/>
        <v/>
      </c>
      <c r="P127" s="43">
        <f>VLOOKUP(C127,银行退!D:G,4,FALSE)</f>
        <v>294</v>
      </c>
      <c r="Q127" t="str">
        <f t="shared" si="3"/>
        <v/>
      </c>
      <c r="R127" t="e">
        <f>VLOOKUP(C127,银行退!D:J,7,FALSE)</f>
        <v>#N/A</v>
      </c>
    </row>
    <row r="128" spans="1:18" s="52" customFormat="1" ht="14.25" hidden="1">
      <c r="A128" s="17">
        <v>42905.476851851854</v>
      </c>
      <c r="B128">
        <v>278389</v>
      </c>
      <c r="C128" t="s">
        <v>698</v>
      </c>
      <c r="D128" t="s">
        <v>699</v>
      </c>
      <c r="E128" t="s">
        <v>700</v>
      </c>
      <c r="F128" s="15">
        <v>486</v>
      </c>
      <c r="G128" t="s">
        <v>57</v>
      </c>
      <c r="H128" t="s">
        <v>57</v>
      </c>
      <c r="I128" t="s">
        <v>96</v>
      </c>
      <c r="J128" t="s">
        <v>46</v>
      </c>
      <c r="K128" t="s">
        <v>97</v>
      </c>
      <c r="L128" t="s">
        <v>1287</v>
      </c>
      <c r="M128" t="s">
        <v>1288</v>
      </c>
      <c r="N128">
        <f>VLOOKUP(B128,HIS退!B:F,5,FALSE)</f>
        <v>-486</v>
      </c>
      <c r="O128" t="str">
        <f t="shared" si="2"/>
        <v/>
      </c>
      <c r="P128" s="43">
        <f>VLOOKUP(C128,银行退!D:G,4,FALSE)</f>
        <v>486</v>
      </c>
      <c r="Q128" t="str">
        <f t="shared" si="3"/>
        <v/>
      </c>
      <c r="R128" t="e">
        <f>VLOOKUP(C128,银行退!D:J,7,FALSE)</f>
        <v>#N/A</v>
      </c>
    </row>
    <row r="129" spans="1:18" ht="14.25" hidden="1">
      <c r="A129" s="17">
        <v>42905.482766203706</v>
      </c>
      <c r="B129">
        <v>278767</v>
      </c>
      <c r="C129" t="s">
        <v>701</v>
      </c>
      <c r="D129" t="s">
        <v>702</v>
      </c>
      <c r="E129" t="s">
        <v>279</v>
      </c>
      <c r="F129" s="15">
        <v>47</v>
      </c>
      <c r="G129" t="s">
        <v>57</v>
      </c>
      <c r="H129" t="s">
        <v>57</v>
      </c>
      <c r="I129" t="s">
        <v>96</v>
      </c>
      <c r="J129" t="s">
        <v>360</v>
      </c>
      <c r="K129" t="s">
        <v>97</v>
      </c>
      <c r="L129" t="s">
        <v>1289</v>
      </c>
      <c r="M129" t="s">
        <v>1290</v>
      </c>
      <c r="N129" s="41">
        <f>VLOOKUP(B129,HIS退!B:F,5,FALSE)</f>
        <v>-47</v>
      </c>
      <c r="O129" s="41" t="str">
        <f t="shared" si="2"/>
        <v/>
      </c>
      <c r="P129" s="58">
        <f>VLOOKUP(C129,银行退!D:G,4,FALSE)</f>
        <v>47</v>
      </c>
      <c r="Q129" s="41" t="str">
        <f t="shared" si="3"/>
        <v/>
      </c>
      <c r="R129" s="41">
        <f>VLOOKUP(C129,银行退!D:J,7,FALSE)</f>
        <v>1</v>
      </c>
    </row>
    <row r="130" spans="1:18" customFormat="1" ht="14.25" hidden="1">
      <c r="A130" s="17">
        <v>42905.48510416667</v>
      </c>
      <c r="B130">
        <v>278901</v>
      </c>
      <c r="C130" t="s">
        <v>703</v>
      </c>
      <c r="D130" t="s">
        <v>704</v>
      </c>
      <c r="E130" t="s">
        <v>705</v>
      </c>
      <c r="F130" s="15">
        <v>763</v>
      </c>
      <c r="G130" t="s">
        <v>57</v>
      </c>
      <c r="H130" t="s">
        <v>57</v>
      </c>
      <c r="I130" t="s">
        <v>96</v>
      </c>
      <c r="J130" t="s">
        <v>46</v>
      </c>
      <c r="K130" t="s">
        <v>97</v>
      </c>
      <c r="L130" t="s">
        <v>1291</v>
      </c>
      <c r="M130" t="s">
        <v>1292</v>
      </c>
      <c r="N130">
        <f>VLOOKUP(B130,HIS退!B:F,5,FALSE)</f>
        <v>-763</v>
      </c>
      <c r="O130" t="str">
        <f t="shared" si="2"/>
        <v/>
      </c>
      <c r="P130" s="43">
        <f>VLOOKUP(C130,银行退!D:G,4,FALSE)</f>
        <v>763</v>
      </c>
      <c r="Q130" t="str">
        <f t="shared" si="3"/>
        <v/>
      </c>
      <c r="R130" t="e">
        <f>VLOOKUP(C130,银行退!D:J,7,FALSE)</f>
        <v>#N/A</v>
      </c>
    </row>
    <row r="131" spans="1:18" ht="14.25" hidden="1">
      <c r="A131" s="17">
        <v>42905.486898148149</v>
      </c>
      <c r="B131">
        <v>279038</v>
      </c>
      <c r="C131" t="s">
        <v>706</v>
      </c>
      <c r="D131" t="s">
        <v>707</v>
      </c>
      <c r="E131" t="s">
        <v>260</v>
      </c>
      <c r="F131" s="15">
        <v>247</v>
      </c>
      <c r="G131" t="s">
        <v>57</v>
      </c>
      <c r="H131" t="s">
        <v>57</v>
      </c>
      <c r="I131" t="s">
        <v>96</v>
      </c>
      <c r="J131" t="s">
        <v>360</v>
      </c>
      <c r="K131" t="s">
        <v>97</v>
      </c>
      <c r="L131" t="s">
        <v>1293</v>
      </c>
      <c r="M131" t="s">
        <v>1294</v>
      </c>
      <c r="N131" s="41">
        <f>VLOOKUP(B131,HIS退!B:F,5,FALSE)</f>
        <v>-247</v>
      </c>
      <c r="O131" s="41" t="str">
        <f t="shared" ref="O131:O194" si="4">IF(N131=F131*-1,"",1)</f>
        <v/>
      </c>
      <c r="P131" s="58">
        <f>VLOOKUP(C131,银行退!D:G,4,FALSE)</f>
        <v>247</v>
      </c>
      <c r="Q131" s="41" t="str">
        <f t="shared" ref="Q131:Q194" si="5">IF(P131=F131,"",1)</f>
        <v/>
      </c>
      <c r="R131" s="41">
        <f>VLOOKUP(C131,银行退!D:J,7,FALSE)</f>
        <v>1</v>
      </c>
    </row>
    <row r="132" spans="1:18" customFormat="1" ht="14.25" hidden="1">
      <c r="A132" s="17">
        <v>42905.48846064815</v>
      </c>
      <c r="B132">
        <v>279127</v>
      </c>
      <c r="C132" t="s">
        <v>708</v>
      </c>
      <c r="D132" t="s">
        <v>709</v>
      </c>
      <c r="E132" t="s">
        <v>710</v>
      </c>
      <c r="F132" s="15">
        <v>200</v>
      </c>
      <c r="G132" t="s">
        <v>57</v>
      </c>
      <c r="H132" t="s">
        <v>57</v>
      </c>
      <c r="I132" t="s">
        <v>96</v>
      </c>
      <c r="J132" t="s">
        <v>46</v>
      </c>
      <c r="K132" t="s">
        <v>97</v>
      </c>
      <c r="L132" t="s">
        <v>1295</v>
      </c>
      <c r="M132" t="s">
        <v>1296</v>
      </c>
      <c r="N132">
        <f>VLOOKUP(B132,HIS退!B:F,5,FALSE)</f>
        <v>-200</v>
      </c>
      <c r="O132" t="str">
        <f t="shared" si="4"/>
        <v/>
      </c>
      <c r="P132" s="43">
        <f>VLOOKUP(C132,银行退!D:G,4,FALSE)</f>
        <v>200</v>
      </c>
      <c r="Q132" t="str">
        <f t="shared" si="5"/>
        <v/>
      </c>
      <c r="R132" t="e">
        <f>VLOOKUP(C132,银行退!D:J,7,FALSE)</f>
        <v>#N/A</v>
      </c>
    </row>
    <row r="133" spans="1:18" customFormat="1" ht="14.25" hidden="1">
      <c r="A133" s="17">
        <v>42905.489502314813</v>
      </c>
      <c r="B133">
        <v>279199</v>
      </c>
      <c r="C133" t="s">
        <v>711</v>
      </c>
      <c r="D133" t="s">
        <v>712</v>
      </c>
      <c r="E133" t="s">
        <v>713</v>
      </c>
      <c r="F133" s="15">
        <v>200</v>
      </c>
      <c r="G133" t="s">
        <v>57</v>
      </c>
      <c r="H133" t="s">
        <v>57</v>
      </c>
      <c r="I133" t="s">
        <v>96</v>
      </c>
      <c r="J133" t="s">
        <v>46</v>
      </c>
      <c r="K133" t="s">
        <v>97</v>
      </c>
      <c r="L133" t="s">
        <v>1297</v>
      </c>
      <c r="M133" t="s">
        <v>1298</v>
      </c>
      <c r="N133">
        <f>VLOOKUP(B133,HIS退!B:F,5,FALSE)</f>
        <v>-200</v>
      </c>
      <c r="O133" t="str">
        <f t="shared" si="4"/>
        <v/>
      </c>
      <c r="P133" s="43">
        <f>VLOOKUP(C133,银行退!D:G,4,FALSE)</f>
        <v>200</v>
      </c>
      <c r="Q133" t="str">
        <f t="shared" si="5"/>
        <v/>
      </c>
      <c r="R133" t="e">
        <f>VLOOKUP(C133,银行退!D:J,7,FALSE)</f>
        <v>#N/A</v>
      </c>
    </row>
    <row r="134" spans="1:18" customFormat="1" ht="14.25" hidden="1">
      <c r="A134" s="17">
        <v>42905.490324074075</v>
      </c>
      <c r="B134">
        <v>279249</v>
      </c>
      <c r="C134" t="s">
        <v>714</v>
      </c>
      <c r="D134" t="s">
        <v>715</v>
      </c>
      <c r="E134" t="s">
        <v>716</v>
      </c>
      <c r="F134" s="15">
        <v>2859</v>
      </c>
      <c r="G134" t="s">
        <v>57</v>
      </c>
      <c r="H134" t="s">
        <v>57</v>
      </c>
      <c r="I134" t="s">
        <v>96</v>
      </c>
      <c r="J134" t="s">
        <v>46</v>
      </c>
      <c r="K134" t="s">
        <v>97</v>
      </c>
      <c r="L134" t="s">
        <v>1299</v>
      </c>
      <c r="M134" t="s">
        <v>1300</v>
      </c>
      <c r="N134">
        <f>VLOOKUP(B134,HIS退!B:F,5,FALSE)</f>
        <v>-2859</v>
      </c>
      <c r="O134" t="str">
        <f t="shared" si="4"/>
        <v/>
      </c>
      <c r="P134" s="43">
        <f>VLOOKUP(C134,银行退!D:G,4,FALSE)</f>
        <v>2859</v>
      </c>
      <c r="Q134" t="str">
        <f t="shared" si="5"/>
        <v/>
      </c>
      <c r="R134" t="e">
        <f>VLOOKUP(C134,银行退!D:J,7,FALSE)</f>
        <v>#N/A</v>
      </c>
    </row>
    <row r="135" spans="1:18" ht="14.25" hidden="1">
      <c r="A135" s="17">
        <v>42905.490798611114</v>
      </c>
      <c r="B135">
        <v>279283</v>
      </c>
      <c r="C135" t="s">
        <v>717</v>
      </c>
      <c r="D135" t="s">
        <v>718</v>
      </c>
      <c r="E135" t="s">
        <v>272</v>
      </c>
      <c r="F135" s="15">
        <v>1618</v>
      </c>
      <c r="G135" t="s">
        <v>57</v>
      </c>
      <c r="H135" t="s">
        <v>57</v>
      </c>
      <c r="I135" t="s">
        <v>96</v>
      </c>
      <c r="J135" t="s">
        <v>360</v>
      </c>
      <c r="K135" t="s">
        <v>97</v>
      </c>
      <c r="L135" t="s">
        <v>1301</v>
      </c>
      <c r="M135" t="s">
        <v>1302</v>
      </c>
      <c r="N135" s="41">
        <f>VLOOKUP(B135,HIS退!B:F,5,FALSE)</f>
        <v>-1618</v>
      </c>
      <c r="O135" s="41" t="str">
        <f t="shared" si="4"/>
        <v/>
      </c>
      <c r="P135" s="58">
        <f>VLOOKUP(C135,银行退!D:G,4,FALSE)</f>
        <v>1618</v>
      </c>
      <c r="Q135" s="41" t="str">
        <f t="shared" si="5"/>
        <v/>
      </c>
      <c r="R135" s="41">
        <f>VLOOKUP(C135,银行退!D:J,7,FALSE)</f>
        <v>1</v>
      </c>
    </row>
    <row r="136" spans="1:18" customFormat="1" ht="14.25" hidden="1">
      <c r="A136" s="17">
        <v>42905.492395833331</v>
      </c>
      <c r="B136">
        <v>279360</v>
      </c>
      <c r="C136" t="s">
        <v>719</v>
      </c>
      <c r="D136" t="s">
        <v>720</v>
      </c>
      <c r="E136" t="s">
        <v>721</v>
      </c>
      <c r="F136" s="15">
        <v>765</v>
      </c>
      <c r="G136" t="s">
        <v>57</v>
      </c>
      <c r="H136" t="s">
        <v>57</v>
      </c>
      <c r="I136" t="s">
        <v>96</v>
      </c>
      <c r="J136" t="s">
        <v>46</v>
      </c>
      <c r="K136" t="s">
        <v>97</v>
      </c>
      <c r="L136" t="s">
        <v>1303</v>
      </c>
      <c r="M136" t="s">
        <v>1304</v>
      </c>
      <c r="N136">
        <f>VLOOKUP(B136,HIS退!B:F,5,FALSE)</f>
        <v>-765</v>
      </c>
      <c r="O136" t="str">
        <f t="shared" si="4"/>
        <v/>
      </c>
      <c r="P136" s="43">
        <f>VLOOKUP(C136,银行退!D:G,4,FALSE)</f>
        <v>765</v>
      </c>
      <c r="Q136" t="str">
        <f t="shared" si="5"/>
        <v/>
      </c>
      <c r="R136" t="e">
        <f>VLOOKUP(C136,银行退!D:J,7,FALSE)</f>
        <v>#N/A</v>
      </c>
    </row>
    <row r="137" spans="1:18" customFormat="1" ht="14.25" hidden="1">
      <c r="A137" s="17">
        <v>42905.496249999997</v>
      </c>
      <c r="B137">
        <v>279542</v>
      </c>
      <c r="C137" t="s">
        <v>722</v>
      </c>
      <c r="D137" t="s">
        <v>723</v>
      </c>
      <c r="E137" t="s">
        <v>724</v>
      </c>
      <c r="F137" s="15">
        <v>387</v>
      </c>
      <c r="G137" t="s">
        <v>57</v>
      </c>
      <c r="H137" t="s">
        <v>57</v>
      </c>
      <c r="I137" t="s">
        <v>96</v>
      </c>
      <c r="J137" t="s">
        <v>46</v>
      </c>
      <c r="K137" t="s">
        <v>97</v>
      </c>
      <c r="L137" t="s">
        <v>1305</v>
      </c>
      <c r="M137" t="s">
        <v>1306</v>
      </c>
      <c r="N137">
        <f>VLOOKUP(B137,HIS退!B:F,5,FALSE)</f>
        <v>-387</v>
      </c>
      <c r="O137" t="str">
        <f t="shared" si="4"/>
        <v/>
      </c>
      <c r="P137" s="43">
        <f>VLOOKUP(C137,银行退!D:G,4,FALSE)</f>
        <v>387</v>
      </c>
      <c r="Q137" t="str">
        <f t="shared" si="5"/>
        <v/>
      </c>
      <c r="R137" t="e">
        <f>VLOOKUP(C137,银行退!D:J,7,FALSE)</f>
        <v>#N/A</v>
      </c>
    </row>
    <row r="138" spans="1:18" customFormat="1" ht="14.25" hidden="1">
      <c r="A138" s="17">
        <v>42905.500543981485</v>
      </c>
      <c r="B138">
        <v>279731</v>
      </c>
      <c r="C138" t="s">
        <v>725</v>
      </c>
      <c r="D138" t="s">
        <v>726</v>
      </c>
      <c r="E138" t="s">
        <v>727</v>
      </c>
      <c r="F138" s="15">
        <v>453</v>
      </c>
      <c r="G138" t="s">
        <v>57</v>
      </c>
      <c r="H138" t="s">
        <v>57</v>
      </c>
      <c r="I138" t="s">
        <v>96</v>
      </c>
      <c r="J138" t="s">
        <v>46</v>
      </c>
      <c r="K138" t="s">
        <v>97</v>
      </c>
      <c r="L138" t="s">
        <v>1307</v>
      </c>
      <c r="M138" t="s">
        <v>1308</v>
      </c>
      <c r="N138">
        <f>VLOOKUP(B138,HIS退!B:F,5,FALSE)</f>
        <v>-453</v>
      </c>
      <c r="O138" t="str">
        <f t="shared" si="4"/>
        <v/>
      </c>
      <c r="P138" s="43">
        <f>VLOOKUP(C138,银行退!D:G,4,FALSE)</f>
        <v>453</v>
      </c>
      <c r="Q138" t="str">
        <f t="shared" si="5"/>
        <v/>
      </c>
      <c r="R138" t="e">
        <f>VLOOKUP(C138,银行退!D:J,7,FALSE)</f>
        <v>#N/A</v>
      </c>
    </row>
    <row r="139" spans="1:18" customFormat="1" ht="14.25" hidden="1">
      <c r="A139" s="17">
        <v>42905.502129629633</v>
      </c>
      <c r="B139">
        <v>279809</v>
      </c>
      <c r="C139" t="s">
        <v>728</v>
      </c>
      <c r="D139" t="s">
        <v>729</v>
      </c>
      <c r="E139" t="s">
        <v>730</v>
      </c>
      <c r="F139" s="15">
        <v>115</v>
      </c>
      <c r="G139" t="s">
        <v>57</v>
      </c>
      <c r="H139" t="s">
        <v>57</v>
      </c>
      <c r="I139" t="s">
        <v>96</v>
      </c>
      <c r="J139" t="s">
        <v>46</v>
      </c>
      <c r="K139" t="s">
        <v>97</v>
      </c>
      <c r="L139" t="s">
        <v>1309</v>
      </c>
      <c r="M139" t="s">
        <v>1310</v>
      </c>
      <c r="N139">
        <f>VLOOKUP(B139,HIS退!B:F,5,FALSE)</f>
        <v>-115</v>
      </c>
      <c r="O139" t="str">
        <f t="shared" si="4"/>
        <v/>
      </c>
      <c r="P139" s="43">
        <f>VLOOKUP(C139,银行退!D:G,4,FALSE)</f>
        <v>115</v>
      </c>
      <c r="Q139" t="str">
        <f t="shared" si="5"/>
        <v/>
      </c>
      <c r="R139" t="e">
        <f>VLOOKUP(C139,银行退!D:J,7,FALSE)</f>
        <v>#N/A</v>
      </c>
    </row>
    <row r="140" spans="1:18" customFormat="1" ht="14.25" hidden="1">
      <c r="A140" s="17">
        <v>42905.502916666665</v>
      </c>
      <c r="B140">
        <v>279826</v>
      </c>
      <c r="C140" t="s">
        <v>731</v>
      </c>
      <c r="D140" t="s">
        <v>732</v>
      </c>
      <c r="E140" t="s">
        <v>733</v>
      </c>
      <c r="F140" s="15">
        <v>248</v>
      </c>
      <c r="G140" t="s">
        <v>57</v>
      </c>
      <c r="H140" t="s">
        <v>57</v>
      </c>
      <c r="I140" t="s">
        <v>96</v>
      </c>
      <c r="J140" t="s">
        <v>46</v>
      </c>
      <c r="K140" t="s">
        <v>97</v>
      </c>
      <c r="L140" t="s">
        <v>1311</v>
      </c>
      <c r="M140" t="s">
        <v>1312</v>
      </c>
      <c r="N140">
        <f>VLOOKUP(B140,HIS退!B:F,5,FALSE)</f>
        <v>-248</v>
      </c>
      <c r="O140" t="str">
        <f t="shared" si="4"/>
        <v/>
      </c>
      <c r="P140" s="43">
        <f>VLOOKUP(C140,银行退!D:G,4,FALSE)</f>
        <v>248</v>
      </c>
      <c r="Q140" t="str">
        <f t="shared" si="5"/>
        <v/>
      </c>
      <c r="R140" t="e">
        <f>VLOOKUP(C140,银行退!D:J,7,FALSE)</f>
        <v>#N/A</v>
      </c>
    </row>
    <row r="141" spans="1:18" customFormat="1" ht="14.25" hidden="1">
      <c r="A141" s="17">
        <v>42905.505694444444</v>
      </c>
      <c r="B141">
        <v>279907</v>
      </c>
      <c r="C141" t="s">
        <v>734</v>
      </c>
      <c r="D141" t="s">
        <v>735</v>
      </c>
      <c r="E141" t="s">
        <v>736</v>
      </c>
      <c r="F141" s="15">
        <v>133</v>
      </c>
      <c r="G141" t="s">
        <v>57</v>
      </c>
      <c r="H141" t="s">
        <v>57</v>
      </c>
      <c r="I141" t="s">
        <v>96</v>
      </c>
      <c r="J141" t="s">
        <v>46</v>
      </c>
      <c r="K141" t="s">
        <v>97</v>
      </c>
      <c r="L141" t="s">
        <v>1313</v>
      </c>
      <c r="M141" t="s">
        <v>1314</v>
      </c>
      <c r="N141">
        <f>VLOOKUP(B141,HIS退!B:F,5,FALSE)</f>
        <v>-133</v>
      </c>
      <c r="O141" t="str">
        <f t="shared" si="4"/>
        <v/>
      </c>
      <c r="P141" s="43">
        <f>VLOOKUP(C141,银行退!D:G,4,FALSE)</f>
        <v>133</v>
      </c>
      <c r="Q141" t="str">
        <f t="shared" si="5"/>
        <v/>
      </c>
      <c r="R141" t="e">
        <f>VLOOKUP(C141,银行退!D:J,7,FALSE)</f>
        <v>#N/A</v>
      </c>
    </row>
    <row r="142" spans="1:18" customFormat="1" ht="14.25" hidden="1">
      <c r="A142" s="17">
        <v>42905.514560185184</v>
      </c>
      <c r="B142">
        <v>280106</v>
      </c>
      <c r="C142" t="s">
        <v>737</v>
      </c>
      <c r="D142" t="s">
        <v>738</v>
      </c>
      <c r="E142" t="s">
        <v>739</v>
      </c>
      <c r="F142" s="15">
        <v>1468</v>
      </c>
      <c r="G142" t="s">
        <v>57</v>
      </c>
      <c r="H142" t="s">
        <v>57</v>
      </c>
      <c r="I142" t="s">
        <v>96</v>
      </c>
      <c r="J142" t="s">
        <v>46</v>
      </c>
      <c r="K142" t="s">
        <v>97</v>
      </c>
      <c r="L142" t="s">
        <v>1315</v>
      </c>
      <c r="M142" t="s">
        <v>1316</v>
      </c>
      <c r="N142">
        <f>VLOOKUP(B142,HIS退!B:F,5,FALSE)</f>
        <v>-1468</v>
      </c>
      <c r="O142" t="str">
        <f t="shared" si="4"/>
        <v/>
      </c>
      <c r="P142" s="43">
        <f>VLOOKUP(C142,银行退!D:G,4,FALSE)</f>
        <v>1468</v>
      </c>
      <c r="Q142" t="str">
        <f t="shared" si="5"/>
        <v/>
      </c>
      <c r="R142" t="e">
        <f>VLOOKUP(C142,银行退!D:J,7,FALSE)</f>
        <v>#N/A</v>
      </c>
    </row>
    <row r="143" spans="1:18" customFormat="1" ht="14.25" hidden="1">
      <c r="A143" s="17">
        <v>42905.517418981479</v>
      </c>
      <c r="B143">
        <v>280141</v>
      </c>
      <c r="C143" t="s">
        <v>740</v>
      </c>
      <c r="D143" t="s">
        <v>741</v>
      </c>
      <c r="E143" t="s">
        <v>742</v>
      </c>
      <c r="F143" s="15">
        <v>400</v>
      </c>
      <c r="G143" t="s">
        <v>57</v>
      </c>
      <c r="H143" t="s">
        <v>57</v>
      </c>
      <c r="I143" t="s">
        <v>96</v>
      </c>
      <c r="J143" t="s">
        <v>46</v>
      </c>
      <c r="K143" t="s">
        <v>97</v>
      </c>
      <c r="L143" t="s">
        <v>1317</v>
      </c>
      <c r="M143" t="s">
        <v>1318</v>
      </c>
      <c r="N143">
        <f>VLOOKUP(B143,HIS退!B:F,5,FALSE)</f>
        <v>-400</v>
      </c>
      <c r="O143" t="str">
        <f t="shared" si="4"/>
        <v/>
      </c>
      <c r="P143" s="43">
        <f>VLOOKUP(C143,银行退!D:G,4,FALSE)</f>
        <v>400</v>
      </c>
      <c r="Q143" t="str">
        <f t="shared" si="5"/>
        <v/>
      </c>
      <c r="R143" t="e">
        <f>VLOOKUP(C143,银行退!D:J,7,FALSE)</f>
        <v>#N/A</v>
      </c>
    </row>
    <row r="144" spans="1:18" s="52" customFormat="1" ht="14.25" hidden="1">
      <c r="A144" s="17">
        <v>42905.518819444442</v>
      </c>
      <c r="B144">
        <v>280160</v>
      </c>
      <c r="C144" t="s">
        <v>743</v>
      </c>
      <c r="D144" t="s">
        <v>744</v>
      </c>
      <c r="E144" t="s">
        <v>745</v>
      </c>
      <c r="F144" s="15">
        <v>57</v>
      </c>
      <c r="G144" t="s">
        <v>57</v>
      </c>
      <c r="H144" t="s">
        <v>57</v>
      </c>
      <c r="I144" t="s">
        <v>96</v>
      </c>
      <c r="J144" t="s">
        <v>46</v>
      </c>
      <c r="K144" t="s">
        <v>97</v>
      </c>
      <c r="L144" t="s">
        <v>1319</v>
      </c>
      <c r="M144" t="s">
        <v>1320</v>
      </c>
      <c r="N144">
        <f>VLOOKUP(B144,HIS退!B:F,5,FALSE)</f>
        <v>-57</v>
      </c>
      <c r="O144" t="str">
        <f t="shared" si="4"/>
        <v/>
      </c>
      <c r="P144" s="43">
        <f>VLOOKUP(C144,银行退!D:G,4,FALSE)</f>
        <v>57</v>
      </c>
      <c r="Q144" t="str">
        <f t="shared" si="5"/>
        <v/>
      </c>
      <c r="R144" t="e">
        <f>VLOOKUP(C144,银行退!D:J,7,FALSE)</f>
        <v>#N/A</v>
      </c>
    </row>
    <row r="145" spans="1:18" customFormat="1" ht="14.25" hidden="1">
      <c r="A145" s="17">
        <v>42905.518923611111</v>
      </c>
      <c r="B145">
        <v>280162</v>
      </c>
      <c r="C145" t="s">
        <v>746</v>
      </c>
      <c r="D145" t="s">
        <v>741</v>
      </c>
      <c r="E145" t="s">
        <v>742</v>
      </c>
      <c r="F145" s="15">
        <v>200</v>
      </c>
      <c r="G145" t="s">
        <v>57</v>
      </c>
      <c r="H145" t="s">
        <v>57</v>
      </c>
      <c r="I145" t="s">
        <v>96</v>
      </c>
      <c r="J145" t="s">
        <v>46</v>
      </c>
      <c r="K145" t="s">
        <v>97</v>
      </c>
      <c r="L145" t="s">
        <v>1321</v>
      </c>
      <c r="M145" t="s">
        <v>1322</v>
      </c>
      <c r="N145">
        <f>VLOOKUP(B145,HIS退!B:F,5,FALSE)</f>
        <v>-200</v>
      </c>
      <c r="O145" t="str">
        <f t="shared" si="4"/>
        <v/>
      </c>
      <c r="P145" s="43">
        <f>VLOOKUP(C145,银行退!D:G,4,FALSE)</f>
        <v>200</v>
      </c>
      <c r="Q145" t="str">
        <f t="shared" si="5"/>
        <v/>
      </c>
      <c r="R145" t="e">
        <f>VLOOKUP(C145,银行退!D:J,7,FALSE)</f>
        <v>#N/A</v>
      </c>
    </row>
    <row r="146" spans="1:18" customFormat="1" ht="14.25" hidden="1">
      <c r="A146" s="17">
        <v>42905.519270833334</v>
      </c>
      <c r="B146">
        <v>280164</v>
      </c>
      <c r="C146" t="s">
        <v>747</v>
      </c>
      <c r="D146" t="s">
        <v>748</v>
      </c>
      <c r="E146" t="s">
        <v>749</v>
      </c>
      <c r="F146" s="15">
        <v>115</v>
      </c>
      <c r="G146" t="s">
        <v>57</v>
      </c>
      <c r="H146" t="s">
        <v>57</v>
      </c>
      <c r="I146" t="s">
        <v>96</v>
      </c>
      <c r="J146" t="s">
        <v>46</v>
      </c>
      <c r="K146" t="s">
        <v>97</v>
      </c>
      <c r="L146" t="s">
        <v>1323</v>
      </c>
      <c r="M146" t="s">
        <v>1324</v>
      </c>
      <c r="N146">
        <f>VLOOKUP(B146,HIS退!B:F,5,FALSE)</f>
        <v>-115</v>
      </c>
      <c r="O146" t="str">
        <f t="shared" si="4"/>
        <v/>
      </c>
      <c r="P146" s="43">
        <f>VLOOKUP(C146,银行退!D:G,4,FALSE)</f>
        <v>115</v>
      </c>
      <c r="Q146" t="str">
        <f t="shared" si="5"/>
        <v/>
      </c>
      <c r="R146" t="e">
        <f>VLOOKUP(C146,银行退!D:J,7,FALSE)</f>
        <v>#N/A</v>
      </c>
    </row>
    <row r="147" spans="1:18" customFormat="1" ht="14.25" hidden="1">
      <c r="A147" s="17">
        <v>42905.526493055557</v>
      </c>
      <c r="B147">
        <v>280267</v>
      </c>
      <c r="C147" t="s">
        <v>750</v>
      </c>
      <c r="D147" t="s">
        <v>751</v>
      </c>
      <c r="E147" t="s">
        <v>285</v>
      </c>
      <c r="F147" s="15">
        <v>454</v>
      </c>
      <c r="G147" t="s">
        <v>57</v>
      </c>
      <c r="H147" t="s">
        <v>57</v>
      </c>
      <c r="I147" t="s">
        <v>96</v>
      </c>
      <c r="J147" t="s">
        <v>46</v>
      </c>
      <c r="K147" t="s">
        <v>97</v>
      </c>
      <c r="L147" t="s">
        <v>1325</v>
      </c>
      <c r="M147" t="s">
        <v>1326</v>
      </c>
      <c r="N147">
        <f>VLOOKUP(B147,HIS退!B:F,5,FALSE)</f>
        <v>-454</v>
      </c>
      <c r="O147" t="str">
        <f t="shared" si="4"/>
        <v/>
      </c>
      <c r="P147" s="43">
        <f>VLOOKUP(C147,银行退!D:G,4,FALSE)</f>
        <v>454</v>
      </c>
      <c r="Q147" t="str">
        <f t="shared" si="5"/>
        <v/>
      </c>
      <c r="R147" t="e">
        <f>VLOOKUP(C147,银行退!D:J,7,FALSE)</f>
        <v>#N/A</v>
      </c>
    </row>
    <row r="148" spans="1:18" customFormat="1" ht="14.25" hidden="1">
      <c r="A148" s="17">
        <v>42905.529120370367</v>
      </c>
      <c r="B148">
        <v>280299</v>
      </c>
      <c r="C148" t="s">
        <v>752</v>
      </c>
      <c r="D148" t="s">
        <v>753</v>
      </c>
      <c r="E148" t="s">
        <v>754</v>
      </c>
      <c r="F148" s="15">
        <v>763</v>
      </c>
      <c r="G148" t="s">
        <v>57</v>
      </c>
      <c r="H148" t="s">
        <v>57</v>
      </c>
      <c r="I148" t="s">
        <v>96</v>
      </c>
      <c r="J148" t="s">
        <v>46</v>
      </c>
      <c r="K148" t="s">
        <v>97</v>
      </c>
      <c r="L148" t="s">
        <v>1327</v>
      </c>
      <c r="M148" t="s">
        <v>1328</v>
      </c>
      <c r="N148">
        <f>VLOOKUP(B148,HIS退!B:F,5,FALSE)</f>
        <v>-763</v>
      </c>
      <c r="O148" t="str">
        <f t="shared" si="4"/>
        <v/>
      </c>
      <c r="P148" s="43">
        <f>VLOOKUP(C148,银行退!D:G,4,FALSE)</f>
        <v>763</v>
      </c>
      <c r="Q148" t="str">
        <f t="shared" si="5"/>
        <v/>
      </c>
      <c r="R148" t="e">
        <f>VLOOKUP(C148,银行退!D:J,7,FALSE)</f>
        <v>#N/A</v>
      </c>
    </row>
    <row r="149" spans="1:18" customFormat="1" ht="14.25" hidden="1">
      <c r="A149" s="17">
        <v>42905.529594907406</v>
      </c>
      <c r="B149">
        <v>280305</v>
      </c>
      <c r="C149" t="s">
        <v>755</v>
      </c>
      <c r="D149" t="s">
        <v>756</v>
      </c>
      <c r="E149" t="s">
        <v>757</v>
      </c>
      <c r="F149" s="15">
        <v>15</v>
      </c>
      <c r="G149" t="s">
        <v>57</v>
      </c>
      <c r="H149" t="s">
        <v>57</v>
      </c>
      <c r="I149" t="s">
        <v>96</v>
      </c>
      <c r="J149" t="s">
        <v>46</v>
      </c>
      <c r="K149" t="s">
        <v>97</v>
      </c>
      <c r="L149" t="s">
        <v>1329</v>
      </c>
      <c r="M149" t="s">
        <v>1330</v>
      </c>
      <c r="N149">
        <f>VLOOKUP(B149,HIS退!B:F,5,FALSE)</f>
        <v>-15</v>
      </c>
      <c r="O149" t="str">
        <f t="shared" si="4"/>
        <v/>
      </c>
      <c r="P149" s="43">
        <f>VLOOKUP(C149,银行退!D:G,4,FALSE)</f>
        <v>15</v>
      </c>
      <c r="Q149" t="str">
        <f t="shared" si="5"/>
        <v/>
      </c>
      <c r="R149" t="e">
        <f>VLOOKUP(C149,银行退!D:J,7,FALSE)</f>
        <v>#N/A</v>
      </c>
    </row>
    <row r="150" spans="1:18" customFormat="1" ht="14.25" hidden="1">
      <c r="A150" s="17">
        <v>42905.529953703706</v>
      </c>
      <c r="B150">
        <v>280308</v>
      </c>
      <c r="C150" t="s">
        <v>758</v>
      </c>
      <c r="D150" t="s">
        <v>759</v>
      </c>
      <c r="E150" t="s">
        <v>760</v>
      </c>
      <c r="F150" s="15">
        <v>241</v>
      </c>
      <c r="G150" t="s">
        <v>57</v>
      </c>
      <c r="H150" t="s">
        <v>57</v>
      </c>
      <c r="I150" t="s">
        <v>96</v>
      </c>
      <c r="J150" t="s">
        <v>46</v>
      </c>
      <c r="K150" t="s">
        <v>97</v>
      </c>
      <c r="L150" t="s">
        <v>1331</v>
      </c>
      <c r="M150" t="s">
        <v>1332</v>
      </c>
      <c r="N150">
        <f>VLOOKUP(B150,HIS退!B:F,5,FALSE)</f>
        <v>-241</v>
      </c>
      <c r="O150" t="str">
        <f t="shared" si="4"/>
        <v/>
      </c>
      <c r="P150" s="43">
        <f>VLOOKUP(C150,银行退!D:G,4,FALSE)</f>
        <v>241</v>
      </c>
      <c r="Q150" t="str">
        <f t="shared" si="5"/>
        <v/>
      </c>
      <c r="R150" t="e">
        <f>VLOOKUP(C150,银行退!D:J,7,FALSE)</f>
        <v>#N/A</v>
      </c>
    </row>
    <row r="151" spans="1:18" customFormat="1" ht="14.25" hidden="1">
      <c r="A151" s="17">
        <v>42905.566886574074</v>
      </c>
      <c r="B151">
        <v>280661</v>
      </c>
      <c r="C151" t="s">
        <v>761</v>
      </c>
      <c r="D151" t="s">
        <v>762</v>
      </c>
      <c r="E151" t="s">
        <v>763</v>
      </c>
      <c r="F151" s="15">
        <v>98</v>
      </c>
      <c r="G151" t="s">
        <v>57</v>
      </c>
      <c r="H151" t="s">
        <v>57</v>
      </c>
      <c r="I151" t="s">
        <v>96</v>
      </c>
      <c r="J151" t="s">
        <v>46</v>
      </c>
      <c r="K151" t="s">
        <v>97</v>
      </c>
      <c r="L151" t="s">
        <v>1333</v>
      </c>
      <c r="M151" t="s">
        <v>1334</v>
      </c>
      <c r="N151">
        <f>VLOOKUP(B151,HIS退!B:F,5,FALSE)</f>
        <v>-98</v>
      </c>
      <c r="O151" t="str">
        <f t="shared" si="4"/>
        <v/>
      </c>
      <c r="P151" s="43">
        <f>VLOOKUP(C151,银行退!D:G,4,FALSE)</f>
        <v>98</v>
      </c>
      <c r="Q151" t="str">
        <f t="shared" si="5"/>
        <v/>
      </c>
      <c r="R151" t="e">
        <f>VLOOKUP(C151,银行退!D:J,7,FALSE)</f>
        <v>#N/A</v>
      </c>
    </row>
    <row r="152" spans="1:18" customFormat="1" ht="14.25" hidden="1">
      <c r="A152" s="17">
        <v>42905.580381944441</v>
      </c>
      <c r="B152">
        <v>280950</v>
      </c>
      <c r="C152" t="s">
        <v>764</v>
      </c>
      <c r="D152" t="s">
        <v>765</v>
      </c>
      <c r="E152" t="s">
        <v>766</v>
      </c>
      <c r="F152" s="15">
        <v>290</v>
      </c>
      <c r="G152" t="s">
        <v>57</v>
      </c>
      <c r="H152" t="s">
        <v>57</v>
      </c>
      <c r="I152" t="s">
        <v>96</v>
      </c>
      <c r="J152" t="s">
        <v>46</v>
      </c>
      <c r="K152" t="s">
        <v>97</v>
      </c>
      <c r="L152" t="s">
        <v>1335</v>
      </c>
      <c r="M152" t="s">
        <v>1336</v>
      </c>
      <c r="N152">
        <f>VLOOKUP(B152,HIS退!B:F,5,FALSE)</f>
        <v>-290</v>
      </c>
      <c r="O152" t="str">
        <f t="shared" si="4"/>
        <v/>
      </c>
      <c r="P152" s="43">
        <f>VLOOKUP(C152,银行退!D:G,4,FALSE)</f>
        <v>290</v>
      </c>
      <c r="Q152" t="str">
        <f t="shared" si="5"/>
        <v/>
      </c>
      <c r="R152" t="e">
        <f>VLOOKUP(C152,银行退!D:J,7,FALSE)</f>
        <v>#N/A</v>
      </c>
    </row>
    <row r="153" spans="1:18" customFormat="1" ht="14.25" hidden="1">
      <c r="A153" s="17">
        <v>42905.587291666663</v>
      </c>
      <c r="B153">
        <v>281194</v>
      </c>
      <c r="C153" t="s">
        <v>767</v>
      </c>
      <c r="D153" t="s">
        <v>768</v>
      </c>
      <c r="E153" t="s">
        <v>769</v>
      </c>
      <c r="F153" s="15">
        <v>1761</v>
      </c>
      <c r="G153" t="s">
        <v>57</v>
      </c>
      <c r="H153" t="s">
        <v>57</v>
      </c>
      <c r="I153" t="s">
        <v>96</v>
      </c>
      <c r="J153" t="s">
        <v>46</v>
      </c>
      <c r="K153" t="s">
        <v>97</v>
      </c>
      <c r="L153" t="s">
        <v>1337</v>
      </c>
      <c r="M153" t="s">
        <v>1338</v>
      </c>
      <c r="N153">
        <f>VLOOKUP(B153,HIS退!B:F,5,FALSE)</f>
        <v>-1761</v>
      </c>
      <c r="O153" t="str">
        <f t="shared" si="4"/>
        <v/>
      </c>
      <c r="P153" s="43">
        <f>VLOOKUP(C153,银行退!D:G,4,FALSE)</f>
        <v>1761</v>
      </c>
      <c r="Q153" t="str">
        <f t="shared" si="5"/>
        <v/>
      </c>
      <c r="R153" t="e">
        <f>VLOOKUP(C153,银行退!D:J,7,FALSE)</f>
        <v>#N/A</v>
      </c>
    </row>
    <row r="154" spans="1:18" ht="14.25" hidden="1">
      <c r="A154" s="17">
        <v>42905.589560185188</v>
      </c>
      <c r="B154">
        <v>281275</v>
      </c>
      <c r="C154" t="s">
        <v>770</v>
      </c>
      <c r="D154" t="s">
        <v>771</v>
      </c>
      <c r="E154" t="s">
        <v>276</v>
      </c>
      <c r="F154" s="15">
        <v>300</v>
      </c>
      <c r="G154" t="s">
        <v>57</v>
      </c>
      <c r="H154" t="s">
        <v>57</v>
      </c>
      <c r="I154" t="s">
        <v>96</v>
      </c>
      <c r="J154" t="s">
        <v>360</v>
      </c>
      <c r="K154" t="s">
        <v>97</v>
      </c>
      <c r="L154" t="s">
        <v>1339</v>
      </c>
      <c r="M154" t="s">
        <v>1340</v>
      </c>
      <c r="N154" s="41">
        <f>VLOOKUP(B154,HIS退!B:F,5,FALSE)</f>
        <v>-300</v>
      </c>
      <c r="O154" s="41" t="str">
        <f t="shared" si="4"/>
        <v/>
      </c>
      <c r="P154" s="58">
        <f>VLOOKUP(C154,银行退!D:G,4,FALSE)</f>
        <v>300</v>
      </c>
      <c r="Q154" s="41" t="str">
        <f t="shared" si="5"/>
        <v/>
      </c>
      <c r="R154" s="41">
        <f>VLOOKUP(C154,银行退!D:J,7,FALSE)</f>
        <v>1</v>
      </c>
    </row>
    <row r="155" spans="1:18" customFormat="1" ht="14.25" hidden="1">
      <c r="A155" s="17">
        <v>42905.598136574074</v>
      </c>
      <c r="B155">
        <v>281813</v>
      </c>
      <c r="C155" t="s">
        <v>772</v>
      </c>
      <c r="D155" t="s">
        <v>773</v>
      </c>
      <c r="E155" t="s">
        <v>774</v>
      </c>
      <c r="F155" s="15">
        <v>6822</v>
      </c>
      <c r="G155" t="s">
        <v>57</v>
      </c>
      <c r="H155" t="s">
        <v>57</v>
      </c>
      <c r="I155" t="s">
        <v>96</v>
      </c>
      <c r="J155" t="s">
        <v>46</v>
      </c>
      <c r="K155" t="s">
        <v>97</v>
      </c>
      <c r="L155" t="s">
        <v>1341</v>
      </c>
      <c r="M155" t="s">
        <v>1342</v>
      </c>
      <c r="N155">
        <f>VLOOKUP(B155,HIS退!B:F,5,FALSE)</f>
        <v>-6822</v>
      </c>
      <c r="O155" t="str">
        <f t="shared" si="4"/>
        <v/>
      </c>
      <c r="P155" s="43">
        <f>VLOOKUP(C155,银行退!D:G,4,FALSE)</f>
        <v>6822</v>
      </c>
      <c r="Q155" t="str">
        <f t="shared" si="5"/>
        <v/>
      </c>
      <c r="R155" t="e">
        <f>VLOOKUP(C155,银行退!D:J,7,FALSE)</f>
        <v>#N/A</v>
      </c>
    </row>
    <row r="156" spans="1:18" customFormat="1" ht="14.25" hidden="1">
      <c r="A156" s="17">
        <v>42905.602766203701</v>
      </c>
      <c r="B156">
        <v>282127</v>
      </c>
      <c r="C156" t="s">
        <v>775</v>
      </c>
      <c r="D156" t="s">
        <v>776</v>
      </c>
      <c r="E156" t="s">
        <v>777</v>
      </c>
      <c r="F156" s="15">
        <v>114</v>
      </c>
      <c r="G156" t="s">
        <v>57</v>
      </c>
      <c r="H156" t="s">
        <v>57</v>
      </c>
      <c r="I156" t="s">
        <v>96</v>
      </c>
      <c r="J156" t="s">
        <v>46</v>
      </c>
      <c r="K156" t="s">
        <v>97</v>
      </c>
      <c r="L156" t="s">
        <v>1343</v>
      </c>
      <c r="M156" t="s">
        <v>1344</v>
      </c>
      <c r="N156">
        <f>VLOOKUP(B156,HIS退!B:F,5,FALSE)</f>
        <v>-114</v>
      </c>
      <c r="O156" t="str">
        <f t="shared" si="4"/>
        <v/>
      </c>
      <c r="P156" s="43">
        <f>VLOOKUP(C156,银行退!D:G,4,FALSE)</f>
        <v>114</v>
      </c>
      <c r="Q156" t="str">
        <f t="shared" si="5"/>
        <v/>
      </c>
      <c r="R156" t="e">
        <f>VLOOKUP(C156,银行退!D:J,7,FALSE)</f>
        <v>#N/A</v>
      </c>
    </row>
    <row r="157" spans="1:18" customFormat="1" ht="14.25" hidden="1">
      <c r="A157" s="17">
        <v>42905.617384259262</v>
      </c>
      <c r="B157">
        <v>283259</v>
      </c>
      <c r="C157" t="s">
        <v>778</v>
      </c>
      <c r="D157" t="s">
        <v>779</v>
      </c>
      <c r="E157" t="s">
        <v>780</v>
      </c>
      <c r="F157" s="15">
        <v>13</v>
      </c>
      <c r="G157" t="s">
        <v>57</v>
      </c>
      <c r="H157" t="s">
        <v>57</v>
      </c>
      <c r="I157" t="s">
        <v>96</v>
      </c>
      <c r="J157" t="s">
        <v>46</v>
      </c>
      <c r="K157" t="s">
        <v>97</v>
      </c>
      <c r="L157" t="s">
        <v>1345</v>
      </c>
      <c r="M157" t="s">
        <v>1346</v>
      </c>
      <c r="N157">
        <f>VLOOKUP(B157,HIS退!B:F,5,FALSE)</f>
        <v>-13</v>
      </c>
      <c r="O157" t="str">
        <f t="shared" si="4"/>
        <v/>
      </c>
      <c r="P157" s="43">
        <f>VLOOKUP(C157,银行退!D:G,4,FALSE)</f>
        <v>13</v>
      </c>
      <c r="Q157" t="str">
        <f t="shared" si="5"/>
        <v/>
      </c>
      <c r="R157" t="e">
        <f>VLOOKUP(C157,银行退!D:J,7,FALSE)</f>
        <v>#N/A</v>
      </c>
    </row>
    <row r="158" spans="1:18" customFormat="1" ht="14.25" hidden="1">
      <c r="A158" s="17">
        <v>42905.62699074074</v>
      </c>
      <c r="B158">
        <v>283953</v>
      </c>
      <c r="C158" t="s">
        <v>781</v>
      </c>
      <c r="D158" t="s">
        <v>782</v>
      </c>
      <c r="E158" t="s">
        <v>783</v>
      </c>
      <c r="F158" s="15">
        <v>496</v>
      </c>
      <c r="G158" t="s">
        <v>57</v>
      </c>
      <c r="H158" t="s">
        <v>57</v>
      </c>
      <c r="I158" t="s">
        <v>96</v>
      </c>
      <c r="J158" t="s">
        <v>46</v>
      </c>
      <c r="K158" t="s">
        <v>97</v>
      </c>
      <c r="L158" t="s">
        <v>1347</v>
      </c>
      <c r="M158" t="s">
        <v>1348</v>
      </c>
      <c r="N158">
        <f>VLOOKUP(B158,HIS退!B:F,5,FALSE)</f>
        <v>-496</v>
      </c>
      <c r="O158" t="str">
        <f t="shared" si="4"/>
        <v/>
      </c>
      <c r="P158" s="43">
        <f>VLOOKUP(C158,银行退!D:G,4,FALSE)</f>
        <v>496</v>
      </c>
      <c r="Q158" t="str">
        <f t="shared" si="5"/>
        <v/>
      </c>
      <c r="R158" t="e">
        <f>VLOOKUP(C158,银行退!D:J,7,FALSE)</f>
        <v>#N/A</v>
      </c>
    </row>
    <row r="159" spans="1:18" customFormat="1" ht="14.25" hidden="1">
      <c r="A159" s="17">
        <v>42905.632708333331</v>
      </c>
      <c r="B159">
        <v>284378</v>
      </c>
      <c r="C159" t="s">
        <v>784</v>
      </c>
      <c r="D159" t="s">
        <v>785</v>
      </c>
      <c r="E159" t="s">
        <v>786</v>
      </c>
      <c r="F159" s="15">
        <v>245</v>
      </c>
      <c r="G159" t="s">
        <v>57</v>
      </c>
      <c r="H159" t="s">
        <v>57</v>
      </c>
      <c r="I159" t="s">
        <v>96</v>
      </c>
      <c r="J159" t="s">
        <v>46</v>
      </c>
      <c r="K159" t="s">
        <v>97</v>
      </c>
      <c r="L159" t="s">
        <v>1349</v>
      </c>
      <c r="M159" t="s">
        <v>1350</v>
      </c>
      <c r="N159">
        <f>VLOOKUP(B159,HIS退!B:F,5,FALSE)</f>
        <v>-245</v>
      </c>
      <c r="O159" t="str">
        <f t="shared" si="4"/>
        <v/>
      </c>
      <c r="P159" s="43">
        <f>VLOOKUP(C159,银行退!D:G,4,FALSE)</f>
        <v>245</v>
      </c>
      <c r="Q159" t="str">
        <f t="shared" si="5"/>
        <v/>
      </c>
      <c r="R159" t="e">
        <f>VLOOKUP(C159,银行退!D:J,7,FALSE)</f>
        <v>#N/A</v>
      </c>
    </row>
    <row r="160" spans="1:18" customFormat="1" ht="14.25" hidden="1">
      <c r="A160" s="17">
        <v>42905.633368055554</v>
      </c>
      <c r="B160">
        <v>284419</v>
      </c>
      <c r="C160" t="s">
        <v>787</v>
      </c>
      <c r="D160" t="s">
        <v>788</v>
      </c>
      <c r="E160" t="s">
        <v>789</v>
      </c>
      <c r="F160" s="15">
        <v>755</v>
      </c>
      <c r="G160" t="s">
        <v>57</v>
      </c>
      <c r="H160" t="s">
        <v>57</v>
      </c>
      <c r="I160" t="s">
        <v>96</v>
      </c>
      <c r="J160" t="s">
        <v>46</v>
      </c>
      <c r="K160" t="s">
        <v>97</v>
      </c>
      <c r="L160" t="s">
        <v>1351</v>
      </c>
      <c r="M160" t="s">
        <v>1352</v>
      </c>
      <c r="N160">
        <f>VLOOKUP(B160,HIS退!B:F,5,FALSE)</f>
        <v>-755</v>
      </c>
      <c r="O160" t="str">
        <f t="shared" si="4"/>
        <v/>
      </c>
      <c r="P160" s="43">
        <f>VLOOKUP(C160,银行退!D:G,4,FALSE)</f>
        <v>755</v>
      </c>
      <c r="Q160" t="str">
        <f t="shared" si="5"/>
        <v/>
      </c>
      <c r="R160" t="e">
        <f>VLOOKUP(C160,银行退!D:J,7,FALSE)</f>
        <v>#N/A</v>
      </c>
    </row>
    <row r="161" spans="1:18" customFormat="1" ht="14.25" hidden="1">
      <c r="A161" s="17">
        <v>42905.633692129632</v>
      </c>
      <c r="B161">
        <v>284445</v>
      </c>
      <c r="C161" t="s">
        <v>790</v>
      </c>
      <c r="D161" t="s">
        <v>791</v>
      </c>
      <c r="E161" t="s">
        <v>792</v>
      </c>
      <c r="F161" s="15">
        <v>2000</v>
      </c>
      <c r="G161" t="s">
        <v>57</v>
      </c>
      <c r="H161" t="s">
        <v>57</v>
      </c>
      <c r="I161" t="s">
        <v>96</v>
      </c>
      <c r="J161" t="s">
        <v>46</v>
      </c>
      <c r="K161" t="s">
        <v>97</v>
      </c>
      <c r="L161" t="s">
        <v>1353</v>
      </c>
      <c r="M161" t="s">
        <v>1354</v>
      </c>
      <c r="N161">
        <f>VLOOKUP(B161,HIS退!B:F,5,FALSE)</f>
        <v>-2000</v>
      </c>
      <c r="O161" t="str">
        <f t="shared" si="4"/>
        <v/>
      </c>
      <c r="P161" s="43">
        <f>VLOOKUP(C161,银行退!D:G,4,FALSE)</f>
        <v>2000</v>
      </c>
      <c r="Q161" t="str">
        <f t="shared" si="5"/>
        <v/>
      </c>
      <c r="R161" t="e">
        <f>VLOOKUP(C161,银行退!D:J,7,FALSE)</f>
        <v>#N/A</v>
      </c>
    </row>
    <row r="162" spans="1:18" ht="14.25" hidden="1">
      <c r="A162" s="17">
        <v>42905.637731481482</v>
      </c>
      <c r="B162">
        <v>284738</v>
      </c>
      <c r="C162" t="s">
        <v>793</v>
      </c>
      <c r="D162" t="s">
        <v>794</v>
      </c>
      <c r="E162" t="s">
        <v>266</v>
      </c>
      <c r="F162" s="15">
        <v>450</v>
      </c>
      <c r="G162" t="s">
        <v>57</v>
      </c>
      <c r="H162" t="s">
        <v>57</v>
      </c>
      <c r="I162" t="s">
        <v>96</v>
      </c>
      <c r="J162" t="s">
        <v>360</v>
      </c>
      <c r="K162" t="s">
        <v>97</v>
      </c>
      <c r="L162" t="s">
        <v>1355</v>
      </c>
      <c r="M162" t="s">
        <v>1356</v>
      </c>
      <c r="N162" s="41">
        <f>VLOOKUP(B162,HIS退!B:F,5,FALSE)</f>
        <v>-450</v>
      </c>
      <c r="O162" s="41" t="str">
        <f t="shared" si="4"/>
        <v/>
      </c>
      <c r="P162" s="58">
        <f>VLOOKUP(C162,银行退!D:G,4,FALSE)</f>
        <v>450</v>
      </c>
      <c r="Q162" s="41" t="str">
        <f t="shared" si="5"/>
        <v/>
      </c>
      <c r="R162" s="41">
        <f>VLOOKUP(C162,银行退!D:J,7,FALSE)</f>
        <v>1</v>
      </c>
    </row>
    <row r="163" spans="1:18" customFormat="1" ht="14.25" hidden="1">
      <c r="A163" s="17">
        <v>42905.642905092594</v>
      </c>
      <c r="B163">
        <v>285084</v>
      </c>
      <c r="C163" t="s">
        <v>795</v>
      </c>
      <c r="D163" t="s">
        <v>796</v>
      </c>
      <c r="E163" t="s">
        <v>797</v>
      </c>
      <c r="F163" s="15">
        <v>2000</v>
      </c>
      <c r="G163" t="s">
        <v>57</v>
      </c>
      <c r="H163" t="s">
        <v>57</v>
      </c>
      <c r="I163" t="s">
        <v>96</v>
      </c>
      <c r="J163" t="s">
        <v>46</v>
      </c>
      <c r="K163" t="s">
        <v>97</v>
      </c>
      <c r="L163" t="s">
        <v>1357</v>
      </c>
      <c r="M163" t="s">
        <v>1358</v>
      </c>
      <c r="N163">
        <f>VLOOKUP(B163,HIS退!B:F,5,FALSE)</f>
        <v>-2000</v>
      </c>
      <c r="O163" t="str">
        <f t="shared" si="4"/>
        <v/>
      </c>
      <c r="P163" s="43">
        <f>VLOOKUP(C163,银行退!D:G,4,FALSE)</f>
        <v>2000</v>
      </c>
      <c r="Q163" t="str">
        <f t="shared" si="5"/>
        <v/>
      </c>
      <c r="R163" t="e">
        <f>VLOOKUP(C163,银行退!D:J,7,FALSE)</f>
        <v>#N/A</v>
      </c>
    </row>
    <row r="164" spans="1:18" customFormat="1" ht="14.25" hidden="1">
      <c r="A164" s="17">
        <v>42905.648541666669</v>
      </c>
      <c r="B164">
        <v>285479</v>
      </c>
      <c r="C164" t="s">
        <v>798</v>
      </c>
      <c r="D164" t="s">
        <v>799</v>
      </c>
      <c r="E164" t="s">
        <v>800</v>
      </c>
      <c r="F164" s="15">
        <v>281</v>
      </c>
      <c r="G164" t="s">
        <v>57</v>
      </c>
      <c r="H164" t="s">
        <v>57</v>
      </c>
      <c r="I164" t="s">
        <v>96</v>
      </c>
      <c r="J164" t="s">
        <v>46</v>
      </c>
      <c r="K164" t="s">
        <v>97</v>
      </c>
      <c r="L164" t="s">
        <v>1359</v>
      </c>
      <c r="M164" t="s">
        <v>1360</v>
      </c>
      <c r="N164">
        <f>VLOOKUP(B164,HIS退!B:F,5,FALSE)</f>
        <v>-281</v>
      </c>
      <c r="O164" t="str">
        <f t="shared" si="4"/>
        <v/>
      </c>
      <c r="P164" s="43">
        <f>VLOOKUP(C164,银行退!D:G,4,FALSE)</f>
        <v>281</v>
      </c>
      <c r="Q164" t="str">
        <f t="shared" si="5"/>
        <v/>
      </c>
      <c r="R164" t="e">
        <f>VLOOKUP(C164,银行退!D:J,7,FALSE)</f>
        <v>#N/A</v>
      </c>
    </row>
    <row r="165" spans="1:18" customFormat="1" ht="14.25" hidden="1">
      <c r="A165" s="17">
        <v>42905.655092592591</v>
      </c>
      <c r="B165">
        <v>285906</v>
      </c>
      <c r="C165" t="s">
        <v>802</v>
      </c>
      <c r="D165" t="s">
        <v>803</v>
      </c>
      <c r="E165" t="s">
        <v>804</v>
      </c>
      <c r="F165" s="15">
        <v>200</v>
      </c>
      <c r="G165" t="s">
        <v>57</v>
      </c>
      <c r="H165" t="s">
        <v>57</v>
      </c>
      <c r="I165" t="s">
        <v>96</v>
      </c>
      <c r="J165" t="s">
        <v>46</v>
      </c>
      <c r="K165" t="s">
        <v>97</v>
      </c>
      <c r="L165" t="s">
        <v>1361</v>
      </c>
      <c r="M165" t="s">
        <v>1362</v>
      </c>
      <c r="N165">
        <f>VLOOKUP(B165,HIS退!B:F,5,FALSE)</f>
        <v>-200</v>
      </c>
      <c r="O165" t="str">
        <f t="shared" si="4"/>
        <v/>
      </c>
      <c r="P165" s="43">
        <f>VLOOKUP(C165,银行退!D:G,4,FALSE)</f>
        <v>200</v>
      </c>
      <c r="Q165" t="str">
        <f t="shared" si="5"/>
        <v/>
      </c>
      <c r="R165" t="e">
        <f>VLOOKUP(C165,银行退!D:J,7,FALSE)</f>
        <v>#N/A</v>
      </c>
    </row>
    <row r="166" spans="1:18" customFormat="1" ht="14.25" hidden="1">
      <c r="A166" s="17">
        <v>42905.655115740738</v>
      </c>
      <c r="B166">
        <v>285907</v>
      </c>
      <c r="C166" t="s">
        <v>801</v>
      </c>
      <c r="D166" t="s">
        <v>54</v>
      </c>
      <c r="E166" t="s">
        <v>112</v>
      </c>
      <c r="F166" s="15">
        <v>725</v>
      </c>
      <c r="G166" t="s">
        <v>57</v>
      </c>
      <c r="H166" t="s">
        <v>57</v>
      </c>
      <c r="I166" t="s">
        <v>96</v>
      </c>
      <c r="J166" t="s">
        <v>46</v>
      </c>
      <c r="K166" t="s">
        <v>97</v>
      </c>
      <c r="L166" t="s">
        <v>1363</v>
      </c>
      <c r="M166" t="s">
        <v>1364</v>
      </c>
      <c r="N166">
        <f>VLOOKUP(B166,HIS退!B:F,5,FALSE)</f>
        <v>-725</v>
      </c>
      <c r="O166" t="str">
        <f t="shared" si="4"/>
        <v/>
      </c>
      <c r="P166" s="43">
        <f>VLOOKUP(C166,银行退!D:G,4,FALSE)</f>
        <v>725</v>
      </c>
      <c r="Q166" t="str">
        <f t="shared" si="5"/>
        <v/>
      </c>
      <c r="R166" t="e">
        <f>VLOOKUP(C166,银行退!D:J,7,FALSE)</f>
        <v>#N/A</v>
      </c>
    </row>
    <row r="167" spans="1:18" s="52" customFormat="1" ht="14.25" hidden="1">
      <c r="A167" s="17">
        <v>42905.659988425927</v>
      </c>
      <c r="B167">
        <v>286278</v>
      </c>
      <c r="C167" t="s">
        <v>805</v>
      </c>
      <c r="D167" t="s">
        <v>806</v>
      </c>
      <c r="E167" t="s">
        <v>807</v>
      </c>
      <c r="F167" s="15">
        <v>1486</v>
      </c>
      <c r="G167" t="s">
        <v>57</v>
      </c>
      <c r="H167" t="s">
        <v>57</v>
      </c>
      <c r="I167" t="s">
        <v>96</v>
      </c>
      <c r="J167" t="s">
        <v>46</v>
      </c>
      <c r="K167" t="s">
        <v>97</v>
      </c>
      <c r="L167" t="s">
        <v>1365</v>
      </c>
      <c r="M167" t="s">
        <v>1366</v>
      </c>
      <c r="N167">
        <f>VLOOKUP(B167,HIS退!B:F,5,FALSE)</f>
        <v>-1486</v>
      </c>
      <c r="O167" t="str">
        <f t="shared" si="4"/>
        <v/>
      </c>
      <c r="P167" s="43">
        <f>VLOOKUP(C167,银行退!D:G,4,FALSE)</f>
        <v>1486</v>
      </c>
      <c r="Q167" t="str">
        <f t="shared" si="5"/>
        <v/>
      </c>
      <c r="R167" t="e">
        <f>VLOOKUP(C167,银行退!D:J,7,FALSE)</f>
        <v>#N/A</v>
      </c>
    </row>
    <row r="168" spans="1:18" customFormat="1" ht="14.25" hidden="1">
      <c r="A168" s="17">
        <v>42905.663275462961</v>
      </c>
      <c r="B168">
        <v>286502</v>
      </c>
      <c r="C168" t="s">
        <v>808</v>
      </c>
      <c r="D168" t="s">
        <v>809</v>
      </c>
      <c r="E168" t="s">
        <v>810</v>
      </c>
      <c r="F168" s="15">
        <v>1148</v>
      </c>
      <c r="G168" t="s">
        <v>57</v>
      </c>
      <c r="H168" t="s">
        <v>57</v>
      </c>
      <c r="I168" t="s">
        <v>96</v>
      </c>
      <c r="J168" t="s">
        <v>46</v>
      </c>
      <c r="K168" t="s">
        <v>97</v>
      </c>
      <c r="L168" t="s">
        <v>1367</v>
      </c>
      <c r="M168" t="s">
        <v>1368</v>
      </c>
      <c r="N168">
        <f>VLOOKUP(B168,HIS退!B:F,5,FALSE)</f>
        <v>-1148</v>
      </c>
      <c r="O168" t="str">
        <f t="shared" si="4"/>
        <v/>
      </c>
      <c r="P168" s="43">
        <f>VLOOKUP(C168,银行退!D:G,4,FALSE)</f>
        <v>1148</v>
      </c>
      <c r="Q168" t="str">
        <f t="shared" si="5"/>
        <v/>
      </c>
      <c r="R168" t="e">
        <f>VLOOKUP(C168,银行退!D:J,7,FALSE)</f>
        <v>#N/A</v>
      </c>
    </row>
    <row r="169" spans="1:18" customFormat="1" ht="14.25" hidden="1">
      <c r="A169" s="17">
        <v>42905.667187500003</v>
      </c>
      <c r="B169">
        <v>286752</v>
      </c>
      <c r="C169" t="s">
        <v>811</v>
      </c>
      <c r="D169" t="s">
        <v>812</v>
      </c>
      <c r="E169" t="s">
        <v>813</v>
      </c>
      <c r="F169" s="15">
        <v>148</v>
      </c>
      <c r="G169" t="s">
        <v>57</v>
      </c>
      <c r="H169" t="s">
        <v>57</v>
      </c>
      <c r="I169" t="s">
        <v>96</v>
      </c>
      <c r="J169" t="s">
        <v>46</v>
      </c>
      <c r="K169" t="s">
        <v>97</v>
      </c>
      <c r="L169" t="s">
        <v>1369</v>
      </c>
      <c r="M169" t="s">
        <v>1370</v>
      </c>
      <c r="N169">
        <f>VLOOKUP(B169,HIS退!B:F,5,FALSE)</f>
        <v>-148</v>
      </c>
      <c r="O169" t="str">
        <f t="shared" si="4"/>
        <v/>
      </c>
      <c r="P169" s="43">
        <f>VLOOKUP(C169,银行退!D:G,4,FALSE)</f>
        <v>148</v>
      </c>
      <c r="Q169" t="str">
        <f t="shared" si="5"/>
        <v/>
      </c>
      <c r="R169" t="e">
        <f>VLOOKUP(C169,银行退!D:J,7,FALSE)</f>
        <v>#N/A</v>
      </c>
    </row>
    <row r="170" spans="1:18" customFormat="1" ht="14.25" hidden="1">
      <c r="A170" s="17">
        <v>42905.675428240742</v>
      </c>
      <c r="B170">
        <v>287262</v>
      </c>
      <c r="C170" t="s">
        <v>814</v>
      </c>
      <c r="D170" t="s">
        <v>815</v>
      </c>
      <c r="E170" t="s">
        <v>816</v>
      </c>
      <c r="F170" s="15">
        <v>992</v>
      </c>
      <c r="G170" t="s">
        <v>57</v>
      </c>
      <c r="H170" t="s">
        <v>57</v>
      </c>
      <c r="I170" t="s">
        <v>96</v>
      </c>
      <c r="J170" t="s">
        <v>46</v>
      </c>
      <c r="K170" t="s">
        <v>97</v>
      </c>
      <c r="L170" t="s">
        <v>1371</v>
      </c>
      <c r="M170" t="s">
        <v>1372</v>
      </c>
      <c r="N170">
        <f>VLOOKUP(B170,HIS退!B:F,5,FALSE)</f>
        <v>-992</v>
      </c>
      <c r="O170" t="str">
        <f t="shared" si="4"/>
        <v/>
      </c>
      <c r="P170" s="43">
        <f>VLOOKUP(C170,银行退!D:G,4,FALSE)</f>
        <v>992</v>
      </c>
      <c r="Q170" t="str">
        <f t="shared" si="5"/>
        <v/>
      </c>
      <c r="R170" t="e">
        <f>VLOOKUP(C170,银行退!D:J,7,FALSE)</f>
        <v>#N/A</v>
      </c>
    </row>
    <row r="171" spans="1:18" ht="14.25" hidden="1">
      <c r="A171" s="17">
        <v>42905.680972222224</v>
      </c>
      <c r="B171">
        <v>287600</v>
      </c>
      <c r="C171" t="s">
        <v>1373</v>
      </c>
      <c r="D171" t="s">
        <v>49</v>
      </c>
      <c r="E171" t="s">
        <v>109</v>
      </c>
      <c r="F171" s="15">
        <v>1400</v>
      </c>
      <c r="G171" t="s">
        <v>57</v>
      </c>
      <c r="H171" t="s">
        <v>57</v>
      </c>
      <c r="I171" t="s">
        <v>96</v>
      </c>
      <c r="J171" t="s">
        <v>360</v>
      </c>
      <c r="K171" t="s">
        <v>97</v>
      </c>
      <c r="L171" t="s">
        <v>1374</v>
      </c>
      <c r="M171" t="s">
        <v>1375</v>
      </c>
      <c r="N171" s="41">
        <f>VLOOKUP(B171,HIS退!B:F,5,FALSE)</f>
        <v>-1400</v>
      </c>
      <c r="O171" s="41" t="str">
        <f t="shared" si="4"/>
        <v/>
      </c>
      <c r="P171" s="58">
        <f>VLOOKUP(C171,银行退!D:G,4,FALSE)</f>
        <v>1400</v>
      </c>
      <c r="Q171" s="41" t="str">
        <f t="shared" si="5"/>
        <v/>
      </c>
      <c r="R171" s="41">
        <f>VLOOKUP(C171,银行退!D:J,7,FALSE)</f>
        <v>1</v>
      </c>
    </row>
    <row r="172" spans="1:18" customFormat="1" ht="14.25" hidden="1">
      <c r="A172" s="17">
        <v>42905.689131944448</v>
      </c>
      <c r="B172">
        <v>288028</v>
      </c>
      <c r="C172" t="s">
        <v>817</v>
      </c>
      <c r="D172" t="s">
        <v>818</v>
      </c>
      <c r="E172" t="s">
        <v>819</v>
      </c>
      <c r="F172" s="15">
        <v>187</v>
      </c>
      <c r="G172" t="s">
        <v>57</v>
      </c>
      <c r="H172" t="s">
        <v>57</v>
      </c>
      <c r="I172" t="s">
        <v>96</v>
      </c>
      <c r="J172" t="s">
        <v>46</v>
      </c>
      <c r="K172" t="s">
        <v>97</v>
      </c>
      <c r="L172" t="s">
        <v>1376</v>
      </c>
      <c r="M172" t="s">
        <v>1377</v>
      </c>
      <c r="N172">
        <f>VLOOKUP(B172,HIS退!B:F,5,FALSE)</f>
        <v>-187</v>
      </c>
      <c r="O172" t="str">
        <f t="shared" si="4"/>
        <v/>
      </c>
      <c r="P172" s="43">
        <f>VLOOKUP(C172,银行退!D:G,4,FALSE)</f>
        <v>187</v>
      </c>
      <c r="Q172" t="str">
        <f t="shared" si="5"/>
        <v/>
      </c>
      <c r="R172" t="e">
        <f>VLOOKUP(C172,银行退!D:J,7,FALSE)</f>
        <v>#N/A</v>
      </c>
    </row>
    <row r="173" spans="1:18" customFormat="1" ht="14.25" hidden="1">
      <c r="A173" s="17">
        <v>42905.689803240741</v>
      </c>
      <c r="B173">
        <v>0</v>
      </c>
      <c r="D173" t="s">
        <v>821</v>
      </c>
      <c r="E173" t="s">
        <v>822</v>
      </c>
      <c r="F173" s="15">
        <v>50</v>
      </c>
      <c r="G173" t="s">
        <v>57</v>
      </c>
      <c r="H173" t="s">
        <v>57</v>
      </c>
      <c r="I173" t="s">
        <v>98</v>
      </c>
      <c r="J173" t="s">
        <v>98</v>
      </c>
      <c r="K173" t="s">
        <v>97</v>
      </c>
      <c r="L173" t="s">
        <v>1378</v>
      </c>
      <c r="M173" t="s">
        <v>1379</v>
      </c>
      <c r="N173" t="e">
        <f>VLOOKUP(B173,HIS退!B:F,5,FALSE)</f>
        <v>#N/A</v>
      </c>
      <c r="O173" t="e">
        <f t="shared" si="4"/>
        <v>#N/A</v>
      </c>
      <c r="P173" s="43" t="e">
        <f>VLOOKUP(C173,银行退!D:G,4,FALSE)</f>
        <v>#N/A</v>
      </c>
      <c r="Q173" t="e">
        <f t="shared" si="5"/>
        <v>#N/A</v>
      </c>
      <c r="R173" t="e">
        <f>VLOOKUP(C173,银行退!D:J,7,FALSE)</f>
        <v>#N/A</v>
      </c>
    </row>
    <row r="174" spans="1:18" customFormat="1" ht="14.25" hidden="1">
      <c r="A174" s="17">
        <v>42905.692812499998</v>
      </c>
      <c r="B174">
        <v>288211</v>
      </c>
      <c r="C174" t="s">
        <v>820</v>
      </c>
      <c r="D174" t="s">
        <v>821</v>
      </c>
      <c r="E174" t="s">
        <v>822</v>
      </c>
      <c r="F174" s="15">
        <v>50</v>
      </c>
      <c r="G174" t="s">
        <v>57</v>
      </c>
      <c r="H174" t="s">
        <v>57</v>
      </c>
      <c r="I174" t="s">
        <v>96</v>
      </c>
      <c r="J174" t="s">
        <v>46</v>
      </c>
      <c r="K174" t="s">
        <v>97</v>
      </c>
      <c r="L174" t="s">
        <v>1380</v>
      </c>
      <c r="M174" t="s">
        <v>1381</v>
      </c>
      <c r="N174">
        <f>VLOOKUP(B174,HIS退!B:F,5,FALSE)</f>
        <v>-50</v>
      </c>
      <c r="O174" t="str">
        <f t="shared" si="4"/>
        <v/>
      </c>
      <c r="P174" s="43">
        <f>VLOOKUP(C174,银行退!D:G,4,FALSE)</f>
        <v>50</v>
      </c>
      <c r="Q174" t="str">
        <f t="shared" si="5"/>
        <v/>
      </c>
      <c r="R174" t="e">
        <f>VLOOKUP(C174,银行退!D:J,7,FALSE)</f>
        <v>#N/A</v>
      </c>
    </row>
    <row r="175" spans="1:18" customFormat="1" ht="14.25" hidden="1">
      <c r="A175" s="17">
        <v>42905.694178240738</v>
      </c>
      <c r="B175">
        <v>0</v>
      </c>
      <c r="D175" t="s">
        <v>1382</v>
      </c>
      <c r="E175" t="s">
        <v>1383</v>
      </c>
      <c r="F175" s="15">
        <v>385</v>
      </c>
      <c r="G175" t="s">
        <v>57</v>
      </c>
      <c r="H175" t="s">
        <v>57</v>
      </c>
      <c r="I175" t="s">
        <v>98</v>
      </c>
      <c r="J175" t="s">
        <v>98</v>
      </c>
      <c r="K175" t="s">
        <v>97</v>
      </c>
      <c r="L175" t="s">
        <v>1384</v>
      </c>
      <c r="M175" t="s">
        <v>1385</v>
      </c>
      <c r="N175" t="e">
        <f>VLOOKUP(B175,HIS退!B:F,5,FALSE)</f>
        <v>#N/A</v>
      </c>
      <c r="O175" t="e">
        <f t="shared" si="4"/>
        <v>#N/A</v>
      </c>
      <c r="P175" s="43" t="e">
        <f>VLOOKUP(C175,银行退!D:G,4,FALSE)</f>
        <v>#N/A</v>
      </c>
      <c r="Q175" t="e">
        <f t="shared" si="5"/>
        <v>#N/A</v>
      </c>
      <c r="R175" t="e">
        <f>VLOOKUP(C175,银行退!D:J,7,FALSE)</f>
        <v>#N/A</v>
      </c>
    </row>
    <row r="176" spans="1:18" ht="14.25" hidden="1">
      <c r="A176" s="17">
        <v>42905.698703703703</v>
      </c>
      <c r="B176">
        <v>288522</v>
      </c>
      <c r="C176" t="s">
        <v>823</v>
      </c>
      <c r="D176" t="s">
        <v>824</v>
      </c>
      <c r="E176" t="s">
        <v>825</v>
      </c>
      <c r="F176" s="15">
        <v>155</v>
      </c>
      <c r="G176" t="s">
        <v>57</v>
      </c>
      <c r="H176" t="s">
        <v>57</v>
      </c>
      <c r="I176" t="s">
        <v>96</v>
      </c>
      <c r="J176" t="s">
        <v>360</v>
      </c>
      <c r="K176" t="s">
        <v>97</v>
      </c>
      <c r="L176" t="s">
        <v>1386</v>
      </c>
      <c r="M176" t="s">
        <v>1387</v>
      </c>
      <c r="N176" s="41">
        <f>VLOOKUP(B176,HIS退!B:F,5,FALSE)</f>
        <v>-155</v>
      </c>
      <c r="O176" s="41" t="str">
        <f t="shared" si="4"/>
        <v/>
      </c>
      <c r="P176" s="58">
        <f>VLOOKUP(C176,银行退!D:G,4,FALSE)</f>
        <v>155</v>
      </c>
      <c r="Q176" s="41" t="str">
        <f t="shared" si="5"/>
        <v/>
      </c>
      <c r="R176" s="41">
        <f>VLOOKUP(C176,银行退!D:J,7,FALSE)</f>
        <v>1</v>
      </c>
    </row>
    <row r="177" spans="1:18" customFormat="1" ht="14.25" hidden="1">
      <c r="A177" s="17">
        <v>42905.71570601852</v>
      </c>
      <c r="B177">
        <v>289052</v>
      </c>
      <c r="C177" t="s">
        <v>826</v>
      </c>
      <c r="D177" t="s">
        <v>827</v>
      </c>
      <c r="E177" t="s">
        <v>828</v>
      </c>
      <c r="F177" s="15">
        <v>102</v>
      </c>
      <c r="G177" t="s">
        <v>57</v>
      </c>
      <c r="H177" t="s">
        <v>57</v>
      </c>
      <c r="I177" t="s">
        <v>96</v>
      </c>
      <c r="J177" t="s">
        <v>46</v>
      </c>
      <c r="K177" t="s">
        <v>97</v>
      </c>
      <c r="L177" t="s">
        <v>1388</v>
      </c>
      <c r="M177" t="s">
        <v>1389</v>
      </c>
      <c r="N177">
        <f>VLOOKUP(B177,HIS退!B:F,5,FALSE)</f>
        <v>-102</v>
      </c>
      <c r="O177" t="str">
        <f t="shared" si="4"/>
        <v/>
      </c>
      <c r="P177" s="43">
        <f>VLOOKUP(C177,银行退!D:G,4,FALSE)</f>
        <v>102</v>
      </c>
      <c r="Q177" t="str">
        <f t="shared" si="5"/>
        <v/>
      </c>
      <c r="R177" t="e">
        <f>VLOOKUP(C177,银行退!D:J,7,FALSE)</f>
        <v>#N/A</v>
      </c>
    </row>
    <row r="178" spans="1:18" customFormat="1" ht="14.25" hidden="1">
      <c r="A178" s="17">
        <v>42905.730046296296</v>
      </c>
      <c r="B178">
        <v>289428</v>
      </c>
      <c r="C178" t="s">
        <v>829</v>
      </c>
      <c r="D178" t="s">
        <v>830</v>
      </c>
      <c r="E178" t="s">
        <v>831</v>
      </c>
      <c r="F178" s="15">
        <v>800</v>
      </c>
      <c r="G178" t="s">
        <v>57</v>
      </c>
      <c r="H178" t="s">
        <v>57</v>
      </c>
      <c r="I178" t="s">
        <v>96</v>
      </c>
      <c r="J178" t="s">
        <v>46</v>
      </c>
      <c r="K178" t="s">
        <v>97</v>
      </c>
      <c r="L178" t="s">
        <v>1390</v>
      </c>
      <c r="M178" t="s">
        <v>1391</v>
      </c>
      <c r="N178">
        <f>VLOOKUP(B178,HIS退!B:F,5,FALSE)</f>
        <v>-800</v>
      </c>
      <c r="O178" t="str">
        <f t="shared" si="4"/>
        <v/>
      </c>
      <c r="P178" s="43">
        <f>VLOOKUP(C178,银行退!D:G,4,FALSE)</f>
        <v>800</v>
      </c>
      <c r="Q178" t="str">
        <f t="shared" si="5"/>
        <v/>
      </c>
      <c r="R178" t="e">
        <f>VLOOKUP(C178,银行退!D:J,7,FALSE)</f>
        <v>#N/A</v>
      </c>
    </row>
    <row r="179" spans="1:18" ht="14.25" hidden="1">
      <c r="A179" s="17">
        <v>42905.737638888888</v>
      </c>
      <c r="B179">
        <v>289568</v>
      </c>
      <c r="C179" t="s">
        <v>832</v>
      </c>
      <c r="D179" t="s">
        <v>833</v>
      </c>
      <c r="E179" t="s">
        <v>834</v>
      </c>
      <c r="F179" s="15">
        <v>500</v>
      </c>
      <c r="G179" t="s">
        <v>57</v>
      </c>
      <c r="H179" t="s">
        <v>57</v>
      </c>
      <c r="I179" t="s">
        <v>96</v>
      </c>
      <c r="J179" t="s">
        <v>360</v>
      </c>
      <c r="K179" t="s">
        <v>97</v>
      </c>
      <c r="L179" t="s">
        <v>1392</v>
      </c>
      <c r="M179" t="s">
        <v>1393</v>
      </c>
      <c r="N179" s="41">
        <f>VLOOKUP(B179,HIS退!B:F,5,FALSE)</f>
        <v>-500</v>
      </c>
      <c r="O179" s="41" t="str">
        <f t="shared" si="4"/>
        <v/>
      </c>
      <c r="P179" s="58">
        <f>VLOOKUP(C179,银行退!D:G,4,FALSE)</f>
        <v>500</v>
      </c>
      <c r="Q179" s="41" t="str">
        <f t="shared" si="5"/>
        <v/>
      </c>
      <c r="R179" s="41">
        <f>VLOOKUP(C179,银行退!D:J,7,FALSE)</f>
        <v>1</v>
      </c>
    </row>
    <row r="180" spans="1:18" customFormat="1" ht="14.25" hidden="1">
      <c r="A180" s="17">
        <v>42905.772534722222</v>
      </c>
      <c r="B180">
        <v>289763</v>
      </c>
      <c r="C180" t="s">
        <v>835</v>
      </c>
      <c r="D180" t="s">
        <v>836</v>
      </c>
      <c r="E180" t="s">
        <v>837</v>
      </c>
      <c r="F180" s="15">
        <v>8000</v>
      </c>
      <c r="G180" t="s">
        <v>57</v>
      </c>
      <c r="H180" t="s">
        <v>57</v>
      </c>
      <c r="I180" t="s">
        <v>96</v>
      </c>
      <c r="J180" t="s">
        <v>46</v>
      </c>
      <c r="K180" t="s">
        <v>97</v>
      </c>
      <c r="L180" t="s">
        <v>1394</v>
      </c>
      <c r="M180" t="s">
        <v>1395</v>
      </c>
      <c r="N180">
        <f>VLOOKUP(B180,HIS退!B:F,5,FALSE)</f>
        <v>-8000</v>
      </c>
      <c r="O180" t="str">
        <f t="shared" si="4"/>
        <v/>
      </c>
      <c r="P180" s="43">
        <f>VLOOKUP(C180,银行退!D:G,4,FALSE)</f>
        <v>8000</v>
      </c>
      <c r="Q180" t="str">
        <f t="shared" si="5"/>
        <v/>
      </c>
      <c r="R180" t="e">
        <f>VLOOKUP(C180,银行退!D:J,7,FALSE)</f>
        <v>#N/A</v>
      </c>
    </row>
    <row r="181" spans="1:18" customFormat="1" ht="14.25" hidden="1">
      <c r="A181" s="17">
        <v>42905.869872685187</v>
      </c>
      <c r="B181">
        <v>290051</v>
      </c>
      <c r="C181" t="s">
        <v>838</v>
      </c>
      <c r="D181" t="s">
        <v>839</v>
      </c>
      <c r="E181" t="s">
        <v>840</v>
      </c>
      <c r="F181" s="15">
        <v>665</v>
      </c>
      <c r="G181" t="s">
        <v>57</v>
      </c>
      <c r="H181" t="s">
        <v>57</v>
      </c>
      <c r="I181" t="s">
        <v>96</v>
      </c>
      <c r="J181" t="s">
        <v>46</v>
      </c>
      <c r="K181" t="s">
        <v>97</v>
      </c>
      <c r="L181" t="s">
        <v>1396</v>
      </c>
      <c r="M181" t="s">
        <v>1397</v>
      </c>
      <c r="N181">
        <f>VLOOKUP(B181,HIS退!B:F,5,FALSE)</f>
        <v>-665</v>
      </c>
      <c r="O181" t="str">
        <f t="shared" si="4"/>
        <v/>
      </c>
      <c r="P181" s="43">
        <f>VLOOKUP(C181,银行退!D:G,4,FALSE)</f>
        <v>665</v>
      </c>
      <c r="Q181" t="str">
        <f t="shared" si="5"/>
        <v/>
      </c>
      <c r="R181" t="e">
        <f>VLOOKUP(C181,银行退!D:J,7,FALSE)</f>
        <v>#N/A</v>
      </c>
    </row>
    <row r="182" spans="1:18" ht="14.25" hidden="1">
      <c r="A182" s="17">
        <v>42906.292083333334</v>
      </c>
      <c r="B182">
        <v>290546</v>
      </c>
      <c r="C182" t="s">
        <v>841</v>
      </c>
      <c r="D182" t="s">
        <v>842</v>
      </c>
      <c r="E182" t="s">
        <v>843</v>
      </c>
      <c r="F182" s="15">
        <v>732</v>
      </c>
      <c r="G182" t="s">
        <v>57</v>
      </c>
      <c r="H182" t="s">
        <v>57</v>
      </c>
      <c r="I182" t="s">
        <v>96</v>
      </c>
      <c r="J182" t="s">
        <v>360</v>
      </c>
      <c r="K182" t="s">
        <v>97</v>
      </c>
      <c r="L182" t="s">
        <v>1398</v>
      </c>
      <c r="M182" t="s">
        <v>1399</v>
      </c>
      <c r="N182" s="41">
        <f>VLOOKUP(B182,HIS退!B:F,5,FALSE)</f>
        <v>-732</v>
      </c>
      <c r="O182" s="41" t="str">
        <f t="shared" si="4"/>
        <v/>
      </c>
      <c r="P182" s="58">
        <f>VLOOKUP(C182,银行退!D:G,4,FALSE)</f>
        <v>732</v>
      </c>
      <c r="Q182" s="41" t="str">
        <f t="shared" si="5"/>
        <v/>
      </c>
      <c r="R182" s="41">
        <f>VLOOKUP(C182,银行退!D:J,7,FALSE)</f>
        <v>1</v>
      </c>
    </row>
    <row r="183" spans="1:18" customFormat="1" ht="14.25" hidden="1">
      <c r="A183" s="17">
        <v>42906.353958333333</v>
      </c>
      <c r="B183">
        <v>292424</v>
      </c>
      <c r="C183" t="s">
        <v>844</v>
      </c>
      <c r="D183" t="s">
        <v>845</v>
      </c>
      <c r="E183" t="s">
        <v>846</v>
      </c>
      <c r="F183" s="15">
        <v>498</v>
      </c>
      <c r="G183" t="s">
        <v>57</v>
      </c>
      <c r="H183" t="s">
        <v>57</v>
      </c>
      <c r="I183" t="s">
        <v>96</v>
      </c>
      <c r="J183" t="s">
        <v>46</v>
      </c>
      <c r="K183" t="s">
        <v>97</v>
      </c>
      <c r="L183" t="s">
        <v>1400</v>
      </c>
      <c r="M183" t="s">
        <v>1401</v>
      </c>
      <c r="N183">
        <f>VLOOKUP(B183,HIS退!B:F,5,FALSE)</f>
        <v>-498</v>
      </c>
      <c r="O183" t="str">
        <f t="shared" si="4"/>
        <v/>
      </c>
      <c r="P183" s="43">
        <f>VLOOKUP(C183,银行退!D:G,4,FALSE)</f>
        <v>498</v>
      </c>
      <c r="Q183" t="str">
        <f t="shared" si="5"/>
        <v/>
      </c>
      <c r="R183" t="e">
        <f>VLOOKUP(C183,银行退!D:J,7,FALSE)</f>
        <v>#N/A</v>
      </c>
    </row>
    <row r="184" spans="1:18" customFormat="1" ht="14.25" hidden="1">
      <c r="A184" s="17">
        <v>42906.369675925926</v>
      </c>
      <c r="B184">
        <v>293755</v>
      </c>
      <c r="C184" t="s">
        <v>847</v>
      </c>
      <c r="D184" t="s">
        <v>848</v>
      </c>
      <c r="E184" t="s">
        <v>849</v>
      </c>
      <c r="F184" s="15">
        <v>2352</v>
      </c>
      <c r="G184" t="s">
        <v>57</v>
      </c>
      <c r="H184" t="s">
        <v>57</v>
      </c>
      <c r="I184" t="s">
        <v>96</v>
      </c>
      <c r="J184" t="s">
        <v>46</v>
      </c>
      <c r="K184" t="s">
        <v>97</v>
      </c>
      <c r="L184" t="s">
        <v>1402</v>
      </c>
      <c r="M184" t="s">
        <v>1403</v>
      </c>
      <c r="N184">
        <f>VLOOKUP(B184,HIS退!B:F,5,FALSE)</f>
        <v>-2352</v>
      </c>
      <c r="O184" t="str">
        <f t="shared" si="4"/>
        <v/>
      </c>
      <c r="P184" s="43">
        <f>VLOOKUP(C184,银行退!D:G,4,FALSE)</f>
        <v>2352</v>
      </c>
      <c r="Q184" t="str">
        <f t="shared" si="5"/>
        <v/>
      </c>
      <c r="R184" t="e">
        <f>VLOOKUP(C184,银行退!D:J,7,FALSE)</f>
        <v>#N/A</v>
      </c>
    </row>
    <row r="185" spans="1:18" customFormat="1" ht="14.25" hidden="1">
      <c r="A185" s="17">
        <v>42906.371342592596</v>
      </c>
      <c r="B185">
        <v>293920</v>
      </c>
      <c r="C185" t="s">
        <v>850</v>
      </c>
      <c r="D185" t="s">
        <v>851</v>
      </c>
      <c r="E185" t="s">
        <v>852</v>
      </c>
      <c r="F185" s="15">
        <v>1500</v>
      </c>
      <c r="G185" t="s">
        <v>57</v>
      </c>
      <c r="H185" t="s">
        <v>57</v>
      </c>
      <c r="I185" t="s">
        <v>96</v>
      </c>
      <c r="J185" t="s">
        <v>46</v>
      </c>
      <c r="K185" t="s">
        <v>97</v>
      </c>
      <c r="L185" t="s">
        <v>1404</v>
      </c>
      <c r="M185" t="s">
        <v>1405</v>
      </c>
      <c r="N185">
        <f>VLOOKUP(B185,HIS退!B:F,5,FALSE)</f>
        <v>-1500</v>
      </c>
      <c r="O185" t="str">
        <f t="shared" si="4"/>
        <v/>
      </c>
      <c r="P185" s="43">
        <f>VLOOKUP(C185,银行退!D:G,4,FALSE)</f>
        <v>1500</v>
      </c>
      <c r="Q185" t="str">
        <f t="shared" si="5"/>
        <v/>
      </c>
      <c r="R185" t="e">
        <f>VLOOKUP(C185,银行退!D:J,7,FALSE)</f>
        <v>#N/A</v>
      </c>
    </row>
    <row r="186" spans="1:18" customFormat="1" ht="14.25" hidden="1">
      <c r="A186" s="17">
        <v>42906.378958333335</v>
      </c>
      <c r="B186">
        <v>294595</v>
      </c>
      <c r="C186" t="s">
        <v>853</v>
      </c>
      <c r="D186" t="s">
        <v>854</v>
      </c>
      <c r="E186" t="s">
        <v>855</v>
      </c>
      <c r="F186" s="15">
        <v>299</v>
      </c>
      <c r="G186" t="s">
        <v>57</v>
      </c>
      <c r="H186" t="s">
        <v>57</v>
      </c>
      <c r="I186" t="s">
        <v>96</v>
      </c>
      <c r="J186" t="s">
        <v>46</v>
      </c>
      <c r="K186" t="s">
        <v>97</v>
      </c>
      <c r="L186" t="s">
        <v>1406</v>
      </c>
      <c r="M186" t="s">
        <v>1407</v>
      </c>
      <c r="N186">
        <f>VLOOKUP(B186,HIS退!B:F,5,FALSE)</f>
        <v>-299</v>
      </c>
      <c r="O186" t="str">
        <f t="shared" si="4"/>
        <v/>
      </c>
      <c r="P186" s="43">
        <f>VLOOKUP(C186,银行退!D:G,4,FALSE)</f>
        <v>299</v>
      </c>
      <c r="Q186" t="str">
        <f t="shared" si="5"/>
        <v/>
      </c>
      <c r="R186" t="e">
        <f>VLOOKUP(C186,银行退!D:J,7,FALSE)</f>
        <v>#N/A</v>
      </c>
    </row>
    <row r="187" spans="1:18" s="52" customFormat="1" ht="14.25" hidden="1">
      <c r="A187" s="17">
        <v>42906.380474537036</v>
      </c>
      <c r="B187">
        <v>294753</v>
      </c>
      <c r="C187" t="s">
        <v>856</v>
      </c>
      <c r="D187" t="s">
        <v>857</v>
      </c>
      <c r="E187" t="s">
        <v>858</v>
      </c>
      <c r="F187" s="15">
        <v>1996</v>
      </c>
      <c r="G187" t="s">
        <v>57</v>
      </c>
      <c r="H187" t="s">
        <v>57</v>
      </c>
      <c r="I187" t="s">
        <v>96</v>
      </c>
      <c r="J187" t="s">
        <v>46</v>
      </c>
      <c r="K187" t="s">
        <v>97</v>
      </c>
      <c r="L187" t="s">
        <v>1408</v>
      </c>
      <c r="M187" t="s">
        <v>1409</v>
      </c>
      <c r="N187">
        <f>VLOOKUP(B187,HIS退!B:F,5,FALSE)</f>
        <v>-1996</v>
      </c>
      <c r="O187" t="str">
        <f t="shared" si="4"/>
        <v/>
      </c>
      <c r="P187" s="43">
        <f>VLOOKUP(C187,银行退!D:G,4,FALSE)</f>
        <v>1996</v>
      </c>
      <c r="Q187" t="str">
        <f t="shared" si="5"/>
        <v/>
      </c>
      <c r="R187" t="e">
        <f>VLOOKUP(C187,银行退!D:J,7,FALSE)</f>
        <v>#N/A</v>
      </c>
    </row>
    <row r="188" spans="1:18" customFormat="1" ht="14.25" hidden="1">
      <c r="A188" s="17">
        <v>42906.381493055553</v>
      </c>
      <c r="B188">
        <v>294849</v>
      </c>
      <c r="C188" t="s">
        <v>859</v>
      </c>
      <c r="D188" t="s">
        <v>860</v>
      </c>
      <c r="E188" t="s">
        <v>861</v>
      </c>
      <c r="F188" s="15">
        <v>1500</v>
      </c>
      <c r="G188" t="s">
        <v>57</v>
      </c>
      <c r="H188" t="s">
        <v>57</v>
      </c>
      <c r="I188" t="s">
        <v>96</v>
      </c>
      <c r="J188" t="s">
        <v>46</v>
      </c>
      <c r="K188" t="s">
        <v>97</v>
      </c>
      <c r="L188" t="s">
        <v>1410</v>
      </c>
      <c r="M188" t="s">
        <v>1411</v>
      </c>
      <c r="N188">
        <f>VLOOKUP(B188,HIS退!B:F,5,FALSE)</f>
        <v>-1500</v>
      </c>
      <c r="O188" t="str">
        <f t="shared" si="4"/>
        <v/>
      </c>
      <c r="P188" s="43">
        <f>VLOOKUP(C188,银行退!D:G,4,FALSE)</f>
        <v>1500</v>
      </c>
      <c r="Q188" t="str">
        <f t="shared" si="5"/>
        <v/>
      </c>
      <c r="R188" t="e">
        <f>VLOOKUP(C188,银行退!D:J,7,FALSE)</f>
        <v>#N/A</v>
      </c>
    </row>
    <row r="189" spans="1:18" ht="14.25" hidden="1">
      <c r="A189" s="17">
        <v>42906.387372685182</v>
      </c>
      <c r="B189">
        <v>295381</v>
      </c>
      <c r="C189" t="s">
        <v>862</v>
      </c>
      <c r="D189" t="s">
        <v>863</v>
      </c>
      <c r="E189" t="s">
        <v>864</v>
      </c>
      <c r="F189" s="15">
        <v>4000</v>
      </c>
      <c r="G189" t="s">
        <v>57</v>
      </c>
      <c r="H189" t="s">
        <v>57</v>
      </c>
      <c r="I189" t="s">
        <v>96</v>
      </c>
      <c r="J189" t="s">
        <v>360</v>
      </c>
      <c r="K189" t="s">
        <v>97</v>
      </c>
      <c r="L189" t="s">
        <v>1412</v>
      </c>
      <c r="M189" t="s">
        <v>1413</v>
      </c>
      <c r="N189" s="41">
        <f>VLOOKUP(B189,HIS退!B:F,5,FALSE)</f>
        <v>-4000</v>
      </c>
      <c r="O189" s="41" t="str">
        <f t="shared" si="4"/>
        <v/>
      </c>
      <c r="P189" s="58">
        <f>VLOOKUP(C189,银行退!D:G,4,FALSE)</f>
        <v>4000</v>
      </c>
      <c r="Q189" s="41" t="str">
        <f t="shared" si="5"/>
        <v/>
      </c>
      <c r="R189" s="41">
        <f>VLOOKUP(C189,银行退!D:J,7,FALSE)</f>
        <v>1</v>
      </c>
    </row>
    <row r="190" spans="1:18" ht="14.25" hidden="1">
      <c r="A190" s="17">
        <v>42906.387476851851</v>
      </c>
      <c r="B190">
        <v>295389</v>
      </c>
      <c r="C190" t="s">
        <v>865</v>
      </c>
      <c r="D190" t="s">
        <v>866</v>
      </c>
      <c r="E190" t="s">
        <v>867</v>
      </c>
      <c r="F190" s="15">
        <v>300</v>
      </c>
      <c r="G190" t="s">
        <v>57</v>
      </c>
      <c r="H190" t="s">
        <v>57</v>
      </c>
      <c r="I190" t="s">
        <v>96</v>
      </c>
      <c r="J190" t="s">
        <v>360</v>
      </c>
      <c r="K190" t="s">
        <v>97</v>
      </c>
      <c r="L190" t="s">
        <v>1414</v>
      </c>
      <c r="M190" t="s">
        <v>1415</v>
      </c>
      <c r="N190" s="41">
        <f>VLOOKUP(B190,HIS退!B:F,5,FALSE)</f>
        <v>-300</v>
      </c>
      <c r="O190" s="41" t="str">
        <f t="shared" si="4"/>
        <v/>
      </c>
      <c r="P190" s="58">
        <f>VLOOKUP(C190,银行退!D:G,4,FALSE)</f>
        <v>300</v>
      </c>
      <c r="Q190" s="41" t="str">
        <f t="shared" si="5"/>
        <v/>
      </c>
      <c r="R190" s="41">
        <f>VLOOKUP(C190,银行退!D:J,7,FALSE)</f>
        <v>1</v>
      </c>
    </row>
    <row r="191" spans="1:18" customFormat="1" ht="14.25" hidden="1">
      <c r="A191" s="17">
        <v>42906.394097222219</v>
      </c>
      <c r="B191">
        <v>295991</v>
      </c>
      <c r="C191" t="s">
        <v>868</v>
      </c>
      <c r="D191" t="s">
        <v>869</v>
      </c>
      <c r="E191" t="s">
        <v>870</v>
      </c>
      <c r="F191" s="15">
        <v>87</v>
      </c>
      <c r="G191" t="s">
        <v>57</v>
      </c>
      <c r="H191" t="s">
        <v>57</v>
      </c>
      <c r="I191" t="s">
        <v>96</v>
      </c>
      <c r="J191" t="s">
        <v>46</v>
      </c>
      <c r="K191" t="s">
        <v>97</v>
      </c>
      <c r="L191" t="s">
        <v>1416</v>
      </c>
      <c r="M191" t="s">
        <v>1417</v>
      </c>
      <c r="N191">
        <f>VLOOKUP(B191,HIS退!B:F,5,FALSE)</f>
        <v>-87</v>
      </c>
      <c r="O191" t="str">
        <f t="shared" si="4"/>
        <v/>
      </c>
      <c r="P191" s="43">
        <f>VLOOKUP(C191,银行退!D:G,4,FALSE)</f>
        <v>87</v>
      </c>
      <c r="Q191" t="str">
        <f t="shared" si="5"/>
        <v/>
      </c>
      <c r="R191" t="e">
        <f>VLOOKUP(C191,银行退!D:J,7,FALSE)</f>
        <v>#N/A</v>
      </c>
    </row>
    <row r="192" spans="1:18" ht="14.25" hidden="1">
      <c r="A192" s="17">
        <v>42906.394988425927</v>
      </c>
      <c r="B192">
        <v>296088</v>
      </c>
      <c r="C192" t="s">
        <v>871</v>
      </c>
      <c r="D192" t="s">
        <v>91</v>
      </c>
      <c r="E192" t="s">
        <v>92</v>
      </c>
      <c r="F192" s="15">
        <v>996</v>
      </c>
      <c r="G192" t="s">
        <v>57</v>
      </c>
      <c r="H192" t="s">
        <v>57</v>
      </c>
      <c r="I192" t="s">
        <v>96</v>
      </c>
      <c r="J192" t="s">
        <v>360</v>
      </c>
      <c r="K192" t="s">
        <v>97</v>
      </c>
      <c r="L192" t="s">
        <v>1418</v>
      </c>
      <c r="M192" t="s">
        <v>1419</v>
      </c>
      <c r="N192" s="41">
        <f>VLOOKUP(B192,HIS退!B:F,5,FALSE)</f>
        <v>-996</v>
      </c>
      <c r="O192" s="41" t="str">
        <f t="shared" si="4"/>
        <v/>
      </c>
      <c r="P192" s="58">
        <f>VLOOKUP(C192,银行退!D:G,4,FALSE)</f>
        <v>996</v>
      </c>
      <c r="Q192" s="41" t="str">
        <f t="shared" si="5"/>
        <v/>
      </c>
      <c r="R192" s="41">
        <f>VLOOKUP(C192,银行退!D:J,7,FALSE)</f>
        <v>1</v>
      </c>
    </row>
    <row r="193" spans="1:18" ht="14.25" hidden="1">
      <c r="A193" s="17">
        <v>42906.422442129631</v>
      </c>
      <c r="B193">
        <v>298758</v>
      </c>
      <c r="C193" t="s">
        <v>872</v>
      </c>
      <c r="D193" t="s">
        <v>873</v>
      </c>
      <c r="E193" t="s">
        <v>874</v>
      </c>
      <c r="F193" s="15">
        <v>737</v>
      </c>
      <c r="G193" t="s">
        <v>57</v>
      </c>
      <c r="H193" t="s">
        <v>57</v>
      </c>
      <c r="I193" t="s">
        <v>96</v>
      </c>
      <c r="J193" t="s">
        <v>360</v>
      </c>
      <c r="K193" t="s">
        <v>97</v>
      </c>
      <c r="L193" t="s">
        <v>1420</v>
      </c>
      <c r="M193" t="s">
        <v>1421</v>
      </c>
      <c r="N193" s="41">
        <f>VLOOKUP(B193,HIS退!B:F,5,FALSE)</f>
        <v>-737</v>
      </c>
      <c r="O193" s="41" t="str">
        <f t="shared" si="4"/>
        <v/>
      </c>
      <c r="P193" s="58">
        <f>VLOOKUP(C193,银行退!D:G,4,FALSE)</f>
        <v>737</v>
      </c>
      <c r="Q193" s="41" t="str">
        <f t="shared" si="5"/>
        <v/>
      </c>
      <c r="R193" s="41">
        <f>VLOOKUP(C193,银行退!D:J,7,FALSE)</f>
        <v>1</v>
      </c>
    </row>
    <row r="194" spans="1:18" customFormat="1" ht="14.25" hidden="1">
      <c r="A194" s="17">
        <v>42906.424641203703</v>
      </c>
      <c r="B194">
        <v>298971</v>
      </c>
      <c r="C194" t="s">
        <v>875</v>
      </c>
      <c r="D194" t="s">
        <v>876</v>
      </c>
      <c r="E194" t="s">
        <v>877</v>
      </c>
      <c r="F194" s="15">
        <v>370</v>
      </c>
      <c r="G194" t="s">
        <v>57</v>
      </c>
      <c r="H194" t="s">
        <v>57</v>
      </c>
      <c r="I194" t="s">
        <v>96</v>
      </c>
      <c r="J194" t="s">
        <v>46</v>
      </c>
      <c r="K194" t="s">
        <v>97</v>
      </c>
      <c r="L194" t="s">
        <v>1422</v>
      </c>
      <c r="M194" t="s">
        <v>1423</v>
      </c>
      <c r="N194">
        <f>VLOOKUP(B194,HIS退!B:F,5,FALSE)</f>
        <v>-370</v>
      </c>
      <c r="O194" t="str">
        <f t="shared" si="4"/>
        <v/>
      </c>
      <c r="P194" s="43">
        <f>VLOOKUP(C194,银行退!D:G,4,FALSE)</f>
        <v>370</v>
      </c>
      <c r="Q194" t="str">
        <f t="shared" si="5"/>
        <v/>
      </c>
      <c r="R194" t="e">
        <f>VLOOKUP(C194,银行退!D:J,7,FALSE)</f>
        <v>#N/A</v>
      </c>
    </row>
    <row r="195" spans="1:18" ht="14.25" hidden="1">
      <c r="A195" s="17">
        <v>42906.432060185187</v>
      </c>
      <c r="B195">
        <v>299585</v>
      </c>
      <c r="C195" t="s">
        <v>878</v>
      </c>
      <c r="D195" t="s">
        <v>879</v>
      </c>
      <c r="E195" t="s">
        <v>880</v>
      </c>
      <c r="F195" s="15">
        <v>290</v>
      </c>
      <c r="G195" t="s">
        <v>57</v>
      </c>
      <c r="H195" t="s">
        <v>57</v>
      </c>
      <c r="I195" t="s">
        <v>96</v>
      </c>
      <c r="J195" t="s">
        <v>360</v>
      </c>
      <c r="K195" t="s">
        <v>97</v>
      </c>
      <c r="L195" t="s">
        <v>1424</v>
      </c>
      <c r="M195" t="s">
        <v>1425</v>
      </c>
      <c r="N195" s="41">
        <f>VLOOKUP(B195,HIS退!B:F,5,FALSE)</f>
        <v>-290</v>
      </c>
      <c r="O195" s="41" t="str">
        <f t="shared" ref="O195:O248" si="6">IF(N195=F195*-1,"",1)</f>
        <v/>
      </c>
      <c r="P195" s="58">
        <f>VLOOKUP(C195,银行退!D:G,4,FALSE)</f>
        <v>290</v>
      </c>
      <c r="Q195" s="41" t="str">
        <f t="shared" ref="Q195:Q248" si="7">IF(P195=F195,"",1)</f>
        <v/>
      </c>
      <c r="R195" s="41">
        <f>VLOOKUP(C195,银行退!D:J,7,FALSE)</f>
        <v>1</v>
      </c>
    </row>
    <row r="196" spans="1:18" customFormat="1" ht="14.25" hidden="1">
      <c r="A196" s="17">
        <v>42906.434629629628</v>
      </c>
      <c r="B196">
        <v>299799</v>
      </c>
      <c r="C196" t="s">
        <v>881</v>
      </c>
      <c r="D196" t="s">
        <v>882</v>
      </c>
      <c r="E196" t="s">
        <v>883</v>
      </c>
      <c r="F196" s="15">
        <v>2467</v>
      </c>
      <c r="G196" t="s">
        <v>57</v>
      </c>
      <c r="H196" t="s">
        <v>57</v>
      </c>
      <c r="I196" t="s">
        <v>96</v>
      </c>
      <c r="J196" t="s">
        <v>46</v>
      </c>
      <c r="K196" t="s">
        <v>97</v>
      </c>
      <c r="L196" t="s">
        <v>1426</v>
      </c>
      <c r="M196" t="s">
        <v>1427</v>
      </c>
      <c r="N196">
        <f>VLOOKUP(B196,HIS退!B:F,5,FALSE)</f>
        <v>-2467</v>
      </c>
      <c r="O196" t="str">
        <f t="shared" si="6"/>
        <v/>
      </c>
      <c r="P196" s="43">
        <f>VLOOKUP(C196,银行退!D:G,4,FALSE)</f>
        <v>2467</v>
      </c>
      <c r="Q196" t="str">
        <f t="shared" si="7"/>
        <v/>
      </c>
      <c r="R196" t="e">
        <f>VLOOKUP(C196,银行退!D:J,7,FALSE)</f>
        <v>#N/A</v>
      </c>
    </row>
    <row r="197" spans="1:18" customFormat="1" ht="14.25" hidden="1">
      <c r="A197" s="17">
        <v>42906.437743055554</v>
      </c>
      <c r="B197">
        <v>300049</v>
      </c>
      <c r="C197" t="s">
        <v>884</v>
      </c>
      <c r="D197" t="s">
        <v>885</v>
      </c>
      <c r="E197" t="s">
        <v>886</v>
      </c>
      <c r="F197" s="15">
        <v>463</v>
      </c>
      <c r="G197" t="s">
        <v>57</v>
      </c>
      <c r="H197" t="s">
        <v>57</v>
      </c>
      <c r="I197" t="s">
        <v>96</v>
      </c>
      <c r="J197" t="s">
        <v>46</v>
      </c>
      <c r="K197" t="s">
        <v>97</v>
      </c>
      <c r="L197" t="s">
        <v>1428</v>
      </c>
      <c r="M197" t="s">
        <v>1429</v>
      </c>
      <c r="N197">
        <f>VLOOKUP(B197,HIS退!B:F,5,FALSE)</f>
        <v>-463</v>
      </c>
      <c r="O197" t="str">
        <f t="shared" si="6"/>
        <v/>
      </c>
      <c r="P197" s="43">
        <f>VLOOKUP(C197,银行退!D:G,4,FALSE)</f>
        <v>463</v>
      </c>
      <c r="Q197" t="str">
        <f t="shared" si="7"/>
        <v/>
      </c>
      <c r="R197" t="e">
        <f>VLOOKUP(C197,银行退!D:J,7,FALSE)</f>
        <v>#N/A</v>
      </c>
    </row>
    <row r="198" spans="1:18" s="52" customFormat="1" ht="14.25" hidden="1">
      <c r="A198" s="17">
        <v>42906.437800925924</v>
      </c>
      <c r="B198">
        <v>300057</v>
      </c>
      <c r="C198" t="s">
        <v>887</v>
      </c>
      <c r="D198" t="s">
        <v>888</v>
      </c>
      <c r="E198" t="s">
        <v>889</v>
      </c>
      <c r="F198" s="15">
        <v>2800</v>
      </c>
      <c r="G198" t="s">
        <v>57</v>
      </c>
      <c r="H198" t="s">
        <v>57</v>
      </c>
      <c r="I198" t="s">
        <v>96</v>
      </c>
      <c r="J198" t="s">
        <v>46</v>
      </c>
      <c r="K198" t="s">
        <v>97</v>
      </c>
      <c r="L198" t="s">
        <v>1430</v>
      </c>
      <c r="M198" t="s">
        <v>1431</v>
      </c>
      <c r="N198">
        <f>VLOOKUP(B198,HIS退!B:F,5,FALSE)</f>
        <v>-2800</v>
      </c>
      <c r="O198" t="str">
        <f t="shared" si="6"/>
        <v/>
      </c>
      <c r="P198" s="43">
        <f>VLOOKUP(C198,银行退!D:G,4,FALSE)</f>
        <v>2800</v>
      </c>
      <c r="Q198" t="str">
        <f t="shared" si="7"/>
        <v/>
      </c>
      <c r="R198" t="e">
        <f>VLOOKUP(C198,银行退!D:J,7,FALSE)</f>
        <v>#N/A</v>
      </c>
    </row>
    <row r="199" spans="1:18" customFormat="1" ht="14.25" hidden="1">
      <c r="A199" s="17">
        <v>42906.440509259257</v>
      </c>
      <c r="B199">
        <v>300329</v>
      </c>
      <c r="C199" t="s">
        <v>890</v>
      </c>
      <c r="D199" t="s">
        <v>891</v>
      </c>
      <c r="E199" t="s">
        <v>892</v>
      </c>
      <c r="F199" s="15">
        <v>2099</v>
      </c>
      <c r="G199" t="s">
        <v>57</v>
      </c>
      <c r="H199" t="s">
        <v>57</v>
      </c>
      <c r="I199" t="s">
        <v>96</v>
      </c>
      <c r="J199" t="s">
        <v>46</v>
      </c>
      <c r="K199" t="s">
        <v>97</v>
      </c>
      <c r="L199" t="s">
        <v>1432</v>
      </c>
      <c r="M199" t="s">
        <v>1433</v>
      </c>
      <c r="N199">
        <f>VLOOKUP(B199,HIS退!B:F,5,FALSE)</f>
        <v>-2099</v>
      </c>
      <c r="O199" t="str">
        <f t="shared" si="6"/>
        <v/>
      </c>
      <c r="P199" s="43">
        <f>VLOOKUP(C199,银行退!D:G,4,FALSE)</f>
        <v>2099</v>
      </c>
      <c r="Q199" t="str">
        <f t="shared" si="7"/>
        <v/>
      </c>
      <c r="R199" t="e">
        <f>VLOOKUP(C199,银行退!D:J,7,FALSE)</f>
        <v>#N/A</v>
      </c>
    </row>
    <row r="200" spans="1:18" customFormat="1" ht="14.25" hidden="1">
      <c r="A200" s="17">
        <v>42906.443182870367</v>
      </c>
      <c r="B200">
        <v>300535</v>
      </c>
      <c r="C200" t="s">
        <v>893</v>
      </c>
      <c r="D200" t="s">
        <v>894</v>
      </c>
      <c r="E200" t="s">
        <v>895</v>
      </c>
      <c r="F200" s="15">
        <v>246</v>
      </c>
      <c r="G200" t="s">
        <v>57</v>
      </c>
      <c r="H200" t="s">
        <v>57</v>
      </c>
      <c r="I200" t="s">
        <v>96</v>
      </c>
      <c r="J200" t="s">
        <v>46</v>
      </c>
      <c r="K200" t="s">
        <v>97</v>
      </c>
      <c r="L200" t="s">
        <v>1434</v>
      </c>
      <c r="M200" t="s">
        <v>1435</v>
      </c>
      <c r="N200">
        <f>VLOOKUP(B200,HIS退!B:F,5,FALSE)</f>
        <v>-246</v>
      </c>
      <c r="O200" t="str">
        <f t="shared" si="6"/>
        <v/>
      </c>
      <c r="P200" s="43">
        <f>VLOOKUP(C200,银行退!D:G,4,FALSE)</f>
        <v>246</v>
      </c>
      <c r="Q200" t="str">
        <f t="shared" si="7"/>
        <v/>
      </c>
      <c r="R200" t="e">
        <f>VLOOKUP(C200,银行退!D:J,7,FALSE)</f>
        <v>#N/A</v>
      </c>
    </row>
    <row r="201" spans="1:18" customFormat="1" ht="14.25" hidden="1">
      <c r="A201" s="17">
        <v>42906.455046296294</v>
      </c>
      <c r="B201">
        <v>301468</v>
      </c>
      <c r="C201" t="s">
        <v>896</v>
      </c>
      <c r="D201" t="s">
        <v>897</v>
      </c>
      <c r="E201" t="s">
        <v>898</v>
      </c>
      <c r="F201" s="15">
        <v>500</v>
      </c>
      <c r="G201" t="s">
        <v>57</v>
      </c>
      <c r="H201" t="s">
        <v>57</v>
      </c>
      <c r="I201" t="s">
        <v>96</v>
      </c>
      <c r="J201" t="s">
        <v>46</v>
      </c>
      <c r="K201" t="s">
        <v>97</v>
      </c>
      <c r="L201" t="s">
        <v>1436</v>
      </c>
      <c r="M201" t="s">
        <v>1437</v>
      </c>
      <c r="N201">
        <f>VLOOKUP(B201,HIS退!B:F,5,FALSE)</f>
        <v>-500</v>
      </c>
      <c r="O201" t="str">
        <f t="shared" si="6"/>
        <v/>
      </c>
      <c r="P201" s="43">
        <f>VLOOKUP(C201,银行退!D:G,4,FALSE)</f>
        <v>500</v>
      </c>
      <c r="Q201" t="str">
        <f t="shared" si="7"/>
        <v/>
      </c>
      <c r="R201" t="e">
        <f>VLOOKUP(C201,银行退!D:J,7,FALSE)</f>
        <v>#N/A</v>
      </c>
    </row>
    <row r="202" spans="1:18" customFormat="1" ht="14.25" hidden="1">
      <c r="A202" s="17">
        <v>42906.464131944442</v>
      </c>
      <c r="B202">
        <v>302141</v>
      </c>
      <c r="C202" t="s">
        <v>899</v>
      </c>
      <c r="D202" t="s">
        <v>900</v>
      </c>
      <c r="E202" t="s">
        <v>901</v>
      </c>
      <c r="F202" s="15">
        <v>1700</v>
      </c>
      <c r="G202" t="s">
        <v>57</v>
      </c>
      <c r="H202" t="s">
        <v>57</v>
      </c>
      <c r="I202" t="s">
        <v>96</v>
      </c>
      <c r="J202" t="s">
        <v>46</v>
      </c>
      <c r="K202" t="s">
        <v>97</v>
      </c>
      <c r="L202" t="s">
        <v>1438</v>
      </c>
      <c r="M202" t="s">
        <v>1439</v>
      </c>
      <c r="N202">
        <f>VLOOKUP(B202,HIS退!B:F,5,FALSE)</f>
        <v>-1700</v>
      </c>
      <c r="O202" t="str">
        <f t="shared" si="6"/>
        <v/>
      </c>
      <c r="P202" s="43">
        <f>VLOOKUP(C202,银行退!D:G,4,FALSE)</f>
        <v>1700</v>
      </c>
      <c r="Q202" t="str">
        <f t="shared" si="7"/>
        <v/>
      </c>
      <c r="R202" t="e">
        <f>VLOOKUP(C202,银行退!D:J,7,FALSE)</f>
        <v>#N/A</v>
      </c>
    </row>
    <row r="203" spans="1:18" customFormat="1" ht="14.25" hidden="1">
      <c r="A203" s="17">
        <v>42906.464791666665</v>
      </c>
      <c r="B203">
        <v>302191</v>
      </c>
      <c r="C203" t="s">
        <v>902</v>
      </c>
      <c r="D203" t="s">
        <v>903</v>
      </c>
      <c r="E203" t="s">
        <v>904</v>
      </c>
      <c r="F203" s="15">
        <v>1000</v>
      </c>
      <c r="G203" t="s">
        <v>57</v>
      </c>
      <c r="H203" t="s">
        <v>57</v>
      </c>
      <c r="I203" t="s">
        <v>96</v>
      </c>
      <c r="J203" t="s">
        <v>46</v>
      </c>
      <c r="K203" t="s">
        <v>97</v>
      </c>
      <c r="L203" t="s">
        <v>1440</v>
      </c>
      <c r="M203" t="s">
        <v>1441</v>
      </c>
      <c r="N203">
        <f>VLOOKUP(B203,HIS退!B:F,5,FALSE)</f>
        <v>-1000</v>
      </c>
      <c r="O203" t="str">
        <f t="shared" si="6"/>
        <v/>
      </c>
      <c r="P203" s="43">
        <f>VLOOKUP(C203,银行退!D:G,4,FALSE)</f>
        <v>1000</v>
      </c>
      <c r="Q203" t="str">
        <f t="shared" si="7"/>
        <v/>
      </c>
      <c r="R203" t="e">
        <f>VLOOKUP(C203,银行退!D:J,7,FALSE)</f>
        <v>#N/A</v>
      </c>
    </row>
    <row r="204" spans="1:18" customFormat="1" ht="14.25" hidden="1">
      <c r="A204" s="17">
        <v>42906.468090277776</v>
      </c>
      <c r="B204">
        <v>302427</v>
      </c>
      <c r="C204" t="s">
        <v>905</v>
      </c>
      <c r="D204" t="s">
        <v>906</v>
      </c>
      <c r="E204" t="s">
        <v>907</v>
      </c>
      <c r="F204" s="15">
        <v>14</v>
      </c>
      <c r="G204" t="s">
        <v>57</v>
      </c>
      <c r="H204" t="s">
        <v>57</v>
      </c>
      <c r="I204" t="s">
        <v>96</v>
      </c>
      <c r="J204" t="s">
        <v>46</v>
      </c>
      <c r="K204" t="s">
        <v>97</v>
      </c>
      <c r="L204" t="s">
        <v>1442</v>
      </c>
      <c r="M204" t="s">
        <v>1443</v>
      </c>
      <c r="N204">
        <f>VLOOKUP(B204,HIS退!B:F,5,FALSE)</f>
        <v>-14</v>
      </c>
      <c r="O204" t="str">
        <f t="shared" si="6"/>
        <v/>
      </c>
      <c r="P204" s="43">
        <f>VLOOKUP(C204,银行退!D:G,4,FALSE)</f>
        <v>14</v>
      </c>
      <c r="Q204" t="str">
        <f t="shared" si="7"/>
        <v/>
      </c>
      <c r="R204" t="e">
        <f>VLOOKUP(C204,银行退!D:J,7,FALSE)</f>
        <v>#N/A</v>
      </c>
    </row>
    <row r="205" spans="1:18" customFormat="1" ht="14.25" hidden="1">
      <c r="A205" s="17">
        <v>42906.488495370373</v>
      </c>
      <c r="B205">
        <v>303743</v>
      </c>
      <c r="C205" t="s">
        <v>908</v>
      </c>
      <c r="D205" t="s">
        <v>51</v>
      </c>
      <c r="E205" t="s">
        <v>52</v>
      </c>
      <c r="F205" s="15">
        <v>250</v>
      </c>
      <c r="G205" t="s">
        <v>57</v>
      </c>
      <c r="H205" t="s">
        <v>57</v>
      </c>
      <c r="I205" t="s">
        <v>96</v>
      </c>
      <c r="J205" t="s">
        <v>46</v>
      </c>
      <c r="K205" t="s">
        <v>97</v>
      </c>
      <c r="L205" t="s">
        <v>1444</v>
      </c>
      <c r="M205" t="s">
        <v>1445</v>
      </c>
      <c r="N205">
        <f>VLOOKUP(B205,HIS退!B:F,5,FALSE)</f>
        <v>-250</v>
      </c>
      <c r="O205" t="str">
        <f t="shared" si="6"/>
        <v/>
      </c>
      <c r="P205" s="43">
        <f>VLOOKUP(C205,银行退!D:G,4,FALSE)</f>
        <v>250</v>
      </c>
      <c r="Q205" t="str">
        <f t="shared" si="7"/>
        <v/>
      </c>
      <c r="R205" t="e">
        <f>VLOOKUP(C205,银行退!D:J,7,FALSE)</f>
        <v>#N/A</v>
      </c>
    </row>
    <row r="206" spans="1:18" customFormat="1" ht="14.25" hidden="1">
      <c r="A206" s="17">
        <v>42906.492511574077</v>
      </c>
      <c r="B206">
        <v>303962</v>
      </c>
      <c r="C206" t="s">
        <v>909</v>
      </c>
      <c r="D206" t="s">
        <v>910</v>
      </c>
      <c r="E206" t="s">
        <v>911</v>
      </c>
      <c r="F206" s="15">
        <v>100</v>
      </c>
      <c r="G206" t="s">
        <v>57</v>
      </c>
      <c r="H206" t="s">
        <v>57</v>
      </c>
      <c r="I206" t="s">
        <v>96</v>
      </c>
      <c r="J206" t="s">
        <v>46</v>
      </c>
      <c r="K206" t="s">
        <v>97</v>
      </c>
      <c r="L206" t="s">
        <v>1446</v>
      </c>
      <c r="M206" t="s">
        <v>1447</v>
      </c>
      <c r="N206">
        <f>VLOOKUP(B206,HIS退!B:F,5,FALSE)</f>
        <v>-100</v>
      </c>
      <c r="O206" t="str">
        <f t="shared" si="6"/>
        <v/>
      </c>
      <c r="P206" s="43">
        <f>VLOOKUP(C206,银行退!D:G,4,FALSE)</f>
        <v>100</v>
      </c>
      <c r="Q206" t="str">
        <f t="shared" si="7"/>
        <v/>
      </c>
      <c r="R206" t="e">
        <f>VLOOKUP(C206,银行退!D:J,7,FALSE)</f>
        <v>#N/A</v>
      </c>
    </row>
    <row r="207" spans="1:18" customFormat="1" ht="14.25" hidden="1">
      <c r="A207" s="17">
        <v>42906.493761574071</v>
      </c>
      <c r="B207">
        <v>304016</v>
      </c>
      <c r="C207" t="s">
        <v>912</v>
      </c>
      <c r="D207" t="s">
        <v>913</v>
      </c>
      <c r="E207" t="s">
        <v>914</v>
      </c>
      <c r="F207" s="15">
        <v>241</v>
      </c>
      <c r="G207" t="s">
        <v>57</v>
      </c>
      <c r="H207" t="s">
        <v>57</v>
      </c>
      <c r="I207" t="s">
        <v>96</v>
      </c>
      <c r="J207" t="s">
        <v>46</v>
      </c>
      <c r="K207" t="s">
        <v>97</v>
      </c>
      <c r="L207" t="s">
        <v>1448</v>
      </c>
      <c r="M207" t="s">
        <v>1449</v>
      </c>
      <c r="N207">
        <f>VLOOKUP(B207,HIS退!B:F,5,FALSE)</f>
        <v>-241</v>
      </c>
      <c r="O207" t="str">
        <f t="shared" si="6"/>
        <v/>
      </c>
      <c r="P207" s="43">
        <f>VLOOKUP(C207,银行退!D:G,4,FALSE)</f>
        <v>241</v>
      </c>
      <c r="Q207" t="str">
        <f t="shared" si="7"/>
        <v/>
      </c>
      <c r="R207" t="e">
        <f>VLOOKUP(C207,银行退!D:J,7,FALSE)</f>
        <v>#N/A</v>
      </c>
    </row>
    <row r="208" spans="1:18" ht="14.25" hidden="1">
      <c r="A208" s="17">
        <v>42906.49664351852</v>
      </c>
      <c r="B208">
        <v>304135</v>
      </c>
      <c r="C208" t="s">
        <v>915</v>
      </c>
      <c r="D208" t="s">
        <v>916</v>
      </c>
      <c r="E208" t="s">
        <v>917</v>
      </c>
      <c r="F208" s="15">
        <v>63</v>
      </c>
      <c r="G208" t="s">
        <v>57</v>
      </c>
      <c r="H208" t="s">
        <v>57</v>
      </c>
      <c r="I208" t="s">
        <v>96</v>
      </c>
      <c r="J208" t="s">
        <v>360</v>
      </c>
      <c r="K208" t="s">
        <v>97</v>
      </c>
      <c r="L208" t="s">
        <v>1450</v>
      </c>
      <c r="M208" t="s">
        <v>1451</v>
      </c>
      <c r="N208" s="41">
        <f>VLOOKUP(B208,HIS退!B:F,5,FALSE)</f>
        <v>-63</v>
      </c>
      <c r="O208" s="41" t="str">
        <f t="shared" si="6"/>
        <v/>
      </c>
      <c r="P208" s="58">
        <f>VLOOKUP(C208,银行退!D:G,4,FALSE)</f>
        <v>63</v>
      </c>
      <c r="Q208" s="41" t="str">
        <f t="shared" si="7"/>
        <v/>
      </c>
      <c r="R208" s="41">
        <f>VLOOKUP(C208,银行退!D:J,7,FALSE)</f>
        <v>1</v>
      </c>
    </row>
    <row r="209" spans="1:18" ht="14.25" hidden="1">
      <c r="A209" s="17">
        <v>42906.501354166663</v>
      </c>
      <c r="B209">
        <v>304320</v>
      </c>
      <c r="C209" t="s">
        <v>918</v>
      </c>
      <c r="D209" t="s">
        <v>919</v>
      </c>
      <c r="E209" t="s">
        <v>920</v>
      </c>
      <c r="F209" s="15">
        <v>63</v>
      </c>
      <c r="G209" t="s">
        <v>57</v>
      </c>
      <c r="H209" t="s">
        <v>57</v>
      </c>
      <c r="I209" t="s">
        <v>96</v>
      </c>
      <c r="J209" t="s">
        <v>360</v>
      </c>
      <c r="K209" t="s">
        <v>97</v>
      </c>
      <c r="L209" t="s">
        <v>1452</v>
      </c>
      <c r="M209" t="s">
        <v>1453</v>
      </c>
      <c r="N209" s="41">
        <f>VLOOKUP(B209,HIS退!B:F,5,FALSE)</f>
        <v>-63</v>
      </c>
      <c r="O209" s="41" t="str">
        <f t="shared" si="6"/>
        <v/>
      </c>
      <c r="P209" s="58">
        <f>VLOOKUP(C209,银行退!D:G,4,FALSE)</f>
        <v>63</v>
      </c>
      <c r="Q209" s="41" t="str">
        <f t="shared" si="7"/>
        <v/>
      </c>
      <c r="R209" s="41">
        <f>VLOOKUP(C209,银行退!D:J,7,FALSE)</f>
        <v>1</v>
      </c>
    </row>
    <row r="210" spans="1:18" customFormat="1" ht="14.25" hidden="1">
      <c r="A210" s="17">
        <v>42906.551041666666</v>
      </c>
      <c r="B210">
        <v>304909</v>
      </c>
      <c r="C210" t="s">
        <v>921</v>
      </c>
      <c r="D210" t="s">
        <v>922</v>
      </c>
      <c r="E210" t="s">
        <v>923</v>
      </c>
      <c r="F210" s="15">
        <v>250</v>
      </c>
      <c r="G210" t="s">
        <v>57</v>
      </c>
      <c r="H210" t="s">
        <v>57</v>
      </c>
      <c r="I210" t="s">
        <v>96</v>
      </c>
      <c r="J210" t="s">
        <v>46</v>
      </c>
      <c r="K210" t="s">
        <v>97</v>
      </c>
      <c r="L210" t="s">
        <v>1454</v>
      </c>
      <c r="M210" t="s">
        <v>1455</v>
      </c>
      <c r="N210">
        <f>VLOOKUP(B210,HIS退!B:F,5,FALSE)</f>
        <v>-250</v>
      </c>
      <c r="O210" t="str">
        <f t="shared" si="6"/>
        <v/>
      </c>
      <c r="P210" s="43">
        <f>VLOOKUP(C210,银行退!D:G,4,FALSE)</f>
        <v>250</v>
      </c>
      <c r="Q210" t="str">
        <f t="shared" si="7"/>
        <v/>
      </c>
      <c r="R210" t="e">
        <f>VLOOKUP(C210,银行退!D:J,7,FALSE)</f>
        <v>#N/A</v>
      </c>
    </row>
    <row r="211" spans="1:18" customFormat="1" ht="14.25" hidden="1">
      <c r="A211" s="17">
        <v>42906.554062499999</v>
      </c>
      <c r="B211">
        <v>304930</v>
      </c>
      <c r="C211" t="s">
        <v>924</v>
      </c>
      <c r="D211" t="s">
        <v>925</v>
      </c>
      <c r="E211" t="s">
        <v>926</v>
      </c>
      <c r="F211" s="15">
        <v>800</v>
      </c>
      <c r="G211" t="s">
        <v>57</v>
      </c>
      <c r="H211" t="s">
        <v>57</v>
      </c>
      <c r="I211" t="s">
        <v>96</v>
      </c>
      <c r="J211" t="s">
        <v>46</v>
      </c>
      <c r="K211" t="s">
        <v>97</v>
      </c>
      <c r="L211" t="s">
        <v>1456</v>
      </c>
      <c r="M211" t="s">
        <v>1457</v>
      </c>
      <c r="N211">
        <f>VLOOKUP(B211,HIS退!B:F,5,FALSE)</f>
        <v>-800</v>
      </c>
      <c r="O211" t="str">
        <f t="shared" si="6"/>
        <v/>
      </c>
      <c r="P211" s="43">
        <f>VLOOKUP(C211,银行退!D:G,4,FALSE)</f>
        <v>800</v>
      </c>
      <c r="Q211" t="str">
        <f t="shared" si="7"/>
        <v/>
      </c>
      <c r="R211" t="e">
        <f>VLOOKUP(C211,银行退!D:J,7,FALSE)</f>
        <v>#N/A</v>
      </c>
    </row>
    <row r="212" spans="1:18" customFormat="1" ht="14.25" hidden="1">
      <c r="A212" s="17">
        <v>42906.567245370374</v>
      </c>
      <c r="B212">
        <v>305040</v>
      </c>
      <c r="C212" t="s">
        <v>927</v>
      </c>
      <c r="D212" t="s">
        <v>928</v>
      </c>
      <c r="E212" t="s">
        <v>929</v>
      </c>
      <c r="F212" s="15">
        <v>436</v>
      </c>
      <c r="G212" t="s">
        <v>57</v>
      </c>
      <c r="H212" t="s">
        <v>57</v>
      </c>
      <c r="I212" t="s">
        <v>96</v>
      </c>
      <c r="J212" t="s">
        <v>46</v>
      </c>
      <c r="K212" t="s">
        <v>97</v>
      </c>
      <c r="L212" t="s">
        <v>1458</v>
      </c>
      <c r="M212" t="s">
        <v>1459</v>
      </c>
      <c r="N212">
        <f>VLOOKUP(B212,HIS退!B:F,5,FALSE)</f>
        <v>-436</v>
      </c>
      <c r="O212" t="str">
        <f t="shared" si="6"/>
        <v/>
      </c>
      <c r="P212" s="43">
        <f>VLOOKUP(C212,银行退!D:G,4,FALSE)</f>
        <v>436</v>
      </c>
      <c r="Q212" t="str">
        <f t="shared" si="7"/>
        <v/>
      </c>
      <c r="R212" t="e">
        <f>VLOOKUP(C212,银行退!D:J,7,FALSE)</f>
        <v>#N/A</v>
      </c>
    </row>
    <row r="213" spans="1:18" customFormat="1" ht="14.25" hidden="1">
      <c r="A213" s="17">
        <v>42906.576493055552</v>
      </c>
      <c r="B213">
        <v>305183</v>
      </c>
      <c r="C213" t="s">
        <v>930</v>
      </c>
      <c r="D213" t="s">
        <v>931</v>
      </c>
      <c r="E213" t="s">
        <v>932</v>
      </c>
      <c r="F213" s="15">
        <v>1500</v>
      </c>
      <c r="G213" t="s">
        <v>57</v>
      </c>
      <c r="H213" t="s">
        <v>57</v>
      </c>
      <c r="I213" t="s">
        <v>96</v>
      </c>
      <c r="J213" t="s">
        <v>46</v>
      </c>
      <c r="K213" t="s">
        <v>97</v>
      </c>
      <c r="L213" t="s">
        <v>1460</v>
      </c>
      <c r="M213" t="s">
        <v>1461</v>
      </c>
      <c r="N213">
        <f>VLOOKUP(B213,HIS退!B:F,5,FALSE)</f>
        <v>-1500</v>
      </c>
      <c r="O213" t="str">
        <f t="shared" si="6"/>
        <v/>
      </c>
      <c r="P213" s="43">
        <f>VLOOKUP(C213,银行退!D:G,4,FALSE)</f>
        <v>1500</v>
      </c>
      <c r="Q213" t="str">
        <f t="shared" si="7"/>
        <v/>
      </c>
      <c r="R213" t="e">
        <f>VLOOKUP(C213,银行退!D:J,7,FALSE)</f>
        <v>#N/A</v>
      </c>
    </row>
    <row r="214" spans="1:18" customFormat="1" ht="14.25" hidden="1">
      <c r="A214" s="17">
        <v>42906.60050925926</v>
      </c>
      <c r="B214">
        <v>306206</v>
      </c>
      <c r="C214" t="s">
        <v>933</v>
      </c>
      <c r="D214" t="s">
        <v>934</v>
      </c>
      <c r="E214" t="s">
        <v>935</v>
      </c>
      <c r="F214" s="15">
        <v>3100</v>
      </c>
      <c r="G214" t="s">
        <v>57</v>
      </c>
      <c r="H214" t="s">
        <v>57</v>
      </c>
      <c r="I214" t="s">
        <v>96</v>
      </c>
      <c r="J214" t="s">
        <v>46</v>
      </c>
      <c r="K214" t="s">
        <v>97</v>
      </c>
      <c r="L214" t="s">
        <v>1462</v>
      </c>
      <c r="M214" t="s">
        <v>1463</v>
      </c>
      <c r="N214">
        <f>VLOOKUP(B214,HIS退!B:F,5,FALSE)</f>
        <v>-3100</v>
      </c>
      <c r="O214" t="str">
        <f t="shared" si="6"/>
        <v/>
      </c>
      <c r="P214" s="43">
        <f>VLOOKUP(C214,银行退!D:G,4,FALSE)</f>
        <v>3100</v>
      </c>
      <c r="Q214" t="str">
        <f t="shared" si="7"/>
        <v/>
      </c>
      <c r="R214" t="e">
        <f>VLOOKUP(C214,银行退!D:J,7,FALSE)</f>
        <v>#N/A</v>
      </c>
    </row>
    <row r="215" spans="1:18" customFormat="1" ht="14.25" hidden="1">
      <c r="A215" s="17">
        <v>42906.609884259262</v>
      </c>
      <c r="B215">
        <v>306858</v>
      </c>
      <c r="C215" t="s">
        <v>936</v>
      </c>
      <c r="D215" t="s">
        <v>937</v>
      </c>
      <c r="E215" t="s">
        <v>938</v>
      </c>
      <c r="F215" s="15">
        <v>24</v>
      </c>
      <c r="G215" t="s">
        <v>57</v>
      </c>
      <c r="H215" t="s">
        <v>57</v>
      </c>
      <c r="I215" t="s">
        <v>96</v>
      </c>
      <c r="J215" t="s">
        <v>46</v>
      </c>
      <c r="K215" t="s">
        <v>97</v>
      </c>
      <c r="L215" t="s">
        <v>1464</v>
      </c>
      <c r="M215" t="s">
        <v>1465</v>
      </c>
      <c r="N215">
        <f>VLOOKUP(B215,HIS退!B:F,5,FALSE)</f>
        <v>-24</v>
      </c>
      <c r="O215" t="str">
        <f t="shared" si="6"/>
        <v/>
      </c>
      <c r="P215" s="43">
        <f>VLOOKUP(C215,银行退!D:G,4,FALSE)</f>
        <v>24</v>
      </c>
      <c r="Q215" t="str">
        <f t="shared" si="7"/>
        <v/>
      </c>
      <c r="R215" t="e">
        <f>VLOOKUP(C215,银行退!D:J,7,FALSE)</f>
        <v>#N/A</v>
      </c>
    </row>
    <row r="216" spans="1:18" s="52" customFormat="1" ht="14.25" hidden="1">
      <c r="A216" s="17">
        <v>42906.612245370372</v>
      </c>
      <c r="B216">
        <v>307041</v>
      </c>
      <c r="C216" t="s">
        <v>939</v>
      </c>
      <c r="D216" t="s">
        <v>940</v>
      </c>
      <c r="E216" t="s">
        <v>941</v>
      </c>
      <c r="F216" s="15">
        <v>599</v>
      </c>
      <c r="G216" t="s">
        <v>57</v>
      </c>
      <c r="H216" t="s">
        <v>57</v>
      </c>
      <c r="I216" t="s">
        <v>96</v>
      </c>
      <c r="J216" t="s">
        <v>46</v>
      </c>
      <c r="K216" t="s">
        <v>97</v>
      </c>
      <c r="L216" t="s">
        <v>1466</v>
      </c>
      <c r="M216" t="s">
        <v>1467</v>
      </c>
      <c r="N216">
        <f>VLOOKUP(B216,HIS退!B:F,5,FALSE)</f>
        <v>-599</v>
      </c>
      <c r="O216" t="str">
        <f t="shared" si="6"/>
        <v/>
      </c>
      <c r="P216" s="43">
        <f>VLOOKUP(C216,银行退!D:G,4,FALSE)</f>
        <v>599</v>
      </c>
      <c r="Q216" t="str">
        <f t="shared" si="7"/>
        <v/>
      </c>
      <c r="R216" t="e">
        <f>VLOOKUP(C216,银行退!D:J,7,FALSE)</f>
        <v>#N/A</v>
      </c>
    </row>
    <row r="217" spans="1:18" customFormat="1" ht="14.25" hidden="1">
      <c r="A217" s="17">
        <v>42906.612743055557</v>
      </c>
      <c r="B217">
        <v>307078</v>
      </c>
      <c r="C217" t="s">
        <v>942</v>
      </c>
      <c r="D217" t="s">
        <v>940</v>
      </c>
      <c r="E217" t="s">
        <v>941</v>
      </c>
      <c r="F217" s="15">
        <v>2000</v>
      </c>
      <c r="G217" t="s">
        <v>57</v>
      </c>
      <c r="H217" t="s">
        <v>57</v>
      </c>
      <c r="I217" t="s">
        <v>96</v>
      </c>
      <c r="J217" t="s">
        <v>46</v>
      </c>
      <c r="K217" t="s">
        <v>97</v>
      </c>
      <c r="L217" t="s">
        <v>1468</v>
      </c>
      <c r="M217" t="s">
        <v>1469</v>
      </c>
      <c r="N217">
        <f>VLOOKUP(B217,HIS退!B:F,5,FALSE)</f>
        <v>-2000</v>
      </c>
      <c r="O217" t="str">
        <f t="shared" si="6"/>
        <v/>
      </c>
      <c r="P217" s="43">
        <f>VLOOKUP(C217,银行退!D:G,4,FALSE)</f>
        <v>2000</v>
      </c>
      <c r="Q217" t="str">
        <f t="shared" si="7"/>
        <v/>
      </c>
      <c r="R217" t="e">
        <f>VLOOKUP(C217,银行退!D:J,7,FALSE)</f>
        <v>#N/A</v>
      </c>
    </row>
    <row r="218" spans="1:18" ht="14.25" hidden="1">
      <c r="A218" s="17">
        <v>42906.613275462965</v>
      </c>
      <c r="B218">
        <v>307108</v>
      </c>
      <c r="C218" t="s">
        <v>943</v>
      </c>
      <c r="D218" t="s">
        <v>944</v>
      </c>
      <c r="E218" t="s">
        <v>945</v>
      </c>
      <c r="F218" s="15">
        <v>500</v>
      </c>
      <c r="G218" t="s">
        <v>57</v>
      </c>
      <c r="H218" t="s">
        <v>57</v>
      </c>
      <c r="I218" t="s">
        <v>96</v>
      </c>
      <c r="J218" t="s">
        <v>360</v>
      </c>
      <c r="K218" t="s">
        <v>97</v>
      </c>
      <c r="L218" t="s">
        <v>1470</v>
      </c>
      <c r="M218" t="s">
        <v>1471</v>
      </c>
      <c r="N218" s="41">
        <f>VLOOKUP(B218,HIS退!B:F,5,FALSE)</f>
        <v>-500</v>
      </c>
      <c r="O218" s="41" t="str">
        <f t="shared" si="6"/>
        <v/>
      </c>
      <c r="P218" s="58">
        <f>VLOOKUP(C218,银行退!D:G,4,FALSE)</f>
        <v>500</v>
      </c>
      <c r="Q218" s="41" t="str">
        <f t="shared" si="7"/>
        <v/>
      </c>
      <c r="R218" s="41">
        <f>VLOOKUP(C218,银行退!D:J,7,FALSE)</f>
        <v>1</v>
      </c>
    </row>
    <row r="219" spans="1:18" customFormat="1" ht="14.25" hidden="1">
      <c r="A219" s="17">
        <v>42906.631215277775</v>
      </c>
      <c r="B219">
        <v>308330</v>
      </c>
      <c r="C219" t="s">
        <v>946</v>
      </c>
      <c r="D219" t="s">
        <v>947</v>
      </c>
      <c r="E219" t="s">
        <v>948</v>
      </c>
      <c r="F219" s="15">
        <v>3</v>
      </c>
      <c r="G219" t="s">
        <v>57</v>
      </c>
      <c r="H219" t="s">
        <v>57</v>
      </c>
      <c r="I219" t="s">
        <v>96</v>
      </c>
      <c r="J219" t="s">
        <v>46</v>
      </c>
      <c r="K219" t="s">
        <v>97</v>
      </c>
      <c r="L219" t="s">
        <v>1472</v>
      </c>
      <c r="M219" t="s">
        <v>1473</v>
      </c>
      <c r="N219">
        <f>VLOOKUP(B219,HIS退!B:F,5,FALSE)</f>
        <v>-3</v>
      </c>
      <c r="O219" t="str">
        <f t="shared" si="6"/>
        <v/>
      </c>
      <c r="P219" s="43">
        <f>VLOOKUP(C219,银行退!D:G,4,FALSE)</f>
        <v>3</v>
      </c>
      <c r="Q219" t="str">
        <f t="shared" si="7"/>
        <v/>
      </c>
      <c r="R219" t="e">
        <f>VLOOKUP(C219,银行退!D:J,7,FALSE)</f>
        <v>#N/A</v>
      </c>
    </row>
    <row r="220" spans="1:18" customFormat="1" ht="14.25" hidden="1">
      <c r="A220" s="17">
        <v>42906.649502314816</v>
      </c>
      <c r="B220">
        <v>309439</v>
      </c>
      <c r="C220" t="s">
        <v>949</v>
      </c>
      <c r="D220" t="s">
        <v>950</v>
      </c>
      <c r="E220" t="s">
        <v>951</v>
      </c>
      <c r="F220" s="15">
        <v>500</v>
      </c>
      <c r="G220" t="s">
        <v>57</v>
      </c>
      <c r="H220" t="s">
        <v>57</v>
      </c>
      <c r="I220" t="s">
        <v>96</v>
      </c>
      <c r="J220" t="s">
        <v>46</v>
      </c>
      <c r="K220" t="s">
        <v>97</v>
      </c>
      <c r="L220" t="s">
        <v>1474</v>
      </c>
      <c r="M220" t="s">
        <v>1475</v>
      </c>
      <c r="N220">
        <f>VLOOKUP(B220,HIS退!B:F,5,FALSE)</f>
        <v>-500</v>
      </c>
      <c r="O220" t="str">
        <f t="shared" si="6"/>
        <v/>
      </c>
      <c r="P220" s="43">
        <f>VLOOKUP(C220,银行退!D:G,4,FALSE)</f>
        <v>500</v>
      </c>
      <c r="Q220" t="str">
        <f t="shared" si="7"/>
        <v/>
      </c>
      <c r="R220" t="e">
        <f>VLOOKUP(C220,银行退!D:J,7,FALSE)</f>
        <v>#N/A</v>
      </c>
    </row>
    <row r="221" spans="1:18" customFormat="1" ht="14.25" hidden="1">
      <c r="A221" s="17">
        <v>42906.65042824074</v>
      </c>
      <c r="B221">
        <v>309509</v>
      </c>
      <c r="C221" t="s">
        <v>952</v>
      </c>
      <c r="D221" t="s">
        <v>953</v>
      </c>
      <c r="E221" t="s">
        <v>954</v>
      </c>
      <c r="F221" s="15">
        <v>2400</v>
      </c>
      <c r="G221" t="s">
        <v>57</v>
      </c>
      <c r="H221" t="s">
        <v>57</v>
      </c>
      <c r="I221" t="s">
        <v>96</v>
      </c>
      <c r="J221" t="s">
        <v>46</v>
      </c>
      <c r="K221" t="s">
        <v>97</v>
      </c>
      <c r="L221" t="s">
        <v>1476</v>
      </c>
      <c r="M221" t="s">
        <v>1477</v>
      </c>
      <c r="N221">
        <f>VLOOKUP(B221,HIS退!B:F,5,FALSE)</f>
        <v>-2400</v>
      </c>
      <c r="O221" t="str">
        <f t="shared" si="6"/>
        <v/>
      </c>
      <c r="P221" s="43">
        <f>VLOOKUP(C221,银行退!D:G,4,FALSE)</f>
        <v>2400</v>
      </c>
      <c r="Q221" t="str">
        <f t="shared" si="7"/>
        <v/>
      </c>
      <c r="R221" t="e">
        <f>VLOOKUP(C221,银行退!D:J,7,FALSE)</f>
        <v>#N/A</v>
      </c>
    </row>
    <row r="222" spans="1:18" customFormat="1" ht="14.25" hidden="1">
      <c r="A222" s="17">
        <v>42906.656793981485</v>
      </c>
      <c r="B222">
        <v>309903</v>
      </c>
      <c r="C222" t="s">
        <v>955</v>
      </c>
      <c r="D222" t="s">
        <v>956</v>
      </c>
      <c r="E222" t="s">
        <v>957</v>
      </c>
      <c r="F222" s="15">
        <v>500</v>
      </c>
      <c r="G222" t="s">
        <v>57</v>
      </c>
      <c r="H222" t="s">
        <v>57</v>
      </c>
      <c r="I222" t="s">
        <v>96</v>
      </c>
      <c r="J222" t="s">
        <v>46</v>
      </c>
      <c r="K222" t="s">
        <v>97</v>
      </c>
      <c r="L222" t="s">
        <v>1478</v>
      </c>
      <c r="M222" t="s">
        <v>1479</v>
      </c>
      <c r="N222">
        <f>VLOOKUP(B222,HIS退!B:F,5,FALSE)</f>
        <v>-500</v>
      </c>
      <c r="O222" t="str">
        <f t="shared" si="6"/>
        <v/>
      </c>
      <c r="P222" s="43">
        <f>VLOOKUP(C222,银行退!D:G,4,FALSE)</f>
        <v>500</v>
      </c>
      <c r="Q222" t="str">
        <f t="shared" si="7"/>
        <v/>
      </c>
      <c r="R222" t="e">
        <f>VLOOKUP(C222,银行退!D:J,7,FALSE)</f>
        <v>#N/A</v>
      </c>
    </row>
    <row r="223" spans="1:18" customFormat="1" ht="14.25" hidden="1">
      <c r="A223" s="17">
        <v>42906.662048611113</v>
      </c>
      <c r="B223">
        <v>310206</v>
      </c>
      <c r="C223" t="s">
        <v>958</v>
      </c>
      <c r="D223" t="s">
        <v>959</v>
      </c>
      <c r="E223" t="s">
        <v>960</v>
      </c>
      <c r="F223" s="15">
        <v>1996</v>
      </c>
      <c r="G223" t="s">
        <v>57</v>
      </c>
      <c r="H223" t="s">
        <v>57</v>
      </c>
      <c r="I223" t="s">
        <v>96</v>
      </c>
      <c r="J223" t="s">
        <v>46</v>
      </c>
      <c r="K223" t="s">
        <v>97</v>
      </c>
      <c r="L223" t="s">
        <v>1480</v>
      </c>
      <c r="M223" t="s">
        <v>1481</v>
      </c>
      <c r="N223">
        <f>VLOOKUP(B223,HIS退!B:F,5,FALSE)</f>
        <v>-1996</v>
      </c>
      <c r="O223" t="str">
        <f t="shared" si="6"/>
        <v/>
      </c>
      <c r="P223" s="43">
        <f>VLOOKUP(C223,银行退!D:G,4,FALSE)</f>
        <v>1996</v>
      </c>
      <c r="Q223" t="str">
        <f t="shared" si="7"/>
        <v/>
      </c>
      <c r="R223" t="e">
        <f>VLOOKUP(C223,银行退!D:J,7,FALSE)</f>
        <v>#N/A</v>
      </c>
    </row>
    <row r="224" spans="1:18" customFormat="1" ht="14.25" hidden="1">
      <c r="A224" s="17">
        <v>42906.662164351852</v>
      </c>
      <c r="B224">
        <v>310213</v>
      </c>
      <c r="C224" t="s">
        <v>961</v>
      </c>
      <c r="D224" t="s">
        <v>962</v>
      </c>
      <c r="E224" t="s">
        <v>963</v>
      </c>
      <c r="F224" s="15">
        <v>200</v>
      </c>
      <c r="G224" t="s">
        <v>57</v>
      </c>
      <c r="H224" t="s">
        <v>57</v>
      </c>
      <c r="I224" t="s">
        <v>96</v>
      </c>
      <c r="J224" t="s">
        <v>46</v>
      </c>
      <c r="K224" t="s">
        <v>97</v>
      </c>
      <c r="L224" t="s">
        <v>1482</v>
      </c>
      <c r="M224" t="s">
        <v>1483</v>
      </c>
      <c r="N224">
        <f>VLOOKUP(B224,HIS退!B:F,5,FALSE)</f>
        <v>-200</v>
      </c>
      <c r="O224" t="str">
        <f t="shared" si="6"/>
        <v/>
      </c>
      <c r="P224" s="43">
        <f>VLOOKUP(C224,银行退!D:G,4,FALSE)</f>
        <v>200</v>
      </c>
      <c r="Q224" t="str">
        <f t="shared" si="7"/>
        <v/>
      </c>
      <c r="R224" t="e">
        <f>VLOOKUP(C224,银行退!D:J,7,FALSE)</f>
        <v>#N/A</v>
      </c>
    </row>
    <row r="225" spans="1:18" ht="14.25" hidden="1">
      <c r="A225" s="17">
        <v>42906.662951388891</v>
      </c>
      <c r="B225">
        <v>310260</v>
      </c>
      <c r="C225" t="s">
        <v>964</v>
      </c>
      <c r="D225" t="s">
        <v>965</v>
      </c>
      <c r="E225" t="s">
        <v>966</v>
      </c>
      <c r="F225" s="15">
        <v>500</v>
      </c>
      <c r="G225" t="s">
        <v>57</v>
      </c>
      <c r="H225" t="s">
        <v>57</v>
      </c>
      <c r="I225" t="s">
        <v>96</v>
      </c>
      <c r="J225" t="s">
        <v>360</v>
      </c>
      <c r="K225" t="s">
        <v>97</v>
      </c>
      <c r="L225" t="s">
        <v>1484</v>
      </c>
      <c r="M225" t="s">
        <v>1485</v>
      </c>
      <c r="N225" s="41">
        <f>VLOOKUP(B225,HIS退!B:F,5,FALSE)</f>
        <v>-500</v>
      </c>
      <c r="O225" s="41" t="str">
        <f t="shared" si="6"/>
        <v/>
      </c>
      <c r="P225" s="58">
        <f>VLOOKUP(C225,银行退!D:G,4,FALSE)</f>
        <v>500</v>
      </c>
      <c r="Q225" s="41" t="str">
        <f t="shared" si="7"/>
        <v/>
      </c>
      <c r="R225" s="41">
        <f>VLOOKUP(C225,银行退!D:J,7,FALSE)</f>
        <v>1</v>
      </c>
    </row>
    <row r="226" spans="1:18" customFormat="1" ht="14.25" hidden="1">
      <c r="A226" s="17">
        <v>42906.666122685187</v>
      </c>
      <c r="B226">
        <v>310406</v>
      </c>
      <c r="C226" t="s">
        <v>967</v>
      </c>
      <c r="D226" t="s">
        <v>968</v>
      </c>
      <c r="E226" t="s">
        <v>969</v>
      </c>
      <c r="F226" s="15">
        <v>1300</v>
      </c>
      <c r="G226" t="s">
        <v>57</v>
      </c>
      <c r="H226" t="s">
        <v>57</v>
      </c>
      <c r="I226" t="s">
        <v>96</v>
      </c>
      <c r="J226" t="s">
        <v>46</v>
      </c>
      <c r="K226" t="s">
        <v>97</v>
      </c>
      <c r="L226" t="s">
        <v>1486</v>
      </c>
      <c r="M226" t="s">
        <v>1487</v>
      </c>
      <c r="N226">
        <f>VLOOKUP(B226,HIS退!B:F,5,FALSE)</f>
        <v>-1300</v>
      </c>
      <c r="O226" t="str">
        <f t="shared" si="6"/>
        <v/>
      </c>
      <c r="P226" s="43">
        <f>VLOOKUP(C226,银行退!D:G,4,FALSE)</f>
        <v>1300</v>
      </c>
      <c r="Q226" t="str">
        <f t="shared" si="7"/>
        <v/>
      </c>
      <c r="R226" t="e">
        <f>VLOOKUP(C226,银行退!D:J,7,FALSE)</f>
        <v>#N/A</v>
      </c>
    </row>
    <row r="227" spans="1:18" customFormat="1" ht="14.25" hidden="1">
      <c r="A227" s="17">
        <v>42906.666898148149</v>
      </c>
      <c r="B227">
        <v>310440</v>
      </c>
      <c r="C227" t="s">
        <v>970</v>
      </c>
      <c r="D227" t="s">
        <v>971</v>
      </c>
      <c r="E227" t="s">
        <v>972</v>
      </c>
      <c r="F227" s="15">
        <v>374</v>
      </c>
      <c r="G227" t="s">
        <v>57</v>
      </c>
      <c r="H227" t="s">
        <v>57</v>
      </c>
      <c r="I227" t="s">
        <v>96</v>
      </c>
      <c r="J227" t="s">
        <v>46</v>
      </c>
      <c r="K227" t="s">
        <v>97</v>
      </c>
      <c r="L227" t="s">
        <v>1488</v>
      </c>
      <c r="M227" t="s">
        <v>1489</v>
      </c>
      <c r="N227">
        <f>VLOOKUP(B227,HIS退!B:F,5,FALSE)</f>
        <v>-374</v>
      </c>
      <c r="O227" t="str">
        <f t="shared" si="6"/>
        <v/>
      </c>
      <c r="P227" s="43">
        <f>VLOOKUP(C227,银行退!D:G,4,FALSE)</f>
        <v>374</v>
      </c>
      <c r="Q227" t="str">
        <f t="shared" si="7"/>
        <v/>
      </c>
      <c r="R227" t="e">
        <f>VLOOKUP(C227,银行退!D:J,7,FALSE)</f>
        <v>#N/A</v>
      </c>
    </row>
    <row r="228" spans="1:18" s="52" customFormat="1" ht="14.25" hidden="1">
      <c r="A228" s="17">
        <v>42906.667685185188</v>
      </c>
      <c r="B228">
        <v>310490</v>
      </c>
      <c r="C228" t="s">
        <v>973</v>
      </c>
      <c r="D228" t="s">
        <v>974</v>
      </c>
      <c r="E228" t="s">
        <v>975</v>
      </c>
      <c r="F228" s="15">
        <v>60</v>
      </c>
      <c r="G228" t="s">
        <v>57</v>
      </c>
      <c r="H228" t="s">
        <v>57</v>
      </c>
      <c r="I228" t="s">
        <v>96</v>
      </c>
      <c r="J228" t="s">
        <v>46</v>
      </c>
      <c r="K228" t="s">
        <v>97</v>
      </c>
      <c r="L228" t="s">
        <v>1490</v>
      </c>
      <c r="M228" t="s">
        <v>1491</v>
      </c>
      <c r="N228">
        <f>VLOOKUP(B228,HIS退!B:F,5,FALSE)</f>
        <v>-60</v>
      </c>
      <c r="O228" t="str">
        <f t="shared" si="6"/>
        <v/>
      </c>
      <c r="P228" s="43">
        <f>VLOOKUP(C228,银行退!D:G,4,FALSE)</f>
        <v>60</v>
      </c>
      <c r="Q228" t="str">
        <f t="shared" si="7"/>
        <v/>
      </c>
      <c r="R228" t="e">
        <f>VLOOKUP(C228,银行退!D:J,7,FALSE)</f>
        <v>#N/A</v>
      </c>
    </row>
    <row r="229" spans="1:18" customFormat="1" ht="14.25" hidden="1">
      <c r="A229" s="17">
        <v>42906.67019675926</v>
      </c>
      <c r="B229">
        <v>310627</v>
      </c>
      <c r="C229" t="s">
        <v>976</v>
      </c>
      <c r="D229" t="s">
        <v>977</v>
      </c>
      <c r="E229" t="s">
        <v>978</v>
      </c>
      <c r="F229" s="15">
        <v>2000</v>
      </c>
      <c r="G229" t="s">
        <v>57</v>
      </c>
      <c r="H229" t="s">
        <v>57</v>
      </c>
      <c r="I229" t="s">
        <v>96</v>
      </c>
      <c r="J229" t="s">
        <v>46</v>
      </c>
      <c r="K229" t="s">
        <v>97</v>
      </c>
      <c r="L229" t="s">
        <v>1492</v>
      </c>
      <c r="M229" t="s">
        <v>1493</v>
      </c>
      <c r="N229">
        <f>VLOOKUP(B229,HIS退!B:F,5,FALSE)</f>
        <v>-2000</v>
      </c>
      <c r="O229" t="str">
        <f t="shared" si="6"/>
        <v/>
      </c>
      <c r="P229" s="43">
        <f>VLOOKUP(C229,银行退!D:G,4,FALSE)</f>
        <v>2000</v>
      </c>
      <c r="Q229" t="str">
        <f t="shared" si="7"/>
        <v/>
      </c>
      <c r="R229" t="e">
        <f>VLOOKUP(C229,银行退!D:J,7,FALSE)</f>
        <v>#N/A</v>
      </c>
    </row>
    <row r="230" spans="1:18" customFormat="1" ht="14.25" hidden="1">
      <c r="A230" s="17">
        <v>42906.671331018515</v>
      </c>
      <c r="B230">
        <v>310691</v>
      </c>
      <c r="C230" t="s">
        <v>979</v>
      </c>
      <c r="D230" t="s">
        <v>980</v>
      </c>
      <c r="E230" t="s">
        <v>981</v>
      </c>
      <c r="F230" s="15">
        <v>278</v>
      </c>
      <c r="G230" t="s">
        <v>57</v>
      </c>
      <c r="H230" t="s">
        <v>57</v>
      </c>
      <c r="I230" t="s">
        <v>96</v>
      </c>
      <c r="J230" t="s">
        <v>46</v>
      </c>
      <c r="K230" t="s">
        <v>97</v>
      </c>
      <c r="L230" t="s">
        <v>1494</v>
      </c>
      <c r="M230" t="s">
        <v>1495</v>
      </c>
      <c r="N230">
        <f>VLOOKUP(B230,HIS退!B:F,5,FALSE)</f>
        <v>-278</v>
      </c>
      <c r="O230" t="str">
        <f t="shared" si="6"/>
        <v/>
      </c>
      <c r="P230" s="43">
        <f>VLOOKUP(C230,银行退!D:G,4,FALSE)</f>
        <v>278</v>
      </c>
      <c r="Q230" t="str">
        <f t="shared" si="7"/>
        <v/>
      </c>
      <c r="R230" t="e">
        <f>VLOOKUP(C230,银行退!D:J,7,FALSE)</f>
        <v>#N/A</v>
      </c>
    </row>
    <row r="231" spans="1:18" ht="14.25" hidden="1">
      <c r="A231" s="17">
        <v>42906.675115740742</v>
      </c>
      <c r="B231">
        <v>310953</v>
      </c>
      <c r="C231" t="s">
        <v>982</v>
      </c>
      <c r="D231" t="s">
        <v>983</v>
      </c>
      <c r="E231" t="s">
        <v>984</v>
      </c>
      <c r="F231" s="15">
        <v>436</v>
      </c>
      <c r="G231" t="s">
        <v>57</v>
      </c>
      <c r="H231" t="s">
        <v>57</v>
      </c>
      <c r="I231" t="s">
        <v>96</v>
      </c>
      <c r="J231" t="s">
        <v>360</v>
      </c>
      <c r="K231" t="s">
        <v>97</v>
      </c>
      <c r="L231" t="s">
        <v>1496</v>
      </c>
      <c r="M231" t="s">
        <v>1497</v>
      </c>
      <c r="N231" s="41">
        <f>VLOOKUP(B231,HIS退!B:F,5,FALSE)</f>
        <v>-436</v>
      </c>
      <c r="O231" s="41" t="str">
        <f t="shared" si="6"/>
        <v/>
      </c>
      <c r="P231" s="58">
        <f>VLOOKUP(C231,银行退!D:G,4,FALSE)</f>
        <v>436</v>
      </c>
      <c r="Q231" s="41" t="str">
        <f t="shared" si="7"/>
        <v/>
      </c>
      <c r="R231" s="41">
        <f>VLOOKUP(C231,银行退!D:J,7,FALSE)</f>
        <v>1</v>
      </c>
    </row>
    <row r="232" spans="1:18" ht="14.25" hidden="1">
      <c r="A232" s="17">
        <v>42906.67732638889</v>
      </c>
      <c r="B232">
        <v>311079</v>
      </c>
      <c r="C232" t="s">
        <v>985</v>
      </c>
      <c r="D232" t="s">
        <v>986</v>
      </c>
      <c r="E232" t="s">
        <v>987</v>
      </c>
      <c r="F232" s="15">
        <v>261</v>
      </c>
      <c r="G232" t="s">
        <v>57</v>
      </c>
      <c r="H232" t="s">
        <v>57</v>
      </c>
      <c r="I232" t="s">
        <v>96</v>
      </c>
      <c r="J232" t="s">
        <v>360</v>
      </c>
      <c r="K232" t="s">
        <v>97</v>
      </c>
      <c r="L232" t="s">
        <v>1498</v>
      </c>
      <c r="M232" t="s">
        <v>1499</v>
      </c>
      <c r="N232" s="41">
        <f>VLOOKUP(B232,HIS退!B:F,5,FALSE)</f>
        <v>-261</v>
      </c>
      <c r="O232" s="41" t="str">
        <f t="shared" si="6"/>
        <v/>
      </c>
      <c r="P232" s="58">
        <f>VLOOKUP(C232,银行退!D:G,4,FALSE)</f>
        <v>261</v>
      </c>
      <c r="Q232" s="41" t="str">
        <f t="shared" si="7"/>
        <v/>
      </c>
      <c r="R232" s="41">
        <f>VLOOKUP(C232,银行退!D:J,7,FALSE)</f>
        <v>1</v>
      </c>
    </row>
    <row r="233" spans="1:18" customFormat="1" ht="14.25" hidden="1">
      <c r="A233" s="17">
        <v>42906.68072916667</v>
      </c>
      <c r="B233">
        <v>311262</v>
      </c>
      <c r="C233" t="s">
        <v>988</v>
      </c>
      <c r="D233" t="s">
        <v>989</v>
      </c>
      <c r="E233" t="s">
        <v>990</v>
      </c>
      <c r="F233" s="15">
        <v>100</v>
      </c>
      <c r="G233" t="s">
        <v>57</v>
      </c>
      <c r="H233" t="s">
        <v>57</v>
      </c>
      <c r="I233" t="s">
        <v>96</v>
      </c>
      <c r="J233" t="s">
        <v>46</v>
      </c>
      <c r="K233" t="s">
        <v>97</v>
      </c>
      <c r="L233" t="s">
        <v>1500</v>
      </c>
      <c r="M233" t="s">
        <v>1501</v>
      </c>
      <c r="N233">
        <f>VLOOKUP(B233,HIS退!B:F,5,FALSE)</f>
        <v>-100</v>
      </c>
      <c r="O233" t="str">
        <f t="shared" si="6"/>
        <v/>
      </c>
      <c r="P233" s="43">
        <f>VLOOKUP(C233,银行退!D:G,4,FALSE)</f>
        <v>100</v>
      </c>
      <c r="Q233" t="str">
        <f t="shared" si="7"/>
        <v/>
      </c>
      <c r="R233" t="e">
        <f>VLOOKUP(C233,银行退!D:J,7,FALSE)</f>
        <v>#N/A</v>
      </c>
    </row>
    <row r="234" spans="1:18" customFormat="1" ht="14.25" hidden="1">
      <c r="A234" s="17">
        <v>42906.683113425926</v>
      </c>
      <c r="B234">
        <v>311409</v>
      </c>
      <c r="C234" t="s">
        <v>991</v>
      </c>
      <c r="D234" t="s">
        <v>992</v>
      </c>
      <c r="E234" t="s">
        <v>993</v>
      </c>
      <c r="F234" s="15">
        <v>743</v>
      </c>
      <c r="G234" t="s">
        <v>57</v>
      </c>
      <c r="H234" t="s">
        <v>57</v>
      </c>
      <c r="I234" t="s">
        <v>96</v>
      </c>
      <c r="J234" t="s">
        <v>46</v>
      </c>
      <c r="K234" t="s">
        <v>97</v>
      </c>
      <c r="L234" t="s">
        <v>1502</v>
      </c>
      <c r="M234" t="s">
        <v>1503</v>
      </c>
      <c r="N234">
        <f>VLOOKUP(B234,HIS退!B:F,5,FALSE)</f>
        <v>-743</v>
      </c>
      <c r="O234" t="str">
        <f t="shared" si="6"/>
        <v/>
      </c>
      <c r="P234" s="43">
        <f>VLOOKUP(C234,银行退!D:G,4,FALSE)</f>
        <v>743</v>
      </c>
      <c r="Q234" t="str">
        <f t="shared" si="7"/>
        <v/>
      </c>
      <c r="R234" t="e">
        <f>VLOOKUP(C234,银行退!D:J,7,FALSE)</f>
        <v>#N/A</v>
      </c>
    </row>
    <row r="235" spans="1:18" customFormat="1" ht="14.25" hidden="1">
      <c r="A235" s="17">
        <v>42906.686122685183</v>
      </c>
      <c r="B235">
        <v>311559</v>
      </c>
      <c r="C235" t="s">
        <v>994</v>
      </c>
      <c r="D235" t="s">
        <v>995</v>
      </c>
      <c r="E235" t="s">
        <v>996</v>
      </c>
      <c r="F235" s="15">
        <v>53</v>
      </c>
      <c r="G235" t="s">
        <v>57</v>
      </c>
      <c r="H235" t="s">
        <v>57</v>
      </c>
      <c r="I235" t="s">
        <v>96</v>
      </c>
      <c r="J235" t="s">
        <v>46</v>
      </c>
      <c r="K235" t="s">
        <v>97</v>
      </c>
      <c r="L235" t="s">
        <v>1504</v>
      </c>
      <c r="M235" t="s">
        <v>1505</v>
      </c>
      <c r="N235">
        <f>VLOOKUP(B235,HIS退!B:F,5,FALSE)</f>
        <v>-53</v>
      </c>
      <c r="O235" t="str">
        <f t="shared" si="6"/>
        <v/>
      </c>
      <c r="P235" s="43">
        <f>VLOOKUP(C235,银行退!D:G,4,FALSE)</f>
        <v>53</v>
      </c>
      <c r="Q235" t="str">
        <f t="shared" si="7"/>
        <v/>
      </c>
      <c r="R235" t="e">
        <f>VLOOKUP(C235,银行退!D:J,7,FALSE)</f>
        <v>#N/A</v>
      </c>
    </row>
    <row r="236" spans="1:18" customFormat="1" ht="14.25" hidden="1">
      <c r="A236" s="17">
        <v>42906.686631944445</v>
      </c>
      <c r="B236">
        <v>311579</v>
      </c>
      <c r="C236" t="s">
        <v>997</v>
      </c>
      <c r="D236" t="s">
        <v>998</v>
      </c>
      <c r="E236" t="s">
        <v>999</v>
      </c>
      <c r="F236" s="15">
        <v>91</v>
      </c>
      <c r="G236" t="s">
        <v>57</v>
      </c>
      <c r="H236" t="s">
        <v>57</v>
      </c>
      <c r="I236" t="s">
        <v>96</v>
      </c>
      <c r="J236" t="s">
        <v>46</v>
      </c>
      <c r="K236" t="s">
        <v>97</v>
      </c>
      <c r="L236" t="s">
        <v>1506</v>
      </c>
      <c r="M236" t="s">
        <v>1507</v>
      </c>
      <c r="N236">
        <f>VLOOKUP(B236,HIS退!B:F,5,FALSE)</f>
        <v>-91</v>
      </c>
      <c r="O236" t="str">
        <f t="shared" si="6"/>
        <v/>
      </c>
      <c r="P236" s="43">
        <f>VLOOKUP(C236,银行退!D:G,4,FALSE)</f>
        <v>91</v>
      </c>
      <c r="Q236" t="str">
        <f t="shared" si="7"/>
        <v/>
      </c>
      <c r="R236" t="e">
        <f>VLOOKUP(C236,银行退!D:J,7,FALSE)</f>
        <v>#N/A</v>
      </c>
    </row>
    <row r="237" spans="1:18" customFormat="1" ht="14.25" hidden="1">
      <c r="A237" s="17">
        <v>42906.687280092592</v>
      </c>
      <c r="B237">
        <v>311607</v>
      </c>
      <c r="C237" t="s">
        <v>1000</v>
      </c>
      <c r="D237" t="s">
        <v>1001</v>
      </c>
      <c r="E237" t="s">
        <v>1002</v>
      </c>
      <c r="F237" s="15">
        <v>509</v>
      </c>
      <c r="G237" t="s">
        <v>57</v>
      </c>
      <c r="H237" t="s">
        <v>57</v>
      </c>
      <c r="I237" t="s">
        <v>96</v>
      </c>
      <c r="J237" t="s">
        <v>46</v>
      </c>
      <c r="K237" t="s">
        <v>97</v>
      </c>
      <c r="L237" t="s">
        <v>1508</v>
      </c>
      <c r="M237" t="s">
        <v>1509</v>
      </c>
      <c r="N237">
        <f>VLOOKUP(B237,HIS退!B:F,5,FALSE)</f>
        <v>-509</v>
      </c>
      <c r="O237" t="str">
        <f t="shared" si="6"/>
        <v/>
      </c>
      <c r="P237" s="43">
        <f>VLOOKUP(C237,银行退!D:G,4,FALSE)</f>
        <v>509</v>
      </c>
      <c r="Q237" t="str">
        <f t="shared" si="7"/>
        <v/>
      </c>
      <c r="R237" t="e">
        <f>VLOOKUP(C237,银行退!D:J,7,FALSE)</f>
        <v>#N/A</v>
      </c>
    </row>
    <row r="238" spans="1:18" customFormat="1" ht="14.25" hidden="1">
      <c r="A238" s="17">
        <v>42906.692777777775</v>
      </c>
      <c r="B238">
        <v>311867</v>
      </c>
      <c r="C238" t="s">
        <v>1003</v>
      </c>
      <c r="D238" t="s">
        <v>1004</v>
      </c>
      <c r="E238" t="s">
        <v>1005</v>
      </c>
      <c r="F238" s="15">
        <v>700</v>
      </c>
      <c r="G238" t="s">
        <v>57</v>
      </c>
      <c r="H238" t="s">
        <v>57</v>
      </c>
      <c r="I238" t="s">
        <v>96</v>
      </c>
      <c r="J238" t="s">
        <v>46</v>
      </c>
      <c r="K238" t="s">
        <v>97</v>
      </c>
      <c r="L238" t="s">
        <v>1510</v>
      </c>
      <c r="M238" t="s">
        <v>1511</v>
      </c>
      <c r="N238">
        <f>VLOOKUP(B238,HIS退!B:F,5,FALSE)</f>
        <v>-700</v>
      </c>
      <c r="O238" t="str">
        <f t="shared" si="6"/>
        <v/>
      </c>
      <c r="P238" s="43">
        <f>VLOOKUP(C238,银行退!D:G,4,FALSE)</f>
        <v>700</v>
      </c>
      <c r="Q238" t="str">
        <f t="shared" si="7"/>
        <v/>
      </c>
      <c r="R238" t="e">
        <f>VLOOKUP(C238,银行退!D:J,7,FALSE)</f>
        <v>#N/A</v>
      </c>
    </row>
    <row r="239" spans="1:18" customFormat="1" ht="14.25" hidden="1">
      <c r="A239" s="17">
        <v>42906.693611111114</v>
      </c>
      <c r="B239">
        <v>311917</v>
      </c>
      <c r="C239" t="s">
        <v>1006</v>
      </c>
      <c r="D239" t="s">
        <v>1004</v>
      </c>
      <c r="E239" t="s">
        <v>1005</v>
      </c>
      <c r="F239" s="15">
        <v>12</v>
      </c>
      <c r="G239" t="s">
        <v>57</v>
      </c>
      <c r="H239" t="s">
        <v>57</v>
      </c>
      <c r="I239" t="s">
        <v>96</v>
      </c>
      <c r="J239" t="s">
        <v>46</v>
      </c>
      <c r="K239" t="s">
        <v>97</v>
      </c>
      <c r="L239" t="s">
        <v>1512</v>
      </c>
      <c r="M239" t="s">
        <v>1513</v>
      </c>
      <c r="N239">
        <f>VLOOKUP(B239,HIS退!B:F,5,FALSE)</f>
        <v>-12</v>
      </c>
      <c r="O239" t="str">
        <f t="shared" si="6"/>
        <v/>
      </c>
      <c r="P239" s="43">
        <f>VLOOKUP(C239,银行退!D:G,4,FALSE)</f>
        <v>12</v>
      </c>
      <c r="Q239" t="str">
        <f t="shared" si="7"/>
        <v/>
      </c>
      <c r="R239" t="e">
        <f>VLOOKUP(C239,银行退!D:J,7,FALSE)</f>
        <v>#N/A</v>
      </c>
    </row>
    <row r="240" spans="1:18" customFormat="1" ht="14.25" hidden="1">
      <c r="A240" s="17">
        <v>42906.695185185185</v>
      </c>
      <c r="B240">
        <v>311991</v>
      </c>
      <c r="C240" t="s">
        <v>1007</v>
      </c>
      <c r="D240" t="s">
        <v>1008</v>
      </c>
      <c r="E240" t="s">
        <v>1009</v>
      </c>
      <c r="F240" s="15">
        <v>50</v>
      </c>
      <c r="G240" t="s">
        <v>57</v>
      </c>
      <c r="H240" t="s">
        <v>57</v>
      </c>
      <c r="I240" t="s">
        <v>96</v>
      </c>
      <c r="J240" t="s">
        <v>46</v>
      </c>
      <c r="K240" t="s">
        <v>97</v>
      </c>
      <c r="L240" t="s">
        <v>1514</v>
      </c>
      <c r="M240" t="s">
        <v>1515</v>
      </c>
      <c r="N240">
        <f>VLOOKUP(B240,HIS退!B:F,5,FALSE)</f>
        <v>-50</v>
      </c>
      <c r="O240" t="str">
        <f t="shared" si="6"/>
        <v/>
      </c>
      <c r="P240" s="43">
        <f>VLOOKUP(C240,银行退!D:G,4,FALSE)</f>
        <v>50</v>
      </c>
      <c r="Q240" t="str">
        <f t="shared" si="7"/>
        <v/>
      </c>
      <c r="R240" t="e">
        <f>VLOOKUP(C240,银行退!D:J,7,FALSE)</f>
        <v>#N/A</v>
      </c>
    </row>
    <row r="241" spans="1:18" customFormat="1" ht="14.25" hidden="1">
      <c r="A241" s="17">
        <v>42906.695636574077</v>
      </c>
      <c r="B241">
        <v>312028</v>
      </c>
      <c r="C241" t="s">
        <v>1010</v>
      </c>
      <c r="D241" t="s">
        <v>1011</v>
      </c>
      <c r="E241" t="s">
        <v>1012</v>
      </c>
      <c r="F241" s="15">
        <v>40</v>
      </c>
      <c r="G241" t="s">
        <v>57</v>
      </c>
      <c r="H241" t="s">
        <v>57</v>
      </c>
      <c r="I241" t="s">
        <v>96</v>
      </c>
      <c r="J241" t="s">
        <v>46</v>
      </c>
      <c r="K241" t="s">
        <v>97</v>
      </c>
      <c r="L241" t="s">
        <v>1516</v>
      </c>
      <c r="M241" t="s">
        <v>1517</v>
      </c>
      <c r="N241">
        <f>VLOOKUP(B241,HIS退!B:F,5,FALSE)</f>
        <v>-40</v>
      </c>
      <c r="O241" t="str">
        <f t="shared" si="6"/>
        <v/>
      </c>
      <c r="P241" s="43">
        <f>VLOOKUP(C241,银行退!D:G,4,FALSE)</f>
        <v>40</v>
      </c>
      <c r="Q241" t="str">
        <f t="shared" si="7"/>
        <v/>
      </c>
      <c r="R241" t="e">
        <f>VLOOKUP(C241,银行退!D:J,7,FALSE)</f>
        <v>#N/A</v>
      </c>
    </row>
    <row r="242" spans="1:18" customFormat="1" ht="14.25" hidden="1">
      <c r="A242" s="17">
        <v>42906.699907407405</v>
      </c>
      <c r="B242">
        <v>312206</v>
      </c>
      <c r="C242" t="s">
        <v>1013</v>
      </c>
      <c r="D242" t="s">
        <v>1014</v>
      </c>
      <c r="E242" t="s">
        <v>1015</v>
      </c>
      <c r="F242" s="15">
        <v>630</v>
      </c>
      <c r="G242" t="s">
        <v>57</v>
      </c>
      <c r="H242" t="s">
        <v>57</v>
      </c>
      <c r="I242" t="s">
        <v>96</v>
      </c>
      <c r="J242" t="s">
        <v>46</v>
      </c>
      <c r="K242" t="s">
        <v>97</v>
      </c>
      <c r="L242" t="s">
        <v>1518</v>
      </c>
      <c r="M242" t="s">
        <v>1519</v>
      </c>
      <c r="N242">
        <f>VLOOKUP(B242,HIS退!B:F,5,FALSE)</f>
        <v>-630</v>
      </c>
      <c r="O242" t="str">
        <f t="shared" si="6"/>
        <v/>
      </c>
      <c r="P242" s="43">
        <f>VLOOKUP(C242,银行退!D:G,4,FALSE)</f>
        <v>630</v>
      </c>
      <c r="Q242" t="str">
        <f t="shared" si="7"/>
        <v/>
      </c>
      <c r="R242" t="e">
        <f>VLOOKUP(C242,银行退!D:J,7,FALSE)</f>
        <v>#N/A</v>
      </c>
    </row>
    <row r="243" spans="1:18" customFormat="1" ht="14.25" hidden="1">
      <c r="A243" s="17">
        <v>42906.702210648145</v>
      </c>
      <c r="B243">
        <v>312295</v>
      </c>
      <c r="C243" t="s">
        <v>1016</v>
      </c>
      <c r="D243" t="s">
        <v>1017</v>
      </c>
      <c r="E243" t="s">
        <v>1018</v>
      </c>
      <c r="F243" s="15">
        <v>96</v>
      </c>
      <c r="G243" t="s">
        <v>57</v>
      </c>
      <c r="H243" t="s">
        <v>57</v>
      </c>
      <c r="I243" t="s">
        <v>96</v>
      </c>
      <c r="J243" t="s">
        <v>46</v>
      </c>
      <c r="K243" t="s">
        <v>97</v>
      </c>
      <c r="L243" t="s">
        <v>1520</v>
      </c>
      <c r="M243" t="s">
        <v>1521</v>
      </c>
      <c r="N243">
        <f>VLOOKUP(B243,HIS退!B:F,5,FALSE)</f>
        <v>-96</v>
      </c>
      <c r="O243" t="str">
        <f t="shared" si="6"/>
        <v/>
      </c>
      <c r="P243" s="43">
        <f>VLOOKUP(C243,银行退!D:G,4,FALSE)</f>
        <v>96</v>
      </c>
      <c r="Q243" t="str">
        <f t="shared" si="7"/>
        <v/>
      </c>
      <c r="R243" t="e">
        <f>VLOOKUP(C243,银行退!D:J,7,FALSE)</f>
        <v>#N/A</v>
      </c>
    </row>
    <row r="244" spans="1:18" customFormat="1" ht="14.25" hidden="1">
      <c r="A244" s="17">
        <v>42906.702372685184</v>
      </c>
      <c r="B244">
        <v>312301</v>
      </c>
      <c r="C244" t="s">
        <v>1019</v>
      </c>
      <c r="D244" t="s">
        <v>1020</v>
      </c>
      <c r="E244" t="s">
        <v>1021</v>
      </c>
      <c r="F244" s="15">
        <v>150</v>
      </c>
      <c r="G244" t="s">
        <v>57</v>
      </c>
      <c r="H244" t="s">
        <v>57</v>
      </c>
      <c r="I244" t="s">
        <v>96</v>
      </c>
      <c r="J244" t="s">
        <v>46</v>
      </c>
      <c r="K244" t="s">
        <v>97</v>
      </c>
      <c r="L244" t="s">
        <v>1522</v>
      </c>
      <c r="M244" t="s">
        <v>1523</v>
      </c>
      <c r="N244">
        <f>VLOOKUP(B244,HIS退!B:F,5,FALSE)</f>
        <v>-150</v>
      </c>
      <c r="O244" t="str">
        <f t="shared" si="6"/>
        <v/>
      </c>
      <c r="P244" s="43">
        <f>VLOOKUP(C244,银行退!D:G,4,FALSE)</f>
        <v>150</v>
      </c>
      <c r="Q244" t="str">
        <f t="shared" si="7"/>
        <v/>
      </c>
      <c r="R244" t="e">
        <f>VLOOKUP(C244,银行退!D:J,7,FALSE)</f>
        <v>#N/A</v>
      </c>
    </row>
    <row r="245" spans="1:18" customFormat="1" ht="14.25" hidden="1">
      <c r="A245" s="17">
        <v>42906.709548611114</v>
      </c>
      <c r="B245">
        <v>312565</v>
      </c>
      <c r="C245" t="s">
        <v>1022</v>
      </c>
      <c r="D245" t="s">
        <v>1023</v>
      </c>
      <c r="E245" t="s">
        <v>1024</v>
      </c>
      <c r="F245" s="15">
        <v>54</v>
      </c>
      <c r="G245" t="s">
        <v>57</v>
      </c>
      <c r="H245" t="s">
        <v>57</v>
      </c>
      <c r="I245" t="s">
        <v>96</v>
      </c>
      <c r="J245" t="s">
        <v>46</v>
      </c>
      <c r="K245" t="s">
        <v>97</v>
      </c>
      <c r="L245" t="s">
        <v>1524</v>
      </c>
      <c r="M245" t="s">
        <v>1525</v>
      </c>
      <c r="N245">
        <f>VLOOKUP(B245,HIS退!B:F,5,FALSE)</f>
        <v>-54</v>
      </c>
      <c r="O245" t="str">
        <f t="shared" si="6"/>
        <v/>
      </c>
      <c r="P245" s="43">
        <f>VLOOKUP(C245,银行退!D:G,4,FALSE)</f>
        <v>54</v>
      </c>
      <c r="Q245" t="str">
        <f t="shared" si="7"/>
        <v/>
      </c>
      <c r="R245" t="e">
        <f>VLOOKUP(C245,银行退!D:J,7,FALSE)</f>
        <v>#N/A</v>
      </c>
    </row>
    <row r="246" spans="1:18" customFormat="1" ht="14.25" hidden="1">
      <c r="A246" s="17">
        <v>42906.713055555556</v>
      </c>
      <c r="B246">
        <v>312713</v>
      </c>
      <c r="C246" t="s">
        <v>1025</v>
      </c>
      <c r="D246" t="s">
        <v>1026</v>
      </c>
      <c r="E246" t="s">
        <v>1027</v>
      </c>
      <c r="F246" s="15">
        <v>700</v>
      </c>
      <c r="G246" t="s">
        <v>57</v>
      </c>
      <c r="H246" t="s">
        <v>57</v>
      </c>
      <c r="I246" t="s">
        <v>96</v>
      </c>
      <c r="J246" t="s">
        <v>46</v>
      </c>
      <c r="K246" t="s">
        <v>97</v>
      </c>
      <c r="L246" t="s">
        <v>1526</v>
      </c>
      <c r="M246" t="s">
        <v>1527</v>
      </c>
      <c r="N246">
        <f>VLOOKUP(B246,HIS退!B:F,5,FALSE)</f>
        <v>-700</v>
      </c>
      <c r="O246" t="str">
        <f t="shared" si="6"/>
        <v/>
      </c>
      <c r="P246" s="43">
        <f>VLOOKUP(C246,银行退!D:G,4,FALSE)</f>
        <v>700</v>
      </c>
      <c r="Q246" t="str">
        <f t="shared" si="7"/>
        <v/>
      </c>
      <c r="R246" t="e">
        <f>VLOOKUP(C246,银行退!D:J,7,FALSE)</f>
        <v>#N/A</v>
      </c>
    </row>
    <row r="247" spans="1:18" ht="14.25" hidden="1">
      <c r="A247" s="17">
        <v>42906.722627314812</v>
      </c>
      <c r="B247">
        <v>313025</v>
      </c>
      <c r="C247" t="s">
        <v>1028</v>
      </c>
      <c r="D247" t="s">
        <v>1029</v>
      </c>
      <c r="E247" t="s">
        <v>1030</v>
      </c>
      <c r="F247" s="15">
        <v>1536</v>
      </c>
      <c r="G247" t="s">
        <v>57</v>
      </c>
      <c r="H247" t="s">
        <v>57</v>
      </c>
      <c r="I247" t="s">
        <v>96</v>
      </c>
      <c r="J247" t="s">
        <v>360</v>
      </c>
      <c r="K247" t="s">
        <v>97</v>
      </c>
      <c r="L247" t="s">
        <v>1528</v>
      </c>
      <c r="M247" t="s">
        <v>1529</v>
      </c>
      <c r="N247" s="41">
        <f>VLOOKUP(B247,HIS退!B:F,5,FALSE)</f>
        <v>-1536</v>
      </c>
      <c r="O247" s="41" t="str">
        <f t="shared" si="6"/>
        <v/>
      </c>
      <c r="P247" s="58">
        <f>VLOOKUP(C247,银行退!D:G,4,FALSE)</f>
        <v>1536</v>
      </c>
      <c r="Q247" s="41" t="str">
        <f t="shared" si="7"/>
        <v/>
      </c>
      <c r="R247" s="41">
        <f>VLOOKUP(C247,银行退!D:J,7,FALSE)</f>
        <v>1</v>
      </c>
    </row>
    <row r="248" spans="1:18" customFormat="1" ht="14.25" hidden="1">
      <c r="A248" s="17">
        <v>42906.760127314818</v>
      </c>
      <c r="B248">
        <v>313573</v>
      </c>
      <c r="C248" t="s">
        <v>1031</v>
      </c>
      <c r="D248" t="s">
        <v>1032</v>
      </c>
      <c r="E248" t="s">
        <v>1033</v>
      </c>
      <c r="F248" s="15">
        <v>173</v>
      </c>
      <c r="G248" t="s">
        <v>57</v>
      </c>
      <c r="H248" t="s">
        <v>57</v>
      </c>
      <c r="I248" t="s">
        <v>96</v>
      </c>
      <c r="J248" t="s">
        <v>46</v>
      </c>
      <c r="K248" t="s">
        <v>97</v>
      </c>
      <c r="L248" t="s">
        <v>1530</v>
      </c>
      <c r="M248" t="s">
        <v>1531</v>
      </c>
      <c r="N248">
        <f>VLOOKUP(B248,HIS退!B:F,5,FALSE)</f>
        <v>-173</v>
      </c>
      <c r="O248" t="str">
        <f t="shared" si="6"/>
        <v/>
      </c>
      <c r="P248" s="43">
        <f>VLOOKUP(C248,银行退!D:G,4,FALSE)</f>
        <v>173</v>
      </c>
      <c r="Q248" t="str">
        <f t="shared" si="7"/>
        <v/>
      </c>
      <c r="R248" t="e">
        <f>VLOOKUP(C248,银行退!D:J,7,FALSE)</f>
        <v>#N/A</v>
      </c>
    </row>
    <row r="249" spans="1:18" ht="14.25">
      <c r="B249" s="41"/>
      <c r="F249" s="57"/>
    </row>
    <row r="250" spans="1:18" ht="14.25">
      <c r="B250" s="41"/>
      <c r="F250" s="57"/>
    </row>
    <row r="251" spans="1:18" ht="14.25">
      <c r="B251" s="41"/>
      <c r="F251" s="57"/>
    </row>
    <row r="252" spans="1:18" ht="14.25">
      <c r="B252" s="41"/>
      <c r="F252" s="57"/>
    </row>
    <row r="253" spans="1:18" ht="14.25">
      <c r="B253" s="41"/>
      <c r="F253" s="57"/>
    </row>
    <row r="254" spans="1:18" ht="14.25">
      <c r="B254" s="41"/>
      <c r="F254" s="57"/>
    </row>
    <row r="255" spans="1:18" ht="14.25">
      <c r="B255" s="41"/>
      <c r="F255" s="57"/>
    </row>
    <row r="256" spans="1:18" ht="14.25">
      <c r="B256" s="41"/>
      <c r="F256" s="57"/>
    </row>
    <row r="257" spans="2:13" ht="14.25">
      <c r="B257" s="41"/>
      <c r="F257" s="57"/>
    </row>
    <row r="258" spans="2:13" ht="14.25">
      <c r="B258" s="41"/>
      <c r="F258" s="57"/>
    </row>
    <row r="259" spans="2:13" ht="14.25">
      <c r="B259" s="41"/>
      <c r="F259" s="57"/>
    </row>
    <row r="260" spans="2:13" ht="14.25">
      <c r="B260" s="41"/>
      <c r="F260" s="57"/>
    </row>
    <row r="261" spans="2:13" ht="14.25">
      <c r="B261" s="41"/>
      <c r="F261" s="57"/>
    </row>
    <row r="262" spans="2:13" ht="14.25">
      <c r="B262" s="41"/>
      <c r="F262" s="57"/>
      <c r="M262" s="39"/>
    </row>
    <row r="263" spans="2:13" ht="14.25">
      <c r="B263" s="41"/>
      <c r="F263" s="57"/>
    </row>
    <row r="264" spans="2:13" ht="14.25">
      <c r="B264" s="41"/>
      <c r="F264" s="57"/>
    </row>
    <row r="265" spans="2:13" ht="14.25">
      <c r="B265" s="41"/>
      <c r="F265" s="57"/>
    </row>
    <row r="266" spans="2:13" ht="14.25">
      <c r="B266" s="41"/>
      <c r="F266" s="57"/>
    </row>
    <row r="267" spans="2:13" ht="14.25">
      <c r="B267" s="41"/>
      <c r="F267" s="57"/>
    </row>
    <row r="268" spans="2:13" ht="14.25">
      <c r="B268" s="41"/>
      <c r="F268" s="57"/>
    </row>
    <row r="269" spans="2:13" ht="14.25">
      <c r="B269" s="41"/>
      <c r="F269" s="57"/>
    </row>
    <row r="270" spans="2:13" ht="14.25">
      <c r="B270" s="41"/>
      <c r="F270" s="57"/>
    </row>
    <row r="271" spans="2:13" ht="14.25">
      <c r="B271" s="41"/>
      <c r="F271" s="57"/>
    </row>
    <row r="272" spans="2:13" ht="14.25">
      <c r="B272" s="41"/>
      <c r="F272" s="57"/>
    </row>
    <row r="273" spans="2:6" ht="14.25">
      <c r="B273" s="41"/>
      <c r="F273" s="57"/>
    </row>
  </sheetData>
  <autoFilter ref="A1:R248">
    <filterColumn colId="0">
      <filters>
        <dateGroupItem year="2017" month="6" day="16" dateTimeGrouping="day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46"/>
  <sheetViews>
    <sheetView workbookViewId="0">
      <selection activeCell="G1" sqref="G1:G1048576"/>
    </sheetView>
  </sheetViews>
  <sheetFormatPr defaultRowHeight="13.5"/>
  <cols>
    <col min="1" max="1" width="18.375" bestFit="1" customWidth="1"/>
    <col min="2" max="2" width="20.5" bestFit="1" customWidth="1"/>
    <col min="3" max="3" width="16" customWidth="1"/>
    <col min="4" max="4" width="14.75" customWidth="1"/>
    <col min="5" max="5" width="9.75" style="43" customWidth="1"/>
    <col min="6" max="6" width="21.625" customWidth="1"/>
    <col min="7" max="7" width="9.5" customWidth="1"/>
    <col min="8" max="8" width="24.5" style="43" customWidth="1"/>
    <col min="9" max="9" width="11.25" style="43" customWidth="1"/>
    <col min="10" max="10" width="9" style="43"/>
    <col min="11" max="11" width="13.875" style="43" bestFit="1" customWidth="1"/>
    <col min="12" max="12" width="9" style="43"/>
    <col min="13" max="13" width="13.125" customWidth="1"/>
    <col min="14" max="14" width="9.625" customWidth="1"/>
    <col min="15" max="15" width="10.5" style="43" bestFit="1" customWidth="1"/>
    <col min="16" max="17" width="5.25" bestFit="1" customWidth="1"/>
    <col min="18" max="18" width="11.5" customWidth="1"/>
    <col min="23" max="23" width="13" bestFit="1" customWidth="1"/>
  </cols>
  <sheetData>
    <row r="1" spans="1:24">
      <c r="A1" s="42" t="s">
        <v>2041</v>
      </c>
      <c r="B1" s="47" t="s">
        <v>2044</v>
      </c>
      <c r="C1" s="47" t="s">
        <v>2062</v>
      </c>
      <c r="D1" s="47" t="s">
        <v>2045</v>
      </c>
      <c r="E1" s="42" t="s">
        <v>2042</v>
      </c>
      <c r="F1" s="42" t="s">
        <v>132</v>
      </c>
      <c r="G1" s="42" t="s">
        <v>26</v>
      </c>
      <c r="H1" s="47" t="s">
        <v>249</v>
      </c>
      <c r="I1" s="47" t="s">
        <v>2043</v>
      </c>
      <c r="J1" s="47" t="s">
        <v>224</v>
      </c>
      <c r="K1" s="47" t="s">
        <v>132</v>
      </c>
      <c r="L1" s="47" t="s">
        <v>359</v>
      </c>
      <c r="M1" s="37"/>
      <c r="N1" s="37"/>
      <c r="O1" s="44"/>
      <c r="P1" s="37"/>
      <c r="Q1" s="37"/>
      <c r="R1" s="37"/>
      <c r="S1" s="37"/>
      <c r="T1" s="37"/>
      <c r="U1" s="37"/>
      <c r="V1" s="37"/>
      <c r="W1" s="42"/>
      <c r="X1" s="46"/>
    </row>
    <row r="2" spans="1:24" hidden="1">
      <c r="A2" s="23" t="s">
        <v>1034</v>
      </c>
      <c r="B2" s="23" t="s">
        <v>1603</v>
      </c>
      <c r="C2" s="49" t="str">
        <f>LEFT(B2,8)</f>
        <v>20170616</v>
      </c>
      <c r="D2" s="49" t="str">
        <f>RIGHT(B2,10)</f>
        <v>0052131989</v>
      </c>
      <c r="E2" t="s">
        <v>123</v>
      </c>
      <c r="F2" s="23" t="s">
        <v>1604</v>
      </c>
      <c r="G2">
        <v>300</v>
      </c>
      <c r="H2" s="48" t="str">
        <f>F2&amp;G2</f>
        <v>6217987300000030242300</v>
      </c>
      <c r="I2" s="48" t="e">
        <f>VLOOKUP(H2,银行退汇!H:K,4,FALSE)</f>
        <v>#N/A</v>
      </c>
      <c r="J2" s="48" t="e">
        <f>IF(I2&gt;0,1,"")</f>
        <v>#N/A</v>
      </c>
      <c r="K2" s="48" t="e">
        <f>VLOOKUP(H2,银行退汇!G:K,2,FALSE)</f>
        <v>#N/A</v>
      </c>
      <c r="L2" s="48" t="e">
        <f>VLOOKUP(H2,网银退汇!C:D,2,FALSE)</f>
        <v>#N/A</v>
      </c>
      <c r="M2" s="38"/>
      <c r="N2" s="38"/>
      <c r="O2" s="45"/>
      <c r="P2" s="38"/>
      <c r="Q2" s="38"/>
      <c r="R2" s="38"/>
      <c r="S2" s="38"/>
      <c r="T2" s="38"/>
      <c r="U2" s="38"/>
      <c r="V2" s="38"/>
      <c r="W2" s="38"/>
    </row>
    <row r="3" spans="1:24" hidden="1">
      <c r="A3" s="23" t="s">
        <v>1036</v>
      </c>
      <c r="B3" s="23" t="s">
        <v>1605</v>
      </c>
      <c r="C3" s="49" t="str">
        <f t="shared" ref="C3:C66" si="0">LEFT(B3,8)</f>
        <v>20170616</v>
      </c>
      <c r="D3" s="49" t="str">
        <f t="shared" ref="D3:D66" si="1">RIGHT(B3,10)</f>
        <v>0052133362</v>
      </c>
      <c r="E3" t="s">
        <v>123</v>
      </c>
      <c r="F3" s="23" t="s">
        <v>1606</v>
      </c>
      <c r="G3">
        <v>978</v>
      </c>
      <c r="H3" s="48" t="str">
        <f t="shared" ref="H3:H66" si="2">F3&amp;G3</f>
        <v>6217852700000743367978</v>
      </c>
      <c r="I3" s="48" t="e">
        <f>VLOOKUP(H3,银行退汇!H:K,4,FALSE)</f>
        <v>#N/A</v>
      </c>
      <c r="J3" s="48" t="e">
        <f t="shared" ref="J3:J66" si="3">IF(I3&gt;0,1,"")</f>
        <v>#N/A</v>
      </c>
      <c r="K3" s="48" t="e">
        <f>VLOOKUP(H3,银行退汇!G:K,2,FALSE)</f>
        <v>#N/A</v>
      </c>
      <c r="L3" s="48" t="e">
        <f>VLOOKUP(H3,网银退汇!C:D,2,FALSE)</f>
        <v>#N/A</v>
      </c>
      <c r="M3" s="38"/>
      <c r="N3" s="38"/>
      <c r="O3" s="45"/>
      <c r="P3" s="38"/>
      <c r="Q3" s="38"/>
      <c r="R3" s="38"/>
      <c r="S3" s="38"/>
      <c r="T3" s="38"/>
      <c r="U3" s="38"/>
      <c r="V3" s="38"/>
      <c r="W3" s="38"/>
    </row>
    <row r="4" spans="1:24" hidden="1">
      <c r="A4" s="23" t="s">
        <v>1038</v>
      </c>
      <c r="B4" s="23" t="s">
        <v>1607</v>
      </c>
      <c r="C4" s="49" t="str">
        <f t="shared" si="0"/>
        <v>20170616</v>
      </c>
      <c r="D4" s="49" t="str">
        <f t="shared" si="1"/>
        <v>0052133405</v>
      </c>
      <c r="E4" t="s">
        <v>123</v>
      </c>
      <c r="F4" s="23" t="s">
        <v>1606</v>
      </c>
      <c r="G4">
        <v>1604</v>
      </c>
      <c r="H4" s="48" t="str">
        <f t="shared" si="2"/>
        <v>62178527000007433671604</v>
      </c>
      <c r="I4" s="48" t="e">
        <f>VLOOKUP(H4,银行退汇!H:K,4,FALSE)</f>
        <v>#N/A</v>
      </c>
      <c r="J4" s="48" t="e">
        <f t="shared" si="3"/>
        <v>#N/A</v>
      </c>
      <c r="K4" s="48" t="e">
        <f>VLOOKUP(H4,银行退汇!G:K,2,FALSE)</f>
        <v>#N/A</v>
      </c>
      <c r="L4" s="48" t="e">
        <f>VLOOKUP(H4,网银退汇!C:D,2,FALSE)</f>
        <v>#N/A</v>
      </c>
      <c r="M4" s="38"/>
      <c r="N4" s="38"/>
      <c r="O4" s="45"/>
      <c r="P4" s="38"/>
      <c r="Q4" s="38"/>
      <c r="R4" s="38"/>
      <c r="S4" s="38"/>
      <c r="T4" s="38"/>
      <c r="U4" s="38"/>
      <c r="V4" s="38"/>
      <c r="W4" s="38"/>
    </row>
    <row r="5" spans="1:24" hidden="1">
      <c r="A5" s="23" t="s">
        <v>1040</v>
      </c>
      <c r="B5" s="23" t="s">
        <v>1608</v>
      </c>
      <c r="C5" s="49" t="str">
        <f t="shared" si="0"/>
        <v>20170616</v>
      </c>
      <c r="D5" s="49" t="str">
        <f t="shared" si="1"/>
        <v>0052134335</v>
      </c>
      <c r="E5" t="s">
        <v>123</v>
      </c>
      <c r="F5" s="23" t="s">
        <v>225</v>
      </c>
      <c r="G5">
        <v>564</v>
      </c>
      <c r="H5" s="48" t="str">
        <f t="shared" si="2"/>
        <v>6222022507004195311564</v>
      </c>
      <c r="I5" s="48">
        <f>VLOOKUP(H5,银行退汇!H:K,4,FALSE)</f>
        <v>564</v>
      </c>
      <c r="J5" s="48">
        <f t="shared" si="3"/>
        <v>1</v>
      </c>
      <c r="K5" s="48" t="e">
        <f>VLOOKUP(H5,银行退汇!G:K,2,FALSE)</f>
        <v>#N/A</v>
      </c>
      <c r="L5" s="48">
        <f>VLOOKUP(H5,网银退汇!C:D,2,FALSE)</f>
        <v>564</v>
      </c>
      <c r="M5" s="38"/>
      <c r="N5" s="38"/>
      <c r="O5" s="45"/>
      <c r="P5" s="38"/>
      <c r="Q5" s="38"/>
      <c r="R5" s="38"/>
      <c r="S5" s="38"/>
      <c r="T5" s="38"/>
      <c r="U5" s="38"/>
      <c r="V5" s="38"/>
      <c r="W5" s="38"/>
    </row>
    <row r="6" spans="1:24" hidden="1">
      <c r="A6" s="23" t="s">
        <v>1042</v>
      </c>
      <c r="B6" s="23" t="s">
        <v>1609</v>
      </c>
      <c r="C6" s="49" t="str">
        <f t="shared" si="0"/>
        <v>20170616</v>
      </c>
      <c r="D6" s="49" t="str">
        <f t="shared" si="1"/>
        <v>0052134852</v>
      </c>
      <c r="E6" t="s">
        <v>123</v>
      </c>
      <c r="F6" s="23" t="s">
        <v>1610</v>
      </c>
      <c r="G6">
        <v>17</v>
      </c>
      <c r="H6" s="48" t="str">
        <f t="shared" si="2"/>
        <v>622848060674280747617</v>
      </c>
      <c r="I6" s="48" t="e">
        <f>VLOOKUP(H6,银行退汇!H:K,4,FALSE)</f>
        <v>#N/A</v>
      </c>
      <c r="J6" s="48" t="e">
        <f t="shared" si="3"/>
        <v>#N/A</v>
      </c>
      <c r="K6" s="48" t="e">
        <f>VLOOKUP(H6,银行退汇!G:K,2,FALSE)</f>
        <v>#N/A</v>
      </c>
      <c r="L6" s="48" t="e">
        <f>VLOOKUP(H6,网银退汇!C:D,2,FALSE)</f>
        <v>#N/A</v>
      </c>
      <c r="M6" s="38"/>
      <c r="N6" s="38"/>
      <c r="O6" s="45"/>
      <c r="P6" s="38"/>
      <c r="Q6" s="38"/>
      <c r="R6" s="38"/>
      <c r="S6" s="38"/>
      <c r="T6" s="38"/>
      <c r="U6" s="38"/>
      <c r="V6" s="38"/>
      <c r="W6" s="38"/>
    </row>
    <row r="7" spans="1:24" hidden="1">
      <c r="A7" s="23" t="s">
        <v>1044</v>
      </c>
      <c r="B7" s="23" t="s">
        <v>1611</v>
      </c>
      <c r="C7" s="49" t="str">
        <f t="shared" si="0"/>
        <v>20170616</v>
      </c>
      <c r="D7" s="49" t="str">
        <f t="shared" si="1"/>
        <v>0052135104</v>
      </c>
      <c r="E7" t="s">
        <v>123</v>
      </c>
      <c r="F7" s="23" t="s">
        <v>1612</v>
      </c>
      <c r="G7">
        <v>400</v>
      </c>
      <c r="H7" s="48" t="str">
        <f t="shared" si="2"/>
        <v>5324505033800836400</v>
      </c>
      <c r="I7" s="48" t="e">
        <f>VLOOKUP(H7,银行退汇!H:K,4,FALSE)</f>
        <v>#N/A</v>
      </c>
      <c r="J7" s="48" t="e">
        <f t="shared" si="3"/>
        <v>#N/A</v>
      </c>
      <c r="K7" s="48" t="e">
        <f>VLOOKUP(H7,银行退汇!G:K,2,FALSE)</f>
        <v>#N/A</v>
      </c>
      <c r="L7" s="48" t="e">
        <f>VLOOKUP(H7,网银退汇!C:D,2,FALSE)</f>
        <v>#N/A</v>
      </c>
      <c r="M7" s="38"/>
      <c r="N7" s="38"/>
      <c r="O7" s="45"/>
      <c r="P7" s="38"/>
      <c r="Q7" s="38"/>
      <c r="R7" s="38"/>
      <c r="S7" s="38"/>
      <c r="T7" s="38"/>
      <c r="U7" s="38"/>
      <c r="V7" s="38"/>
      <c r="W7" s="38"/>
    </row>
    <row r="8" spans="1:24" hidden="1">
      <c r="A8" s="23" t="s">
        <v>1046</v>
      </c>
      <c r="B8" s="23" t="s">
        <v>1613</v>
      </c>
      <c r="C8" s="49" t="str">
        <f t="shared" si="0"/>
        <v>20170616</v>
      </c>
      <c r="D8" s="49" t="str">
        <f t="shared" si="1"/>
        <v>0052135503</v>
      </c>
      <c r="E8" t="s">
        <v>123</v>
      </c>
      <c r="F8" s="23" t="s">
        <v>1614</v>
      </c>
      <c r="G8">
        <v>46</v>
      </c>
      <c r="H8" s="48" t="str">
        <f t="shared" si="2"/>
        <v>622369090662664946</v>
      </c>
      <c r="I8" s="48" t="e">
        <f>VLOOKUP(H8,银行退汇!H:K,4,FALSE)</f>
        <v>#N/A</v>
      </c>
      <c r="J8" s="48" t="e">
        <f t="shared" si="3"/>
        <v>#N/A</v>
      </c>
      <c r="K8" s="48" t="e">
        <f>VLOOKUP(H8,银行退汇!G:K,2,FALSE)</f>
        <v>#N/A</v>
      </c>
      <c r="L8" s="48" t="e">
        <f>VLOOKUP(H8,网银退汇!C:D,2,FALSE)</f>
        <v>#N/A</v>
      </c>
      <c r="M8" s="38"/>
      <c r="N8" s="38"/>
      <c r="O8" s="45"/>
      <c r="P8" s="38"/>
      <c r="Q8" s="38"/>
      <c r="R8" s="38"/>
      <c r="S8" s="38"/>
      <c r="T8" s="38"/>
      <c r="U8" s="38"/>
      <c r="V8" s="38"/>
      <c r="W8" s="38"/>
    </row>
    <row r="9" spans="1:24" hidden="1">
      <c r="A9" s="23" t="s">
        <v>1048</v>
      </c>
      <c r="B9" s="23" t="s">
        <v>1615</v>
      </c>
      <c r="C9" s="49" t="str">
        <f t="shared" si="0"/>
        <v>20170616</v>
      </c>
      <c r="D9" s="49" t="str">
        <f t="shared" si="1"/>
        <v>0052137876</v>
      </c>
      <c r="E9" t="s">
        <v>123</v>
      </c>
      <c r="F9" s="23" t="s">
        <v>1616</v>
      </c>
      <c r="G9">
        <v>1468</v>
      </c>
      <c r="H9" s="48" t="str">
        <f t="shared" si="2"/>
        <v>62262042000462771468</v>
      </c>
      <c r="I9" s="48" t="e">
        <f>VLOOKUP(H9,银行退汇!H:K,4,FALSE)</f>
        <v>#N/A</v>
      </c>
      <c r="J9" s="48" t="e">
        <f t="shared" si="3"/>
        <v>#N/A</v>
      </c>
      <c r="K9" s="48" t="e">
        <f>VLOOKUP(H9,银行退汇!G:K,2,FALSE)</f>
        <v>#N/A</v>
      </c>
      <c r="L9" s="48" t="e">
        <f>VLOOKUP(H9,网银退汇!C:D,2,FALSE)</f>
        <v>#N/A</v>
      </c>
      <c r="M9" s="38"/>
      <c r="N9" s="38"/>
      <c r="O9" s="45"/>
      <c r="P9" s="38"/>
      <c r="Q9" s="38"/>
      <c r="R9" s="38"/>
      <c r="S9" s="38"/>
      <c r="T9" s="38"/>
      <c r="U9" s="38"/>
      <c r="V9" s="38"/>
      <c r="W9" s="38"/>
    </row>
    <row r="10" spans="1:24" hidden="1">
      <c r="A10" s="23" t="s">
        <v>1052</v>
      </c>
      <c r="B10" s="23" t="s">
        <v>1617</v>
      </c>
      <c r="C10" s="49" t="str">
        <f t="shared" si="0"/>
        <v>20170616</v>
      </c>
      <c r="D10" s="49" t="str">
        <f t="shared" si="1"/>
        <v>0052138405</v>
      </c>
      <c r="E10" t="s">
        <v>123</v>
      </c>
      <c r="F10" s="23" t="s">
        <v>1618</v>
      </c>
      <c r="G10">
        <v>328</v>
      </c>
      <c r="H10" s="48" t="str">
        <f t="shared" si="2"/>
        <v>6223690961596109328</v>
      </c>
      <c r="I10" s="48" t="e">
        <f>VLOOKUP(H10,银行退汇!H:K,4,FALSE)</f>
        <v>#N/A</v>
      </c>
      <c r="J10" s="48" t="e">
        <f t="shared" si="3"/>
        <v>#N/A</v>
      </c>
      <c r="K10" s="48" t="e">
        <f>VLOOKUP(H10,银行退汇!G:K,2,FALSE)</f>
        <v>#N/A</v>
      </c>
      <c r="L10" s="48" t="e">
        <f>VLOOKUP(H10,网银退汇!C:D,2,FALSE)</f>
        <v>#N/A</v>
      </c>
      <c r="M10" s="38"/>
      <c r="N10" s="38"/>
      <c r="O10" s="45"/>
      <c r="P10" s="38"/>
      <c r="Q10" s="38"/>
      <c r="R10" s="38"/>
      <c r="S10" s="38"/>
      <c r="T10" s="38"/>
      <c r="U10" s="38"/>
      <c r="V10" s="38"/>
      <c r="W10" s="38"/>
    </row>
    <row r="11" spans="1:24" hidden="1">
      <c r="A11" s="23" t="s">
        <v>1050</v>
      </c>
      <c r="B11" s="23" t="s">
        <v>1619</v>
      </c>
      <c r="C11" s="49" t="str">
        <f t="shared" si="0"/>
        <v>20170616</v>
      </c>
      <c r="D11" s="49" t="str">
        <f t="shared" si="1"/>
        <v>0052138462</v>
      </c>
      <c r="E11" t="s">
        <v>123</v>
      </c>
      <c r="F11" s="23" t="s">
        <v>1620</v>
      </c>
      <c r="G11">
        <v>600</v>
      </c>
      <c r="H11" s="48" t="str">
        <f t="shared" si="2"/>
        <v>6228483318592220472600</v>
      </c>
      <c r="I11" s="48" t="e">
        <f>VLOOKUP(H11,银行退汇!H:K,4,FALSE)</f>
        <v>#N/A</v>
      </c>
      <c r="J11" s="48" t="e">
        <f t="shared" si="3"/>
        <v>#N/A</v>
      </c>
      <c r="K11" s="48" t="e">
        <f>VLOOKUP(H11,银行退汇!G:K,2,FALSE)</f>
        <v>#N/A</v>
      </c>
      <c r="L11" s="48" t="e">
        <f>VLOOKUP(H11,网银退汇!C:D,2,FALSE)</f>
        <v>#N/A</v>
      </c>
      <c r="M11" s="38"/>
      <c r="N11" s="38"/>
      <c r="O11" s="45"/>
      <c r="P11" s="38"/>
      <c r="Q11" s="38"/>
      <c r="R11" s="38"/>
      <c r="S11" s="38"/>
      <c r="T11" s="38"/>
      <c r="U11" s="38"/>
      <c r="V11" s="38"/>
      <c r="W11" s="38"/>
    </row>
    <row r="12" spans="1:24" hidden="1">
      <c r="A12" s="23" t="s">
        <v>1054</v>
      </c>
      <c r="B12" s="23" t="s">
        <v>1621</v>
      </c>
      <c r="C12" s="49" t="str">
        <f t="shared" si="0"/>
        <v>20170616</v>
      </c>
      <c r="D12" s="49" t="str">
        <f t="shared" si="1"/>
        <v>0052140046</v>
      </c>
      <c r="E12" t="s">
        <v>123</v>
      </c>
      <c r="F12" s="23" t="s">
        <v>1622</v>
      </c>
      <c r="G12">
        <v>8411</v>
      </c>
      <c r="H12" s="48" t="str">
        <f t="shared" si="2"/>
        <v>62319000001030713008411</v>
      </c>
      <c r="I12" s="48" t="e">
        <f>VLOOKUP(H12,银行退汇!H:K,4,FALSE)</f>
        <v>#N/A</v>
      </c>
      <c r="J12" s="48" t="e">
        <f t="shared" si="3"/>
        <v>#N/A</v>
      </c>
      <c r="K12" s="48" t="e">
        <f>VLOOKUP(H12,银行退汇!G:K,2,FALSE)</f>
        <v>#N/A</v>
      </c>
      <c r="L12" s="48" t="e">
        <f>VLOOKUP(H12,网银退汇!C:D,2,FALSE)</f>
        <v>#N/A</v>
      </c>
      <c r="M12" s="38"/>
      <c r="N12" s="38"/>
      <c r="O12" s="45"/>
      <c r="P12" s="38"/>
      <c r="Q12" s="38"/>
      <c r="R12" s="38"/>
      <c r="S12" s="38"/>
      <c r="T12" s="38"/>
      <c r="U12" s="38"/>
      <c r="V12" s="38"/>
      <c r="W12" s="38"/>
    </row>
    <row r="13" spans="1:24" hidden="1">
      <c r="A13" s="23" t="s">
        <v>1057</v>
      </c>
      <c r="B13" s="23" t="s">
        <v>1623</v>
      </c>
      <c r="C13" s="49" t="str">
        <f t="shared" si="0"/>
        <v>20170616</v>
      </c>
      <c r="D13" s="49" t="str">
        <f t="shared" si="1"/>
        <v>0052140910</v>
      </c>
      <c r="E13" t="s">
        <v>123</v>
      </c>
      <c r="F13" s="23" t="s">
        <v>228</v>
      </c>
      <c r="G13">
        <v>800</v>
      </c>
      <c r="H13" s="48" t="str">
        <f t="shared" si="2"/>
        <v>6231900000057513364800</v>
      </c>
      <c r="I13" s="48">
        <f>VLOOKUP(H13,银行退汇!H:K,4,FALSE)</f>
        <v>800</v>
      </c>
      <c r="J13" s="48">
        <f t="shared" si="3"/>
        <v>1</v>
      </c>
      <c r="K13" s="48" t="e">
        <f>VLOOKUP(H13,银行退汇!G:K,2,FALSE)</f>
        <v>#N/A</v>
      </c>
      <c r="L13" s="48">
        <f>VLOOKUP(H13,网银退汇!C:D,2,FALSE)</f>
        <v>800</v>
      </c>
      <c r="M13" s="38"/>
      <c r="N13" s="38"/>
      <c r="O13" s="45"/>
      <c r="P13" s="38"/>
      <c r="Q13" s="38"/>
      <c r="R13" s="38"/>
      <c r="S13" s="38"/>
      <c r="T13" s="38"/>
      <c r="U13" s="38"/>
      <c r="V13" s="38"/>
      <c r="W13" s="38"/>
    </row>
    <row r="14" spans="1:24" hidden="1">
      <c r="A14" s="23" t="s">
        <v>1059</v>
      </c>
      <c r="B14" s="23" t="s">
        <v>1624</v>
      </c>
      <c r="C14" s="49" t="str">
        <f t="shared" si="0"/>
        <v>20170616</v>
      </c>
      <c r="D14" s="49" t="str">
        <f t="shared" si="1"/>
        <v>0052140971</v>
      </c>
      <c r="E14" t="s">
        <v>123</v>
      </c>
      <c r="F14" s="23" t="s">
        <v>1625</v>
      </c>
      <c r="G14">
        <v>800</v>
      </c>
      <c r="H14" s="48" t="str">
        <f t="shared" si="2"/>
        <v>6231900000057499697800</v>
      </c>
      <c r="I14" s="48" t="e">
        <f>VLOOKUP(H14,银行退汇!H:K,4,FALSE)</f>
        <v>#N/A</v>
      </c>
      <c r="J14" s="48" t="e">
        <f t="shared" si="3"/>
        <v>#N/A</v>
      </c>
      <c r="K14" s="48" t="e">
        <f>VLOOKUP(H14,银行退汇!G:K,2,FALSE)</f>
        <v>#N/A</v>
      </c>
      <c r="L14" s="48" t="e">
        <f>VLOOKUP(H14,网银退汇!C:D,2,FALSE)</f>
        <v>#N/A</v>
      </c>
      <c r="M14" s="38"/>
      <c r="N14" s="38"/>
      <c r="O14" s="45"/>
      <c r="P14" s="38"/>
      <c r="Q14" s="38"/>
      <c r="R14" s="38"/>
      <c r="S14" s="38"/>
      <c r="T14" s="38"/>
      <c r="U14" s="38"/>
      <c r="V14" s="38"/>
      <c r="W14" s="38"/>
    </row>
    <row r="15" spans="1:24" hidden="1">
      <c r="A15" s="23" t="s">
        <v>1061</v>
      </c>
      <c r="B15" s="23" t="s">
        <v>1626</v>
      </c>
      <c r="C15" s="49" t="str">
        <f t="shared" si="0"/>
        <v>20170616</v>
      </c>
      <c r="D15" s="49" t="str">
        <f t="shared" si="1"/>
        <v>0052141115</v>
      </c>
      <c r="E15" t="s">
        <v>123</v>
      </c>
      <c r="F15" s="23" t="s">
        <v>231</v>
      </c>
      <c r="G15">
        <v>363</v>
      </c>
      <c r="H15" s="48" t="str">
        <f t="shared" si="2"/>
        <v>6217003860036310421363</v>
      </c>
      <c r="I15" s="48">
        <f>VLOOKUP(H15,银行退汇!H:K,4,FALSE)</f>
        <v>363</v>
      </c>
      <c r="J15" s="48">
        <f t="shared" si="3"/>
        <v>1</v>
      </c>
      <c r="K15" s="48" t="e">
        <f>VLOOKUP(H15,银行退汇!G:K,2,FALSE)</f>
        <v>#N/A</v>
      </c>
      <c r="L15" s="48">
        <f>VLOOKUP(H15,网银退汇!C:D,2,FALSE)</f>
        <v>363</v>
      </c>
      <c r="M15" s="38"/>
      <c r="N15" s="38"/>
      <c r="O15" s="45"/>
      <c r="P15" s="38"/>
      <c r="Q15" s="38"/>
      <c r="R15" s="38"/>
      <c r="S15" s="38"/>
      <c r="T15" s="38"/>
      <c r="U15" s="38"/>
      <c r="V15" s="38"/>
      <c r="W15" s="38"/>
    </row>
    <row r="16" spans="1:24" hidden="1">
      <c r="A16" s="23" t="s">
        <v>1063</v>
      </c>
      <c r="B16" s="23" t="s">
        <v>1627</v>
      </c>
      <c r="C16" s="49" t="str">
        <f t="shared" si="0"/>
        <v>20170616</v>
      </c>
      <c r="D16" s="49" t="str">
        <f t="shared" si="1"/>
        <v>0052142301</v>
      </c>
      <c r="E16" t="s">
        <v>123</v>
      </c>
      <c r="F16" s="23" t="s">
        <v>1628</v>
      </c>
      <c r="G16">
        <v>450</v>
      </c>
      <c r="H16" s="48" t="str">
        <f t="shared" si="2"/>
        <v>6217996620002211345450</v>
      </c>
      <c r="I16" s="48" t="e">
        <f>VLOOKUP(H16,银行退汇!H:K,4,FALSE)</f>
        <v>#N/A</v>
      </c>
      <c r="J16" s="48" t="e">
        <f t="shared" si="3"/>
        <v>#N/A</v>
      </c>
      <c r="K16" s="48" t="e">
        <f>VLOOKUP(H16,银行退汇!G:K,2,FALSE)</f>
        <v>#N/A</v>
      </c>
      <c r="L16" s="48" t="e">
        <f>VLOOKUP(H16,网银退汇!C:D,2,FALSE)</f>
        <v>#N/A</v>
      </c>
      <c r="M16" s="38"/>
      <c r="N16" s="38"/>
      <c r="O16" s="45"/>
      <c r="P16" s="38"/>
      <c r="Q16" s="38"/>
      <c r="R16" s="38"/>
      <c r="S16" s="38"/>
      <c r="T16" s="38"/>
      <c r="U16" s="38"/>
      <c r="V16" s="38"/>
      <c r="W16" s="38"/>
    </row>
    <row r="17" spans="1:23" hidden="1">
      <c r="A17" s="23" t="s">
        <v>1065</v>
      </c>
      <c r="B17" s="23" t="s">
        <v>1629</v>
      </c>
      <c r="C17" s="49" t="str">
        <f t="shared" si="0"/>
        <v>20170616</v>
      </c>
      <c r="D17" s="49" t="str">
        <f t="shared" si="1"/>
        <v>0052143297</v>
      </c>
      <c r="E17" t="s">
        <v>123</v>
      </c>
      <c r="F17" s="23" t="s">
        <v>234</v>
      </c>
      <c r="G17">
        <v>4</v>
      </c>
      <c r="H17" s="48" t="str">
        <f t="shared" si="2"/>
        <v>62170038600160834024</v>
      </c>
      <c r="I17" s="48">
        <f>VLOOKUP(H17,银行退汇!H:K,4,FALSE)</f>
        <v>4</v>
      </c>
      <c r="J17" s="48">
        <f t="shared" si="3"/>
        <v>1</v>
      </c>
      <c r="K17" s="48" t="e">
        <f>VLOOKUP(H17,银行退汇!G:K,2,FALSE)</f>
        <v>#N/A</v>
      </c>
      <c r="L17" s="48">
        <f>VLOOKUP(H17,网银退汇!C:D,2,FALSE)</f>
        <v>4</v>
      </c>
      <c r="M17" s="38"/>
      <c r="N17" s="38"/>
      <c r="O17" s="45"/>
      <c r="P17" s="38"/>
      <c r="Q17" s="38"/>
      <c r="R17" s="38"/>
      <c r="S17" s="38"/>
      <c r="T17" s="38"/>
      <c r="U17" s="38"/>
      <c r="V17" s="38"/>
      <c r="W17" s="38"/>
    </row>
    <row r="18" spans="1:23" hidden="1">
      <c r="A18" s="23" t="s">
        <v>1067</v>
      </c>
      <c r="B18" s="23" t="s">
        <v>1630</v>
      </c>
      <c r="C18" s="49" t="str">
        <f t="shared" si="0"/>
        <v>20170616</v>
      </c>
      <c r="D18" s="49" t="str">
        <f t="shared" si="1"/>
        <v>0052147129</v>
      </c>
      <c r="E18" t="s">
        <v>123</v>
      </c>
      <c r="F18" s="23" t="s">
        <v>226</v>
      </c>
      <c r="G18">
        <v>612</v>
      </c>
      <c r="H18" s="48" t="str">
        <f t="shared" si="2"/>
        <v>6259960088871637612</v>
      </c>
      <c r="I18" s="48">
        <f>VLOOKUP(H18,银行退汇!H:K,4,FALSE)</f>
        <v>612</v>
      </c>
      <c r="J18" s="48">
        <f t="shared" si="3"/>
        <v>1</v>
      </c>
      <c r="K18" s="48" t="e">
        <f>VLOOKUP(H18,银行退汇!G:K,2,FALSE)</f>
        <v>#N/A</v>
      </c>
      <c r="L18" s="48">
        <f>VLOOKUP(H18,网银退汇!C:D,2,FALSE)</f>
        <v>612</v>
      </c>
      <c r="M18" s="38"/>
      <c r="N18" s="38"/>
      <c r="O18" s="45"/>
      <c r="P18" s="38"/>
      <c r="Q18" s="38"/>
      <c r="R18" s="38"/>
      <c r="S18" s="38"/>
      <c r="T18" s="38"/>
      <c r="U18" s="38"/>
      <c r="V18" s="38"/>
      <c r="W18" s="38"/>
    </row>
    <row r="19" spans="1:23" hidden="1">
      <c r="A19" s="23" t="s">
        <v>1069</v>
      </c>
      <c r="B19" s="23" t="s">
        <v>1631</v>
      </c>
      <c r="C19" s="49" t="str">
        <f t="shared" si="0"/>
        <v>20170616</v>
      </c>
      <c r="D19" s="49" t="str">
        <f t="shared" si="1"/>
        <v>0052151154</v>
      </c>
      <c r="E19" t="s">
        <v>123</v>
      </c>
      <c r="F19" s="23" t="s">
        <v>1632</v>
      </c>
      <c r="G19">
        <v>259</v>
      </c>
      <c r="H19" s="48" t="str">
        <f t="shared" si="2"/>
        <v>4581232410031387259</v>
      </c>
      <c r="I19" s="48" t="e">
        <f>VLOOKUP(H19,银行退汇!H:K,4,FALSE)</f>
        <v>#N/A</v>
      </c>
      <c r="J19" s="48" t="e">
        <f t="shared" si="3"/>
        <v>#N/A</v>
      </c>
      <c r="K19" s="48" t="e">
        <f>VLOOKUP(H19,银行退汇!G:K,2,FALSE)</f>
        <v>#N/A</v>
      </c>
      <c r="L19" s="48" t="e">
        <f>VLOOKUP(H19,网银退汇!C:D,2,FALSE)</f>
        <v>#N/A</v>
      </c>
      <c r="M19" s="38"/>
      <c r="N19" s="38"/>
      <c r="O19" s="45"/>
      <c r="P19" s="38"/>
      <c r="Q19" s="38"/>
      <c r="R19" s="38"/>
      <c r="S19" s="38"/>
      <c r="T19" s="38"/>
      <c r="U19" s="38"/>
      <c r="V19" s="38"/>
      <c r="W19" s="38"/>
    </row>
    <row r="20" spans="1:23" hidden="1">
      <c r="A20" s="23" t="s">
        <v>1071</v>
      </c>
      <c r="B20" s="23" t="s">
        <v>1633</v>
      </c>
      <c r="C20" s="49" t="str">
        <f t="shared" si="0"/>
        <v>20170616</v>
      </c>
      <c r="D20" s="49" t="str">
        <f t="shared" si="1"/>
        <v>0052151576</v>
      </c>
      <c r="E20" t="s">
        <v>123</v>
      </c>
      <c r="F20" s="23" t="s">
        <v>1612</v>
      </c>
      <c r="G20">
        <v>86</v>
      </c>
      <c r="H20" s="48" t="str">
        <f t="shared" si="2"/>
        <v>532450503380083686</v>
      </c>
      <c r="I20" s="48" t="e">
        <f>VLOOKUP(H20,银行退汇!H:K,4,FALSE)</f>
        <v>#N/A</v>
      </c>
      <c r="J20" s="48" t="e">
        <f t="shared" si="3"/>
        <v>#N/A</v>
      </c>
      <c r="K20" s="48" t="e">
        <f>VLOOKUP(H20,银行退汇!G:K,2,FALSE)</f>
        <v>#N/A</v>
      </c>
      <c r="L20" s="48" t="e">
        <f>VLOOKUP(H20,网银退汇!C:D,2,FALSE)</f>
        <v>#N/A</v>
      </c>
      <c r="M20" s="38"/>
      <c r="N20" s="38"/>
      <c r="O20" s="45"/>
      <c r="P20" s="38"/>
      <c r="Q20" s="38"/>
      <c r="R20" s="38"/>
      <c r="S20" s="38"/>
      <c r="T20" s="38"/>
      <c r="U20" s="38"/>
      <c r="V20" s="38"/>
      <c r="W20" s="38"/>
    </row>
    <row r="21" spans="1:23" hidden="1">
      <c r="A21" s="23" t="s">
        <v>1073</v>
      </c>
      <c r="B21" s="23" t="s">
        <v>1634</v>
      </c>
      <c r="C21" s="49" t="str">
        <f t="shared" si="0"/>
        <v>20170616</v>
      </c>
      <c r="D21" s="49" t="str">
        <f t="shared" si="1"/>
        <v>0052151633</v>
      </c>
      <c r="E21" t="s">
        <v>123</v>
      </c>
      <c r="F21" s="23" t="s">
        <v>1612</v>
      </c>
      <c r="G21">
        <v>115</v>
      </c>
      <c r="H21" s="48" t="str">
        <f t="shared" si="2"/>
        <v>5324505033800836115</v>
      </c>
      <c r="I21" s="48" t="e">
        <f>VLOOKUP(H21,银行退汇!H:K,4,FALSE)</f>
        <v>#N/A</v>
      </c>
      <c r="J21" s="48" t="e">
        <f t="shared" si="3"/>
        <v>#N/A</v>
      </c>
      <c r="K21" s="48" t="e">
        <f>VLOOKUP(H21,银行退汇!G:K,2,FALSE)</f>
        <v>#N/A</v>
      </c>
      <c r="L21" s="48" t="e">
        <f>VLOOKUP(H21,网银退汇!C:D,2,FALSE)</f>
        <v>#N/A</v>
      </c>
      <c r="M21" s="38"/>
      <c r="N21" s="38"/>
      <c r="O21" s="45"/>
      <c r="P21" s="38"/>
      <c r="Q21" s="38"/>
      <c r="R21" s="38"/>
      <c r="S21" s="38"/>
      <c r="T21" s="38"/>
      <c r="U21" s="38"/>
      <c r="V21" s="38"/>
      <c r="W21" s="38"/>
    </row>
    <row r="22" spans="1:23" hidden="1">
      <c r="A22" s="23" t="s">
        <v>1075</v>
      </c>
      <c r="B22" s="23" t="s">
        <v>1635</v>
      </c>
      <c r="C22" s="49" t="str">
        <f t="shared" si="0"/>
        <v>20170616</v>
      </c>
      <c r="D22" s="49" t="str">
        <f t="shared" si="1"/>
        <v>0052151718</v>
      </c>
      <c r="E22" t="s">
        <v>123</v>
      </c>
      <c r="F22" s="23" t="s">
        <v>1612</v>
      </c>
      <c r="G22">
        <v>72</v>
      </c>
      <c r="H22" s="48" t="str">
        <f t="shared" si="2"/>
        <v>532450503380083672</v>
      </c>
      <c r="I22" s="48" t="e">
        <f>VLOOKUP(H22,银行退汇!H:K,4,FALSE)</f>
        <v>#N/A</v>
      </c>
      <c r="J22" s="48" t="e">
        <f t="shared" si="3"/>
        <v>#N/A</v>
      </c>
      <c r="K22" s="48" t="e">
        <f>VLOOKUP(H22,银行退汇!G:K,2,FALSE)</f>
        <v>#N/A</v>
      </c>
      <c r="L22" s="48" t="e">
        <f>VLOOKUP(H22,网银退汇!C:D,2,FALSE)</f>
        <v>#N/A</v>
      </c>
      <c r="M22" s="38"/>
      <c r="N22" s="38"/>
      <c r="O22" s="45"/>
      <c r="P22" s="38"/>
      <c r="Q22" s="38"/>
      <c r="R22" s="38"/>
      <c r="S22" s="38"/>
      <c r="T22" s="38"/>
      <c r="U22" s="38"/>
      <c r="V22" s="38"/>
      <c r="W22" s="38"/>
    </row>
    <row r="23" spans="1:23" hidden="1">
      <c r="A23" s="23" t="s">
        <v>1077</v>
      </c>
      <c r="B23" s="23" t="s">
        <v>1636</v>
      </c>
      <c r="C23" s="49" t="str">
        <f t="shared" si="0"/>
        <v>20170616</v>
      </c>
      <c r="D23" s="49" t="str">
        <f t="shared" si="1"/>
        <v>0052152107</v>
      </c>
      <c r="E23" t="s">
        <v>123</v>
      </c>
      <c r="F23" s="23" t="s">
        <v>1637</v>
      </c>
      <c r="G23">
        <v>2000</v>
      </c>
      <c r="H23" s="48" t="str">
        <f t="shared" si="2"/>
        <v>62366839500002549082000</v>
      </c>
      <c r="I23" s="48" t="e">
        <f>VLOOKUP(H23,银行退汇!H:K,4,FALSE)</f>
        <v>#N/A</v>
      </c>
      <c r="J23" s="48" t="e">
        <f t="shared" si="3"/>
        <v>#N/A</v>
      </c>
      <c r="K23" s="48" t="e">
        <f>VLOOKUP(H23,银行退汇!G:K,2,FALSE)</f>
        <v>#N/A</v>
      </c>
      <c r="L23" s="48" t="e">
        <f>VLOOKUP(H23,网银退汇!C:D,2,FALSE)</f>
        <v>#N/A</v>
      </c>
      <c r="M23" s="38"/>
      <c r="N23" s="38"/>
      <c r="O23" s="45"/>
      <c r="P23" s="38"/>
      <c r="Q23" s="38"/>
      <c r="R23" s="38"/>
      <c r="S23" s="38"/>
      <c r="T23" s="38"/>
      <c r="U23" s="38"/>
      <c r="V23" s="38"/>
      <c r="W23" s="38"/>
    </row>
    <row r="24" spans="1:23" hidden="1">
      <c r="A24" s="23" t="s">
        <v>1079</v>
      </c>
      <c r="B24" s="23" t="s">
        <v>1638</v>
      </c>
      <c r="C24" s="49" t="str">
        <f t="shared" si="0"/>
        <v>20170616</v>
      </c>
      <c r="D24" s="49" t="str">
        <f t="shared" si="1"/>
        <v>0052152535</v>
      </c>
      <c r="E24" t="s">
        <v>123</v>
      </c>
      <c r="F24" s="23" t="s">
        <v>1639</v>
      </c>
      <c r="G24">
        <v>38</v>
      </c>
      <c r="H24" s="48" t="str">
        <f t="shared" si="2"/>
        <v>622848119853699697938</v>
      </c>
      <c r="I24" s="48" t="e">
        <f>VLOOKUP(H24,银行退汇!H:K,4,FALSE)</f>
        <v>#N/A</v>
      </c>
      <c r="J24" s="48" t="e">
        <f t="shared" si="3"/>
        <v>#N/A</v>
      </c>
      <c r="K24" s="48" t="e">
        <f>VLOOKUP(H24,银行退汇!G:K,2,FALSE)</f>
        <v>#N/A</v>
      </c>
      <c r="L24" s="48" t="e">
        <f>VLOOKUP(H24,网银退汇!C:D,2,FALSE)</f>
        <v>#N/A</v>
      </c>
      <c r="M24" s="38"/>
      <c r="N24" s="38"/>
      <c r="O24" s="45"/>
      <c r="P24" s="38"/>
      <c r="Q24" s="38"/>
      <c r="R24" s="38"/>
      <c r="S24" s="38"/>
      <c r="T24" s="38"/>
      <c r="U24" s="38"/>
      <c r="V24" s="38"/>
      <c r="W24" s="38"/>
    </row>
    <row r="25" spans="1:23" hidden="1">
      <c r="A25" s="23" t="s">
        <v>1083</v>
      </c>
      <c r="B25" s="23" t="s">
        <v>1640</v>
      </c>
      <c r="C25" s="49" t="str">
        <f t="shared" si="0"/>
        <v>20170616</v>
      </c>
      <c r="D25" s="49" t="str">
        <f t="shared" si="1"/>
        <v>0052152883</v>
      </c>
      <c r="E25" t="s">
        <v>123</v>
      </c>
      <c r="F25" s="23" t="s">
        <v>1641</v>
      </c>
      <c r="G25">
        <v>1019</v>
      </c>
      <c r="H25" s="48" t="str">
        <f t="shared" si="2"/>
        <v>62831742405962601019</v>
      </c>
      <c r="I25" s="48" t="e">
        <f>VLOOKUP(H25,银行退汇!H:K,4,FALSE)</f>
        <v>#N/A</v>
      </c>
      <c r="J25" s="48" t="e">
        <f t="shared" si="3"/>
        <v>#N/A</v>
      </c>
      <c r="K25" s="48" t="e">
        <f>VLOOKUP(H25,银行退汇!G:K,2,FALSE)</f>
        <v>#N/A</v>
      </c>
      <c r="L25" s="48" t="e">
        <f>VLOOKUP(H25,网银退汇!C:D,2,FALSE)</f>
        <v>#N/A</v>
      </c>
      <c r="M25" s="38"/>
      <c r="N25" s="38"/>
      <c r="O25" s="45"/>
      <c r="P25" s="38"/>
      <c r="Q25" s="38"/>
      <c r="R25" s="38"/>
      <c r="S25" s="38"/>
      <c r="T25" s="38"/>
      <c r="U25" s="38"/>
      <c r="V25" s="38"/>
      <c r="W25" s="38"/>
    </row>
    <row r="26" spans="1:23" hidden="1">
      <c r="A26" s="23" t="s">
        <v>1081</v>
      </c>
      <c r="B26" s="23" t="s">
        <v>1642</v>
      </c>
      <c r="C26" s="49" t="str">
        <f t="shared" si="0"/>
        <v>20170616</v>
      </c>
      <c r="D26" s="49" t="str">
        <f t="shared" si="1"/>
        <v>0052152912</v>
      </c>
      <c r="E26" t="s">
        <v>123</v>
      </c>
      <c r="F26" s="23" t="s">
        <v>1643</v>
      </c>
      <c r="G26">
        <v>165</v>
      </c>
      <c r="H26" s="48" t="str">
        <f t="shared" si="2"/>
        <v>6223691157597596165</v>
      </c>
      <c r="I26" s="48" t="e">
        <f>VLOOKUP(H26,银行退汇!H:K,4,FALSE)</f>
        <v>#N/A</v>
      </c>
      <c r="J26" s="48" t="e">
        <f t="shared" si="3"/>
        <v>#N/A</v>
      </c>
      <c r="K26" s="48" t="e">
        <f>VLOOKUP(H26,银行退汇!G:K,2,FALSE)</f>
        <v>#N/A</v>
      </c>
      <c r="L26" s="48" t="e">
        <f>VLOOKUP(H26,网银退汇!C:D,2,FALSE)</f>
        <v>#N/A</v>
      </c>
      <c r="M26" s="38"/>
      <c r="N26" s="38"/>
      <c r="O26" s="45"/>
      <c r="P26" s="38"/>
      <c r="Q26" s="38"/>
      <c r="R26" s="38"/>
      <c r="S26" s="38"/>
      <c r="T26" s="38"/>
      <c r="U26" s="38"/>
      <c r="V26" s="38"/>
      <c r="W26" s="38"/>
    </row>
    <row r="27" spans="1:23" hidden="1">
      <c r="A27" s="23" t="s">
        <v>1085</v>
      </c>
      <c r="B27" s="23" t="s">
        <v>1644</v>
      </c>
      <c r="C27" s="49" t="str">
        <f t="shared" si="0"/>
        <v>20170616</v>
      </c>
      <c r="D27" s="49" t="str">
        <f t="shared" si="1"/>
        <v>0052153120</v>
      </c>
      <c r="E27" t="s">
        <v>123</v>
      </c>
      <c r="F27" s="23" t="s">
        <v>227</v>
      </c>
      <c r="G27">
        <v>406</v>
      </c>
      <c r="H27" s="48" t="str">
        <f t="shared" si="2"/>
        <v>6228480866157003165406</v>
      </c>
      <c r="I27" s="48">
        <f>VLOOKUP(H27,银行退汇!H:K,4,FALSE)</f>
        <v>406</v>
      </c>
      <c r="J27" s="48">
        <f t="shared" si="3"/>
        <v>1</v>
      </c>
      <c r="K27" s="48" t="e">
        <f>VLOOKUP(H27,银行退汇!G:K,2,FALSE)</f>
        <v>#N/A</v>
      </c>
      <c r="L27" s="48">
        <f>VLOOKUP(H27,网银退汇!C:D,2,FALSE)</f>
        <v>406</v>
      </c>
      <c r="M27" s="38"/>
      <c r="N27" s="38"/>
      <c r="O27" s="45"/>
      <c r="P27" s="38"/>
      <c r="Q27" s="38"/>
      <c r="R27" s="38"/>
      <c r="S27" s="38"/>
      <c r="T27" s="38"/>
      <c r="U27" s="38"/>
      <c r="V27" s="38"/>
      <c r="W27" s="38"/>
    </row>
    <row r="28" spans="1:23" hidden="1">
      <c r="A28" s="23" t="s">
        <v>1087</v>
      </c>
      <c r="B28" s="23" t="s">
        <v>1645</v>
      </c>
      <c r="C28" s="49" t="str">
        <f t="shared" si="0"/>
        <v>20170616</v>
      </c>
      <c r="D28" s="49" t="str">
        <f t="shared" si="1"/>
        <v>0052153179</v>
      </c>
      <c r="E28" t="s">
        <v>123</v>
      </c>
      <c r="F28" s="23" t="s">
        <v>227</v>
      </c>
      <c r="G28">
        <v>755</v>
      </c>
      <c r="H28" s="48" t="str">
        <f t="shared" si="2"/>
        <v>6228480866157003165755</v>
      </c>
      <c r="I28" s="48">
        <f>VLOOKUP(H28,银行退汇!H:K,4,FALSE)</f>
        <v>755</v>
      </c>
      <c r="J28" s="48">
        <f t="shared" si="3"/>
        <v>1</v>
      </c>
      <c r="K28" s="48" t="e">
        <f>VLOOKUP(H28,银行退汇!G:K,2,FALSE)</f>
        <v>#N/A</v>
      </c>
      <c r="L28" s="48">
        <f>VLOOKUP(H28,网银退汇!C:D,2,FALSE)</f>
        <v>755</v>
      </c>
      <c r="M28" s="38"/>
      <c r="N28" s="38"/>
      <c r="O28" s="45"/>
      <c r="P28" s="38"/>
      <c r="Q28" s="38"/>
      <c r="R28" s="38"/>
      <c r="S28" s="38"/>
      <c r="T28" s="38"/>
      <c r="U28" s="38"/>
      <c r="V28" s="38"/>
      <c r="W28" s="38"/>
    </row>
    <row r="29" spans="1:23" hidden="1">
      <c r="A29" s="23" t="s">
        <v>1089</v>
      </c>
      <c r="B29" s="23" t="s">
        <v>1646</v>
      </c>
      <c r="C29" s="49" t="str">
        <f t="shared" si="0"/>
        <v>20170616</v>
      </c>
      <c r="D29" s="49" t="str">
        <f t="shared" si="1"/>
        <v>0052154465</v>
      </c>
      <c r="E29" t="s">
        <v>123</v>
      </c>
      <c r="F29" s="23" t="s">
        <v>1647</v>
      </c>
      <c r="G29">
        <v>265</v>
      </c>
      <c r="H29" s="48" t="str">
        <f t="shared" si="2"/>
        <v>6228480866220776763265</v>
      </c>
      <c r="I29" s="48" t="e">
        <f>VLOOKUP(H29,银行退汇!H:K,4,FALSE)</f>
        <v>#N/A</v>
      </c>
      <c r="J29" s="48" t="e">
        <f t="shared" si="3"/>
        <v>#N/A</v>
      </c>
      <c r="K29" s="48" t="e">
        <f>VLOOKUP(H29,银行退汇!G:K,2,FALSE)</f>
        <v>#N/A</v>
      </c>
      <c r="L29" s="48" t="e">
        <f>VLOOKUP(H29,网银退汇!C:D,2,FALSE)</f>
        <v>#N/A</v>
      </c>
      <c r="M29" s="38"/>
      <c r="N29" s="38"/>
      <c r="O29" s="45"/>
      <c r="P29" s="38"/>
      <c r="Q29" s="38"/>
      <c r="R29" s="38"/>
      <c r="S29" s="38"/>
      <c r="T29" s="38"/>
      <c r="U29" s="38"/>
      <c r="V29" s="38"/>
      <c r="W29" s="38"/>
    </row>
    <row r="30" spans="1:23" hidden="1">
      <c r="A30" s="23" t="s">
        <v>1091</v>
      </c>
      <c r="B30" s="23" t="s">
        <v>1648</v>
      </c>
      <c r="C30" s="49" t="str">
        <f t="shared" si="0"/>
        <v>20170616</v>
      </c>
      <c r="D30" s="49" t="str">
        <f t="shared" si="1"/>
        <v>0052154795</v>
      </c>
      <c r="E30" t="s">
        <v>123</v>
      </c>
      <c r="F30" s="23" t="s">
        <v>229</v>
      </c>
      <c r="G30">
        <v>420</v>
      </c>
      <c r="H30" s="48" t="str">
        <f t="shared" si="2"/>
        <v>6228480868174137471420</v>
      </c>
      <c r="I30" s="48">
        <f>VLOOKUP(H30,银行退汇!H:K,4,FALSE)</f>
        <v>420</v>
      </c>
      <c r="J30" s="48">
        <f t="shared" si="3"/>
        <v>1</v>
      </c>
      <c r="K30" s="48" t="e">
        <f>VLOOKUP(H30,银行退汇!G:K,2,FALSE)</f>
        <v>#N/A</v>
      </c>
      <c r="L30" s="48">
        <f>VLOOKUP(H30,网银退汇!C:D,2,FALSE)</f>
        <v>420</v>
      </c>
      <c r="M30" s="38"/>
      <c r="N30" s="38"/>
      <c r="O30" s="45"/>
      <c r="P30" s="38"/>
      <c r="Q30" s="38"/>
      <c r="R30" s="38"/>
      <c r="S30" s="38"/>
      <c r="T30" s="38"/>
      <c r="U30" s="38"/>
      <c r="V30" s="38"/>
      <c r="W30" s="38"/>
    </row>
    <row r="31" spans="1:23" hidden="1">
      <c r="A31" s="23" t="s">
        <v>1093</v>
      </c>
      <c r="B31" s="23" t="s">
        <v>1649</v>
      </c>
      <c r="C31" s="49" t="str">
        <f t="shared" si="0"/>
        <v>20170616</v>
      </c>
      <c r="D31" s="49" t="str">
        <f t="shared" si="1"/>
        <v>0052154820</v>
      </c>
      <c r="E31" t="s">
        <v>123</v>
      </c>
      <c r="F31" s="23" t="s">
        <v>229</v>
      </c>
      <c r="G31">
        <v>583</v>
      </c>
      <c r="H31" s="48" t="str">
        <f t="shared" si="2"/>
        <v>6228480868174137471583</v>
      </c>
      <c r="I31" s="48" t="e">
        <f>VLOOKUP(H31,银行退汇!H:K,4,FALSE)</f>
        <v>#N/A</v>
      </c>
      <c r="J31" s="48" t="e">
        <f t="shared" si="3"/>
        <v>#N/A</v>
      </c>
      <c r="K31" s="48" t="e">
        <f>VLOOKUP(H31,银行退汇!G:K,2,FALSE)</f>
        <v>#N/A</v>
      </c>
      <c r="L31" s="48" t="e">
        <f>VLOOKUP(H31,网银退汇!C:D,2,FALSE)</f>
        <v>#N/A</v>
      </c>
      <c r="M31" s="38"/>
      <c r="N31" s="38"/>
      <c r="O31" s="45"/>
      <c r="P31" s="38"/>
      <c r="Q31" s="38"/>
      <c r="R31" s="38"/>
      <c r="S31" s="38"/>
      <c r="T31" s="38"/>
      <c r="U31" s="38"/>
      <c r="V31" s="38"/>
      <c r="W31" s="38"/>
    </row>
    <row r="32" spans="1:23" hidden="1">
      <c r="A32" s="23" t="s">
        <v>1095</v>
      </c>
      <c r="B32" s="23" t="s">
        <v>1650</v>
      </c>
      <c r="C32" s="49" t="str">
        <f t="shared" si="0"/>
        <v>20170616</v>
      </c>
      <c r="D32" s="49" t="str">
        <f t="shared" si="1"/>
        <v>0052154856</v>
      </c>
      <c r="E32" t="s">
        <v>123</v>
      </c>
      <c r="F32" s="23" t="s">
        <v>1651</v>
      </c>
      <c r="G32">
        <v>206</v>
      </c>
      <c r="H32" s="48" t="str">
        <f t="shared" si="2"/>
        <v>6228480860986954714206</v>
      </c>
      <c r="I32" s="48" t="e">
        <f>VLOOKUP(H32,银行退汇!H:K,4,FALSE)</f>
        <v>#N/A</v>
      </c>
      <c r="J32" s="48" t="e">
        <f t="shared" si="3"/>
        <v>#N/A</v>
      </c>
      <c r="K32" s="48" t="e">
        <f>VLOOKUP(H32,银行退汇!G:K,2,FALSE)</f>
        <v>#N/A</v>
      </c>
      <c r="L32" s="48" t="e">
        <f>VLOOKUP(H32,网银退汇!C:D,2,FALSE)</f>
        <v>#N/A</v>
      </c>
      <c r="M32" s="38"/>
      <c r="N32" s="38"/>
      <c r="O32" s="45"/>
      <c r="P32" s="38"/>
      <c r="Q32" s="38"/>
      <c r="R32" s="38"/>
      <c r="S32" s="38"/>
      <c r="T32" s="38"/>
      <c r="U32" s="38"/>
      <c r="V32" s="38"/>
      <c r="W32" s="38"/>
    </row>
    <row r="33" spans="1:23" hidden="1">
      <c r="A33" s="23" t="s">
        <v>1097</v>
      </c>
      <c r="B33" s="23" t="s">
        <v>1652</v>
      </c>
      <c r="C33" s="49" t="str">
        <f t="shared" si="0"/>
        <v>20170616</v>
      </c>
      <c r="D33" s="49" t="str">
        <f t="shared" si="1"/>
        <v>0052155023</v>
      </c>
      <c r="E33" t="s">
        <v>123</v>
      </c>
      <c r="F33" s="23" t="s">
        <v>232</v>
      </c>
      <c r="G33">
        <v>702</v>
      </c>
      <c r="H33" s="48" t="str">
        <f t="shared" si="2"/>
        <v>6217997300045011551702</v>
      </c>
      <c r="I33" s="48">
        <f>VLOOKUP(H33,银行退汇!H:K,4,FALSE)</f>
        <v>702</v>
      </c>
      <c r="J33" s="48">
        <f t="shared" si="3"/>
        <v>1</v>
      </c>
      <c r="K33" s="48" t="e">
        <f>VLOOKUP(H33,银行退汇!G:K,2,FALSE)</f>
        <v>#N/A</v>
      </c>
      <c r="L33" s="48">
        <f>VLOOKUP(H33,网银退汇!C:D,2,FALSE)</f>
        <v>702</v>
      </c>
      <c r="M33" s="38"/>
      <c r="N33" s="38"/>
      <c r="O33" s="45"/>
      <c r="P33" s="38"/>
      <c r="Q33" s="38"/>
      <c r="R33" s="38"/>
      <c r="S33" s="38"/>
      <c r="T33" s="38"/>
      <c r="U33" s="38"/>
      <c r="V33" s="38"/>
      <c r="W33" s="38"/>
    </row>
    <row r="34" spans="1:23" hidden="1">
      <c r="A34" s="23" t="s">
        <v>1099</v>
      </c>
      <c r="B34" s="23" t="s">
        <v>1653</v>
      </c>
      <c r="C34" s="49" t="str">
        <f t="shared" si="0"/>
        <v>20170616</v>
      </c>
      <c r="D34" s="49" t="str">
        <f t="shared" si="1"/>
        <v>0052155031</v>
      </c>
      <c r="E34" t="s">
        <v>123</v>
      </c>
      <c r="F34" s="23" t="s">
        <v>1654</v>
      </c>
      <c r="G34">
        <v>450</v>
      </c>
      <c r="H34" s="48" t="str">
        <f t="shared" si="2"/>
        <v>5522457170013163450</v>
      </c>
      <c r="I34" s="48" t="e">
        <f>VLOOKUP(H34,银行退汇!H:K,4,FALSE)</f>
        <v>#N/A</v>
      </c>
      <c r="J34" s="48" t="e">
        <f t="shared" si="3"/>
        <v>#N/A</v>
      </c>
      <c r="K34" s="48" t="e">
        <f>VLOOKUP(H34,银行退汇!G:K,2,FALSE)</f>
        <v>#N/A</v>
      </c>
      <c r="L34" s="48" t="e">
        <f>VLOOKUP(H34,网银退汇!C:D,2,FALSE)</f>
        <v>#N/A</v>
      </c>
      <c r="M34" s="38"/>
      <c r="N34" s="38"/>
      <c r="O34" s="45"/>
      <c r="P34" s="38"/>
      <c r="Q34" s="38"/>
      <c r="R34" s="38"/>
      <c r="S34" s="38"/>
      <c r="T34" s="38"/>
      <c r="U34" s="38"/>
      <c r="V34" s="38"/>
      <c r="W34" s="38"/>
    </row>
    <row r="35" spans="1:23" hidden="1">
      <c r="A35" s="23" t="s">
        <v>1101</v>
      </c>
      <c r="B35" s="23" t="s">
        <v>1655</v>
      </c>
      <c r="C35" s="49" t="str">
        <f t="shared" si="0"/>
        <v>20170616</v>
      </c>
      <c r="D35" s="49" t="str">
        <f t="shared" si="1"/>
        <v>0052156948</v>
      </c>
      <c r="E35" t="s">
        <v>123</v>
      </c>
      <c r="F35" s="23" t="s">
        <v>1656</v>
      </c>
      <c r="G35">
        <v>200</v>
      </c>
      <c r="H35" s="48" t="str">
        <f t="shared" si="2"/>
        <v>6228480868633153176200</v>
      </c>
      <c r="I35" s="48" t="e">
        <f>VLOOKUP(H35,银行退汇!H:K,4,FALSE)</f>
        <v>#N/A</v>
      </c>
      <c r="J35" s="48" t="e">
        <f t="shared" si="3"/>
        <v>#N/A</v>
      </c>
      <c r="K35" s="48" t="e">
        <f>VLOOKUP(H35,银行退汇!G:K,2,FALSE)</f>
        <v>#N/A</v>
      </c>
      <c r="L35" s="48" t="e">
        <f>VLOOKUP(H35,网银退汇!C:D,2,FALSE)</f>
        <v>#N/A</v>
      </c>
      <c r="M35" s="38"/>
      <c r="N35" s="38"/>
      <c r="O35" s="45"/>
      <c r="P35" s="38"/>
      <c r="Q35" s="38"/>
      <c r="R35" s="38"/>
      <c r="S35" s="38"/>
      <c r="T35" s="38"/>
      <c r="U35" s="38"/>
      <c r="V35" s="38"/>
      <c r="W35" s="38"/>
    </row>
    <row r="36" spans="1:23" hidden="1">
      <c r="A36" s="23" t="s">
        <v>1103</v>
      </c>
      <c r="B36" s="23" t="s">
        <v>1657</v>
      </c>
      <c r="C36" s="49" t="str">
        <f t="shared" si="0"/>
        <v>20170616</v>
      </c>
      <c r="D36" s="49" t="str">
        <f t="shared" si="1"/>
        <v>0052157704</v>
      </c>
      <c r="E36" t="s">
        <v>123</v>
      </c>
      <c r="F36" s="23" t="s">
        <v>230</v>
      </c>
      <c r="G36">
        <v>882</v>
      </c>
      <c r="H36" s="48" t="str">
        <f t="shared" si="2"/>
        <v>6259960031745573882</v>
      </c>
      <c r="I36" s="48">
        <f>VLOOKUP(H36,银行退汇!H:K,4,FALSE)</f>
        <v>882</v>
      </c>
      <c r="J36" s="48">
        <f t="shared" si="3"/>
        <v>1</v>
      </c>
      <c r="K36" s="48" t="e">
        <f>VLOOKUP(H36,银行退汇!G:K,2,FALSE)</f>
        <v>#N/A</v>
      </c>
      <c r="L36" s="48">
        <f>VLOOKUP(H36,网银退汇!C:D,2,FALSE)</f>
        <v>882</v>
      </c>
      <c r="M36" s="38"/>
      <c r="N36" s="38"/>
      <c r="O36" s="45"/>
      <c r="P36" s="38"/>
      <c r="Q36" s="38"/>
      <c r="R36" s="38"/>
      <c r="S36" s="38"/>
      <c r="T36" s="38"/>
      <c r="U36" s="38"/>
      <c r="V36" s="38"/>
      <c r="W36" s="38"/>
    </row>
    <row r="37" spans="1:23" hidden="1">
      <c r="A37" s="23" t="s">
        <v>1105</v>
      </c>
      <c r="B37" s="23" t="s">
        <v>1658</v>
      </c>
      <c r="C37" s="49" t="str">
        <f t="shared" si="0"/>
        <v>20170616</v>
      </c>
      <c r="D37" s="49" t="str">
        <f t="shared" si="1"/>
        <v>0052162339</v>
      </c>
      <c r="E37" t="s">
        <v>123</v>
      </c>
      <c r="F37" s="23" t="s">
        <v>1659</v>
      </c>
      <c r="G37">
        <v>6780</v>
      </c>
      <c r="H37" s="48" t="str">
        <f t="shared" si="2"/>
        <v>62122625130009511526780</v>
      </c>
      <c r="I37" s="48" t="e">
        <f>VLOOKUP(H37,银行退汇!H:K,4,FALSE)</f>
        <v>#N/A</v>
      </c>
      <c r="J37" s="48" t="e">
        <f t="shared" si="3"/>
        <v>#N/A</v>
      </c>
      <c r="K37" s="48" t="e">
        <f>VLOOKUP(H37,银行退汇!G:K,2,FALSE)</f>
        <v>#N/A</v>
      </c>
      <c r="L37" s="48" t="e">
        <f>VLOOKUP(H37,网银退汇!C:D,2,FALSE)</f>
        <v>#N/A</v>
      </c>
      <c r="M37" s="38"/>
      <c r="N37" s="38"/>
      <c r="O37" s="45"/>
      <c r="P37" s="38"/>
      <c r="Q37" s="38"/>
      <c r="R37" s="38"/>
      <c r="S37" s="38"/>
      <c r="T37" s="38"/>
      <c r="U37" s="38"/>
      <c r="V37" s="38"/>
      <c r="W37" s="38"/>
    </row>
    <row r="38" spans="1:23" hidden="1">
      <c r="A38" s="23" t="s">
        <v>1107</v>
      </c>
      <c r="B38" s="23" t="s">
        <v>1660</v>
      </c>
      <c r="C38" s="49" t="str">
        <f t="shared" si="0"/>
        <v>20170616</v>
      </c>
      <c r="D38" s="49" t="str">
        <f t="shared" si="1"/>
        <v>0052164606</v>
      </c>
      <c r="E38" t="s">
        <v>123</v>
      </c>
      <c r="F38" s="23" t="s">
        <v>1661</v>
      </c>
      <c r="G38">
        <v>475</v>
      </c>
      <c r="H38" s="48" t="str">
        <f t="shared" si="2"/>
        <v>6228483301027873214475</v>
      </c>
      <c r="I38" s="48" t="e">
        <f>VLOOKUP(H38,银行退汇!H:K,4,FALSE)</f>
        <v>#N/A</v>
      </c>
      <c r="J38" s="48" t="e">
        <f t="shared" si="3"/>
        <v>#N/A</v>
      </c>
      <c r="K38" s="48" t="e">
        <f>VLOOKUP(H38,银行退汇!G:K,2,FALSE)</f>
        <v>#N/A</v>
      </c>
      <c r="L38" s="48" t="e">
        <f>VLOOKUP(H38,网银退汇!C:D,2,FALSE)</f>
        <v>#N/A</v>
      </c>
      <c r="M38" s="38"/>
      <c r="N38" s="38"/>
      <c r="O38" s="45"/>
      <c r="P38" s="38"/>
      <c r="Q38" s="38"/>
      <c r="R38" s="38"/>
      <c r="S38" s="38"/>
      <c r="T38" s="38"/>
      <c r="U38" s="38"/>
      <c r="V38" s="38"/>
      <c r="W38" s="38"/>
    </row>
    <row r="39" spans="1:23" hidden="1">
      <c r="A39" s="23" t="s">
        <v>1109</v>
      </c>
      <c r="B39" s="23" t="s">
        <v>1662</v>
      </c>
      <c r="C39" s="49" t="str">
        <f t="shared" si="0"/>
        <v>20170616</v>
      </c>
      <c r="D39" s="49" t="str">
        <f t="shared" si="1"/>
        <v>0052164618</v>
      </c>
      <c r="E39" t="s">
        <v>123</v>
      </c>
      <c r="F39" s="23" t="s">
        <v>1663</v>
      </c>
      <c r="G39">
        <v>65</v>
      </c>
      <c r="H39" s="48" t="str">
        <f t="shared" si="2"/>
        <v>621700142000266363465</v>
      </c>
      <c r="I39" s="48" t="e">
        <f>VLOOKUP(H39,银行退汇!H:K,4,FALSE)</f>
        <v>#N/A</v>
      </c>
      <c r="J39" s="48" t="e">
        <f t="shared" si="3"/>
        <v>#N/A</v>
      </c>
      <c r="K39" s="48" t="e">
        <f>VLOOKUP(H39,银行退汇!G:K,2,FALSE)</f>
        <v>#N/A</v>
      </c>
      <c r="L39" s="48" t="e">
        <f>VLOOKUP(H39,网银退汇!C:D,2,FALSE)</f>
        <v>#N/A</v>
      </c>
      <c r="M39" s="38"/>
      <c r="N39" s="38"/>
      <c r="O39" s="45"/>
      <c r="P39" s="38"/>
      <c r="Q39" s="38"/>
      <c r="R39" s="38"/>
      <c r="S39" s="38"/>
      <c r="T39" s="38"/>
      <c r="U39" s="38"/>
      <c r="V39" s="38"/>
      <c r="W39" s="38"/>
    </row>
    <row r="40" spans="1:23" hidden="1">
      <c r="A40" s="23" t="s">
        <v>1111</v>
      </c>
      <c r="B40" s="23" t="s">
        <v>1664</v>
      </c>
      <c r="C40" s="49" t="str">
        <f t="shared" si="0"/>
        <v>20170616</v>
      </c>
      <c r="D40" s="49" t="str">
        <f t="shared" si="1"/>
        <v>0052165115</v>
      </c>
      <c r="E40" t="s">
        <v>123</v>
      </c>
      <c r="F40" s="23" t="s">
        <v>1665</v>
      </c>
      <c r="G40">
        <v>200</v>
      </c>
      <c r="H40" s="48" t="str">
        <f t="shared" si="2"/>
        <v>6228480868608267274200</v>
      </c>
      <c r="I40" s="48" t="e">
        <f>VLOOKUP(H40,银行退汇!H:K,4,FALSE)</f>
        <v>#N/A</v>
      </c>
      <c r="J40" s="48" t="e">
        <f t="shared" si="3"/>
        <v>#N/A</v>
      </c>
      <c r="K40" s="48" t="e">
        <f>VLOOKUP(H40,银行退汇!G:K,2,FALSE)</f>
        <v>#N/A</v>
      </c>
      <c r="L40" s="48" t="e">
        <f>VLOOKUP(H40,网银退汇!C:D,2,FALSE)</f>
        <v>#N/A</v>
      </c>
      <c r="M40" s="38"/>
      <c r="N40" s="38"/>
      <c r="O40" s="45"/>
      <c r="P40" s="38"/>
      <c r="Q40" s="38"/>
      <c r="R40" s="38"/>
      <c r="S40" s="38"/>
      <c r="T40" s="38"/>
      <c r="U40" s="38"/>
      <c r="V40" s="38"/>
      <c r="W40" s="38"/>
    </row>
    <row r="41" spans="1:23" hidden="1">
      <c r="A41" s="23" t="s">
        <v>1113</v>
      </c>
      <c r="B41" s="23" t="s">
        <v>1666</v>
      </c>
      <c r="C41" s="49" t="str">
        <f t="shared" si="0"/>
        <v>20170616</v>
      </c>
      <c r="D41" s="49" t="str">
        <f t="shared" si="1"/>
        <v>0052165161</v>
      </c>
      <c r="E41" t="s">
        <v>123</v>
      </c>
      <c r="F41" s="23" t="s">
        <v>233</v>
      </c>
      <c r="G41">
        <v>250</v>
      </c>
      <c r="H41" s="48" t="str">
        <f t="shared" si="2"/>
        <v>6259960100423185250</v>
      </c>
      <c r="I41" s="48">
        <f>VLOOKUP(H41,银行退汇!H:K,4,FALSE)</f>
        <v>250</v>
      </c>
      <c r="J41" s="48">
        <f t="shared" si="3"/>
        <v>1</v>
      </c>
      <c r="K41" s="48" t="e">
        <f>VLOOKUP(H41,银行退汇!G:K,2,FALSE)</f>
        <v>#N/A</v>
      </c>
      <c r="L41" s="48">
        <f>VLOOKUP(H41,网银退汇!C:D,2,FALSE)</f>
        <v>250</v>
      </c>
      <c r="M41" s="38"/>
      <c r="N41" s="38"/>
      <c r="O41" s="45"/>
      <c r="P41" s="38"/>
      <c r="Q41" s="38"/>
      <c r="R41" s="38"/>
      <c r="S41" s="38"/>
      <c r="T41" s="38"/>
      <c r="U41" s="38"/>
      <c r="V41" s="38"/>
      <c r="W41" s="38"/>
    </row>
    <row r="42" spans="1:23" hidden="1">
      <c r="A42" s="23" t="s">
        <v>1115</v>
      </c>
      <c r="B42" s="23" t="s">
        <v>1667</v>
      </c>
      <c r="C42" s="49" t="str">
        <f t="shared" si="0"/>
        <v>20170616</v>
      </c>
      <c r="D42" s="49" t="str">
        <f t="shared" si="1"/>
        <v>0052166617</v>
      </c>
      <c r="E42" t="s">
        <v>123</v>
      </c>
      <c r="F42" s="23" t="s">
        <v>1668</v>
      </c>
      <c r="G42">
        <v>82</v>
      </c>
      <c r="H42" s="48" t="str">
        <f t="shared" si="2"/>
        <v>622848330859902097582</v>
      </c>
      <c r="I42" s="48" t="e">
        <f>VLOOKUP(H42,银行退汇!H:K,4,FALSE)</f>
        <v>#N/A</v>
      </c>
      <c r="J42" s="48" t="e">
        <f t="shared" si="3"/>
        <v>#N/A</v>
      </c>
      <c r="K42" s="48" t="e">
        <f>VLOOKUP(H42,银行退汇!G:K,2,FALSE)</f>
        <v>#N/A</v>
      </c>
      <c r="L42" s="48" t="e">
        <f>VLOOKUP(H42,网银退汇!C:D,2,FALSE)</f>
        <v>#N/A</v>
      </c>
      <c r="M42" s="38"/>
      <c r="N42" s="38"/>
      <c r="O42" s="45"/>
      <c r="P42" s="38"/>
      <c r="Q42" s="38"/>
      <c r="R42" s="38"/>
      <c r="S42" s="38"/>
      <c r="T42" s="38"/>
      <c r="U42" s="38"/>
      <c r="V42" s="38"/>
      <c r="W42" s="38"/>
    </row>
    <row r="43" spans="1:23" hidden="1">
      <c r="A43" s="23" t="s">
        <v>1117</v>
      </c>
      <c r="B43" s="23" t="s">
        <v>1669</v>
      </c>
      <c r="C43" s="49" t="str">
        <f t="shared" si="0"/>
        <v>20170616</v>
      </c>
      <c r="D43" s="49" t="str">
        <f t="shared" si="1"/>
        <v>0052168456</v>
      </c>
      <c r="E43" t="s">
        <v>123</v>
      </c>
      <c r="F43" s="23" t="s">
        <v>1670</v>
      </c>
      <c r="G43">
        <v>100</v>
      </c>
      <c r="H43" s="48" t="str">
        <f t="shared" si="2"/>
        <v>6217003860026819886100</v>
      </c>
      <c r="I43" s="48" t="e">
        <f>VLOOKUP(H43,银行退汇!H:K,4,FALSE)</f>
        <v>#N/A</v>
      </c>
      <c r="J43" s="48" t="e">
        <f t="shared" si="3"/>
        <v>#N/A</v>
      </c>
      <c r="K43" s="48" t="e">
        <f>VLOOKUP(H43,银行退汇!G:K,2,FALSE)</f>
        <v>#N/A</v>
      </c>
      <c r="L43" s="48" t="e">
        <f>VLOOKUP(H43,网银退汇!C:D,2,FALSE)</f>
        <v>#N/A</v>
      </c>
      <c r="M43" s="38"/>
      <c r="N43" s="38"/>
      <c r="O43" s="45"/>
      <c r="P43" s="38"/>
      <c r="Q43" s="38"/>
      <c r="R43" s="38"/>
      <c r="S43" s="38"/>
      <c r="T43" s="38"/>
      <c r="U43" s="38"/>
      <c r="V43" s="38"/>
      <c r="W43" s="38"/>
    </row>
    <row r="44" spans="1:23" hidden="1">
      <c r="A44" s="23" t="s">
        <v>1119</v>
      </c>
      <c r="B44" s="23" t="s">
        <v>1671</v>
      </c>
      <c r="C44" s="49" t="str">
        <f t="shared" si="0"/>
        <v>20170616</v>
      </c>
      <c r="D44" s="49" t="str">
        <f t="shared" si="1"/>
        <v>0052168600</v>
      </c>
      <c r="E44" t="s">
        <v>123</v>
      </c>
      <c r="F44" s="23" t="s">
        <v>1672</v>
      </c>
      <c r="G44">
        <v>190</v>
      </c>
      <c r="H44" s="48" t="str">
        <f t="shared" si="2"/>
        <v>6217872700000088827190</v>
      </c>
      <c r="I44" s="48" t="e">
        <f>VLOOKUP(H44,银行退汇!H:K,4,FALSE)</f>
        <v>#N/A</v>
      </c>
      <c r="J44" s="48" t="e">
        <f t="shared" si="3"/>
        <v>#N/A</v>
      </c>
      <c r="K44" s="48" t="e">
        <f>VLOOKUP(H44,银行退汇!G:K,2,FALSE)</f>
        <v>#N/A</v>
      </c>
      <c r="L44" s="48" t="e">
        <f>VLOOKUP(H44,网银退汇!C:D,2,FALSE)</f>
        <v>#N/A</v>
      </c>
      <c r="M44" s="38"/>
      <c r="N44" s="38"/>
      <c r="O44" s="45"/>
      <c r="P44" s="38"/>
      <c r="Q44" s="38"/>
      <c r="R44" s="38"/>
      <c r="S44" s="38"/>
      <c r="T44" s="38"/>
      <c r="U44" s="38"/>
      <c r="V44" s="38"/>
      <c r="W44" s="38"/>
    </row>
    <row r="45" spans="1:23" hidden="1">
      <c r="A45" s="23" t="s">
        <v>1121</v>
      </c>
      <c r="B45" s="23" t="s">
        <v>1673</v>
      </c>
      <c r="C45" s="49" t="str">
        <f t="shared" si="0"/>
        <v>20170616</v>
      </c>
      <c r="D45" s="49" t="str">
        <f t="shared" si="1"/>
        <v>0052168990</v>
      </c>
      <c r="E45" t="s">
        <v>123</v>
      </c>
      <c r="F45" s="23" t="s">
        <v>1674</v>
      </c>
      <c r="G45">
        <v>42</v>
      </c>
      <c r="H45" s="48" t="str">
        <f t="shared" si="2"/>
        <v>621700386002543111342</v>
      </c>
      <c r="I45" s="48" t="e">
        <f>VLOOKUP(H45,银行退汇!H:K,4,FALSE)</f>
        <v>#N/A</v>
      </c>
      <c r="J45" s="48" t="e">
        <f t="shared" si="3"/>
        <v>#N/A</v>
      </c>
      <c r="K45" s="48" t="e">
        <f>VLOOKUP(H45,银行退汇!G:K,2,FALSE)</f>
        <v>#N/A</v>
      </c>
      <c r="L45" s="48" t="e">
        <f>VLOOKUP(H45,网银退汇!C:D,2,FALSE)</f>
        <v>#N/A</v>
      </c>
      <c r="M45" s="38"/>
      <c r="N45" s="38"/>
      <c r="O45" s="45"/>
      <c r="P45" s="38"/>
      <c r="Q45" s="38"/>
      <c r="R45" s="38"/>
      <c r="S45" s="38"/>
      <c r="T45" s="38"/>
      <c r="U45" s="38"/>
      <c r="V45" s="38"/>
      <c r="W45" s="38"/>
    </row>
    <row r="46" spans="1:23" hidden="1">
      <c r="A46" s="23" t="s">
        <v>1123</v>
      </c>
      <c r="B46" s="23" t="s">
        <v>1675</v>
      </c>
      <c r="C46" s="49" t="str">
        <f t="shared" si="0"/>
        <v>20170616</v>
      </c>
      <c r="D46" s="49" t="str">
        <f t="shared" si="1"/>
        <v>0052169187</v>
      </c>
      <c r="E46" t="s">
        <v>123</v>
      </c>
      <c r="F46" s="23" t="s">
        <v>1676</v>
      </c>
      <c r="G46">
        <v>3</v>
      </c>
      <c r="H46" s="48" t="str">
        <f t="shared" si="2"/>
        <v>62284838685023495713</v>
      </c>
      <c r="I46" s="48" t="e">
        <f>VLOOKUP(H46,银行退汇!H:K,4,FALSE)</f>
        <v>#N/A</v>
      </c>
      <c r="J46" s="48" t="e">
        <f t="shared" si="3"/>
        <v>#N/A</v>
      </c>
      <c r="K46" s="48" t="e">
        <f>VLOOKUP(H46,银行退汇!G:K,2,FALSE)</f>
        <v>#N/A</v>
      </c>
      <c r="L46" s="48" t="e">
        <f>VLOOKUP(H46,网银退汇!C:D,2,FALSE)</f>
        <v>#N/A</v>
      </c>
      <c r="M46" s="38"/>
      <c r="N46" s="38"/>
      <c r="O46" s="45"/>
      <c r="P46" s="38"/>
      <c r="Q46" s="38"/>
      <c r="R46" s="38"/>
      <c r="S46" s="38"/>
      <c r="T46" s="38"/>
      <c r="U46" s="38"/>
      <c r="V46" s="38"/>
      <c r="W46" s="38"/>
    </row>
    <row r="47" spans="1:23" hidden="1">
      <c r="A47" s="23" t="s">
        <v>1125</v>
      </c>
      <c r="B47" s="23" t="s">
        <v>1677</v>
      </c>
      <c r="C47" s="49" t="str">
        <f t="shared" si="0"/>
        <v>20170616</v>
      </c>
      <c r="D47" s="49" t="str">
        <f t="shared" si="1"/>
        <v>0052169495</v>
      </c>
      <c r="E47" t="s">
        <v>123</v>
      </c>
      <c r="F47" s="23" t="s">
        <v>1678</v>
      </c>
      <c r="G47">
        <v>157</v>
      </c>
      <c r="H47" s="48" t="str">
        <f t="shared" si="2"/>
        <v>6225330061295959157</v>
      </c>
      <c r="I47" s="48" t="e">
        <f>VLOOKUP(H47,银行退汇!H:K,4,FALSE)</f>
        <v>#N/A</v>
      </c>
      <c r="J47" s="48" t="e">
        <f t="shared" si="3"/>
        <v>#N/A</v>
      </c>
      <c r="K47" s="48" t="e">
        <f>VLOOKUP(H47,银行退汇!G:K,2,FALSE)</f>
        <v>#N/A</v>
      </c>
      <c r="L47" s="48" t="e">
        <f>VLOOKUP(H47,网银退汇!C:D,2,FALSE)</f>
        <v>#N/A</v>
      </c>
      <c r="M47" s="38"/>
      <c r="N47" s="38"/>
      <c r="O47" s="45"/>
      <c r="P47" s="38"/>
      <c r="Q47" s="38"/>
      <c r="R47" s="38"/>
      <c r="S47" s="38"/>
      <c r="T47" s="38"/>
      <c r="U47" s="38"/>
      <c r="V47" s="38"/>
      <c r="W47" s="38"/>
    </row>
    <row r="48" spans="1:23" hidden="1">
      <c r="A48" s="23" t="s">
        <v>1127</v>
      </c>
      <c r="B48" s="23" t="s">
        <v>1679</v>
      </c>
      <c r="C48" s="49" t="str">
        <f t="shared" si="0"/>
        <v>20170616</v>
      </c>
      <c r="D48" s="49" t="str">
        <f t="shared" si="1"/>
        <v>0052169729</v>
      </c>
      <c r="E48" t="s">
        <v>123</v>
      </c>
      <c r="F48" s="23" t="s">
        <v>242</v>
      </c>
      <c r="G48">
        <v>3200</v>
      </c>
      <c r="H48" s="48" t="str">
        <f t="shared" si="2"/>
        <v>62289300010972654373200</v>
      </c>
      <c r="I48" s="48">
        <f>VLOOKUP(H48,银行退汇!H:K,4,FALSE)</f>
        <v>3200</v>
      </c>
      <c r="J48" s="48">
        <f t="shared" si="3"/>
        <v>1</v>
      </c>
      <c r="K48" s="48" t="e">
        <f>VLOOKUP(H48,银行退汇!G:K,2,FALSE)</f>
        <v>#N/A</v>
      </c>
      <c r="L48" s="48">
        <f>VLOOKUP(H48,网银退汇!C:D,2,FALSE)</f>
        <v>3200</v>
      </c>
      <c r="M48" s="38"/>
      <c r="N48" s="38"/>
      <c r="O48" s="45"/>
      <c r="P48" s="38"/>
      <c r="Q48" s="38"/>
      <c r="R48" s="38"/>
      <c r="S48" s="38"/>
      <c r="T48" s="38"/>
      <c r="U48" s="38"/>
      <c r="V48" s="38"/>
      <c r="W48" s="38"/>
    </row>
    <row r="49" spans="1:23" hidden="1">
      <c r="A49" s="23" t="s">
        <v>1129</v>
      </c>
      <c r="B49" s="23" t="s">
        <v>1680</v>
      </c>
      <c r="C49" s="49" t="str">
        <f t="shared" si="0"/>
        <v>20170616</v>
      </c>
      <c r="D49" s="49" t="str">
        <f t="shared" si="1"/>
        <v>0052170705</v>
      </c>
      <c r="E49" t="s">
        <v>123</v>
      </c>
      <c r="F49" s="23" t="s">
        <v>1681</v>
      </c>
      <c r="G49">
        <v>96</v>
      </c>
      <c r="H49" s="48" t="str">
        <f t="shared" si="2"/>
        <v>623668386000327097796</v>
      </c>
      <c r="I49" s="48" t="e">
        <f>VLOOKUP(H49,银行退汇!H:K,4,FALSE)</f>
        <v>#N/A</v>
      </c>
      <c r="J49" s="48" t="e">
        <f t="shared" si="3"/>
        <v>#N/A</v>
      </c>
      <c r="K49" s="48" t="e">
        <f>VLOOKUP(H49,银行退汇!G:K,2,FALSE)</f>
        <v>#N/A</v>
      </c>
      <c r="L49" s="48" t="e">
        <f>VLOOKUP(H49,网银退汇!C:D,2,FALSE)</f>
        <v>#N/A</v>
      </c>
      <c r="M49" s="38"/>
      <c r="N49" s="38"/>
      <c r="O49" s="45"/>
      <c r="P49" s="38"/>
      <c r="Q49" s="38"/>
      <c r="R49" s="38"/>
      <c r="S49" s="38"/>
      <c r="T49" s="38"/>
      <c r="U49" s="38"/>
      <c r="V49" s="38"/>
      <c r="W49" s="38"/>
    </row>
    <row r="50" spans="1:23" hidden="1">
      <c r="A50" s="23" t="s">
        <v>1131</v>
      </c>
      <c r="B50" s="23" t="s">
        <v>1682</v>
      </c>
      <c r="C50" s="49" t="str">
        <f t="shared" si="0"/>
        <v>20170616</v>
      </c>
      <c r="D50" s="49" t="str">
        <f t="shared" si="1"/>
        <v>0052171040</v>
      </c>
      <c r="E50" t="s">
        <v>123</v>
      </c>
      <c r="F50" s="23" t="s">
        <v>1683</v>
      </c>
      <c r="G50">
        <v>1000</v>
      </c>
      <c r="H50" s="48" t="str">
        <f t="shared" si="2"/>
        <v>62281000465044871000</v>
      </c>
      <c r="I50" s="48" t="e">
        <f>VLOOKUP(H50,银行退汇!H:K,4,FALSE)</f>
        <v>#N/A</v>
      </c>
      <c r="J50" s="48" t="e">
        <f t="shared" si="3"/>
        <v>#N/A</v>
      </c>
      <c r="K50" s="48" t="e">
        <f>VLOOKUP(H50,银行退汇!G:K,2,FALSE)</f>
        <v>#N/A</v>
      </c>
      <c r="L50" s="48" t="e">
        <f>VLOOKUP(H50,网银退汇!C:D,2,FALSE)</f>
        <v>#N/A</v>
      </c>
      <c r="M50" s="38"/>
      <c r="N50" s="38"/>
      <c r="O50" s="45"/>
      <c r="P50" s="38"/>
      <c r="Q50" s="38"/>
      <c r="R50" s="38"/>
      <c r="S50" s="38"/>
      <c r="T50" s="38"/>
      <c r="U50" s="38"/>
      <c r="V50" s="38"/>
      <c r="W50" s="38"/>
    </row>
    <row r="51" spans="1:23" hidden="1">
      <c r="A51" s="23" t="s">
        <v>1133</v>
      </c>
      <c r="B51" s="23" t="s">
        <v>1684</v>
      </c>
      <c r="C51" s="49" t="str">
        <f t="shared" si="0"/>
        <v>20170616</v>
      </c>
      <c r="D51" s="49" t="str">
        <f t="shared" si="1"/>
        <v>0052171749</v>
      </c>
      <c r="E51" t="s">
        <v>123</v>
      </c>
      <c r="F51" s="23" t="s">
        <v>1685</v>
      </c>
      <c r="G51">
        <v>1000</v>
      </c>
      <c r="H51" s="48" t="str">
        <f t="shared" si="2"/>
        <v>62262222045886071000</v>
      </c>
      <c r="I51" s="48" t="e">
        <f>VLOOKUP(H51,银行退汇!H:K,4,FALSE)</f>
        <v>#N/A</v>
      </c>
      <c r="J51" s="48" t="e">
        <f t="shared" si="3"/>
        <v>#N/A</v>
      </c>
      <c r="K51" s="48" t="e">
        <f>VLOOKUP(H51,银行退汇!G:K,2,FALSE)</f>
        <v>#N/A</v>
      </c>
      <c r="L51" s="48" t="e">
        <f>VLOOKUP(H51,网银退汇!C:D,2,FALSE)</f>
        <v>#N/A</v>
      </c>
      <c r="M51" s="38"/>
      <c r="N51" s="38"/>
      <c r="O51" s="45"/>
      <c r="P51" s="38"/>
      <c r="Q51" s="38"/>
      <c r="R51" s="38"/>
      <c r="S51" s="38"/>
      <c r="T51" s="38"/>
      <c r="U51" s="38"/>
      <c r="V51" s="38"/>
      <c r="W51" s="38"/>
    </row>
    <row r="52" spans="1:23" hidden="1">
      <c r="A52" s="23" t="s">
        <v>1135</v>
      </c>
      <c r="B52" s="23" t="s">
        <v>1686</v>
      </c>
      <c r="C52" s="49" t="str">
        <f t="shared" si="0"/>
        <v>20170616</v>
      </c>
      <c r="D52" s="49" t="str">
        <f t="shared" si="1"/>
        <v>0052172009</v>
      </c>
      <c r="E52" t="s">
        <v>123</v>
      </c>
      <c r="F52" s="23" t="s">
        <v>1687</v>
      </c>
      <c r="G52">
        <v>247</v>
      </c>
      <c r="H52" s="48" t="str">
        <f t="shared" si="2"/>
        <v>5176509902345500247</v>
      </c>
      <c r="I52" s="48" t="e">
        <f>VLOOKUP(H52,银行退汇!H:K,4,FALSE)</f>
        <v>#N/A</v>
      </c>
      <c r="J52" s="48" t="e">
        <f t="shared" si="3"/>
        <v>#N/A</v>
      </c>
      <c r="K52" s="48" t="e">
        <f>VLOOKUP(H52,银行退汇!G:K,2,FALSE)</f>
        <v>#N/A</v>
      </c>
      <c r="L52" s="48" t="e">
        <f>VLOOKUP(H52,网银退汇!C:D,2,FALSE)</f>
        <v>#N/A</v>
      </c>
      <c r="M52" s="38"/>
      <c r="N52" s="38"/>
      <c r="O52" s="45"/>
      <c r="P52" s="38"/>
      <c r="Q52" s="38"/>
      <c r="R52" s="38"/>
      <c r="S52" s="38"/>
      <c r="T52" s="38"/>
      <c r="U52" s="38"/>
      <c r="V52" s="38"/>
      <c r="W52" s="38"/>
    </row>
    <row r="53" spans="1:23" hidden="1">
      <c r="A53" s="23" t="s">
        <v>1137</v>
      </c>
      <c r="B53" s="23" t="s">
        <v>1688</v>
      </c>
      <c r="C53" s="49" t="str">
        <f t="shared" si="0"/>
        <v>20170616</v>
      </c>
      <c r="D53" s="49" t="str">
        <f t="shared" si="1"/>
        <v>0052172199</v>
      </c>
      <c r="E53" t="s">
        <v>123</v>
      </c>
      <c r="F53" s="23" t="s">
        <v>1689</v>
      </c>
      <c r="G53">
        <v>48</v>
      </c>
      <c r="H53" s="48" t="str">
        <f t="shared" si="2"/>
        <v>622848193860061807848</v>
      </c>
      <c r="I53" s="48" t="e">
        <f>VLOOKUP(H53,银行退汇!H:K,4,FALSE)</f>
        <v>#N/A</v>
      </c>
      <c r="J53" s="48" t="e">
        <f t="shared" si="3"/>
        <v>#N/A</v>
      </c>
      <c r="K53" s="48" t="e">
        <f>VLOOKUP(H53,银行退汇!G:K,2,FALSE)</f>
        <v>#N/A</v>
      </c>
      <c r="L53" s="48" t="e">
        <f>VLOOKUP(H53,网银退汇!C:D,2,FALSE)</f>
        <v>#N/A</v>
      </c>
      <c r="M53" s="38"/>
      <c r="N53" s="38"/>
      <c r="O53" s="45"/>
      <c r="P53" s="38"/>
      <c r="Q53" s="38"/>
      <c r="R53" s="38"/>
      <c r="S53" s="38"/>
      <c r="T53" s="38"/>
      <c r="U53" s="38"/>
      <c r="V53" s="38"/>
      <c r="W53" s="38"/>
    </row>
    <row r="54" spans="1:23" hidden="1">
      <c r="A54" s="23" t="s">
        <v>1139</v>
      </c>
      <c r="B54" s="23" t="s">
        <v>1690</v>
      </c>
      <c r="C54" s="49" t="str">
        <f t="shared" si="0"/>
        <v>20170616</v>
      </c>
      <c r="D54" s="49" t="str">
        <f t="shared" si="1"/>
        <v>0052172773</v>
      </c>
      <c r="E54" t="s">
        <v>123</v>
      </c>
      <c r="F54" s="23" t="s">
        <v>1691</v>
      </c>
      <c r="G54">
        <v>50</v>
      </c>
      <c r="H54" s="48" t="str">
        <f t="shared" si="2"/>
        <v>621226251300059617150</v>
      </c>
      <c r="I54" s="48" t="e">
        <f>VLOOKUP(H54,银行退汇!H:K,4,FALSE)</f>
        <v>#N/A</v>
      </c>
      <c r="J54" s="48" t="e">
        <f t="shared" si="3"/>
        <v>#N/A</v>
      </c>
      <c r="K54" s="48" t="e">
        <f>VLOOKUP(H54,银行退汇!G:K,2,FALSE)</f>
        <v>#N/A</v>
      </c>
      <c r="L54" s="48" t="e">
        <f>VLOOKUP(H54,网银退汇!C:D,2,FALSE)</f>
        <v>#N/A</v>
      </c>
      <c r="M54" s="38"/>
      <c r="N54" s="38"/>
      <c r="O54" s="45"/>
      <c r="P54" s="38"/>
      <c r="Q54" s="38"/>
      <c r="R54" s="38"/>
      <c r="S54" s="38"/>
      <c r="T54" s="38"/>
      <c r="U54" s="38"/>
      <c r="V54" s="38"/>
      <c r="W54" s="38"/>
    </row>
    <row r="55" spans="1:23" hidden="1">
      <c r="A55" s="23" t="s">
        <v>1143</v>
      </c>
      <c r="B55" s="23" t="s">
        <v>1692</v>
      </c>
      <c r="C55" s="49" t="str">
        <f t="shared" si="0"/>
        <v>20170616</v>
      </c>
      <c r="D55" s="49" t="str">
        <f t="shared" si="1"/>
        <v>0052211152</v>
      </c>
      <c r="E55" t="s">
        <v>123</v>
      </c>
      <c r="F55" s="23" t="s">
        <v>1693</v>
      </c>
      <c r="G55">
        <v>370</v>
      </c>
      <c r="H55" s="48" t="str">
        <f t="shared" si="2"/>
        <v>6221887300039838147370</v>
      </c>
      <c r="I55" s="48" t="e">
        <f>VLOOKUP(H55,银行退汇!H:K,4,FALSE)</f>
        <v>#N/A</v>
      </c>
      <c r="J55" s="48" t="e">
        <f t="shared" si="3"/>
        <v>#N/A</v>
      </c>
      <c r="K55" s="48" t="e">
        <f>VLOOKUP(H55,银行退汇!G:K,2,FALSE)</f>
        <v>#N/A</v>
      </c>
      <c r="L55" s="48" t="e">
        <f>VLOOKUP(H55,网银退汇!C:D,2,FALSE)</f>
        <v>#N/A</v>
      </c>
      <c r="M55" s="38"/>
      <c r="N55" s="38"/>
      <c r="O55" s="45"/>
      <c r="P55" s="38"/>
      <c r="Q55" s="38"/>
      <c r="R55" s="38"/>
      <c r="S55" s="38"/>
      <c r="T55" s="38"/>
      <c r="U55" s="38"/>
      <c r="V55" s="38"/>
      <c r="W55" s="38"/>
    </row>
    <row r="56" spans="1:23" hidden="1">
      <c r="A56" s="23" t="s">
        <v>1145</v>
      </c>
      <c r="B56" s="23" t="s">
        <v>1694</v>
      </c>
      <c r="C56" s="49" t="str">
        <f t="shared" si="0"/>
        <v>20170616</v>
      </c>
      <c r="D56" s="49" t="str">
        <f t="shared" si="1"/>
        <v>0052229703</v>
      </c>
      <c r="E56" t="s">
        <v>123</v>
      </c>
      <c r="F56" s="23" t="s">
        <v>1695</v>
      </c>
      <c r="G56">
        <v>230</v>
      </c>
      <c r="H56" s="48" t="str">
        <f t="shared" si="2"/>
        <v>6283660052629132230</v>
      </c>
      <c r="I56" s="48" t="e">
        <f>VLOOKUP(H56,银行退汇!H:K,4,FALSE)</f>
        <v>#N/A</v>
      </c>
      <c r="J56" s="48" t="e">
        <f t="shared" si="3"/>
        <v>#N/A</v>
      </c>
      <c r="K56" s="48" t="e">
        <f>VLOOKUP(H56,银行退汇!G:K,2,FALSE)</f>
        <v>#N/A</v>
      </c>
      <c r="L56" s="48" t="e">
        <f>VLOOKUP(H56,网银退汇!C:D,2,FALSE)</f>
        <v>#N/A</v>
      </c>
      <c r="M56" s="38"/>
      <c r="N56" s="38"/>
      <c r="O56" s="45"/>
      <c r="P56" s="38"/>
      <c r="Q56" s="38"/>
      <c r="R56" s="38"/>
      <c r="S56" s="38"/>
      <c r="T56" s="38"/>
      <c r="U56" s="38"/>
      <c r="V56" s="38"/>
      <c r="W56" s="38"/>
    </row>
    <row r="57" spans="1:23" hidden="1">
      <c r="A57" s="23" t="s">
        <v>1147</v>
      </c>
      <c r="B57" s="23" t="s">
        <v>1696</v>
      </c>
      <c r="C57" s="49" t="str">
        <f t="shared" si="0"/>
        <v>20170616</v>
      </c>
      <c r="D57" s="49" t="str">
        <f t="shared" si="1"/>
        <v>0052237020</v>
      </c>
      <c r="E57" t="s">
        <v>123</v>
      </c>
      <c r="F57" s="23" t="s">
        <v>1697</v>
      </c>
      <c r="G57">
        <v>990</v>
      </c>
      <c r="H57" s="48" t="str">
        <f t="shared" si="2"/>
        <v>6228480868608562179990</v>
      </c>
      <c r="I57" s="48" t="e">
        <f>VLOOKUP(H57,银行退汇!H:K,4,FALSE)</f>
        <v>#N/A</v>
      </c>
      <c r="J57" s="48" t="e">
        <f t="shared" si="3"/>
        <v>#N/A</v>
      </c>
      <c r="K57" s="48" t="e">
        <f>VLOOKUP(H57,银行退汇!G:K,2,FALSE)</f>
        <v>#N/A</v>
      </c>
      <c r="L57" s="48" t="e">
        <f>VLOOKUP(H57,网银退汇!C:D,2,FALSE)</f>
        <v>#N/A</v>
      </c>
      <c r="M57" s="38"/>
      <c r="N57" s="38"/>
      <c r="O57" s="45"/>
      <c r="P57" s="38"/>
      <c r="Q57" s="38"/>
      <c r="R57" s="38"/>
      <c r="S57" s="38"/>
      <c r="T57" s="38"/>
      <c r="U57" s="38"/>
      <c r="V57" s="38"/>
      <c r="W57" s="38"/>
    </row>
    <row r="58" spans="1:23" hidden="1">
      <c r="A58" s="23" t="s">
        <v>1149</v>
      </c>
      <c r="B58" s="23" t="s">
        <v>1698</v>
      </c>
      <c r="C58" s="49" t="str">
        <f t="shared" si="0"/>
        <v>20170616</v>
      </c>
      <c r="D58" s="49" t="str">
        <f t="shared" si="1"/>
        <v>0052239872</v>
      </c>
      <c r="E58" t="s">
        <v>123</v>
      </c>
      <c r="F58" s="23" t="s">
        <v>1699</v>
      </c>
      <c r="G58">
        <v>150</v>
      </c>
      <c r="H58" s="48" t="str">
        <f t="shared" si="2"/>
        <v>6259662400002202150</v>
      </c>
      <c r="I58" s="48" t="e">
        <f>VLOOKUP(H58,银行退汇!H:K,4,FALSE)</f>
        <v>#N/A</v>
      </c>
      <c r="J58" s="48" t="e">
        <f t="shared" si="3"/>
        <v>#N/A</v>
      </c>
      <c r="K58" s="48" t="e">
        <f>VLOOKUP(H58,银行退汇!G:K,2,FALSE)</f>
        <v>#N/A</v>
      </c>
      <c r="L58" s="48" t="e">
        <f>VLOOKUP(H58,网银退汇!C:D,2,FALSE)</f>
        <v>#N/A</v>
      </c>
      <c r="M58" s="38"/>
      <c r="N58" s="38"/>
      <c r="O58" s="45"/>
      <c r="P58" s="38"/>
      <c r="Q58" s="38"/>
      <c r="R58" s="38"/>
      <c r="S58" s="38"/>
      <c r="T58" s="38"/>
      <c r="U58" s="38"/>
      <c r="V58" s="38"/>
      <c r="W58" s="38"/>
    </row>
    <row r="59" spans="1:23" hidden="1">
      <c r="A59" s="23" t="s">
        <v>1151</v>
      </c>
      <c r="B59" s="23" t="s">
        <v>1700</v>
      </c>
      <c r="C59" s="49" t="str">
        <f t="shared" si="0"/>
        <v>20170616</v>
      </c>
      <c r="D59" s="49" t="str">
        <f t="shared" si="1"/>
        <v>0052248002</v>
      </c>
      <c r="E59" t="s">
        <v>123</v>
      </c>
      <c r="F59" s="23" t="s">
        <v>1701</v>
      </c>
      <c r="G59">
        <v>256</v>
      </c>
      <c r="H59" s="48" t="str">
        <f t="shared" si="2"/>
        <v>6217003860019842960256</v>
      </c>
      <c r="I59" s="48" t="e">
        <f>VLOOKUP(H59,银行退汇!H:K,4,FALSE)</f>
        <v>#N/A</v>
      </c>
      <c r="J59" s="48" t="e">
        <f t="shared" si="3"/>
        <v>#N/A</v>
      </c>
      <c r="K59" s="48" t="e">
        <f>VLOOKUP(H59,银行退汇!G:K,2,FALSE)</f>
        <v>#N/A</v>
      </c>
      <c r="L59" s="48" t="e">
        <f>VLOOKUP(H59,网银退汇!C:D,2,FALSE)</f>
        <v>#N/A</v>
      </c>
      <c r="M59" s="38"/>
      <c r="N59" s="38"/>
      <c r="O59" s="45"/>
      <c r="P59" s="38"/>
      <c r="Q59" s="38"/>
      <c r="R59" s="38"/>
      <c r="S59" s="38"/>
      <c r="T59" s="38"/>
      <c r="U59" s="38"/>
      <c r="V59" s="38"/>
      <c r="W59" s="38"/>
    </row>
    <row r="60" spans="1:23" hidden="1">
      <c r="A60" s="23" t="s">
        <v>1153</v>
      </c>
      <c r="B60" s="23" t="s">
        <v>1702</v>
      </c>
      <c r="C60" s="49" t="str">
        <f t="shared" si="0"/>
        <v>20170616</v>
      </c>
      <c r="D60" s="49" t="str">
        <f t="shared" si="1"/>
        <v>0052254536</v>
      </c>
      <c r="E60" t="s">
        <v>123</v>
      </c>
      <c r="F60" s="23" t="s">
        <v>1703</v>
      </c>
      <c r="G60">
        <v>19</v>
      </c>
      <c r="H60" s="48" t="str">
        <f t="shared" si="2"/>
        <v>622638800575476119</v>
      </c>
      <c r="I60" s="48" t="e">
        <f>VLOOKUP(H60,银行退汇!H:K,4,FALSE)</f>
        <v>#N/A</v>
      </c>
      <c r="J60" s="48" t="e">
        <f t="shared" si="3"/>
        <v>#N/A</v>
      </c>
      <c r="K60" s="48" t="e">
        <f>VLOOKUP(H60,银行退汇!G:K,2,FALSE)</f>
        <v>#N/A</v>
      </c>
      <c r="L60" s="48" t="e">
        <f>VLOOKUP(H60,网银退汇!C:D,2,FALSE)</f>
        <v>#N/A</v>
      </c>
      <c r="M60" s="38"/>
      <c r="N60" s="38"/>
      <c r="O60" s="45"/>
      <c r="P60" s="38"/>
      <c r="Q60" s="38"/>
      <c r="R60" s="38"/>
      <c r="S60" s="38"/>
      <c r="T60" s="38"/>
      <c r="U60" s="38"/>
      <c r="V60" s="38"/>
      <c r="W60" s="38"/>
    </row>
    <row r="61" spans="1:23" hidden="1">
      <c r="A61" s="23" t="s">
        <v>1155</v>
      </c>
      <c r="B61" s="23" t="s">
        <v>1704</v>
      </c>
      <c r="C61" s="49" t="str">
        <f t="shared" si="0"/>
        <v>20170616</v>
      </c>
      <c r="D61" s="49" t="str">
        <f t="shared" si="1"/>
        <v>0052255732</v>
      </c>
      <c r="E61" t="s">
        <v>123</v>
      </c>
      <c r="F61" s="23" t="s">
        <v>1705</v>
      </c>
      <c r="G61">
        <v>3680</v>
      </c>
      <c r="H61" s="48" t="str">
        <f t="shared" si="2"/>
        <v>62319000001212726743680</v>
      </c>
      <c r="I61" s="48" t="e">
        <f>VLOOKUP(H61,银行退汇!H:K,4,FALSE)</f>
        <v>#N/A</v>
      </c>
      <c r="J61" s="48" t="e">
        <f t="shared" si="3"/>
        <v>#N/A</v>
      </c>
      <c r="K61" s="48" t="e">
        <f>VLOOKUP(H61,银行退汇!G:K,2,FALSE)</f>
        <v>#N/A</v>
      </c>
      <c r="L61" s="48" t="e">
        <f>VLOOKUP(H61,网银退汇!C:D,2,FALSE)</f>
        <v>#N/A</v>
      </c>
      <c r="M61" s="38"/>
      <c r="N61" s="38"/>
      <c r="O61" s="45"/>
      <c r="P61" s="38"/>
      <c r="Q61" s="38"/>
      <c r="R61" s="38"/>
      <c r="S61" s="38"/>
      <c r="T61" s="38"/>
      <c r="U61" s="38"/>
      <c r="V61" s="38"/>
      <c r="W61" s="38"/>
    </row>
    <row r="62" spans="1:23" hidden="1">
      <c r="A62" s="23" t="s">
        <v>1157</v>
      </c>
      <c r="B62" s="23" t="s">
        <v>1706</v>
      </c>
      <c r="C62" s="49" t="str">
        <f t="shared" si="0"/>
        <v>20170616</v>
      </c>
      <c r="D62" s="49" t="str">
        <f t="shared" si="1"/>
        <v>0052256242</v>
      </c>
      <c r="E62" t="s">
        <v>123</v>
      </c>
      <c r="F62" s="23" t="s">
        <v>1707</v>
      </c>
      <c r="G62">
        <v>696</v>
      </c>
      <c r="H62" s="48" t="str">
        <f t="shared" si="2"/>
        <v>6217003860017043215696</v>
      </c>
      <c r="I62" s="48" t="e">
        <f>VLOOKUP(H62,银行退汇!H:K,4,FALSE)</f>
        <v>#N/A</v>
      </c>
      <c r="J62" s="48" t="e">
        <f t="shared" si="3"/>
        <v>#N/A</v>
      </c>
      <c r="K62" s="48" t="e">
        <f>VLOOKUP(H62,银行退汇!G:K,2,FALSE)</f>
        <v>#N/A</v>
      </c>
      <c r="L62" s="48" t="e">
        <f>VLOOKUP(H62,网银退汇!C:D,2,FALSE)</f>
        <v>#N/A</v>
      </c>
      <c r="M62" s="38"/>
      <c r="N62" s="38"/>
      <c r="O62" s="45"/>
      <c r="P62" s="38"/>
      <c r="Q62" s="38"/>
      <c r="R62" s="38"/>
      <c r="S62" s="38"/>
      <c r="T62" s="38"/>
      <c r="U62" s="38"/>
      <c r="V62" s="38"/>
      <c r="W62" s="38"/>
    </row>
    <row r="63" spans="1:23" hidden="1">
      <c r="A63" s="23" t="s">
        <v>1159</v>
      </c>
      <c r="B63" s="23" t="s">
        <v>1708</v>
      </c>
      <c r="C63" s="49" t="str">
        <f t="shared" si="0"/>
        <v>20170616</v>
      </c>
      <c r="D63" s="49" t="str">
        <f t="shared" si="1"/>
        <v>0052257760</v>
      </c>
      <c r="E63" t="s">
        <v>123</v>
      </c>
      <c r="F63" s="23" t="s">
        <v>1709</v>
      </c>
      <c r="G63">
        <v>80</v>
      </c>
      <c r="H63" s="48" t="str">
        <f t="shared" si="2"/>
        <v>623190000004855650680</v>
      </c>
      <c r="I63" s="48" t="e">
        <f>VLOOKUP(H63,银行退汇!H:K,4,FALSE)</f>
        <v>#N/A</v>
      </c>
      <c r="J63" s="48" t="e">
        <f t="shared" si="3"/>
        <v>#N/A</v>
      </c>
      <c r="K63" s="48" t="e">
        <f>VLOOKUP(H63,银行退汇!G:K,2,FALSE)</f>
        <v>#N/A</v>
      </c>
      <c r="L63" s="48" t="e">
        <f>VLOOKUP(H63,网银退汇!C:D,2,FALSE)</f>
        <v>#N/A</v>
      </c>
      <c r="M63" s="38"/>
      <c r="N63" s="38"/>
      <c r="O63" s="45"/>
      <c r="P63" s="38"/>
      <c r="Q63" s="38"/>
      <c r="R63" s="38"/>
      <c r="S63" s="38"/>
      <c r="T63" s="38"/>
      <c r="U63" s="38"/>
      <c r="V63" s="38"/>
      <c r="W63" s="38"/>
    </row>
    <row r="64" spans="1:23" hidden="1">
      <c r="A64" s="23" t="s">
        <v>1161</v>
      </c>
      <c r="B64" s="23" t="s">
        <v>1710</v>
      </c>
      <c r="C64" s="49" t="str">
        <f t="shared" si="0"/>
        <v>20170616</v>
      </c>
      <c r="D64" s="49" t="str">
        <f t="shared" si="1"/>
        <v>0052258031</v>
      </c>
      <c r="E64" t="s">
        <v>123</v>
      </c>
      <c r="F64" s="23" t="s">
        <v>1711</v>
      </c>
      <c r="G64">
        <v>250</v>
      </c>
      <c r="H64" s="48" t="str">
        <f t="shared" si="2"/>
        <v>6228480866168692964250</v>
      </c>
      <c r="I64" s="48" t="e">
        <f>VLOOKUP(H64,银行退汇!H:K,4,FALSE)</f>
        <v>#N/A</v>
      </c>
      <c r="J64" s="48" t="e">
        <f t="shared" si="3"/>
        <v>#N/A</v>
      </c>
      <c r="K64" s="48" t="e">
        <f>VLOOKUP(H64,银行退汇!G:K,2,FALSE)</f>
        <v>#N/A</v>
      </c>
      <c r="L64" s="48" t="e">
        <f>VLOOKUP(H64,网银退汇!C:D,2,FALSE)</f>
        <v>#N/A</v>
      </c>
      <c r="M64" s="38"/>
      <c r="N64" s="38"/>
      <c r="O64" s="45"/>
      <c r="P64" s="38"/>
      <c r="Q64" s="38"/>
      <c r="R64" s="38"/>
      <c r="S64" s="38"/>
      <c r="T64" s="38"/>
      <c r="U64" s="38"/>
      <c r="V64" s="38"/>
      <c r="W64" s="38"/>
    </row>
    <row r="65" spans="1:23" hidden="1">
      <c r="A65" s="23" t="s">
        <v>1163</v>
      </c>
      <c r="B65" s="23" t="s">
        <v>1712</v>
      </c>
      <c r="C65" s="49" t="str">
        <f t="shared" si="0"/>
        <v>20170616</v>
      </c>
      <c r="D65" s="49" t="str">
        <f t="shared" si="1"/>
        <v>0052260637</v>
      </c>
      <c r="E65" t="s">
        <v>123</v>
      </c>
      <c r="F65" s="23" t="s">
        <v>1713</v>
      </c>
      <c r="G65">
        <v>300</v>
      </c>
      <c r="H65" s="48" t="str">
        <f t="shared" si="2"/>
        <v>6222520597892278300</v>
      </c>
      <c r="I65" s="48" t="e">
        <f>VLOOKUP(H65,银行退汇!H:K,4,FALSE)</f>
        <v>#N/A</v>
      </c>
      <c r="J65" s="48" t="e">
        <f t="shared" si="3"/>
        <v>#N/A</v>
      </c>
      <c r="K65" s="48" t="e">
        <f>VLOOKUP(H65,银行退汇!G:K,2,FALSE)</f>
        <v>#N/A</v>
      </c>
      <c r="L65" s="48" t="e">
        <f>VLOOKUP(H65,网银退汇!C:D,2,FALSE)</f>
        <v>#N/A</v>
      </c>
      <c r="M65" s="38"/>
      <c r="N65" s="38"/>
      <c r="O65" s="45"/>
      <c r="P65" s="38"/>
      <c r="Q65" s="38"/>
      <c r="R65" s="38"/>
      <c r="S65" s="38"/>
      <c r="T65" s="38"/>
      <c r="U65" s="38"/>
      <c r="V65" s="38"/>
      <c r="W65" s="38"/>
    </row>
    <row r="66" spans="1:23" hidden="1">
      <c r="A66" s="23" t="s">
        <v>1165</v>
      </c>
      <c r="B66" s="23" t="s">
        <v>1714</v>
      </c>
      <c r="C66" s="49" t="str">
        <f t="shared" si="0"/>
        <v>20170617</v>
      </c>
      <c r="D66" s="49" t="str">
        <f t="shared" si="1"/>
        <v>0052271446</v>
      </c>
      <c r="E66" t="s">
        <v>123</v>
      </c>
      <c r="F66" s="23" t="s">
        <v>236</v>
      </c>
      <c r="G66">
        <v>500</v>
      </c>
      <c r="H66" s="48" t="str">
        <f t="shared" si="2"/>
        <v>6217003860032704049500</v>
      </c>
      <c r="I66" s="48">
        <f>VLOOKUP(H66,银行退汇!H:K,4,FALSE)</f>
        <v>500</v>
      </c>
      <c r="J66" s="48">
        <f t="shared" si="3"/>
        <v>1</v>
      </c>
      <c r="K66" s="48" t="e">
        <f>VLOOKUP(H66,银行退汇!G:K,2,FALSE)</f>
        <v>#N/A</v>
      </c>
      <c r="L66" s="48">
        <f>VLOOKUP(H66,网银退汇!C:D,2,FALSE)</f>
        <v>500</v>
      </c>
      <c r="M66" s="38"/>
      <c r="N66" s="38"/>
      <c r="O66" s="45"/>
      <c r="P66" s="38"/>
      <c r="Q66" s="38"/>
      <c r="R66" s="38"/>
      <c r="S66" s="38"/>
      <c r="T66" s="38"/>
      <c r="U66" s="38"/>
      <c r="V66" s="38"/>
      <c r="W66" s="38"/>
    </row>
    <row r="67" spans="1:23" hidden="1">
      <c r="A67" s="23" t="s">
        <v>1167</v>
      </c>
      <c r="B67" s="23" t="s">
        <v>1715</v>
      </c>
      <c r="C67" s="49" t="str">
        <f t="shared" ref="C67:C130" si="4">LEFT(B67,8)</f>
        <v>20170617</v>
      </c>
      <c r="D67" s="49" t="str">
        <f t="shared" ref="D67:D130" si="5">RIGHT(B67,10)</f>
        <v>0052271458</v>
      </c>
      <c r="E67" t="s">
        <v>123</v>
      </c>
      <c r="F67" s="23" t="s">
        <v>1716</v>
      </c>
      <c r="G67">
        <v>4000</v>
      </c>
      <c r="H67" s="48" t="str">
        <f t="shared" ref="H67:H130" si="6">F67&amp;G67</f>
        <v>62319000000004834594000</v>
      </c>
      <c r="I67" s="48" t="e">
        <f>VLOOKUP(H67,银行退汇!H:K,4,FALSE)</f>
        <v>#N/A</v>
      </c>
      <c r="J67" s="48" t="e">
        <f t="shared" ref="J67:J130" si="7">IF(I67&gt;0,1,"")</f>
        <v>#N/A</v>
      </c>
      <c r="K67" s="48" t="e">
        <f>VLOOKUP(H67,银行退汇!G:K,2,FALSE)</f>
        <v>#N/A</v>
      </c>
      <c r="L67" s="48" t="e">
        <f>VLOOKUP(H67,网银退汇!C:D,2,FALSE)</f>
        <v>#N/A</v>
      </c>
      <c r="M67" s="38"/>
      <c r="N67" s="38"/>
      <c r="O67" s="45"/>
      <c r="P67" s="38"/>
      <c r="Q67" s="38"/>
      <c r="R67" s="38"/>
      <c r="S67" s="38"/>
      <c r="T67" s="38"/>
      <c r="U67" s="38"/>
      <c r="V67" s="38"/>
      <c r="W67" s="38"/>
    </row>
    <row r="68" spans="1:23" hidden="1">
      <c r="A68" s="23" t="s">
        <v>1169</v>
      </c>
      <c r="B68" s="23" t="s">
        <v>1717</v>
      </c>
      <c r="C68" s="49" t="str">
        <f t="shared" si="4"/>
        <v>20170617</v>
      </c>
      <c r="D68" s="49" t="str">
        <f t="shared" si="5"/>
        <v>0052271642</v>
      </c>
      <c r="E68" t="s">
        <v>123</v>
      </c>
      <c r="F68" s="23" t="s">
        <v>1718</v>
      </c>
      <c r="G68">
        <v>250</v>
      </c>
      <c r="H68" s="48" t="str">
        <f t="shared" si="6"/>
        <v>6228483860645613310250</v>
      </c>
      <c r="I68" s="48" t="e">
        <f>VLOOKUP(H68,银行退汇!H:K,4,FALSE)</f>
        <v>#N/A</v>
      </c>
      <c r="J68" s="48" t="e">
        <f t="shared" si="7"/>
        <v>#N/A</v>
      </c>
      <c r="K68" s="48" t="e">
        <f>VLOOKUP(H68,银行退汇!G:K,2,FALSE)</f>
        <v>#N/A</v>
      </c>
      <c r="L68" s="48" t="e">
        <f>VLOOKUP(H68,网银退汇!C:D,2,FALSE)</f>
        <v>#N/A</v>
      </c>
      <c r="M68" s="38"/>
      <c r="N68" s="38"/>
      <c r="O68" s="45"/>
      <c r="P68" s="38"/>
      <c r="Q68" s="38"/>
      <c r="R68" s="38"/>
      <c r="S68" s="38"/>
      <c r="T68" s="38"/>
      <c r="U68" s="38"/>
      <c r="V68" s="38"/>
      <c r="W68" s="38"/>
    </row>
    <row r="69" spans="1:23" hidden="1">
      <c r="A69" s="23" t="s">
        <v>1171</v>
      </c>
      <c r="B69" s="23" t="s">
        <v>1719</v>
      </c>
      <c r="C69" s="49" t="str">
        <f t="shared" si="4"/>
        <v>20170617</v>
      </c>
      <c r="D69" s="49" t="str">
        <f t="shared" si="5"/>
        <v>0052271656</v>
      </c>
      <c r="E69" t="s">
        <v>123</v>
      </c>
      <c r="F69" s="23" t="s">
        <v>1718</v>
      </c>
      <c r="G69">
        <v>350</v>
      </c>
      <c r="H69" s="48" t="str">
        <f t="shared" si="6"/>
        <v>6228483860645613310350</v>
      </c>
      <c r="I69" s="48" t="e">
        <f>VLOOKUP(H69,银行退汇!H:K,4,FALSE)</f>
        <v>#N/A</v>
      </c>
      <c r="J69" s="48" t="e">
        <f t="shared" si="7"/>
        <v>#N/A</v>
      </c>
      <c r="K69" s="48" t="e">
        <f>VLOOKUP(H69,银行退汇!G:K,2,FALSE)</f>
        <v>#N/A</v>
      </c>
      <c r="L69" s="48" t="e">
        <f>VLOOKUP(H69,网银退汇!C:D,2,FALSE)</f>
        <v>#N/A</v>
      </c>
      <c r="M69" s="38"/>
      <c r="N69" s="38"/>
      <c r="O69" s="45"/>
      <c r="P69" s="38"/>
      <c r="Q69" s="38"/>
      <c r="R69" s="38"/>
      <c r="S69" s="38"/>
      <c r="T69" s="38"/>
      <c r="U69" s="38"/>
      <c r="V69" s="38"/>
      <c r="W69" s="38"/>
    </row>
    <row r="70" spans="1:23" hidden="1">
      <c r="A70" s="23" t="s">
        <v>1173</v>
      </c>
      <c r="B70" s="23" t="s">
        <v>1720</v>
      </c>
      <c r="C70" s="49" t="str">
        <f t="shared" si="4"/>
        <v>20170617</v>
      </c>
      <c r="D70" s="49" t="str">
        <f t="shared" si="5"/>
        <v>0052271677</v>
      </c>
      <c r="E70" t="s">
        <v>123</v>
      </c>
      <c r="F70" s="23" t="s">
        <v>1721</v>
      </c>
      <c r="G70">
        <v>1000</v>
      </c>
      <c r="H70" s="48" t="str">
        <f t="shared" si="6"/>
        <v>62101780020180249511000</v>
      </c>
      <c r="I70" s="48" t="e">
        <f>VLOOKUP(H70,银行退汇!H:K,4,FALSE)</f>
        <v>#N/A</v>
      </c>
      <c r="J70" s="48" t="e">
        <f t="shared" si="7"/>
        <v>#N/A</v>
      </c>
      <c r="K70" s="48" t="e">
        <f>VLOOKUP(H70,银行退汇!G:K,2,FALSE)</f>
        <v>#N/A</v>
      </c>
      <c r="L70" s="48" t="e">
        <f>VLOOKUP(H70,网银退汇!C:D,2,FALSE)</f>
        <v>#N/A</v>
      </c>
      <c r="M70" s="38"/>
      <c r="N70" s="38"/>
      <c r="O70" s="45"/>
      <c r="P70" s="38"/>
      <c r="Q70" s="38"/>
      <c r="R70" s="38"/>
      <c r="S70" s="38"/>
      <c r="T70" s="38"/>
      <c r="U70" s="38"/>
      <c r="V70" s="38"/>
      <c r="W70" s="38"/>
    </row>
    <row r="71" spans="1:23" hidden="1">
      <c r="A71" s="23" t="s">
        <v>1175</v>
      </c>
      <c r="B71" s="23" t="s">
        <v>1722</v>
      </c>
      <c r="C71" s="49" t="str">
        <f t="shared" si="4"/>
        <v>20170617</v>
      </c>
      <c r="D71" s="49" t="str">
        <f t="shared" si="5"/>
        <v>0052271693</v>
      </c>
      <c r="E71" t="s">
        <v>123</v>
      </c>
      <c r="F71" s="23" t="s">
        <v>1723</v>
      </c>
      <c r="G71">
        <v>114</v>
      </c>
      <c r="H71" s="48" t="str">
        <f t="shared" si="6"/>
        <v>6217003860022717332114</v>
      </c>
      <c r="I71" s="48" t="e">
        <f>VLOOKUP(H71,银行退汇!H:K,4,FALSE)</f>
        <v>#N/A</v>
      </c>
      <c r="J71" s="48" t="e">
        <f t="shared" si="7"/>
        <v>#N/A</v>
      </c>
      <c r="K71" s="48" t="e">
        <f>VLOOKUP(H71,银行退汇!G:K,2,FALSE)</f>
        <v>#N/A</v>
      </c>
      <c r="L71" s="48" t="e">
        <f>VLOOKUP(H71,网银退汇!C:D,2,FALSE)</f>
        <v>#N/A</v>
      </c>
      <c r="M71" s="38"/>
      <c r="N71" s="38"/>
      <c r="O71" s="45"/>
      <c r="P71" s="38"/>
      <c r="Q71" s="38"/>
      <c r="R71" s="38"/>
      <c r="S71" s="38"/>
      <c r="T71" s="38"/>
      <c r="U71" s="38"/>
      <c r="V71" s="38"/>
      <c r="W71" s="38"/>
    </row>
    <row r="72" spans="1:23" hidden="1">
      <c r="A72" s="23" t="s">
        <v>1177</v>
      </c>
      <c r="B72" s="23" t="s">
        <v>1724</v>
      </c>
      <c r="C72" s="49" t="str">
        <f t="shared" si="4"/>
        <v>20170617</v>
      </c>
      <c r="D72" s="49" t="str">
        <f t="shared" si="5"/>
        <v>0052272339</v>
      </c>
      <c r="E72" t="s">
        <v>123</v>
      </c>
      <c r="F72" s="23" t="s">
        <v>1725</v>
      </c>
      <c r="G72">
        <v>1319</v>
      </c>
      <c r="H72" s="48" t="str">
        <f t="shared" si="6"/>
        <v>62225205942940311319</v>
      </c>
      <c r="I72" s="48" t="e">
        <f>VLOOKUP(H72,银行退汇!H:K,4,FALSE)</f>
        <v>#N/A</v>
      </c>
      <c r="J72" s="48" t="e">
        <f t="shared" si="7"/>
        <v>#N/A</v>
      </c>
      <c r="K72" s="48" t="e">
        <f>VLOOKUP(H72,银行退汇!G:K,2,FALSE)</f>
        <v>#N/A</v>
      </c>
      <c r="L72" s="48" t="e">
        <f>VLOOKUP(H72,网银退汇!C:D,2,FALSE)</f>
        <v>#N/A</v>
      </c>
      <c r="M72" s="38"/>
      <c r="N72" s="38"/>
      <c r="O72" s="45"/>
      <c r="P72" s="38"/>
      <c r="Q72" s="38"/>
      <c r="R72" s="38"/>
      <c r="S72" s="38"/>
      <c r="T72" s="38"/>
      <c r="U72" s="38"/>
      <c r="V72" s="38"/>
      <c r="W72" s="38"/>
    </row>
    <row r="73" spans="1:23" hidden="1">
      <c r="A73" s="23" t="s">
        <v>1179</v>
      </c>
      <c r="B73" s="23" t="s">
        <v>1726</v>
      </c>
      <c r="C73" s="49" t="str">
        <f t="shared" si="4"/>
        <v>20170617</v>
      </c>
      <c r="D73" s="49" t="str">
        <f t="shared" si="5"/>
        <v>0052272414</v>
      </c>
      <c r="E73" t="s">
        <v>123</v>
      </c>
      <c r="F73" s="23" t="s">
        <v>1727</v>
      </c>
      <c r="G73">
        <v>603</v>
      </c>
      <c r="H73" s="48" t="str">
        <f t="shared" si="6"/>
        <v>6231900000095224974603</v>
      </c>
      <c r="I73" s="48" t="e">
        <f>VLOOKUP(H73,银行退汇!H:K,4,FALSE)</f>
        <v>#N/A</v>
      </c>
      <c r="J73" s="48" t="e">
        <f t="shared" si="7"/>
        <v>#N/A</v>
      </c>
      <c r="K73" s="48" t="e">
        <f>VLOOKUP(H73,银行退汇!G:K,2,FALSE)</f>
        <v>#N/A</v>
      </c>
      <c r="L73" s="48" t="e">
        <f>VLOOKUP(H73,网银退汇!C:D,2,FALSE)</f>
        <v>#N/A</v>
      </c>
      <c r="M73" s="38"/>
      <c r="N73" s="38"/>
      <c r="O73" s="45"/>
      <c r="P73" s="38"/>
      <c r="Q73" s="38"/>
      <c r="R73" s="38"/>
      <c r="S73" s="38"/>
      <c r="T73" s="38"/>
      <c r="U73" s="38"/>
      <c r="V73" s="38"/>
      <c r="W73" s="38"/>
    </row>
    <row r="74" spans="1:23" hidden="1">
      <c r="A74" s="23" t="s">
        <v>1181</v>
      </c>
      <c r="B74" s="23" t="s">
        <v>1728</v>
      </c>
      <c r="C74" s="49" t="str">
        <f t="shared" si="4"/>
        <v>20170617</v>
      </c>
      <c r="D74" s="49" t="str">
        <f t="shared" si="5"/>
        <v>0052272418</v>
      </c>
      <c r="E74" t="s">
        <v>123</v>
      </c>
      <c r="F74" s="23" t="s">
        <v>237</v>
      </c>
      <c r="G74">
        <v>400</v>
      </c>
      <c r="H74" s="48" t="str">
        <f t="shared" si="6"/>
        <v>6221550900093190400</v>
      </c>
      <c r="I74" s="48">
        <f>VLOOKUP(H74,银行退汇!H:K,4,FALSE)</f>
        <v>400</v>
      </c>
      <c r="J74" s="48">
        <f t="shared" si="7"/>
        <v>1</v>
      </c>
      <c r="K74" s="48" t="e">
        <f>VLOOKUP(H74,银行退汇!G:K,2,FALSE)</f>
        <v>#N/A</v>
      </c>
      <c r="L74" s="48">
        <f>VLOOKUP(H74,网银退汇!C:D,2,FALSE)</f>
        <v>400</v>
      </c>
      <c r="M74" s="38"/>
      <c r="N74" s="38"/>
      <c r="O74" s="45"/>
      <c r="P74" s="38"/>
      <c r="Q74" s="38"/>
      <c r="R74" s="38"/>
      <c r="S74" s="38"/>
      <c r="T74" s="38"/>
      <c r="U74" s="38"/>
      <c r="V74" s="38"/>
      <c r="W74" s="38"/>
    </row>
    <row r="75" spans="1:23" hidden="1">
      <c r="A75" s="23" t="s">
        <v>1183</v>
      </c>
      <c r="B75" s="23" t="s">
        <v>1729</v>
      </c>
      <c r="C75" s="49" t="str">
        <f t="shared" si="4"/>
        <v>20170617</v>
      </c>
      <c r="D75" s="49" t="str">
        <f t="shared" si="5"/>
        <v>0052296092</v>
      </c>
      <c r="E75" t="s">
        <v>123</v>
      </c>
      <c r="F75" s="23" t="s">
        <v>1730</v>
      </c>
      <c r="G75">
        <v>322</v>
      </c>
      <c r="H75" s="48" t="str">
        <f t="shared" si="6"/>
        <v>5239591004475265322</v>
      </c>
      <c r="I75" s="48" t="e">
        <f>VLOOKUP(H75,银行退汇!H:K,4,FALSE)</f>
        <v>#N/A</v>
      </c>
      <c r="J75" s="48" t="e">
        <f t="shared" si="7"/>
        <v>#N/A</v>
      </c>
      <c r="K75" s="48" t="e">
        <f>VLOOKUP(H75,银行退汇!G:K,2,FALSE)</f>
        <v>#N/A</v>
      </c>
      <c r="L75" s="48" t="e">
        <f>VLOOKUP(H75,网银退汇!C:D,2,FALSE)</f>
        <v>#N/A</v>
      </c>
      <c r="M75" s="38"/>
      <c r="N75" s="38"/>
      <c r="O75" s="45"/>
      <c r="P75" s="38"/>
      <c r="Q75" s="38"/>
      <c r="R75" s="38"/>
      <c r="S75" s="38"/>
      <c r="T75" s="38"/>
      <c r="U75" s="38"/>
      <c r="V75" s="38"/>
      <c r="W75" s="38"/>
    </row>
    <row r="76" spans="1:23" hidden="1">
      <c r="A76" s="23" t="s">
        <v>1185</v>
      </c>
      <c r="B76" s="23" t="s">
        <v>1731</v>
      </c>
      <c r="C76" s="49" t="str">
        <f t="shared" si="4"/>
        <v>20170617</v>
      </c>
      <c r="D76" s="49" t="str">
        <f t="shared" si="5"/>
        <v>0052296677</v>
      </c>
      <c r="E76" t="s">
        <v>123</v>
      </c>
      <c r="F76" s="23" t="s">
        <v>1732</v>
      </c>
      <c r="G76">
        <v>89</v>
      </c>
      <c r="H76" s="48" t="str">
        <f t="shared" si="6"/>
        <v>622369142326467489</v>
      </c>
      <c r="I76" s="48" t="e">
        <f>VLOOKUP(H76,银行退汇!H:K,4,FALSE)</f>
        <v>#N/A</v>
      </c>
      <c r="J76" s="48" t="e">
        <f t="shared" si="7"/>
        <v>#N/A</v>
      </c>
      <c r="K76" s="48" t="e">
        <f>VLOOKUP(H76,银行退汇!G:K,2,FALSE)</f>
        <v>#N/A</v>
      </c>
      <c r="L76" s="48" t="e">
        <f>VLOOKUP(H76,网银退汇!C:D,2,FALSE)</f>
        <v>#N/A</v>
      </c>
      <c r="M76" s="38"/>
      <c r="N76" s="38"/>
      <c r="O76" s="45"/>
      <c r="P76" s="38"/>
      <c r="Q76" s="38"/>
      <c r="R76" s="38"/>
      <c r="S76" s="38"/>
      <c r="T76" s="38"/>
      <c r="U76" s="38"/>
      <c r="V76" s="38"/>
      <c r="W76" s="38"/>
    </row>
    <row r="77" spans="1:23" hidden="1">
      <c r="A77" s="23" t="s">
        <v>1187</v>
      </c>
      <c r="B77" s="23" t="s">
        <v>1733</v>
      </c>
      <c r="C77" s="49" t="str">
        <f t="shared" si="4"/>
        <v>20170617</v>
      </c>
      <c r="D77" s="49" t="str">
        <f t="shared" si="5"/>
        <v>0052298273</v>
      </c>
      <c r="E77" t="s">
        <v>123</v>
      </c>
      <c r="F77" s="23" t="s">
        <v>235</v>
      </c>
      <c r="G77">
        <v>3000</v>
      </c>
      <c r="H77" s="48" t="str">
        <f t="shared" si="6"/>
        <v>62170039000053267583000</v>
      </c>
      <c r="I77" s="48">
        <f>VLOOKUP(H77,银行退汇!H:K,4,FALSE)</f>
        <v>3000</v>
      </c>
      <c r="J77" s="48">
        <f t="shared" si="7"/>
        <v>1</v>
      </c>
      <c r="K77" s="48" t="e">
        <f>VLOOKUP(H77,银行退汇!G:K,2,FALSE)</f>
        <v>#N/A</v>
      </c>
      <c r="L77" s="48">
        <f>VLOOKUP(H77,网银退汇!C:D,2,FALSE)</f>
        <v>3000</v>
      </c>
      <c r="M77" s="38"/>
      <c r="N77" s="38"/>
      <c r="O77" s="45"/>
      <c r="P77" s="38"/>
      <c r="Q77" s="38"/>
      <c r="R77" s="38"/>
      <c r="S77" s="38"/>
      <c r="T77" s="38"/>
      <c r="U77" s="38"/>
      <c r="V77" s="38"/>
      <c r="W77" s="38"/>
    </row>
    <row r="78" spans="1:23" hidden="1">
      <c r="A78" s="23" t="s">
        <v>1189</v>
      </c>
      <c r="B78" s="23" t="s">
        <v>1734</v>
      </c>
      <c r="C78" s="49" t="str">
        <f t="shared" si="4"/>
        <v>20170617</v>
      </c>
      <c r="D78" s="49" t="str">
        <f t="shared" si="5"/>
        <v>0052299676</v>
      </c>
      <c r="E78" t="s">
        <v>123</v>
      </c>
      <c r="F78" s="23" t="s">
        <v>1735</v>
      </c>
      <c r="G78">
        <v>500</v>
      </c>
      <c r="H78" s="48" t="str">
        <f t="shared" si="6"/>
        <v>6231900000129483133500</v>
      </c>
      <c r="I78" s="48" t="e">
        <f>VLOOKUP(H78,银行退汇!H:K,4,FALSE)</f>
        <v>#N/A</v>
      </c>
      <c r="J78" s="48" t="e">
        <f t="shared" si="7"/>
        <v>#N/A</v>
      </c>
      <c r="K78" s="48" t="e">
        <f>VLOOKUP(H78,银行退汇!G:K,2,FALSE)</f>
        <v>#N/A</v>
      </c>
      <c r="L78" s="48" t="e">
        <f>VLOOKUP(H78,网银退汇!C:D,2,FALSE)</f>
        <v>#N/A</v>
      </c>
      <c r="M78" s="38"/>
      <c r="N78" s="38"/>
      <c r="O78" s="45"/>
      <c r="P78" s="38"/>
      <c r="Q78" s="38"/>
      <c r="R78" s="38"/>
      <c r="S78" s="38"/>
      <c r="T78" s="38"/>
      <c r="U78" s="38"/>
      <c r="V78" s="38"/>
      <c r="W78" s="38"/>
    </row>
    <row r="79" spans="1:23" hidden="1">
      <c r="A79" s="23" t="s">
        <v>1191</v>
      </c>
      <c r="B79" s="23" t="s">
        <v>1736</v>
      </c>
      <c r="C79" s="49" t="str">
        <f t="shared" si="4"/>
        <v>20170617</v>
      </c>
      <c r="D79" s="49" t="str">
        <f t="shared" si="5"/>
        <v>0052301043</v>
      </c>
      <c r="E79" t="s">
        <v>123</v>
      </c>
      <c r="F79" s="23" t="s">
        <v>1737</v>
      </c>
      <c r="G79">
        <v>2735</v>
      </c>
      <c r="H79" s="48" t="str">
        <f t="shared" si="6"/>
        <v>62170038600184291572735</v>
      </c>
      <c r="I79" s="48" t="e">
        <f>VLOOKUP(H79,银行退汇!H:K,4,FALSE)</f>
        <v>#N/A</v>
      </c>
      <c r="J79" s="48" t="e">
        <f t="shared" si="7"/>
        <v>#N/A</v>
      </c>
      <c r="K79" s="48" t="e">
        <f>VLOOKUP(H79,银行退汇!G:K,2,FALSE)</f>
        <v>#N/A</v>
      </c>
      <c r="L79" s="48" t="e">
        <f>VLOOKUP(H79,网银退汇!C:D,2,FALSE)</f>
        <v>#N/A</v>
      </c>
      <c r="M79" s="38"/>
      <c r="N79" s="38"/>
      <c r="O79" s="45"/>
      <c r="P79" s="38"/>
      <c r="Q79" s="38"/>
      <c r="R79" s="38"/>
      <c r="S79" s="38"/>
      <c r="T79" s="38"/>
      <c r="U79" s="38"/>
      <c r="V79" s="38"/>
      <c r="W79" s="38"/>
    </row>
    <row r="80" spans="1:23" hidden="1">
      <c r="A80" s="23" t="s">
        <v>1193</v>
      </c>
      <c r="B80" s="23" t="s">
        <v>1738</v>
      </c>
      <c r="C80" s="49" t="str">
        <f t="shared" si="4"/>
        <v>20170617</v>
      </c>
      <c r="D80" s="49" t="str">
        <f t="shared" si="5"/>
        <v>0052304442</v>
      </c>
      <c r="E80" t="s">
        <v>123</v>
      </c>
      <c r="F80" s="23" t="s">
        <v>1739</v>
      </c>
      <c r="G80">
        <v>312</v>
      </c>
      <c r="H80" s="48" t="str">
        <f t="shared" si="6"/>
        <v>6226661300385014312</v>
      </c>
      <c r="I80" s="48" t="e">
        <f>VLOOKUP(H80,银行退汇!H:K,4,FALSE)</f>
        <v>#N/A</v>
      </c>
      <c r="J80" s="48" t="e">
        <f t="shared" si="7"/>
        <v>#N/A</v>
      </c>
      <c r="K80" s="48" t="e">
        <f>VLOOKUP(H80,银行退汇!G:K,2,FALSE)</f>
        <v>#N/A</v>
      </c>
      <c r="L80" s="48" t="e">
        <f>VLOOKUP(H80,网银退汇!C:D,2,FALSE)</f>
        <v>#N/A</v>
      </c>
      <c r="M80" s="38"/>
      <c r="N80" s="38"/>
      <c r="O80" s="45"/>
      <c r="P80" s="38"/>
      <c r="Q80" s="38"/>
      <c r="R80" s="38"/>
      <c r="S80" s="38"/>
      <c r="T80" s="38"/>
      <c r="U80" s="38"/>
      <c r="V80" s="38"/>
      <c r="W80" s="38"/>
    </row>
    <row r="81" spans="1:23" hidden="1">
      <c r="A81" s="23" t="s">
        <v>1195</v>
      </c>
      <c r="B81" s="23" t="s">
        <v>1740</v>
      </c>
      <c r="C81" s="49" t="str">
        <f t="shared" si="4"/>
        <v>20170617</v>
      </c>
      <c r="D81" s="49" t="str">
        <f t="shared" si="5"/>
        <v>0052312650</v>
      </c>
      <c r="E81" t="s">
        <v>123</v>
      </c>
      <c r="F81" s="23" t="s">
        <v>239</v>
      </c>
      <c r="G81">
        <v>295</v>
      </c>
      <c r="H81" s="48" t="str">
        <f t="shared" si="6"/>
        <v>6236683860003701237295</v>
      </c>
      <c r="I81" s="48">
        <f>VLOOKUP(H81,银行退汇!H:K,4,FALSE)</f>
        <v>295</v>
      </c>
      <c r="J81" s="48">
        <f t="shared" si="7"/>
        <v>1</v>
      </c>
      <c r="K81" s="48" t="e">
        <f>VLOOKUP(H81,银行退汇!G:K,2,FALSE)</f>
        <v>#N/A</v>
      </c>
      <c r="L81" s="48">
        <f>VLOOKUP(H81,网银退汇!C:D,2,FALSE)</f>
        <v>295</v>
      </c>
      <c r="M81" s="38"/>
      <c r="N81" s="38"/>
      <c r="O81" s="45"/>
      <c r="P81" s="38"/>
      <c r="Q81" s="38"/>
      <c r="R81" s="38"/>
      <c r="S81" s="38"/>
      <c r="T81" s="38"/>
      <c r="U81" s="38"/>
      <c r="V81" s="38"/>
      <c r="W81" s="38"/>
    </row>
    <row r="82" spans="1:23" hidden="1">
      <c r="A82" s="23" t="s">
        <v>1197</v>
      </c>
      <c r="B82" s="23" t="s">
        <v>1741</v>
      </c>
      <c r="C82" s="49" t="str">
        <f t="shared" si="4"/>
        <v>20170617</v>
      </c>
      <c r="D82" s="49" t="str">
        <f t="shared" si="5"/>
        <v>0052313697</v>
      </c>
      <c r="E82" t="s">
        <v>123</v>
      </c>
      <c r="F82" s="23" t="s">
        <v>126</v>
      </c>
      <c r="G82">
        <v>900</v>
      </c>
      <c r="H82" s="48" t="str">
        <f t="shared" si="6"/>
        <v>6259656240604201900</v>
      </c>
      <c r="I82" s="48" t="e">
        <f>VLOOKUP(H82,银行退汇!H:K,4,FALSE)</f>
        <v>#N/A</v>
      </c>
      <c r="J82" s="48" t="e">
        <f t="shared" si="7"/>
        <v>#N/A</v>
      </c>
      <c r="K82" s="48" t="e">
        <f>VLOOKUP(H82,银行退汇!G:K,2,FALSE)</f>
        <v>#N/A</v>
      </c>
      <c r="L82" s="48" t="e">
        <f>VLOOKUP(H82,网银退汇!C:D,2,FALSE)</f>
        <v>#N/A</v>
      </c>
      <c r="M82" s="38"/>
      <c r="N82" s="38"/>
      <c r="O82" s="45"/>
      <c r="P82" s="38"/>
      <c r="Q82" s="38"/>
      <c r="R82" s="38"/>
      <c r="S82" s="38"/>
      <c r="T82" s="38"/>
      <c r="U82" s="38"/>
      <c r="V82" s="38"/>
      <c r="W82" s="38"/>
    </row>
    <row r="83" spans="1:23" hidden="1">
      <c r="A83" s="23" t="s">
        <v>1199</v>
      </c>
      <c r="B83" s="23" t="s">
        <v>1742</v>
      </c>
      <c r="C83" s="49" t="str">
        <f t="shared" si="4"/>
        <v>20170617</v>
      </c>
      <c r="D83" s="49" t="str">
        <f t="shared" si="5"/>
        <v>0052315327</v>
      </c>
      <c r="E83" t="s">
        <v>123</v>
      </c>
      <c r="F83" s="23" t="s">
        <v>1743</v>
      </c>
      <c r="G83">
        <v>244</v>
      </c>
      <c r="H83" s="48" t="str">
        <f t="shared" si="6"/>
        <v>6230200072425080244</v>
      </c>
      <c r="I83" s="48" t="e">
        <f>VLOOKUP(H83,银行退汇!H:K,4,FALSE)</f>
        <v>#N/A</v>
      </c>
      <c r="J83" s="48" t="e">
        <f t="shared" si="7"/>
        <v>#N/A</v>
      </c>
      <c r="K83" s="48" t="e">
        <f>VLOOKUP(H83,银行退汇!G:K,2,FALSE)</f>
        <v>#N/A</v>
      </c>
      <c r="L83" s="48" t="e">
        <f>VLOOKUP(H83,网银退汇!C:D,2,FALSE)</f>
        <v>#N/A</v>
      </c>
      <c r="M83" s="38"/>
      <c r="N83" s="38"/>
      <c r="O83" s="45"/>
      <c r="P83" s="38"/>
      <c r="Q83" s="38"/>
      <c r="R83" s="38"/>
      <c r="S83" s="38"/>
      <c r="T83" s="38"/>
      <c r="U83" s="38"/>
      <c r="V83" s="38"/>
      <c r="W83" s="38"/>
    </row>
    <row r="84" spans="1:23" hidden="1">
      <c r="A84" s="23" t="s">
        <v>1201</v>
      </c>
      <c r="B84" s="23" t="s">
        <v>1744</v>
      </c>
      <c r="C84" s="49" t="str">
        <f t="shared" si="4"/>
        <v>20170617</v>
      </c>
      <c r="D84" s="49" t="str">
        <f t="shared" si="5"/>
        <v>0052326538</v>
      </c>
      <c r="E84" t="s">
        <v>123</v>
      </c>
      <c r="F84" s="23" t="s">
        <v>1745</v>
      </c>
      <c r="G84">
        <v>850</v>
      </c>
      <c r="H84" s="48" t="str">
        <f t="shared" si="6"/>
        <v>6236683940000239082850</v>
      </c>
      <c r="I84" s="48" t="e">
        <f>VLOOKUP(H84,银行退汇!H:K,4,FALSE)</f>
        <v>#N/A</v>
      </c>
      <c r="J84" s="48" t="e">
        <f t="shared" si="7"/>
        <v>#N/A</v>
      </c>
      <c r="K84" s="48" t="e">
        <f>VLOOKUP(H84,银行退汇!G:K,2,FALSE)</f>
        <v>#N/A</v>
      </c>
      <c r="L84" s="48" t="e">
        <f>VLOOKUP(H84,网银退汇!C:D,2,FALSE)</f>
        <v>#N/A</v>
      </c>
      <c r="M84" s="38"/>
      <c r="N84" s="38"/>
      <c r="O84" s="45"/>
      <c r="P84" s="38"/>
      <c r="Q84" s="38"/>
      <c r="R84" s="38"/>
      <c r="S84" s="38"/>
      <c r="T84" s="38"/>
      <c r="U84" s="38"/>
      <c r="V84" s="38"/>
      <c r="W84" s="38"/>
    </row>
    <row r="85" spans="1:23" hidden="1">
      <c r="A85" s="23" t="s">
        <v>1203</v>
      </c>
      <c r="B85" s="23" t="s">
        <v>1746</v>
      </c>
      <c r="C85" s="49" t="str">
        <f t="shared" si="4"/>
        <v>20170617</v>
      </c>
      <c r="D85" s="49" t="str">
        <f t="shared" si="5"/>
        <v>0052330765</v>
      </c>
      <c r="E85" t="s">
        <v>123</v>
      </c>
      <c r="F85" s="23" t="s">
        <v>1747</v>
      </c>
      <c r="G85">
        <v>2880</v>
      </c>
      <c r="H85" s="48" t="str">
        <f t="shared" si="6"/>
        <v>62265521506774382880</v>
      </c>
      <c r="I85" s="48" t="e">
        <f>VLOOKUP(H85,银行退汇!H:K,4,FALSE)</f>
        <v>#N/A</v>
      </c>
      <c r="J85" s="48" t="e">
        <f t="shared" si="7"/>
        <v>#N/A</v>
      </c>
      <c r="K85" s="48" t="e">
        <f>VLOOKUP(H85,银行退汇!G:K,2,FALSE)</f>
        <v>#N/A</v>
      </c>
      <c r="L85" s="48" t="e">
        <f>VLOOKUP(H85,网银退汇!C:D,2,FALSE)</f>
        <v>#N/A</v>
      </c>
      <c r="M85" s="38"/>
      <c r="N85" s="38"/>
      <c r="O85" s="45"/>
      <c r="P85" s="38"/>
      <c r="Q85" s="38"/>
      <c r="R85" s="38"/>
      <c r="S85" s="38"/>
      <c r="T85" s="38"/>
      <c r="U85" s="38"/>
      <c r="V85" s="38"/>
      <c r="W85" s="38"/>
    </row>
    <row r="86" spans="1:23" hidden="1">
      <c r="A86" s="23" t="s">
        <v>1205</v>
      </c>
      <c r="B86" s="23" t="s">
        <v>1748</v>
      </c>
      <c r="C86" s="49" t="str">
        <f t="shared" si="4"/>
        <v>20170617</v>
      </c>
      <c r="D86" s="49" t="str">
        <f t="shared" si="5"/>
        <v>0052330827</v>
      </c>
      <c r="E86" t="s">
        <v>123</v>
      </c>
      <c r="F86" s="23" t="s">
        <v>1749</v>
      </c>
      <c r="G86">
        <v>3090</v>
      </c>
      <c r="H86" s="48" t="str">
        <f t="shared" si="6"/>
        <v>62170038900044660383090</v>
      </c>
      <c r="I86" s="48" t="e">
        <f>VLOOKUP(H86,银行退汇!H:K,4,FALSE)</f>
        <v>#N/A</v>
      </c>
      <c r="J86" s="48" t="e">
        <f t="shared" si="7"/>
        <v>#N/A</v>
      </c>
      <c r="K86" s="48" t="e">
        <f>VLOOKUP(H86,银行退汇!G:K,2,FALSE)</f>
        <v>#N/A</v>
      </c>
      <c r="L86" s="48" t="e">
        <f>VLOOKUP(H86,网银退汇!C:D,2,FALSE)</f>
        <v>#N/A</v>
      </c>
      <c r="M86" s="38"/>
      <c r="N86" s="38"/>
      <c r="O86" s="45"/>
      <c r="P86" s="38"/>
      <c r="Q86" s="38"/>
      <c r="R86" s="38"/>
      <c r="S86" s="38"/>
      <c r="T86" s="38"/>
      <c r="U86" s="38"/>
      <c r="V86" s="38"/>
      <c r="W86" s="38"/>
    </row>
    <row r="87" spans="1:23" hidden="1">
      <c r="A87" s="23" t="s">
        <v>1207</v>
      </c>
      <c r="B87" s="23" t="s">
        <v>1750</v>
      </c>
      <c r="C87" s="49" t="str">
        <f t="shared" si="4"/>
        <v>20170617</v>
      </c>
      <c r="D87" s="49" t="str">
        <f t="shared" si="5"/>
        <v>0052331259</v>
      </c>
      <c r="E87" t="s">
        <v>123</v>
      </c>
      <c r="F87" s="23" t="s">
        <v>1751</v>
      </c>
      <c r="G87">
        <v>80</v>
      </c>
      <c r="H87" s="48" t="str">
        <f t="shared" si="6"/>
        <v>621756270000300806680</v>
      </c>
      <c r="I87" s="48" t="e">
        <f>VLOOKUP(H87,银行退汇!H:K,4,FALSE)</f>
        <v>#N/A</v>
      </c>
      <c r="J87" s="48" t="e">
        <f t="shared" si="7"/>
        <v>#N/A</v>
      </c>
      <c r="K87" s="48" t="e">
        <f>VLOOKUP(H87,银行退汇!G:K,2,FALSE)</f>
        <v>#N/A</v>
      </c>
      <c r="L87" s="48" t="e">
        <f>VLOOKUP(H87,网银退汇!C:D,2,FALSE)</f>
        <v>#N/A</v>
      </c>
      <c r="M87" s="38"/>
      <c r="N87" s="38"/>
      <c r="O87" s="45"/>
      <c r="P87" s="38"/>
      <c r="Q87" s="38"/>
      <c r="R87" s="38"/>
      <c r="S87" s="38"/>
      <c r="T87" s="38"/>
      <c r="U87" s="38"/>
      <c r="V87" s="38"/>
      <c r="W87" s="38"/>
    </row>
    <row r="88" spans="1:23" hidden="1">
      <c r="A88" s="23" t="s">
        <v>1209</v>
      </c>
      <c r="B88" s="23" t="s">
        <v>1752</v>
      </c>
      <c r="C88" s="49" t="str">
        <f t="shared" si="4"/>
        <v>20170617</v>
      </c>
      <c r="D88" s="49" t="str">
        <f t="shared" si="5"/>
        <v>0052331755</v>
      </c>
      <c r="E88" t="s">
        <v>123</v>
      </c>
      <c r="F88" s="23" t="s">
        <v>1753</v>
      </c>
      <c r="G88">
        <v>500</v>
      </c>
      <c r="H88" s="48" t="str">
        <f t="shared" si="6"/>
        <v>6217232410000946322500</v>
      </c>
      <c r="I88" s="48" t="e">
        <f>VLOOKUP(H88,银行退汇!H:K,4,FALSE)</f>
        <v>#N/A</v>
      </c>
      <c r="J88" s="48" t="e">
        <f t="shared" si="7"/>
        <v>#N/A</v>
      </c>
      <c r="K88" s="48" t="e">
        <f>VLOOKUP(H88,银行退汇!G:K,2,FALSE)</f>
        <v>#N/A</v>
      </c>
      <c r="L88" s="48" t="e">
        <f>VLOOKUP(H88,网银退汇!C:D,2,FALSE)</f>
        <v>#N/A</v>
      </c>
      <c r="M88" s="38"/>
      <c r="N88" s="38"/>
      <c r="O88" s="45"/>
      <c r="P88" s="38"/>
      <c r="Q88" s="38"/>
      <c r="R88" s="38"/>
      <c r="S88" s="38"/>
      <c r="T88" s="38"/>
      <c r="U88" s="38"/>
      <c r="V88" s="38"/>
      <c r="W88" s="38"/>
    </row>
    <row r="89" spans="1:23" hidden="1">
      <c r="A89" s="23" t="s">
        <v>1211</v>
      </c>
      <c r="B89" s="23" t="s">
        <v>1754</v>
      </c>
      <c r="C89" s="49" t="str">
        <f t="shared" si="4"/>
        <v>20170617</v>
      </c>
      <c r="D89" s="49" t="str">
        <f t="shared" si="5"/>
        <v>0052331950</v>
      </c>
      <c r="E89" t="s">
        <v>123</v>
      </c>
      <c r="F89" s="23" t="s">
        <v>1755</v>
      </c>
      <c r="G89">
        <v>150</v>
      </c>
      <c r="H89" s="48" t="str">
        <f t="shared" si="6"/>
        <v>6236683860004186453150</v>
      </c>
      <c r="I89" s="48" t="e">
        <f>VLOOKUP(H89,银行退汇!H:K,4,FALSE)</f>
        <v>#N/A</v>
      </c>
      <c r="J89" s="48" t="e">
        <f t="shared" si="7"/>
        <v>#N/A</v>
      </c>
      <c r="K89" s="48" t="e">
        <f>VLOOKUP(H89,银行退汇!G:K,2,FALSE)</f>
        <v>#N/A</v>
      </c>
      <c r="L89" s="48" t="e">
        <f>VLOOKUP(H89,网银退汇!C:D,2,FALSE)</f>
        <v>#N/A</v>
      </c>
      <c r="M89" s="38"/>
      <c r="N89" s="38"/>
      <c r="O89" s="45"/>
      <c r="P89" s="38"/>
      <c r="Q89" s="38"/>
      <c r="R89" s="38"/>
      <c r="S89" s="38"/>
      <c r="T89" s="38"/>
      <c r="U89" s="38"/>
      <c r="V89" s="38"/>
      <c r="W89" s="38"/>
    </row>
    <row r="90" spans="1:23" hidden="1">
      <c r="A90" s="23" t="s">
        <v>1213</v>
      </c>
      <c r="B90" s="23" t="s">
        <v>1756</v>
      </c>
      <c r="C90" s="49" t="str">
        <f t="shared" si="4"/>
        <v>20170617</v>
      </c>
      <c r="D90" s="49" t="str">
        <f t="shared" si="5"/>
        <v>0052331973</v>
      </c>
      <c r="E90" t="s">
        <v>123</v>
      </c>
      <c r="F90" s="23" t="s">
        <v>1757</v>
      </c>
      <c r="G90">
        <v>9999</v>
      </c>
      <c r="H90" s="48" t="str">
        <f t="shared" si="6"/>
        <v>62236913850437029999</v>
      </c>
      <c r="I90" s="48" t="e">
        <f>VLOOKUP(H90,银行退汇!H:K,4,FALSE)</f>
        <v>#N/A</v>
      </c>
      <c r="J90" s="48" t="e">
        <f t="shared" si="7"/>
        <v>#N/A</v>
      </c>
      <c r="K90" s="48" t="e">
        <f>VLOOKUP(H90,银行退汇!G:K,2,FALSE)</f>
        <v>#N/A</v>
      </c>
      <c r="L90" s="48" t="e">
        <f>VLOOKUP(H90,网银退汇!C:D,2,FALSE)</f>
        <v>#N/A</v>
      </c>
      <c r="M90" s="38"/>
      <c r="N90" s="38"/>
      <c r="O90" s="45"/>
      <c r="P90" s="38"/>
      <c r="Q90" s="38"/>
      <c r="R90" s="38"/>
      <c r="S90" s="38"/>
      <c r="T90" s="38"/>
      <c r="U90" s="38"/>
      <c r="V90" s="38"/>
      <c r="W90" s="38"/>
    </row>
    <row r="91" spans="1:23" hidden="1">
      <c r="A91" s="23" t="s">
        <v>1215</v>
      </c>
      <c r="B91" s="23" t="s">
        <v>1758</v>
      </c>
      <c r="C91" s="49" t="str">
        <f t="shared" si="4"/>
        <v>20170617</v>
      </c>
      <c r="D91" s="49" t="str">
        <f t="shared" si="5"/>
        <v>0052331978</v>
      </c>
      <c r="E91" t="s">
        <v>123</v>
      </c>
      <c r="F91" s="23" t="s">
        <v>1757</v>
      </c>
      <c r="G91">
        <v>1</v>
      </c>
      <c r="H91" s="48" t="str">
        <f t="shared" si="6"/>
        <v>62236913850437021</v>
      </c>
      <c r="I91" s="48" t="e">
        <f>VLOOKUP(H91,银行退汇!H:K,4,FALSE)</f>
        <v>#N/A</v>
      </c>
      <c r="J91" s="48" t="e">
        <f t="shared" si="7"/>
        <v>#N/A</v>
      </c>
      <c r="K91" s="48" t="e">
        <f>VLOOKUP(H91,银行退汇!G:K,2,FALSE)</f>
        <v>#N/A</v>
      </c>
      <c r="L91" s="48" t="e">
        <f>VLOOKUP(H91,网银退汇!C:D,2,FALSE)</f>
        <v>#N/A</v>
      </c>
      <c r="M91" s="38"/>
      <c r="N91" s="38"/>
      <c r="O91" s="45"/>
      <c r="P91" s="38"/>
      <c r="Q91" s="38"/>
      <c r="R91" s="38"/>
      <c r="S91" s="38"/>
      <c r="T91" s="38"/>
      <c r="U91" s="38"/>
      <c r="V91" s="38"/>
      <c r="W91" s="38"/>
    </row>
    <row r="92" spans="1:23" hidden="1">
      <c r="A92" s="23" t="s">
        <v>1217</v>
      </c>
      <c r="B92" s="23" t="s">
        <v>1759</v>
      </c>
      <c r="C92" s="49" t="str">
        <f t="shared" si="4"/>
        <v>20170617</v>
      </c>
      <c r="D92" s="49" t="str">
        <f t="shared" si="5"/>
        <v>0052331984</v>
      </c>
      <c r="E92" t="s">
        <v>123</v>
      </c>
      <c r="F92" s="23" t="s">
        <v>1760</v>
      </c>
      <c r="G92">
        <v>32</v>
      </c>
      <c r="H92" s="48" t="str">
        <f t="shared" si="6"/>
        <v>622168100497117932</v>
      </c>
      <c r="I92" s="48" t="e">
        <f>VLOOKUP(H92,银行退汇!H:K,4,FALSE)</f>
        <v>#N/A</v>
      </c>
      <c r="J92" s="48" t="e">
        <f t="shared" si="7"/>
        <v>#N/A</v>
      </c>
      <c r="K92" s="48" t="e">
        <f>VLOOKUP(H92,银行退汇!G:K,2,FALSE)</f>
        <v>#N/A</v>
      </c>
      <c r="L92" s="48" t="e">
        <f>VLOOKUP(H92,网银退汇!C:D,2,FALSE)</f>
        <v>#N/A</v>
      </c>
      <c r="M92" s="38"/>
      <c r="N92" s="38"/>
      <c r="O92" s="45"/>
      <c r="P92" s="38"/>
      <c r="Q92" s="38"/>
      <c r="R92" s="38"/>
      <c r="S92" s="38"/>
      <c r="T92" s="38"/>
      <c r="U92" s="38"/>
      <c r="V92" s="38"/>
      <c r="W92" s="38"/>
    </row>
    <row r="93" spans="1:23" hidden="1">
      <c r="A93" s="23" t="s">
        <v>1219</v>
      </c>
      <c r="B93" s="23" t="s">
        <v>1761</v>
      </c>
      <c r="C93" s="49" t="str">
        <f t="shared" si="4"/>
        <v>20170617</v>
      </c>
      <c r="D93" s="49" t="str">
        <f t="shared" si="5"/>
        <v>0052332001</v>
      </c>
      <c r="E93" t="s">
        <v>123</v>
      </c>
      <c r="F93" s="23" t="s">
        <v>1760</v>
      </c>
      <c r="G93">
        <v>1000</v>
      </c>
      <c r="H93" s="48" t="str">
        <f t="shared" si="6"/>
        <v>62216810049711791000</v>
      </c>
      <c r="I93" s="48" t="e">
        <f>VLOOKUP(H93,银行退汇!H:K,4,FALSE)</f>
        <v>#N/A</v>
      </c>
      <c r="J93" s="48" t="e">
        <f t="shared" si="7"/>
        <v>#N/A</v>
      </c>
      <c r="K93" s="48" t="e">
        <f>VLOOKUP(H93,银行退汇!G:K,2,FALSE)</f>
        <v>#N/A</v>
      </c>
      <c r="L93" s="48" t="e">
        <f>VLOOKUP(H93,网银退汇!C:D,2,FALSE)</f>
        <v>#N/A</v>
      </c>
      <c r="M93" s="38"/>
      <c r="N93" s="38"/>
      <c r="O93" s="45"/>
      <c r="P93" s="38"/>
      <c r="Q93" s="38"/>
      <c r="R93" s="38"/>
      <c r="S93" s="38"/>
      <c r="T93" s="38"/>
      <c r="U93" s="38"/>
      <c r="V93" s="38"/>
      <c r="W93" s="38"/>
    </row>
    <row r="94" spans="1:23" hidden="1">
      <c r="A94" s="23" t="s">
        <v>1221</v>
      </c>
      <c r="B94" s="23" t="s">
        <v>1762</v>
      </c>
      <c r="C94" s="49" t="str">
        <f t="shared" si="4"/>
        <v>20170617</v>
      </c>
      <c r="D94" s="49" t="str">
        <f t="shared" si="5"/>
        <v>0052332009</v>
      </c>
      <c r="E94" t="s">
        <v>123</v>
      </c>
      <c r="F94" s="23" t="s">
        <v>1760</v>
      </c>
      <c r="G94">
        <v>761</v>
      </c>
      <c r="H94" s="48" t="str">
        <f t="shared" si="6"/>
        <v>6221681004971179761</v>
      </c>
      <c r="I94" s="48" t="e">
        <f>VLOOKUP(H94,银行退汇!H:K,4,FALSE)</f>
        <v>#N/A</v>
      </c>
      <c r="J94" s="48" t="e">
        <f t="shared" si="7"/>
        <v>#N/A</v>
      </c>
      <c r="K94" s="48" t="e">
        <f>VLOOKUP(H94,银行退汇!G:K,2,FALSE)</f>
        <v>#N/A</v>
      </c>
      <c r="L94" s="48" t="e">
        <f>VLOOKUP(H94,网银退汇!C:D,2,FALSE)</f>
        <v>#N/A</v>
      </c>
      <c r="M94" s="38"/>
      <c r="N94" s="38"/>
      <c r="O94" s="45"/>
      <c r="P94" s="38"/>
      <c r="Q94" s="38"/>
      <c r="R94" s="38"/>
      <c r="S94" s="38"/>
      <c r="T94" s="38"/>
      <c r="U94" s="38"/>
      <c r="V94" s="38"/>
      <c r="W94" s="38"/>
    </row>
    <row r="95" spans="1:23" hidden="1">
      <c r="A95" s="23" t="s">
        <v>1223</v>
      </c>
      <c r="B95" s="23" t="s">
        <v>1763</v>
      </c>
      <c r="C95" s="49" t="str">
        <f t="shared" si="4"/>
        <v>20170617</v>
      </c>
      <c r="D95" s="49" t="str">
        <f t="shared" si="5"/>
        <v>0052332105</v>
      </c>
      <c r="E95" t="s">
        <v>123</v>
      </c>
      <c r="F95" s="23" t="s">
        <v>1764</v>
      </c>
      <c r="G95">
        <v>10</v>
      </c>
      <c r="H95" s="48" t="str">
        <f t="shared" si="6"/>
        <v>622972010100696174610</v>
      </c>
      <c r="I95" s="48" t="e">
        <f>VLOOKUP(H95,银行退汇!H:K,4,FALSE)</f>
        <v>#N/A</v>
      </c>
      <c r="J95" s="48" t="e">
        <f t="shared" si="7"/>
        <v>#N/A</v>
      </c>
      <c r="K95" s="48" t="e">
        <f>VLOOKUP(H95,银行退汇!G:K,2,FALSE)</f>
        <v>#N/A</v>
      </c>
      <c r="L95" s="48" t="e">
        <f>VLOOKUP(H95,网银退汇!C:D,2,FALSE)</f>
        <v>#N/A</v>
      </c>
      <c r="M95" s="38"/>
      <c r="N95" s="38"/>
      <c r="O95" s="45"/>
      <c r="P95" s="38"/>
      <c r="Q95" s="38"/>
      <c r="R95" s="38"/>
      <c r="S95" s="38"/>
      <c r="T95" s="38"/>
      <c r="U95" s="38"/>
      <c r="V95" s="38"/>
      <c r="W95" s="38"/>
    </row>
    <row r="96" spans="1:23" hidden="1">
      <c r="A96" s="23" t="s">
        <v>1225</v>
      </c>
      <c r="B96" s="23" t="s">
        <v>1765</v>
      </c>
      <c r="C96" s="49" t="str">
        <f t="shared" si="4"/>
        <v>20170617</v>
      </c>
      <c r="D96" s="49" t="str">
        <f t="shared" si="5"/>
        <v>0052332262</v>
      </c>
      <c r="E96" t="s">
        <v>123</v>
      </c>
      <c r="F96" s="23" t="s">
        <v>1766</v>
      </c>
      <c r="G96">
        <v>203</v>
      </c>
      <c r="H96" s="48" t="str">
        <f t="shared" si="6"/>
        <v>6228480868111878773203</v>
      </c>
      <c r="I96" s="48" t="e">
        <f>VLOOKUP(H96,银行退汇!H:K,4,FALSE)</f>
        <v>#N/A</v>
      </c>
      <c r="J96" s="48" t="e">
        <f t="shared" si="7"/>
        <v>#N/A</v>
      </c>
      <c r="K96" s="48" t="e">
        <f>VLOOKUP(H96,银行退汇!G:K,2,FALSE)</f>
        <v>#N/A</v>
      </c>
      <c r="L96" s="48" t="e">
        <f>VLOOKUP(H96,网银退汇!C:D,2,FALSE)</f>
        <v>#N/A</v>
      </c>
      <c r="M96" s="38"/>
      <c r="N96" s="38"/>
      <c r="O96" s="45"/>
      <c r="P96" s="38"/>
      <c r="Q96" s="38"/>
      <c r="R96" s="38"/>
      <c r="S96" s="38"/>
      <c r="T96" s="38"/>
      <c r="U96" s="38"/>
      <c r="V96" s="38"/>
      <c r="W96" s="38"/>
    </row>
    <row r="97" spans="1:23" hidden="1">
      <c r="A97" s="23" t="s">
        <v>1227</v>
      </c>
      <c r="B97" s="23" t="s">
        <v>1767</v>
      </c>
      <c r="C97" s="49" t="str">
        <f t="shared" si="4"/>
        <v>20170617</v>
      </c>
      <c r="D97" s="49" t="str">
        <f t="shared" si="5"/>
        <v>0052332369</v>
      </c>
      <c r="E97" t="s">
        <v>123</v>
      </c>
      <c r="F97" s="23" t="s">
        <v>238</v>
      </c>
      <c r="G97">
        <v>2138</v>
      </c>
      <c r="H97" s="48" t="str">
        <f t="shared" si="6"/>
        <v>62266626019934562138</v>
      </c>
      <c r="I97" s="48">
        <f>VLOOKUP(H97,银行退汇!H:K,4,FALSE)</f>
        <v>2138</v>
      </c>
      <c r="J97" s="48">
        <f t="shared" si="7"/>
        <v>1</v>
      </c>
      <c r="K97" s="48" t="e">
        <f>VLOOKUP(H97,银行退汇!G:K,2,FALSE)</f>
        <v>#N/A</v>
      </c>
      <c r="L97" s="48">
        <f>VLOOKUP(H97,网银退汇!C:D,2,FALSE)</f>
        <v>2138</v>
      </c>
      <c r="M97" s="38"/>
      <c r="N97" s="38"/>
      <c r="O97" s="45"/>
      <c r="P97" s="38"/>
      <c r="Q97" s="38"/>
      <c r="R97" s="38"/>
      <c r="S97" s="38"/>
      <c r="T97" s="38"/>
      <c r="U97" s="38"/>
      <c r="V97" s="38"/>
      <c r="W97" s="38"/>
    </row>
    <row r="98" spans="1:23" hidden="1">
      <c r="A98" s="23" t="s">
        <v>1229</v>
      </c>
      <c r="B98" s="23" t="s">
        <v>1768</v>
      </c>
      <c r="C98" s="49" t="str">
        <f t="shared" si="4"/>
        <v>20170617</v>
      </c>
      <c r="D98" s="49" t="str">
        <f t="shared" si="5"/>
        <v>0052332555</v>
      </c>
      <c r="E98" t="s">
        <v>123</v>
      </c>
      <c r="F98" s="23" t="s">
        <v>1769</v>
      </c>
      <c r="G98">
        <v>180</v>
      </c>
      <c r="H98" s="48" t="str">
        <f t="shared" si="6"/>
        <v>5123168976159166180</v>
      </c>
      <c r="I98" s="48" t="e">
        <f>VLOOKUP(H98,银行退汇!H:K,4,FALSE)</f>
        <v>#N/A</v>
      </c>
      <c r="J98" s="48" t="e">
        <f t="shared" si="7"/>
        <v>#N/A</v>
      </c>
      <c r="K98" s="48" t="e">
        <f>VLOOKUP(H98,银行退汇!G:K,2,FALSE)</f>
        <v>#N/A</v>
      </c>
      <c r="L98" s="48" t="e">
        <f>VLOOKUP(H98,网银退汇!C:D,2,FALSE)</f>
        <v>#N/A</v>
      </c>
      <c r="M98" s="38"/>
      <c r="N98" s="38"/>
      <c r="O98" s="45"/>
      <c r="P98" s="38"/>
      <c r="Q98" s="38"/>
      <c r="R98" s="38"/>
      <c r="S98" s="38"/>
      <c r="T98" s="38"/>
      <c r="U98" s="38"/>
      <c r="V98" s="38"/>
      <c r="W98" s="38"/>
    </row>
    <row r="99" spans="1:23" hidden="1">
      <c r="A99" s="23" t="s">
        <v>1231</v>
      </c>
      <c r="B99" s="23" t="s">
        <v>1770</v>
      </c>
      <c r="C99" s="49" t="str">
        <f t="shared" si="4"/>
        <v>20170617</v>
      </c>
      <c r="D99" s="49" t="str">
        <f t="shared" si="5"/>
        <v>0052334787</v>
      </c>
      <c r="E99" t="s">
        <v>123</v>
      </c>
      <c r="F99" s="23" t="s">
        <v>1771</v>
      </c>
      <c r="G99">
        <v>8000</v>
      </c>
      <c r="H99" s="48" t="str">
        <f t="shared" si="6"/>
        <v>62228038613110793948000</v>
      </c>
      <c r="I99" s="48" t="e">
        <f>VLOOKUP(H99,银行退汇!H:K,4,FALSE)</f>
        <v>#N/A</v>
      </c>
      <c r="J99" s="48" t="e">
        <f t="shared" si="7"/>
        <v>#N/A</v>
      </c>
      <c r="K99" s="48" t="e">
        <f>VLOOKUP(H99,银行退汇!G:K,2,FALSE)</f>
        <v>#N/A</v>
      </c>
      <c r="L99" s="48" t="e">
        <f>VLOOKUP(H99,网银退汇!C:D,2,FALSE)</f>
        <v>#N/A</v>
      </c>
      <c r="M99" s="38"/>
      <c r="N99" s="38"/>
      <c r="O99" s="45"/>
      <c r="P99" s="38"/>
      <c r="Q99" s="38"/>
      <c r="R99" s="38"/>
      <c r="S99" s="38"/>
      <c r="T99" s="38"/>
      <c r="U99" s="38"/>
      <c r="V99" s="38"/>
      <c r="W99" s="38"/>
    </row>
    <row r="100" spans="1:23" hidden="1">
      <c r="A100" s="23" t="s">
        <v>1233</v>
      </c>
      <c r="B100" s="23" t="s">
        <v>1772</v>
      </c>
      <c r="C100" s="49" t="str">
        <f t="shared" si="4"/>
        <v>20170618</v>
      </c>
      <c r="D100" s="49" t="str">
        <f t="shared" si="5"/>
        <v>0052341790</v>
      </c>
      <c r="E100" t="s">
        <v>123</v>
      </c>
      <c r="F100" s="23" t="s">
        <v>1773</v>
      </c>
      <c r="G100">
        <v>500</v>
      </c>
      <c r="H100" s="48" t="str">
        <f t="shared" si="6"/>
        <v>6217003860000216919500</v>
      </c>
      <c r="I100" s="48" t="e">
        <f>VLOOKUP(H100,银行退汇!H:K,4,FALSE)</f>
        <v>#N/A</v>
      </c>
      <c r="J100" s="48" t="e">
        <f t="shared" si="7"/>
        <v>#N/A</v>
      </c>
      <c r="K100" s="48" t="e">
        <f>VLOOKUP(H100,银行退汇!G:K,2,FALSE)</f>
        <v>#N/A</v>
      </c>
      <c r="L100" s="48" t="e">
        <f>VLOOKUP(H100,网银退汇!C:D,2,FALSE)</f>
        <v>#N/A</v>
      </c>
      <c r="M100" s="38"/>
      <c r="N100" s="38"/>
      <c r="O100" s="45"/>
      <c r="P100" s="38"/>
      <c r="Q100" s="38"/>
      <c r="R100" s="38"/>
      <c r="S100" s="38"/>
      <c r="T100" s="38"/>
      <c r="U100" s="38"/>
      <c r="V100" s="38"/>
      <c r="W100" s="38"/>
    </row>
    <row r="101" spans="1:23" hidden="1">
      <c r="A101" s="23" t="s">
        <v>1235</v>
      </c>
      <c r="B101" s="23" t="s">
        <v>1774</v>
      </c>
      <c r="C101" s="49" t="str">
        <f t="shared" si="4"/>
        <v>20170618</v>
      </c>
      <c r="D101" s="49" t="str">
        <f t="shared" si="5"/>
        <v>0052342100</v>
      </c>
      <c r="E101" t="s">
        <v>123</v>
      </c>
      <c r="F101" s="23" t="s">
        <v>1775</v>
      </c>
      <c r="G101">
        <v>564</v>
      </c>
      <c r="H101" s="48" t="str">
        <f t="shared" si="6"/>
        <v>6221887020000088031564</v>
      </c>
      <c r="I101" s="48" t="e">
        <f>VLOOKUP(H101,银行退汇!H:K,4,FALSE)</f>
        <v>#N/A</v>
      </c>
      <c r="J101" s="48" t="e">
        <f t="shared" si="7"/>
        <v>#N/A</v>
      </c>
      <c r="K101" s="48" t="e">
        <f>VLOOKUP(H101,银行退汇!G:K,2,FALSE)</f>
        <v>#N/A</v>
      </c>
      <c r="L101" s="48" t="e">
        <f>VLOOKUP(H101,网银退汇!C:D,2,FALSE)</f>
        <v>#N/A</v>
      </c>
      <c r="M101" s="38"/>
      <c r="N101" s="38"/>
      <c r="O101" s="45"/>
      <c r="P101" s="38"/>
      <c r="Q101" s="38"/>
      <c r="R101" s="38"/>
      <c r="S101" s="38"/>
      <c r="T101" s="38"/>
      <c r="U101" s="38"/>
      <c r="V101" s="38"/>
      <c r="W101" s="38"/>
    </row>
    <row r="102" spans="1:23" hidden="1">
      <c r="A102" s="23" t="s">
        <v>1237</v>
      </c>
      <c r="B102" s="23" t="s">
        <v>1776</v>
      </c>
      <c r="C102" s="49" t="str">
        <f t="shared" si="4"/>
        <v>20170618</v>
      </c>
      <c r="D102" s="49" t="str">
        <f t="shared" si="5"/>
        <v>0052342646</v>
      </c>
      <c r="E102" t="s">
        <v>123</v>
      </c>
      <c r="F102" s="23" t="s">
        <v>1777</v>
      </c>
      <c r="G102">
        <v>50</v>
      </c>
      <c r="H102" s="48" t="str">
        <f t="shared" si="6"/>
        <v>622848193829855067450</v>
      </c>
      <c r="I102" s="48" t="e">
        <f>VLOOKUP(H102,银行退汇!H:K,4,FALSE)</f>
        <v>#N/A</v>
      </c>
      <c r="J102" s="48" t="e">
        <f t="shared" si="7"/>
        <v>#N/A</v>
      </c>
      <c r="K102" s="48" t="e">
        <f>VLOOKUP(H102,银行退汇!G:K,2,FALSE)</f>
        <v>#N/A</v>
      </c>
      <c r="L102" s="48" t="e">
        <f>VLOOKUP(H102,网银退汇!C:D,2,FALSE)</f>
        <v>#N/A</v>
      </c>
      <c r="M102" s="38"/>
      <c r="N102" s="38"/>
      <c r="O102" s="45"/>
      <c r="P102" s="38"/>
      <c r="Q102" s="38"/>
      <c r="R102" s="38"/>
      <c r="S102" s="38"/>
      <c r="T102" s="38"/>
      <c r="U102" s="38"/>
      <c r="V102" s="38"/>
      <c r="W102" s="38"/>
    </row>
    <row r="103" spans="1:23" hidden="1">
      <c r="A103" s="23" t="s">
        <v>1239</v>
      </c>
      <c r="B103" s="23" t="s">
        <v>1778</v>
      </c>
      <c r="C103" s="49" t="str">
        <f t="shared" si="4"/>
        <v>20170618</v>
      </c>
      <c r="D103" s="49" t="str">
        <f t="shared" si="5"/>
        <v>0052343748</v>
      </c>
      <c r="E103" t="s">
        <v>123</v>
      </c>
      <c r="F103" s="23" t="s">
        <v>1779</v>
      </c>
      <c r="G103">
        <v>200</v>
      </c>
      <c r="H103" s="48" t="str">
        <f t="shared" si="6"/>
        <v>6217790001074414877200</v>
      </c>
      <c r="I103" s="48" t="e">
        <f>VLOOKUP(H103,银行退汇!H:K,4,FALSE)</f>
        <v>#N/A</v>
      </c>
      <c r="J103" s="48" t="e">
        <f t="shared" si="7"/>
        <v>#N/A</v>
      </c>
      <c r="K103" s="48" t="e">
        <f>VLOOKUP(H103,银行退汇!G:K,2,FALSE)</f>
        <v>#N/A</v>
      </c>
      <c r="L103" s="48" t="e">
        <f>VLOOKUP(H103,网银退汇!C:D,2,FALSE)</f>
        <v>#N/A</v>
      </c>
      <c r="M103" s="38"/>
      <c r="N103" s="38"/>
      <c r="O103" s="45"/>
      <c r="P103" s="38"/>
      <c r="Q103" s="38"/>
      <c r="R103" s="38"/>
      <c r="S103" s="38"/>
      <c r="T103" s="38"/>
      <c r="U103" s="38"/>
      <c r="V103" s="38"/>
      <c r="W103" s="38"/>
    </row>
    <row r="104" spans="1:23" hidden="1">
      <c r="A104" s="23" t="s">
        <v>1241</v>
      </c>
      <c r="B104" s="23" t="s">
        <v>1780</v>
      </c>
      <c r="C104" s="49" t="str">
        <f t="shared" si="4"/>
        <v>20170618</v>
      </c>
      <c r="D104" s="49" t="str">
        <f t="shared" si="5"/>
        <v>0052343936</v>
      </c>
      <c r="E104" t="s">
        <v>123</v>
      </c>
      <c r="F104" s="23" t="s">
        <v>1781</v>
      </c>
      <c r="G104">
        <v>1414</v>
      </c>
      <c r="H104" s="48" t="str">
        <f t="shared" si="6"/>
        <v>62319000001286111301414</v>
      </c>
      <c r="I104" s="48" t="e">
        <f>VLOOKUP(H104,银行退汇!H:K,4,FALSE)</f>
        <v>#N/A</v>
      </c>
      <c r="J104" s="48" t="e">
        <f t="shared" si="7"/>
        <v>#N/A</v>
      </c>
      <c r="K104" s="48" t="e">
        <f>VLOOKUP(H104,银行退汇!G:K,2,FALSE)</f>
        <v>#N/A</v>
      </c>
      <c r="L104" s="48" t="e">
        <f>VLOOKUP(H104,网银退汇!C:D,2,FALSE)</f>
        <v>#N/A</v>
      </c>
      <c r="M104" s="38"/>
      <c r="N104" s="38"/>
      <c r="O104" s="45"/>
      <c r="P104" s="38"/>
      <c r="Q104" s="38"/>
      <c r="R104" s="38"/>
      <c r="S104" s="38"/>
      <c r="T104" s="38"/>
      <c r="U104" s="38"/>
      <c r="V104" s="38"/>
      <c r="W104" s="38"/>
    </row>
    <row r="105" spans="1:23" hidden="1">
      <c r="A105" s="23" t="s">
        <v>1245</v>
      </c>
      <c r="B105" s="23" t="s">
        <v>1782</v>
      </c>
      <c r="C105" s="49" t="str">
        <f t="shared" si="4"/>
        <v>20170619</v>
      </c>
      <c r="D105" s="49" t="str">
        <f t="shared" si="5"/>
        <v>0052350786</v>
      </c>
      <c r="E105" t="s">
        <v>123</v>
      </c>
      <c r="F105" s="23" t="s">
        <v>1783</v>
      </c>
      <c r="G105">
        <v>500</v>
      </c>
      <c r="H105" s="48" t="str">
        <f t="shared" si="6"/>
        <v>6217997070002869834500</v>
      </c>
      <c r="I105" s="48" t="e">
        <f>VLOOKUP(H105,银行退汇!H:K,4,FALSE)</f>
        <v>#N/A</v>
      </c>
      <c r="J105" s="48" t="e">
        <f t="shared" si="7"/>
        <v>#N/A</v>
      </c>
      <c r="K105" s="48" t="e">
        <f>VLOOKUP(H105,银行退汇!G:K,2,FALSE)</f>
        <v>#N/A</v>
      </c>
      <c r="L105" s="48" t="e">
        <f>VLOOKUP(H105,网银退汇!C:D,2,FALSE)</f>
        <v>#N/A</v>
      </c>
      <c r="M105" s="38"/>
      <c r="N105" s="38"/>
      <c r="O105" s="45"/>
      <c r="P105" s="38"/>
      <c r="Q105" s="38"/>
      <c r="R105" s="38"/>
      <c r="S105" s="38"/>
      <c r="T105" s="38"/>
      <c r="U105" s="38"/>
      <c r="V105" s="38"/>
      <c r="W105" s="38"/>
    </row>
    <row r="106" spans="1:23" hidden="1">
      <c r="A106" s="23" t="s">
        <v>1247</v>
      </c>
      <c r="B106" s="23" t="s">
        <v>1784</v>
      </c>
      <c r="C106" s="49" t="str">
        <f t="shared" si="4"/>
        <v>20170619</v>
      </c>
      <c r="D106" s="49" t="str">
        <f t="shared" si="5"/>
        <v>0052351969</v>
      </c>
      <c r="E106" t="s">
        <v>123</v>
      </c>
      <c r="F106" s="23" t="s">
        <v>1785</v>
      </c>
      <c r="G106">
        <v>1000</v>
      </c>
      <c r="H106" s="48" t="str">
        <f t="shared" si="6"/>
        <v>62170038600070590981000</v>
      </c>
      <c r="I106" s="48" t="e">
        <f>VLOOKUP(H106,银行退汇!H:K,4,FALSE)</f>
        <v>#N/A</v>
      </c>
      <c r="J106" s="48" t="e">
        <f t="shared" si="7"/>
        <v>#N/A</v>
      </c>
      <c r="K106" s="48" t="e">
        <f>VLOOKUP(H106,银行退汇!G:K,2,FALSE)</f>
        <v>#N/A</v>
      </c>
      <c r="L106" s="48" t="e">
        <f>VLOOKUP(H106,网银退汇!C:D,2,FALSE)</f>
        <v>#N/A</v>
      </c>
      <c r="M106" s="38"/>
      <c r="N106" s="38"/>
      <c r="O106" s="45"/>
      <c r="P106" s="38"/>
      <c r="Q106" s="38"/>
      <c r="R106" s="38"/>
      <c r="S106" s="38"/>
      <c r="T106" s="38"/>
      <c r="U106" s="38"/>
      <c r="V106" s="38"/>
      <c r="W106" s="38"/>
    </row>
    <row r="107" spans="1:23" hidden="1">
      <c r="A107" s="23" t="s">
        <v>1251</v>
      </c>
      <c r="B107" s="23" t="s">
        <v>1786</v>
      </c>
      <c r="C107" s="49" t="str">
        <f t="shared" si="4"/>
        <v>20170619</v>
      </c>
      <c r="D107" s="49" t="str">
        <f t="shared" si="5"/>
        <v>0052352362</v>
      </c>
      <c r="E107" t="s">
        <v>123</v>
      </c>
      <c r="F107" s="23" t="s">
        <v>1787</v>
      </c>
      <c r="G107">
        <v>2700</v>
      </c>
      <c r="H107" s="48" t="str">
        <f t="shared" si="6"/>
        <v>62170039100040209482700</v>
      </c>
      <c r="I107" s="48" t="e">
        <f>VLOOKUP(H107,银行退汇!H:K,4,FALSE)</f>
        <v>#N/A</v>
      </c>
      <c r="J107" s="48" t="e">
        <f t="shared" si="7"/>
        <v>#N/A</v>
      </c>
      <c r="K107" s="48" t="e">
        <f>VLOOKUP(H107,银行退汇!G:K,2,FALSE)</f>
        <v>#N/A</v>
      </c>
      <c r="L107" s="48" t="e">
        <f>VLOOKUP(H107,网银退汇!C:D,2,FALSE)</f>
        <v>#N/A</v>
      </c>
      <c r="M107" s="38"/>
      <c r="N107" s="38"/>
      <c r="O107" s="45"/>
      <c r="P107" s="38"/>
      <c r="Q107" s="38"/>
      <c r="R107" s="38"/>
      <c r="S107" s="38"/>
      <c r="T107" s="38"/>
      <c r="U107" s="38"/>
      <c r="V107" s="38"/>
      <c r="W107" s="38"/>
    </row>
    <row r="108" spans="1:23" hidden="1">
      <c r="A108" s="23" t="s">
        <v>1253</v>
      </c>
      <c r="B108" s="23" t="s">
        <v>1788</v>
      </c>
      <c r="C108" s="49" t="str">
        <f t="shared" si="4"/>
        <v>20170619</v>
      </c>
      <c r="D108" s="49" t="str">
        <f t="shared" si="5"/>
        <v>0052352509</v>
      </c>
      <c r="E108" t="s">
        <v>123</v>
      </c>
      <c r="F108" s="23" t="s">
        <v>1789</v>
      </c>
      <c r="G108">
        <v>60</v>
      </c>
      <c r="H108" s="48" t="str">
        <f t="shared" si="6"/>
        <v>623190000001725466160</v>
      </c>
      <c r="I108" s="48">
        <f>VLOOKUP(H108,银行退汇!H:K,4,FALSE)</f>
        <v>60</v>
      </c>
      <c r="J108" s="48">
        <f t="shared" si="7"/>
        <v>1</v>
      </c>
      <c r="K108" s="48" t="e">
        <f>VLOOKUP(H108,银行退汇!G:K,2,FALSE)</f>
        <v>#N/A</v>
      </c>
      <c r="L108" s="48" t="e">
        <f>VLOOKUP(H108,网银退汇!C:D,2,FALSE)</f>
        <v>#N/A</v>
      </c>
      <c r="M108" s="38"/>
      <c r="N108" s="38"/>
      <c r="O108" s="45"/>
      <c r="P108" s="38"/>
      <c r="Q108" s="38"/>
      <c r="R108" s="38"/>
      <c r="S108" s="38"/>
      <c r="T108" s="38"/>
      <c r="U108" s="38"/>
      <c r="V108" s="38"/>
      <c r="W108" s="38"/>
    </row>
    <row r="109" spans="1:23" hidden="1">
      <c r="A109" s="23" t="s">
        <v>1255</v>
      </c>
      <c r="B109" s="23" t="s">
        <v>1790</v>
      </c>
      <c r="C109" s="49" t="str">
        <f t="shared" si="4"/>
        <v>20170619</v>
      </c>
      <c r="D109" s="49" t="str">
        <f t="shared" si="5"/>
        <v>0052355888</v>
      </c>
      <c r="E109" t="s">
        <v>123</v>
      </c>
      <c r="F109" s="23" t="s">
        <v>246</v>
      </c>
      <c r="G109">
        <v>1490</v>
      </c>
      <c r="H109" s="48" t="str">
        <f t="shared" si="6"/>
        <v>622308280016779351490</v>
      </c>
      <c r="I109" s="48">
        <f>VLOOKUP(H109,银行退汇!H:K,4,FALSE)</f>
        <v>1490</v>
      </c>
      <c r="J109" s="48">
        <f t="shared" si="7"/>
        <v>1</v>
      </c>
      <c r="K109" s="48" t="e">
        <f>VLOOKUP(H109,银行退汇!G:K,2,FALSE)</f>
        <v>#N/A</v>
      </c>
      <c r="L109" s="48">
        <f>VLOOKUP(H109,网银退汇!C:D,2,FALSE)</f>
        <v>1490</v>
      </c>
      <c r="M109" s="38"/>
      <c r="N109" s="38"/>
      <c r="O109" s="45"/>
      <c r="P109" s="38"/>
      <c r="Q109" s="38"/>
      <c r="R109" s="38"/>
      <c r="S109" s="38"/>
      <c r="T109" s="38"/>
      <c r="U109" s="38"/>
      <c r="V109" s="38"/>
      <c r="W109" s="38"/>
    </row>
    <row r="110" spans="1:23" hidden="1">
      <c r="A110" s="23" t="s">
        <v>1257</v>
      </c>
      <c r="B110" s="23" t="s">
        <v>1791</v>
      </c>
      <c r="C110" s="49" t="str">
        <f t="shared" si="4"/>
        <v>20170619</v>
      </c>
      <c r="D110" s="49" t="str">
        <f t="shared" si="5"/>
        <v>0052357227</v>
      </c>
      <c r="E110" t="s">
        <v>123</v>
      </c>
      <c r="F110" s="23" t="s">
        <v>124</v>
      </c>
      <c r="G110">
        <v>885</v>
      </c>
      <c r="H110" s="48" t="str">
        <f t="shared" si="6"/>
        <v>6231357711501404525885</v>
      </c>
      <c r="I110" s="48">
        <f>VLOOKUP(H110,银行退汇!H:K,4,FALSE)</f>
        <v>885</v>
      </c>
      <c r="J110" s="48">
        <f t="shared" si="7"/>
        <v>1</v>
      </c>
      <c r="K110" s="48" t="e">
        <f>VLOOKUP(H110,银行退汇!G:K,2,FALSE)</f>
        <v>#N/A</v>
      </c>
      <c r="L110" s="48">
        <f>VLOOKUP(H110,网银退汇!C:D,2,FALSE)</f>
        <v>885</v>
      </c>
      <c r="M110" s="38"/>
      <c r="N110" s="38"/>
      <c r="O110" s="45"/>
      <c r="P110" s="38"/>
      <c r="Q110" s="38"/>
      <c r="R110" s="38"/>
      <c r="S110" s="38"/>
      <c r="T110" s="38"/>
      <c r="U110" s="38"/>
      <c r="V110" s="38"/>
      <c r="W110" s="38"/>
    </row>
    <row r="111" spans="1:23" hidden="1">
      <c r="A111" s="23" t="s">
        <v>1259</v>
      </c>
      <c r="B111" s="23" t="s">
        <v>1792</v>
      </c>
      <c r="C111" s="49" t="str">
        <f t="shared" si="4"/>
        <v>20170619</v>
      </c>
      <c r="D111" s="49" t="str">
        <f t="shared" si="5"/>
        <v>0052357845</v>
      </c>
      <c r="E111" t="s">
        <v>123</v>
      </c>
      <c r="F111" s="23" t="s">
        <v>1651</v>
      </c>
      <c r="G111">
        <v>487</v>
      </c>
      <c r="H111" s="48" t="str">
        <f t="shared" si="6"/>
        <v>6228480860986954714487</v>
      </c>
      <c r="I111" s="48" t="e">
        <f>VLOOKUP(H111,银行退汇!H:K,4,FALSE)</f>
        <v>#N/A</v>
      </c>
      <c r="J111" s="48" t="e">
        <f t="shared" si="7"/>
        <v>#N/A</v>
      </c>
      <c r="K111" s="48" t="e">
        <f>VLOOKUP(H111,银行退汇!G:K,2,FALSE)</f>
        <v>#N/A</v>
      </c>
      <c r="L111" s="48" t="e">
        <f>VLOOKUP(H111,网银退汇!C:D,2,FALSE)</f>
        <v>#N/A</v>
      </c>
      <c r="M111" s="38"/>
      <c r="N111" s="38"/>
      <c r="O111" s="45"/>
      <c r="P111" s="38"/>
      <c r="Q111" s="38"/>
      <c r="R111" s="38"/>
      <c r="S111" s="38"/>
      <c r="T111" s="38"/>
      <c r="U111" s="38"/>
      <c r="V111" s="38"/>
      <c r="W111" s="38"/>
    </row>
    <row r="112" spans="1:23" hidden="1">
      <c r="A112" s="23" t="s">
        <v>1261</v>
      </c>
      <c r="B112" s="23" t="s">
        <v>1793</v>
      </c>
      <c r="C112" s="49" t="str">
        <f t="shared" si="4"/>
        <v>20170619</v>
      </c>
      <c r="D112" s="49" t="str">
        <f t="shared" si="5"/>
        <v>0052358114</v>
      </c>
      <c r="E112" t="s">
        <v>123</v>
      </c>
      <c r="F112" s="23" t="s">
        <v>240</v>
      </c>
      <c r="G112">
        <v>248</v>
      </c>
      <c r="H112" s="48" t="str">
        <f t="shared" si="6"/>
        <v>6217997300045103648248</v>
      </c>
      <c r="I112" s="48">
        <f>VLOOKUP(H112,银行退汇!H:K,4,FALSE)</f>
        <v>248</v>
      </c>
      <c r="J112" s="48">
        <f t="shared" si="7"/>
        <v>1</v>
      </c>
      <c r="K112" s="48" t="e">
        <f>VLOOKUP(H112,银行退汇!G:K,2,FALSE)</f>
        <v>#N/A</v>
      </c>
      <c r="L112" s="48">
        <f>VLOOKUP(H112,网银退汇!C:D,2,FALSE)</f>
        <v>248</v>
      </c>
      <c r="M112" s="38"/>
      <c r="N112" s="38"/>
      <c r="O112" s="45"/>
      <c r="P112" s="38"/>
      <c r="Q112" s="38"/>
      <c r="R112" s="38"/>
      <c r="S112" s="38"/>
      <c r="T112" s="38"/>
      <c r="U112" s="38"/>
      <c r="V112" s="38"/>
      <c r="W112" s="38"/>
    </row>
    <row r="113" spans="1:23" hidden="1">
      <c r="A113" s="23" t="s">
        <v>1263</v>
      </c>
      <c r="B113" s="23" t="s">
        <v>1794</v>
      </c>
      <c r="C113" s="49" t="str">
        <f t="shared" si="4"/>
        <v>20170619</v>
      </c>
      <c r="D113" s="49" t="str">
        <f t="shared" si="5"/>
        <v>0052358263</v>
      </c>
      <c r="E113" t="s">
        <v>123</v>
      </c>
      <c r="F113" s="23" t="s">
        <v>1795</v>
      </c>
      <c r="G113">
        <v>160</v>
      </c>
      <c r="H113" s="48" t="str">
        <f t="shared" si="6"/>
        <v>6222620590007373271160</v>
      </c>
      <c r="I113" s="48" t="e">
        <f>VLOOKUP(H113,银行退汇!H:K,4,FALSE)</f>
        <v>#N/A</v>
      </c>
      <c r="J113" s="48" t="e">
        <f t="shared" si="7"/>
        <v>#N/A</v>
      </c>
      <c r="K113" s="48" t="e">
        <f>VLOOKUP(H113,银行退汇!G:K,2,FALSE)</f>
        <v>#N/A</v>
      </c>
      <c r="L113" s="48" t="e">
        <f>VLOOKUP(H113,网银退汇!C:D,2,FALSE)</f>
        <v>#N/A</v>
      </c>
      <c r="M113" s="38"/>
      <c r="N113" s="38"/>
      <c r="O113" s="45"/>
      <c r="P113" s="38"/>
      <c r="Q113" s="38"/>
      <c r="R113" s="38"/>
      <c r="S113" s="38"/>
      <c r="T113" s="38"/>
      <c r="U113" s="38"/>
      <c r="V113" s="38"/>
      <c r="W113" s="38"/>
    </row>
    <row r="114" spans="1:23" hidden="1">
      <c r="A114" s="23" t="s">
        <v>1265</v>
      </c>
      <c r="B114" s="23" t="s">
        <v>1796</v>
      </c>
      <c r="C114" s="49" t="str">
        <f t="shared" si="4"/>
        <v>20170619</v>
      </c>
      <c r="D114" s="49" t="str">
        <f t="shared" si="5"/>
        <v>0052360503</v>
      </c>
      <c r="E114" t="s">
        <v>123</v>
      </c>
      <c r="F114" s="23" t="s">
        <v>1797</v>
      </c>
      <c r="G114">
        <v>400</v>
      </c>
      <c r="H114" s="48" t="str">
        <f t="shared" si="6"/>
        <v>6217003860027940871400</v>
      </c>
      <c r="I114" s="48" t="e">
        <f>VLOOKUP(H114,银行退汇!H:K,4,FALSE)</f>
        <v>#N/A</v>
      </c>
      <c r="J114" s="48" t="e">
        <f t="shared" si="7"/>
        <v>#N/A</v>
      </c>
      <c r="K114" s="48" t="e">
        <f>VLOOKUP(H114,银行退汇!G:K,2,FALSE)</f>
        <v>#N/A</v>
      </c>
      <c r="L114" s="48" t="e">
        <f>VLOOKUP(H114,网银退汇!C:D,2,FALSE)</f>
        <v>#N/A</v>
      </c>
      <c r="M114" s="38"/>
      <c r="N114" s="38"/>
      <c r="O114" s="45"/>
      <c r="P114" s="38"/>
      <c r="Q114" s="38"/>
      <c r="R114" s="38"/>
      <c r="S114" s="38"/>
      <c r="T114" s="38"/>
      <c r="U114" s="38"/>
      <c r="V114" s="38"/>
      <c r="W114" s="38"/>
    </row>
    <row r="115" spans="1:23" hidden="1">
      <c r="A115" s="23" t="s">
        <v>1267</v>
      </c>
      <c r="B115" s="23" t="s">
        <v>1798</v>
      </c>
      <c r="C115" s="49" t="str">
        <f t="shared" si="4"/>
        <v>20170619</v>
      </c>
      <c r="D115" s="49" t="str">
        <f t="shared" si="5"/>
        <v>0052361627</v>
      </c>
      <c r="E115" t="s">
        <v>123</v>
      </c>
      <c r="F115" s="23" t="s">
        <v>1799</v>
      </c>
      <c r="G115">
        <v>12</v>
      </c>
      <c r="H115" s="48" t="str">
        <f t="shared" si="6"/>
        <v>623668386000107509712</v>
      </c>
      <c r="I115" s="48" t="e">
        <f>VLOOKUP(H115,银行退汇!H:K,4,FALSE)</f>
        <v>#N/A</v>
      </c>
      <c r="J115" s="48" t="e">
        <f t="shared" si="7"/>
        <v>#N/A</v>
      </c>
      <c r="K115" s="48" t="e">
        <f>VLOOKUP(H115,银行退汇!G:K,2,FALSE)</f>
        <v>#N/A</v>
      </c>
      <c r="L115" s="48" t="e">
        <f>VLOOKUP(H115,网银退汇!C:D,2,FALSE)</f>
        <v>#N/A</v>
      </c>
      <c r="M115" s="38"/>
      <c r="N115" s="38"/>
      <c r="O115" s="45"/>
      <c r="P115" s="38"/>
      <c r="Q115" s="38"/>
      <c r="R115" s="38"/>
      <c r="S115" s="38"/>
      <c r="T115" s="38"/>
      <c r="U115" s="38"/>
      <c r="V115" s="38"/>
      <c r="W115" s="38"/>
    </row>
    <row r="116" spans="1:23" hidden="1">
      <c r="A116" s="23" t="s">
        <v>1269</v>
      </c>
      <c r="B116" s="23" t="s">
        <v>1800</v>
      </c>
      <c r="C116" s="49" t="str">
        <f t="shared" si="4"/>
        <v>20170619</v>
      </c>
      <c r="D116" s="49" t="str">
        <f t="shared" si="5"/>
        <v>0052361962</v>
      </c>
      <c r="E116" t="s">
        <v>123</v>
      </c>
      <c r="F116" s="23" t="s">
        <v>241</v>
      </c>
      <c r="G116">
        <v>674</v>
      </c>
      <c r="H116" s="48" t="str">
        <f t="shared" si="6"/>
        <v>6222520590684144674</v>
      </c>
      <c r="I116" s="48">
        <f>VLOOKUP(H116,银行退汇!H:K,4,FALSE)</f>
        <v>674</v>
      </c>
      <c r="J116" s="48">
        <f t="shared" si="7"/>
        <v>1</v>
      </c>
      <c r="K116" s="48" t="e">
        <f>VLOOKUP(H116,银行退汇!G:K,2,FALSE)</f>
        <v>#N/A</v>
      </c>
      <c r="L116" s="48">
        <f>VLOOKUP(H116,网银退汇!C:D,2,FALSE)</f>
        <v>674</v>
      </c>
      <c r="M116" s="38"/>
      <c r="N116" s="38"/>
      <c r="O116" s="45"/>
      <c r="P116" s="38"/>
      <c r="Q116" s="38"/>
      <c r="R116" s="38"/>
      <c r="S116" s="38"/>
      <c r="T116" s="38"/>
      <c r="U116" s="38"/>
      <c r="V116" s="38"/>
      <c r="W116" s="38"/>
    </row>
    <row r="117" spans="1:23" hidden="1">
      <c r="A117" s="23" t="s">
        <v>1271</v>
      </c>
      <c r="B117" s="23" t="s">
        <v>1801</v>
      </c>
      <c r="C117" s="49" t="str">
        <f t="shared" si="4"/>
        <v>20170619</v>
      </c>
      <c r="D117" s="49" t="str">
        <f t="shared" si="5"/>
        <v>0052362057</v>
      </c>
      <c r="E117" t="s">
        <v>123</v>
      </c>
      <c r="F117" s="23" t="s">
        <v>1802</v>
      </c>
      <c r="G117">
        <v>567</v>
      </c>
      <c r="H117" s="48" t="str">
        <f t="shared" si="6"/>
        <v>6236683860003050353567</v>
      </c>
      <c r="I117" s="48" t="e">
        <f>VLOOKUP(H117,银行退汇!H:K,4,FALSE)</f>
        <v>#N/A</v>
      </c>
      <c r="J117" s="48" t="e">
        <f t="shared" si="7"/>
        <v>#N/A</v>
      </c>
      <c r="K117" s="48" t="e">
        <f>VLOOKUP(H117,银行退汇!G:K,2,FALSE)</f>
        <v>#N/A</v>
      </c>
      <c r="L117" s="48" t="e">
        <f>VLOOKUP(H117,网银退汇!C:D,2,FALSE)</f>
        <v>#N/A</v>
      </c>
      <c r="M117" s="38"/>
      <c r="N117" s="38"/>
      <c r="O117" s="45"/>
      <c r="P117" s="38"/>
      <c r="Q117" s="38"/>
      <c r="R117" s="38"/>
      <c r="S117" s="38"/>
      <c r="T117" s="38"/>
      <c r="U117" s="38"/>
      <c r="V117" s="38"/>
      <c r="W117" s="38"/>
    </row>
    <row r="118" spans="1:23" hidden="1">
      <c r="A118" s="23" t="s">
        <v>1275</v>
      </c>
      <c r="B118" s="23" t="s">
        <v>1803</v>
      </c>
      <c r="C118" s="49" t="str">
        <f t="shared" si="4"/>
        <v>20170619</v>
      </c>
      <c r="D118" s="49" t="str">
        <f t="shared" si="5"/>
        <v>0052365429</v>
      </c>
      <c r="E118" t="s">
        <v>123</v>
      </c>
      <c r="F118" s="23" t="s">
        <v>1797</v>
      </c>
      <c r="G118">
        <v>50</v>
      </c>
      <c r="H118" s="48" t="str">
        <f t="shared" si="6"/>
        <v>621700386002794087150</v>
      </c>
      <c r="I118" s="48" t="e">
        <f>VLOOKUP(H118,银行退汇!H:K,4,FALSE)</f>
        <v>#N/A</v>
      </c>
      <c r="J118" s="48" t="e">
        <f t="shared" si="7"/>
        <v>#N/A</v>
      </c>
      <c r="K118" s="48" t="e">
        <f>VLOOKUP(H118,银行退汇!G:K,2,FALSE)</f>
        <v>#N/A</v>
      </c>
      <c r="L118" s="48" t="e">
        <f>VLOOKUP(H118,网银退汇!C:D,2,FALSE)</f>
        <v>#N/A</v>
      </c>
      <c r="M118" s="38"/>
      <c r="N118" s="38"/>
      <c r="O118" s="45"/>
      <c r="P118" s="38"/>
      <c r="Q118" s="38"/>
      <c r="R118" s="38"/>
      <c r="S118" s="38"/>
      <c r="T118" s="38"/>
      <c r="U118" s="38"/>
      <c r="V118" s="38"/>
      <c r="W118" s="38"/>
    </row>
    <row r="119" spans="1:23" hidden="1">
      <c r="A119" s="23" t="s">
        <v>1277</v>
      </c>
      <c r="B119" s="23" t="s">
        <v>1804</v>
      </c>
      <c r="C119" s="49" t="str">
        <f t="shared" si="4"/>
        <v>20170619</v>
      </c>
      <c r="D119" s="49" t="str">
        <f t="shared" si="5"/>
        <v>0052366718</v>
      </c>
      <c r="E119" t="s">
        <v>123</v>
      </c>
      <c r="F119" s="23" t="s">
        <v>1805</v>
      </c>
      <c r="G119">
        <v>482</v>
      </c>
      <c r="H119" s="48" t="str">
        <f t="shared" si="6"/>
        <v>6217007170002365250482</v>
      </c>
      <c r="I119" s="48" t="e">
        <f>VLOOKUP(H119,银行退汇!H:K,4,FALSE)</f>
        <v>#N/A</v>
      </c>
      <c r="J119" s="48" t="e">
        <f t="shared" si="7"/>
        <v>#N/A</v>
      </c>
      <c r="K119" s="48" t="e">
        <f>VLOOKUP(H119,银行退汇!G:K,2,FALSE)</f>
        <v>#N/A</v>
      </c>
      <c r="L119" s="48" t="e">
        <f>VLOOKUP(H119,网银退汇!C:D,2,FALSE)</f>
        <v>#N/A</v>
      </c>
      <c r="M119" s="38"/>
      <c r="N119" s="38"/>
      <c r="O119" s="45"/>
      <c r="P119" s="38"/>
      <c r="Q119" s="38"/>
      <c r="R119" s="38"/>
      <c r="S119" s="38"/>
      <c r="T119" s="38"/>
      <c r="U119" s="38"/>
      <c r="V119" s="38"/>
      <c r="W119" s="38"/>
    </row>
    <row r="120" spans="1:23" hidden="1">
      <c r="A120" s="23" t="s">
        <v>1279</v>
      </c>
      <c r="B120" s="23" t="s">
        <v>1806</v>
      </c>
      <c r="C120" s="49" t="str">
        <f t="shared" si="4"/>
        <v>20170619</v>
      </c>
      <c r="D120" s="49" t="str">
        <f t="shared" si="5"/>
        <v>0052369920</v>
      </c>
      <c r="E120" t="s">
        <v>123</v>
      </c>
      <c r="F120" s="23" t="s">
        <v>1807</v>
      </c>
      <c r="G120">
        <v>197</v>
      </c>
      <c r="H120" s="48" t="str">
        <f t="shared" si="6"/>
        <v>6212262511001281819197</v>
      </c>
      <c r="I120" s="48" t="e">
        <f>VLOOKUP(H120,银行退汇!H:K,4,FALSE)</f>
        <v>#N/A</v>
      </c>
      <c r="J120" s="48" t="e">
        <f t="shared" si="7"/>
        <v>#N/A</v>
      </c>
      <c r="K120" s="48" t="e">
        <f>VLOOKUP(H120,银行退汇!G:K,2,FALSE)</f>
        <v>#N/A</v>
      </c>
      <c r="L120" s="48" t="e">
        <f>VLOOKUP(H120,网银退汇!C:D,2,FALSE)</f>
        <v>#N/A</v>
      </c>
      <c r="M120" s="38"/>
      <c r="N120" s="38"/>
      <c r="O120" s="45"/>
      <c r="P120" s="38"/>
      <c r="Q120" s="38"/>
      <c r="R120" s="38"/>
      <c r="S120" s="38"/>
      <c r="T120" s="38"/>
      <c r="U120" s="38"/>
      <c r="V120" s="38"/>
      <c r="W120" s="38"/>
    </row>
    <row r="121" spans="1:23" hidden="1">
      <c r="A121" s="23" t="s">
        <v>1281</v>
      </c>
      <c r="B121" s="23" t="s">
        <v>1808</v>
      </c>
      <c r="C121" s="49" t="str">
        <f t="shared" si="4"/>
        <v>20170619</v>
      </c>
      <c r="D121" s="49" t="str">
        <f t="shared" si="5"/>
        <v>0052370409</v>
      </c>
      <c r="E121" t="s">
        <v>123</v>
      </c>
      <c r="F121" s="23" t="s">
        <v>1809</v>
      </c>
      <c r="G121">
        <v>2257</v>
      </c>
      <c r="H121" s="48" t="str">
        <f t="shared" si="6"/>
        <v>62596911225863582257</v>
      </c>
      <c r="I121" s="48" t="e">
        <f>VLOOKUP(H121,银行退汇!H:K,4,FALSE)</f>
        <v>#N/A</v>
      </c>
      <c r="J121" s="48" t="e">
        <f t="shared" si="7"/>
        <v>#N/A</v>
      </c>
      <c r="K121" s="48" t="e">
        <f>VLOOKUP(H121,银行退汇!G:K,2,FALSE)</f>
        <v>#N/A</v>
      </c>
      <c r="L121" s="48" t="e">
        <f>VLOOKUP(H121,网银退汇!C:D,2,FALSE)</f>
        <v>#N/A</v>
      </c>
      <c r="M121" s="38"/>
      <c r="N121" s="38"/>
      <c r="O121" s="45"/>
      <c r="P121" s="38"/>
      <c r="Q121" s="38"/>
      <c r="R121" s="38"/>
      <c r="S121" s="38"/>
      <c r="T121" s="38"/>
      <c r="U121" s="38"/>
      <c r="V121" s="38"/>
      <c r="W121" s="38"/>
    </row>
    <row r="122" spans="1:23" hidden="1">
      <c r="A122" s="23" t="s">
        <v>1283</v>
      </c>
      <c r="B122" s="23" t="s">
        <v>1810</v>
      </c>
      <c r="C122" s="49" t="str">
        <f t="shared" si="4"/>
        <v>20170619</v>
      </c>
      <c r="D122" s="49" t="str">
        <f t="shared" si="5"/>
        <v>0052370603</v>
      </c>
      <c r="E122" t="s">
        <v>123</v>
      </c>
      <c r="F122" s="23" t="s">
        <v>1745</v>
      </c>
      <c r="G122">
        <v>116</v>
      </c>
      <c r="H122" s="48" t="str">
        <f t="shared" si="6"/>
        <v>6236683940000239082116</v>
      </c>
      <c r="I122" s="48" t="e">
        <f>VLOOKUP(H122,银行退汇!H:K,4,FALSE)</f>
        <v>#N/A</v>
      </c>
      <c r="J122" s="48" t="e">
        <f t="shared" si="7"/>
        <v>#N/A</v>
      </c>
      <c r="K122" s="48" t="e">
        <f>VLOOKUP(H122,银行退汇!G:K,2,FALSE)</f>
        <v>#N/A</v>
      </c>
      <c r="L122" s="48" t="e">
        <f>VLOOKUP(H122,网银退汇!C:D,2,FALSE)</f>
        <v>#N/A</v>
      </c>
      <c r="M122" s="38"/>
      <c r="N122" s="38"/>
      <c r="O122" s="45"/>
      <c r="P122" s="38"/>
      <c r="Q122" s="38"/>
      <c r="R122" s="38"/>
      <c r="S122" s="38"/>
      <c r="T122" s="38"/>
      <c r="U122" s="38"/>
      <c r="V122" s="38"/>
      <c r="W122" s="38"/>
    </row>
    <row r="123" spans="1:23" hidden="1">
      <c r="A123" s="23" t="s">
        <v>1285</v>
      </c>
      <c r="B123" s="23" t="s">
        <v>1811</v>
      </c>
      <c r="C123" s="49" t="str">
        <f t="shared" si="4"/>
        <v>20170619</v>
      </c>
      <c r="D123" s="49" t="str">
        <f t="shared" si="5"/>
        <v>0052370649</v>
      </c>
      <c r="E123" t="s">
        <v>123</v>
      </c>
      <c r="F123" s="23" t="s">
        <v>1812</v>
      </c>
      <c r="G123">
        <v>294</v>
      </c>
      <c r="H123" s="48" t="str">
        <f t="shared" si="6"/>
        <v>6228480868656490679294</v>
      </c>
      <c r="I123" s="48" t="e">
        <f>VLOOKUP(H123,银行退汇!H:K,4,FALSE)</f>
        <v>#N/A</v>
      </c>
      <c r="J123" s="48" t="e">
        <f t="shared" si="7"/>
        <v>#N/A</v>
      </c>
      <c r="K123" s="48" t="e">
        <f>VLOOKUP(H123,银行退汇!G:K,2,FALSE)</f>
        <v>#N/A</v>
      </c>
      <c r="L123" s="48" t="e">
        <f>VLOOKUP(H123,网银退汇!C:D,2,FALSE)</f>
        <v>#N/A</v>
      </c>
      <c r="M123" s="38"/>
      <c r="N123" s="38"/>
      <c r="O123" s="45"/>
      <c r="P123" s="38"/>
      <c r="Q123" s="38"/>
      <c r="R123" s="38"/>
      <c r="S123" s="38"/>
      <c r="T123" s="38"/>
      <c r="U123" s="38"/>
      <c r="V123" s="38"/>
      <c r="W123" s="38"/>
    </row>
    <row r="124" spans="1:23" hidden="1">
      <c r="A124" s="23" t="s">
        <v>1287</v>
      </c>
      <c r="B124" s="23" t="s">
        <v>1813</v>
      </c>
      <c r="C124" s="49" t="str">
        <f t="shared" si="4"/>
        <v>20170619</v>
      </c>
      <c r="D124" s="49" t="str">
        <f t="shared" si="5"/>
        <v>0052370865</v>
      </c>
      <c r="E124" t="s">
        <v>123</v>
      </c>
      <c r="F124" s="23" t="s">
        <v>1814</v>
      </c>
      <c r="G124">
        <v>486</v>
      </c>
      <c r="H124" s="48" t="str">
        <f t="shared" si="6"/>
        <v>6226901903542607486</v>
      </c>
      <c r="I124" s="48" t="e">
        <f>VLOOKUP(H124,银行退汇!H:K,4,FALSE)</f>
        <v>#N/A</v>
      </c>
      <c r="J124" s="48" t="e">
        <f t="shared" si="7"/>
        <v>#N/A</v>
      </c>
      <c r="K124" s="48" t="e">
        <f>VLOOKUP(H124,银行退汇!G:K,2,FALSE)</f>
        <v>#N/A</v>
      </c>
      <c r="L124" s="48" t="e">
        <f>VLOOKUP(H124,网银退汇!C:D,2,FALSE)</f>
        <v>#N/A</v>
      </c>
      <c r="M124" s="38"/>
      <c r="N124" s="38"/>
      <c r="O124" s="45"/>
      <c r="P124" s="38"/>
      <c r="Q124" s="38"/>
      <c r="R124" s="38"/>
      <c r="S124" s="38"/>
      <c r="T124" s="38"/>
      <c r="U124" s="38"/>
      <c r="V124" s="38"/>
      <c r="W124" s="38"/>
    </row>
    <row r="125" spans="1:23" hidden="1">
      <c r="A125" s="23" t="s">
        <v>1289</v>
      </c>
      <c r="B125" s="23" t="s">
        <v>1815</v>
      </c>
      <c r="C125" s="49" t="str">
        <f t="shared" si="4"/>
        <v>20170619</v>
      </c>
      <c r="D125" s="49" t="str">
        <f t="shared" si="5"/>
        <v>0052371768</v>
      </c>
      <c r="E125" t="s">
        <v>123</v>
      </c>
      <c r="F125" s="23" t="s">
        <v>243</v>
      </c>
      <c r="G125">
        <v>47</v>
      </c>
      <c r="H125" s="48" t="str">
        <f t="shared" si="6"/>
        <v>622848386023079921947</v>
      </c>
      <c r="I125" s="48">
        <f>VLOOKUP(H125,银行退汇!H:K,4,FALSE)</f>
        <v>47</v>
      </c>
      <c r="J125" s="48">
        <f t="shared" si="7"/>
        <v>1</v>
      </c>
      <c r="K125" s="48" t="e">
        <f>VLOOKUP(H125,银行退汇!G:K,2,FALSE)</f>
        <v>#N/A</v>
      </c>
      <c r="L125" s="48">
        <f>VLOOKUP(H125,网银退汇!C:D,2,FALSE)</f>
        <v>47</v>
      </c>
      <c r="M125" s="38"/>
      <c r="N125" s="38"/>
      <c r="O125" s="45"/>
      <c r="P125" s="38"/>
      <c r="Q125" s="38"/>
      <c r="R125" s="38"/>
      <c r="S125" s="38"/>
      <c r="T125" s="38"/>
      <c r="U125" s="38"/>
      <c r="V125" s="38"/>
      <c r="W125" s="38"/>
    </row>
    <row r="126" spans="1:23" hidden="1">
      <c r="A126" s="23" t="s">
        <v>1291</v>
      </c>
      <c r="B126" s="23" t="s">
        <v>1816</v>
      </c>
      <c r="C126" s="49" t="str">
        <f t="shared" si="4"/>
        <v>20170619</v>
      </c>
      <c r="D126" s="49" t="str">
        <f t="shared" si="5"/>
        <v>0052372193</v>
      </c>
      <c r="E126" t="s">
        <v>123</v>
      </c>
      <c r="F126" s="23" t="s">
        <v>1817</v>
      </c>
      <c r="G126">
        <v>763</v>
      </c>
      <c r="H126" s="48" t="str">
        <f t="shared" si="6"/>
        <v>6228450860017292817763</v>
      </c>
      <c r="I126" s="48" t="e">
        <f>VLOOKUP(H126,银行退汇!H:K,4,FALSE)</f>
        <v>#N/A</v>
      </c>
      <c r="J126" s="48" t="e">
        <f t="shared" si="7"/>
        <v>#N/A</v>
      </c>
      <c r="K126" s="48" t="e">
        <f>VLOOKUP(H126,银行退汇!G:K,2,FALSE)</f>
        <v>#N/A</v>
      </c>
      <c r="L126" s="48" t="e">
        <f>VLOOKUP(H126,网银退汇!C:D,2,FALSE)</f>
        <v>#N/A</v>
      </c>
      <c r="M126" s="38"/>
      <c r="N126" s="38"/>
      <c r="O126" s="45"/>
      <c r="P126" s="38"/>
      <c r="Q126" s="38"/>
      <c r="R126" s="38"/>
      <c r="S126" s="38"/>
      <c r="T126" s="38"/>
      <c r="U126" s="38"/>
      <c r="V126" s="38"/>
      <c r="W126" s="38"/>
    </row>
    <row r="127" spans="1:23" hidden="1">
      <c r="A127" s="23" t="s">
        <v>1293</v>
      </c>
      <c r="B127" s="23" t="s">
        <v>1818</v>
      </c>
      <c r="C127" s="49" t="str">
        <f t="shared" si="4"/>
        <v>20170619</v>
      </c>
      <c r="D127" s="49" t="str">
        <f t="shared" si="5"/>
        <v>0052372846</v>
      </c>
      <c r="E127" t="s">
        <v>123</v>
      </c>
      <c r="F127" s="23" t="s">
        <v>248</v>
      </c>
      <c r="G127">
        <v>247</v>
      </c>
      <c r="H127" s="48" t="str">
        <f t="shared" si="6"/>
        <v>6223691019859531247</v>
      </c>
      <c r="I127" s="48">
        <f>VLOOKUP(H127,银行退汇!H:K,4,FALSE)</f>
        <v>247</v>
      </c>
      <c r="J127" s="48">
        <f t="shared" si="7"/>
        <v>1</v>
      </c>
      <c r="K127" s="48" t="e">
        <f>VLOOKUP(H127,银行退汇!G:K,2,FALSE)</f>
        <v>#N/A</v>
      </c>
      <c r="L127" s="48">
        <f>VLOOKUP(H127,网银退汇!C:D,2,FALSE)</f>
        <v>247</v>
      </c>
      <c r="M127" s="38"/>
      <c r="N127" s="38"/>
      <c r="O127" s="45"/>
      <c r="P127" s="38"/>
      <c r="Q127" s="38"/>
      <c r="R127" s="38"/>
      <c r="S127" s="38"/>
      <c r="T127" s="38"/>
      <c r="U127" s="38"/>
      <c r="V127" s="38"/>
      <c r="W127" s="38"/>
    </row>
    <row r="128" spans="1:23" hidden="1">
      <c r="A128" s="23" t="s">
        <v>1295</v>
      </c>
      <c r="B128" s="23" t="s">
        <v>1819</v>
      </c>
      <c r="C128" s="49" t="str">
        <f t="shared" si="4"/>
        <v>20170619</v>
      </c>
      <c r="D128" s="49" t="str">
        <f t="shared" si="5"/>
        <v>0052373098</v>
      </c>
      <c r="E128" t="s">
        <v>123</v>
      </c>
      <c r="F128" s="23" t="s">
        <v>1820</v>
      </c>
      <c r="G128">
        <v>200</v>
      </c>
      <c r="H128" s="48" t="str">
        <f t="shared" si="6"/>
        <v>6228483860466672015200</v>
      </c>
      <c r="I128" s="48" t="e">
        <f>VLOOKUP(H128,银行退汇!H:K,4,FALSE)</f>
        <v>#N/A</v>
      </c>
      <c r="J128" s="48" t="e">
        <f t="shared" si="7"/>
        <v>#N/A</v>
      </c>
      <c r="K128" s="48" t="e">
        <f>VLOOKUP(H128,银行退汇!G:K,2,FALSE)</f>
        <v>#N/A</v>
      </c>
      <c r="L128" s="48" t="e">
        <f>VLOOKUP(H128,网银退汇!C:D,2,FALSE)</f>
        <v>#N/A</v>
      </c>
      <c r="M128" s="38"/>
      <c r="N128" s="38"/>
      <c r="O128" s="45"/>
      <c r="P128" s="38"/>
      <c r="Q128" s="38"/>
      <c r="R128" s="38"/>
      <c r="S128" s="38"/>
      <c r="T128" s="38"/>
      <c r="U128" s="38"/>
      <c r="V128" s="38"/>
      <c r="W128" s="38"/>
    </row>
    <row r="129" spans="1:23" hidden="1">
      <c r="A129" s="23" t="s">
        <v>1297</v>
      </c>
      <c r="B129" s="23" t="s">
        <v>1821</v>
      </c>
      <c r="C129" s="49" t="str">
        <f t="shared" si="4"/>
        <v>20170619</v>
      </c>
      <c r="D129" s="49" t="str">
        <f t="shared" si="5"/>
        <v>0052373179</v>
      </c>
      <c r="E129" t="s">
        <v>123</v>
      </c>
      <c r="F129" s="23" t="s">
        <v>1820</v>
      </c>
      <c r="G129">
        <v>200</v>
      </c>
      <c r="H129" s="48" t="str">
        <f t="shared" si="6"/>
        <v>6228483860466672015200</v>
      </c>
      <c r="I129" s="48" t="e">
        <f>VLOOKUP(H129,银行退汇!H:K,4,FALSE)</f>
        <v>#N/A</v>
      </c>
      <c r="J129" s="48" t="e">
        <f t="shared" si="7"/>
        <v>#N/A</v>
      </c>
      <c r="K129" s="48" t="e">
        <f>VLOOKUP(H129,银行退汇!G:K,2,FALSE)</f>
        <v>#N/A</v>
      </c>
      <c r="L129" s="48" t="e">
        <f>VLOOKUP(H129,网银退汇!C:D,2,FALSE)</f>
        <v>#N/A</v>
      </c>
      <c r="M129" s="38"/>
      <c r="N129" s="38"/>
      <c r="O129" s="45"/>
      <c r="P129" s="38"/>
      <c r="Q129" s="38"/>
      <c r="R129" s="38"/>
      <c r="S129" s="38"/>
      <c r="T129" s="38"/>
      <c r="U129" s="38"/>
      <c r="V129" s="38"/>
      <c r="W129" s="38"/>
    </row>
    <row r="130" spans="1:23" hidden="1">
      <c r="A130" s="23" t="s">
        <v>1299</v>
      </c>
      <c r="B130" s="23" t="s">
        <v>1822</v>
      </c>
      <c r="C130" s="49" t="str">
        <f t="shared" si="4"/>
        <v>20170619</v>
      </c>
      <c r="D130" s="49" t="str">
        <f t="shared" si="5"/>
        <v>0052373356</v>
      </c>
      <c r="E130" t="s">
        <v>123</v>
      </c>
      <c r="F130" s="23" t="s">
        <v>1823</v>
      </c>
      <c r="G130">
        <v>2859</v>
      </c>
      <c r="H130" s="48" t="str">
        <f t="shared" si="6"/>
        <v>62284836111409005162859</v>
      </c>
      <c r="I130" s="48" t="e">
        <f>VLOOKUP(H130,银行退汇!H:K,4,FALSE)</f>
        <v>#N/A</v>
      </c>
      <c r="J130" s="48" t="e">
        <f t="shared" si="7"/>
        <v>#N/A</v>
      </c>
      <c r="K130" s="48" t="e">
        <f>VLOOKUP(H130,银行退汇!G:K,2,FALSE)</f>
        <v>#N/A</v>
      </c>
      <c r="L130" s="48" t="e">
        <f>VLOOKUP(H130,网银退汇!C:D,2,FALSE)</f>
        <v>#N/A</v>
      </c>
      <c r="M130" s="38"/>
      <c r="N130" s="38"/>
      <c r="O130" s="45"/>
      <c r="P130" s="38"/>
      <c r="Q130" s="38"/>
      <c r="R130" s="38"/>
      <c r="S130" s="38"/>
      <c r="T130" s="38"/>
      <c r="U130" s="38"/>
      <c r="V130" s="38"/>
      <c r="W130" s="38"/>
    </row>
    <row r="131" spans="1:23" hidden="1">
      <c r="A131" s="23" t="s">
        <v>1301</v>
      </c>
      <c r="B131" s="23" t="s">
        <v>1824</v>
      </c>
      <c r="C131" s="49" t="str">
        <f t="shared" ref="C131:C194" si="8">LEFT(B131,8)</f>
        <v>20170619</v>
      </c>
      <c r="D131" s="49" t="str">
        <f t="shared" ref="D131:D194" si="9">RIGHT(B131,10)</f>
        <v>0052373552</v>
      </c>
      <c r="E131" t="s">
        <v>123</v>
      </c>
      <c r="F131" s="23" t="s">
        <v>245</v>
      </c>
      <c r="G131">
        <v>1618</v>
      </c>
      <c r="H131" s="48" t="str">
        <f t="shared" ref="H131:H194" si="10">F131&amp;G131</f>
        <v>62284536180017182711618</v>
      </c>
      <c r="I131" s="48">
        <f>VLOOKUP(H131,银行退汇!H:K,4,FALSE)</f>
        <v>1618</v>
      </c>
      <c r="J131" s="48">
        <f t="shared" ref="J131:J194" si="11">IF(I131&gt;0,1,"")</f>
        <v>1</v>
      </c>
      <c r="K131" s="48" t="e">
        <f>VLOOKUP(H131,银行退汇!G:K,2,FALSE)</f>
        <v>#N/A</v>
      </c>
      <c r="L131" s="48">
        <f>VLOOKUP(H131,网银退汇!C:D,2,FALSE)</f>
        <v>1618</v>
      </c>
      <c r="M131" s="38"/>
      <c r="N131" s="38"/>
      <c r="O131" s="45"/>
      <c r="P131" s="38"/>
      <c r="Q131" s="38"/>
      <c r="R131" s="38"/>
      <c r="S131" s="38"/>
      <c r="T131" s="38"/>
      <c r="U131" s="38"/>
      <c r="V131" s="38"/>
      <c r="W131" s="38"/>
    </row>
    <row r="132" spans="1:23" hidden="1">
      <c r="A132" s="23" t="s">
        <v>1303</v>
      </c>
      <c r="B132" s="23" t="s">
        <v>1825</v>
      </c>
      <c r="C132" s="49" t="str">
        <f t="shared" si="8"/>
        <v>20170619</v>
      </c>
      <c r="D132" s="49" t="str">
        <f t="shared" si="9"/>
        <v>0052373839</v>
      </c>
      <c r="E132" t="s">
        <v>123</v>
      </c>
      <c r="F132" s="23" t="s">
        <v>1826</v>
      </c>
      <c r="G132">
        <v>765</v>
      </c>
      <c r="H132" s="48" t="str">
        <f t="shared" si="10"/>
        <v>4895920317232121765</v>
      </c>
      <c r="I132" s="48" t="e">
        <f>VLOOKUP(H132,银行退汇!H:K,4,FALSE)</f>
        <v>#N/A</v>
      </c>
      <c r="J132" s="48" t="e">
        <f t="shared" si="11"/>
        <v>#N/A</v>
      </c>
      <c r="K132" s="48" t="e">
        <f>VLOOKUP(H132,银行退汇!G:K,2,FALSE)</f>
        <v>#N/A</v>
      </c>
      <c r="L132" s="48" t="e">
        <f>VLOOKUP(H132,网银退汇!C:D,2,FALSE)</f>
        <v>#N/A</v>
      </c>
      <c r="M132" s="38"/>
      <c r="N132" s="38"/>
      <c r="O132" s="45"/>
      <c r="P132" s="38"/>
      <c r="Q132" s="38"/>
      <c r="R132" s="38"/>
      <c r="S132" s="38"/>
      <c r="T132" s="38"/>
      <c r="U132" s="38"/>
      <c r="V132" s="38"/>
      <c r="W132" s="38"/>
    </row>
    <row r="133" spans="1:23" hidden="1">
      <c r="A133" s="23" t="s">
        <v>1305</v>
      </c>
      <c r="B133" s="23" t="s">
        <v>1827</v>
      </c>
      <c r="C133" s="49" t="str">
        <f t="shared" si="8"/>
        <v>20170619</v>
      </c>
      <c r="D133" s="49" t="str">
        <f t="shared" si="9"/>
        <v>0052374615</v>
      </c>
      <c r="E133" t="s">
        <v>123</v>
      </c>
      <c r="F133" s="23" t="s">
        <v>1828</v>
      </c>
      <c r="G133">
        <v>387</v>
      </c>
      <c r="H133" s="48" t="str">
        <f t="shared" si="10"/>
        <v>6212262504002222809387</v>
      </c>
      <c r="I133" s="48" t="e">
        <f>VLOOKUP(H133,银行退汇!H:K,4,FALSE)</f>
        <v>#N/A</v>
      </c>
      <c r="J133" s="48" t="e">
        <f t="shared" si="11"/>
        <v>#N/A</v>
      </c>
      <c r="K133" s="48" t="e">
        <f>VLOOKUP(H133,银行退汇!G:K,2,FALSE)</f>
        <v>#N/A</v>
      </c>
      <c r="L133" s="48" t="e">
        <f>VLOOKUP(H133,网银退汇!C:D,2,FALSE)</f>
        <v>#N/A</v>
      </c>
      <c r="M133" s="38"/>
      <c r="N133" s="38"/>
      <c r="O133" s="45"/>
      <c r="P133" s="38"/>
      <c r="Q133" s="38"/>
      <c r="R133" s="38"/>
      <c r="S133" s="38"/>
      <c r="T133" s="38"/>
      <c r="U133" s="38"/>
      <c r="V133" s="38"/>
      <c r="W133" s="38"/>
    </row>
    <row r="134" spans="1:23" hidden="1">
      <c r="A134" s="23" t="s">
        <v>1307</v>
      </c>
      <c r="B134" s="23" t="s">
        <v>1829</v>
      </c>
      <c r="C134" s="49" t="str">
        <f t="shared" si="8"/>
        <v>20170619</v>
      </c>
      <c r="D134" s="49" t="str">
        <f t="shared" si="9"/>
        <v>0052377961</v>
      </c>
      <c r="E134" t="s">
        <v>123</v>
      </c>
      <c r="F134" s="23" t="s">
        <v>1830</v>
      </c>
      <c r="G134">
        <v>453</v>
      </c>
      <c r="H134" s="48" t="str">
        <f t="shared" si="10"/>
        <v>6217872700000066450453</v>
      </c>
      <c r="I134" s="48" t="e">
        <f>VLOOKUP(H134,银行退汇!H:K,4,FALSE)</f>
        <v>#N/A</v>
      </c>
      <c r="J134" s="48" t="e">
        <f t="shared" si="11"/>
        <v>#N/A</v>
      </c>
      <c r="K134" s="48" t="e">
        <f>VLOOKUP(H134,银行退汇!G:K,2,FALSE)</f>
        <v>#N/A</v>
      </c>
      <c r="L134" s="48" t="e">
        <f>VLOOKUP(H134,网银退汇!C:D,2,FALSE)</f>
        <v>#N/A</v>
      </c>
      <c r="M134" s="38"/>
      <c r="N134" s="38"/>
      <c r="O134" s="45"/>
      <c r="P134" s="38"/>
      <c r="Q134" s="38"/>
      <c r="R134" s="38"/>
      <c r="S134" s="38"/>
      <c r="T134" s="38"/>
      <c r="U134" s="38"/>
      <c r="V134" s="38"/>
      <c r="W134" s="38"/>
    </row>
    <row r="135" spans="1:23" hidden="1">
      <c r="A135" s="23" t="s">
        <v>1309</v>
      </c>
      <c r="B135" s="23" t="s">
        <v>1831</v>
      </c>
      <c r="C135" s="49" t="str">
        <f t="shared" si="8"/>
        <v>20170619</v>
      </c>
      <c r="D135" s="49" t="str">
        <f t="shared" si="9"/>
        <v>0052378059</v>
      </c>
      <c r="E135" t="s">
        <v>123</v>
      </c>
      <c r="F135" s="23" t="s">
        <v>1832</v>
      </c>
      <c r="G135">
        <v>115</v>
      </c>
      <c r="H135" s="48" t="str">
        <f t="shared" si="10"/>
        <v>6228480868662538479115</v>
      </c>
      <c r="I135" s="48" t="e">
        <f>VLOOKUP(H135,银行退汇!H:K,4,FALSE)</f>
        <v>#N/A</v>
      </c>
      <c r="J135" s="48" t="e">
        <f t="shared" si="11"/>
        <v>#N/A</v>
      </c>
      <c r="K135" s="48" t="e">
        <f>VLOOKUP(H135,银行退汇!G:K,2,FALSE)</f>
        <v>#N/A</v>
      </c>
      <c r="L135" s="48" t="e">
        <f>VLOOKUP(H135,网银退汇!C:D,2,FALSE)</f>
        <v>#N/A</v>
      </c>
      <c r="M135" s="38"/>
      <c r="N135" s="38"/>
      <c r="O135" s="45"/>
      <c r="P135" s="38"/>
      <c r="Q135" s="38"/>
      <c r="R135" s="38"/>
      <c r="S135" s="38"/>
      <c r="T135" s="38"/>
      <c r="U135" s="38"/>
      <c r="V135" s="38"/>
      <c r="W135" s="38"/>
    </row>
    <row r="136" spans="1:23" hidden="1">
      <c r="A136" s="23" t="s">
        <v>1311</v>
      </c>
      <c r="B136" s="23" t="s">
        <v>1833</v>
      </c>
      <c r="C136" s="49" t="str">
        <f t="shared" si="8"/>
        <v>20170619</v>
      </c>
      <c r="D136" s="49" t="str">
        <f t="shared" si="9"/>
        <v>0052378184</v>
      </c>
      <c r="E136" t="s">
        <v>123</v>
      </c>
      <c r="F136" s="23" t="s">
        <v>1832</v>
      </c>
      <c r="G136">
        <v>248</v>
      </c>
      <c r="H136" s="48" t="str">
        <f t="shared" si="10"/>
        <v>6228480868662538479248</v>
      </c>
      <c r="I136" s="48" t="e">
        <f>VLOOKUP(H136,银行退汇!H:K,4,FALSE)</f>
        <v>#N/A</v>
      </c>
      <c r="J136" s="48" t="e">
        <f t="shared" si="11"/>
        <v>#N/A</v>
      </c>
      <c r="K136" s="48" t="e">
        <f>VLOOKUP(H136,银行退汇!G:K,2,FALSE)</f>
        <v>#N/A</v>
      </c>
      <c r="L136" s="48" t="e">
        <f>VLOOKUP(H136,网银退汇!C:D,2,FALSE)</f>
        <v>#N/A</v>
      </c>
      <c r="M136" s="38"/>
      <c r="N136" s="38"/>
      <c r="O136" s="45"/>
      <c r="P136" s="38"/>
      <c r="Q136" s="38"/>
      <c r="R136" s="38"/>
      <c r="S136" s="38"/>
      <c r="T136" s="38"/>
      <c r="U136" s="38"/>
      <c r="V136" s="38"/>
      <c r="W136" s="38"/>
    </row>
    <row r="137" spans="1:23" hidden="1">
      <c r="A137" s="23" t="s">
        <v>1313</v>
      </c>
      <c r="B137" s="23" t="s">
        <v>1834</v>
      </c>
      <c r="C137" s="49" t="str">
        <f t="shared" si="8"/>
        <v>20170619</v>
      </c>
      <c r="D137" s="49" t="str">
        <f t="shared" si="9"/>
        <v>0052378320</v>
      </c>
      <c r="E137" t="s">
        <v>123</v>
      </c>
      <c r="F137" s="23" t="s">
        <v>1835</v>
      </c>
      <c r="G137">
        <v>133</v>
      </c>
      <c r="H137" s="48" t="str">
        <f t="shared" si="10"/>
        <v>6217004010002307022133</v>
      </c>
      <c r="I137" s="48" t="e">
        <f>VLOOKUP(H137,银行退汇!H:K,4,FALSE)</f>
        <v>#N/A</v>
      </c>
      <c r="J137" s="48" t="e">
        <f t="shared" si="11"/>
        <v>#N/A</v>
      </c>
      <c r="K137" s="48" t="e">
        <f>VLOOKUP(H137,银行退汇!G:K,2,FALSE)</f>
        <v>#N/A</v>
      </c>
      <c r="L137" s="48" t="e">
        <f>VLOOKUP(H137,网银退汇!C:D,2,FALSE)</f>
        <v>#N/A</v>
      </c>
      <c r="M137" s="38"/>
      <c r="N137" s="38"/>
      <c r="O137" s="45"/>
      <c r="P137" s="38"/>
      <c r="Q137" s="38"/>
      <c r="R137" s="38"/>
      <c r="S137" s="38"/>
      <c r="T137" s="38"/>
      <c r="U137" s="38"/>
      <c r="V137" s="38"/>
      <c r="W137" s="38"/>
    </row>
    <row r="138" spans="1:23" hidden="1">
      <c r="A138" s="23" t="s">
        <v>1315</v>
      </c>
      <c r="B138" s="23" t="s">
        <v>1836</v>
      </c>
      <c r="C138" s="49" t="str">
        <f t="shared" si="8"/>
        <v>20170619</v>
      </c>
      <c r="D138" s="49" t="str">
        <f t="shared" si="9"/>
        <v>0052379312</v>
      </c>
      <c r="E138" t="s">
        <v>123</v>
      </c>
      <c r="F138" s="23" t="s">
        <v>1837</v>
      </c>
      <c r="G138">
        <v>1468</v>
      </c>
      <c r="H138" s="48" t="str">
        <f t="shared" si="10"/>
        <v>62284836109895260101468</v>
      </c>
      <c r="I138" s="48" t="e">
        <f>VLOOKUP(H138,银行退汇!H:K,4,FALSE)</f>
        <v>#N/A</v>
      </c>
      <c r="J138" s="48" t="e">
        <f t="shared" si="11"/>
        <v>#N/A</v>
      </c>
      <c r="K138" s="48" t="e">
        <f>VLOOKUP(H138,银行退汇!G:K,2,FALSE)</f>
        <v>#N/A</v>
      </c>
      <c r="L138" s="48" t="e">
        <f>VLOOKUP(H138,网银退汇!C:D,2,FALSE)</f>
        <v>#N/A</v>
      </c>
      <c r="M138" s="38"/>
      <c r="N138" s="38"/>
      <c r="O138" s="45"/>
      <c r="P138" s="38"/>
      <c r="Q138" s="38"/>
      <c r="R138" s="38"/>
      <c r="S138" s="38"/>
      <c r="T138" s="38"/>
      <c r="U138" s="38"/>
      <c r="V138" s="38"/>
      <c r="W138" s="38"/>
    </row>
    <row r="139" spans="1:23" hidden="1">
      <c r="A139" s="23" t="s">
        <v>1317</v>
      </c>
      <c r="B139" s="23" t="s">
        <v>1838</v>
      </c>
      <c r="C139" s="49" t="str">
        <f t="shared" si="8"/>
        <v>20170619</v>
      </c>
      <c r="D139" s="49" t="str">
        <f t="shared" si="9"/>
        <v>0052379500</v>
      </c>
      <c r="E139" t="s">
        <v>123</v>
      </c>
      <c r="F139" s="23" t="s">
        <v>1839</v>
      </c>
      <c r="G139">
        <v>400</v>
      </c>
      <c r="H139" s="48" t="str">
        <f t="shared" si="10"/>
        <v>6228483348589203074400</v>
      </c>
      <c r="I139" s="48" t="e">
        <f>VLOOKUP(H139,银行退汇!H:K,4,FALSE)</f>
        <v>#N/A</v>
      </c>
      <c r="J139" s="48" t="e">
        <f t="shared" si="11"/>
        <v>#N/A</v>
      </c>
      <c r="K139" s="48" t="e">
        <f>VLOOKUP(H139,银行退汇!G:K,2,FALSE)</f>
        <v>#N/A</v>
      </c>
      <c r="L139" s="48" t="e">
        <f>VLOOKUP(H139,网银退汇!C:D,2,FALSE)</f>
        <v>#N/A</v>
      </c>
      <c r="M139" s="38"/>
      <c r="N139" s="38"/>
      <c r="O139" s="45"/>
      <c r="P139" s="38"/>
      <c r="Q139" s="38"/>
      <c r="R139" s="38"/>
      <c r="S139" s="38"/>
      <c r="T139" s="38"/>
      <c r="U139" s="38"/>
      <c r="V139" s="38"/>
      <c r="W139" s="38"/>
    </row>
    <row r="140" spans="1:23" hidden="1">
      <c r="A140" s="23" t="s">
        <v>1319</v>
      </c>
      <c r="B140" s="23" t="s">
        <v>1840</v>
      </c>
      <c r="C140" s="49" t="str">
        <f t="shared" si="8"/>
        <v>20170619</v>
      </c>
      <c r="D140" s="49" t="str">
        <f t="shared" si="9"/>
        <v>0052379583</v>
      </c>
      <c r="E140" t="s">
        <v>123</v>
      </c>
      <c r="F140" s="23" t="s">
        <v>1841</v>
      </c>
      <c r="G140">
        <v>57</v>
      </c>
      <c r="H140" s="48" t="str">
        <f t="shared" si="10"/>
        <v>530970003697244857</v>
      </c>
      <c r="I140" s="48" t="e">
        <f>VLOOKUP(H140,银行退汇!H:K,4,FALSE)</f>
        <v>#N/A</v>
      </c>
      <c r="J140" s="48" t="e">
        <f t="shared" si="11"/>
        <v>#N/A</v>
      </c>
      <c r="K140" s="48" t="e">
        <f>VLOOKUP(H140,银行退汇!G:K,2,FALSE)</f>
        <v>#N/A</v>
      </c>
      <c r="L140" s="48" t="e">
        <f>VLOOKUP(H140,网银退汇!C:D,2,FALSE)</f>
        <v>#N/A</v>
      </c>
      <c r="M140" s="38"/>
      <c r="N140" s="38"/>
      <c r="O140" s="45"/>
      <c r="P140" s="38"/>
      <c r="Q140" s="38"/>
      <c r="R140" s="38"/>
      <c r="S140" s="38"/>
      <c r="T140" s="38"/>
      <c r="U140" s="38"/>
      <c r="V140" s="38"/>
      <c r="W140" s="38"/>
    </row>
    <row r="141" spans="1:23" hidden="1">
      <c r="A141" s="23" t="s">
        <v>1321</v>
      </c>
      <c r="B141" s="23" t="s">
        <v>1842</v>
      </c>
      <c r="C141" s="49" t="str">
        <f t="shared" si="8"/>
        <v>20170619</v>
      </c>
      <c r="D141" s="49" t="str">
        <f t="shared" si="9"/>
        <v>0052379593</v>
      </c>
      <c r="E141" t="s">
        <v>123</v>
      </c>
      <c r="F141" s="23" t="s">
        <v>1839</v>
      </c>
      <c r="G141">
        <v>200</v>
      </c>
      <c r="H141" s="48" t="str">
        <f t="shared" si="10"/>
        <v>6228483348589203074200</v>
      </c>
      <c r="I141" s="48" t="e">
        <f>VLOOKUP(H141,银行退汇!H:K,4,FALSE)</f>
        <v>#N/A</v>
      </c>
      <c r="J141" s="48" t="e">
        <f t="shared" si="11"/>
        <v>#N/A</v>
      </c>
      <c r="K141" s="48" t="e">
        <f>VLOOKUP(H141,银行退汇!G:K,2,FALSE)</f>
        <v>#N/A</v>
      </c>
      <c r="L141" s="48" t="e">
        <f>VLOOKUP(H141,网银退汇!C:D,2,FALSE)</f>
        <v>#N/A</v>
      </c>
      <c r="M141" s="38"/>
      <c r="N141" s="38"/>
      <c r="O141" s="45"/>
      <c r="P141" s="38"/>
      <c r="Q141" s="38"/>
      <c r="R141" s="38"/>
      <c r="S141" s="38"/>
      <c r="T141" s="38"/>
      <c r="U141" s="38"/>
      <c r="V141" s="38"/>
      <c r="W141" s="38"/>
    </row>
    <row r="142" spans="1:23" hidden="1">
      <c r="A142" s="23" t="s">
        <v>1323</v>
      </c>
      <c r="B142" s="23" t="s">
        <v>1843</v>
      </c>
      <c r="C142" s="49" t="str">
        <f t="shared" si="8"/>
        <v>20170619</v>
      </c>
      <c r="D142" s="49" t="str">
        <f t="shared" si="9"/>
        <v>0052379608</v>
      </c>
      <c r="E142" t="s">
        <v>123</v>
      </c>
      <c r="F142" s="23" t="s">
        <v>1841</v>
      </c>
      <c r="G142">
        <v>115</v>
      </c>
      <c r="H142" s="48" t="str">
        <f t="shared" si="10"/>
        <v>5309700036972448115</v>
      </c>
      <c r="I142" s="48" t="e">
        <f>VLOOKUP(H142,银行退汇!H:K,4,FALSE)</f>
        <v>#N/A</v>
      </c>
      <c r="J142" s="48" t="e">
        <f t="shared" si="11"/>
        <v>#N/A</v>
      </c>
      <c r="K142" s="48" t="e">
        <f>VLOOKUP(H142,银行退汇!G:K,2,FALSE)</f>
        <v>#N/A</v>
      </c>
      <c r="L142" s="48" t="e">
        <f>VLOOKUP(H142,网银退汇!C:D,2,FALSE)</f>
        <v>#N/A</v>
      </c>
      <c r="M142" s="38"/>
      <c r="N142" s="38"/>
      <c r="O142" s="45"/>
      <c r="P142" s="38"/>
      <c r="Q142" s="38"/>
      <c r="R142" s="38"/>
      <c r="S142" s="38"/>
      <c r="T142" s="38"/>
      <c r="U142" s="38"/>
      <c r="V142" s="38"/>
      <c r="W142" s="38"/>
    </row>
    <row r="143" spans="1:23" hidden="1">
      <c r="A143" s="23" t="s">
        <v>1325</v>
      </c>
      <c r="B143" s="23" t="s">
        <v>1844</v>
      </c>
      <c r="C143" s="49" t="str">
        <f t="shared" si="8"/>
        <v>20170619</v>
      </c>
      <c r="D143" s="49" t="str">
        <f t="shared" si="9"/>
        <v>0052380307</v>
      </c>
      <c r="E143" t="s">
        <v>123</v>
      </c>
      <c r="F143" s="23" t="s">
        <v>1845</v>
      </c>
      <c r="G143">
        <v>454</v>
      </c>
      <c r="H143" s="48" t="str">
        <f t="shared" si="10"/>
        <v>6228484148351895670454</v>
      </c>
      <c r="I143" s="48" t="e">
        <f>VLOOKUP(H143,银行退汇!H:K,4,FALSE)</f>
        <v>#N/A</v>
      </c>
      <c r="J143" s="48" t="e">
        <f t="shared" si="11"/>
        <v>#N/A</v>
      </c>
      <c r="K143" s="48" t="e">
        <f>VLOOKUP(H143,银行退汇!G:K,2,FALSE)</f>
        <v>#N/A</v>
      </c>
      <c r="L143" s="48" t="e">
        <f>VLOOKUP(H143,网银退汇!C:D,2,FALSE)</f>
        <v>#N/A</v>
      </c>
      <c r="M143" s="38"/>
      <c r="N143" s="38"/>
      <c r="O143" s="45"/>
      <c r="P143" s="38"/>
      <c r="Q143" s="38"/>
      <c r="R143" s="38"/>
      <c r="S143" s="38"/>
      <c r="T143" s="38"/>
      <c r="U143" s="38"/>
      <c r="V143" s="38"/>
      <c r="W143" s="38"/>
    </row>
    <row r="144" spans="1:23" hidden="1">
      <c r="A144" s="23" t="s">
        <v>1327</v>
      </c>
      <c r="B144" s="23" t="s">
        <v>1846</v>
      </c>
      <c r="C144" s="49" t="str">
        <f t="shared" si="8"/>
        <v>20170619</v>
      </c>
      <c r="D144" s="49" t="str">
        <f t="shared" si="9"/>
        <v>0052380402</v>
      </c>
      <c r="E144" t="s">
        <v>123</v>
      </c>
      <c r="F144" s="23" t="s">
        <v>1847</v>
      </c>
      <c r="G144">
        <v>763</v>
      </c>
      <c r="H144" s="48" t="str">
        <f t="shared" si="10"/>
        <v>6228450866007546666763</v>
      </c>
      <c r="I144" s="48" t="e">
        <f>VLOOKUP(H144,银行退汇!H:K,4,FALSE)</f>
        <v>#N/A</v>
      </c>
      <c r="J144" s="48" t="e">
        <f t="shared" si="11"/>
        <v>#N/A</v>
      </c>
      <c r="K144" s="48" t="e">
        <f>VLOOKUP(H144,银行退汇!G:K,2,FALSE)</f>
        <v>#N/A</v>
      </c>
      <c r="L144" s="48" t="e">
        <f>VLOOKUP(H144,网银退汇!C:D,2,FALSE)</f>
        <v>#N/A</v>
      </c>
      <c r="M144" s="38"/>
      <c r="N144" s="38"/>
      <c r="O144" s="45"/>
      <c r="P144" s="38"/>
      <c r="Q144" s="38"/>
      <c r="R144" s="38"/>
      <c r="S144" s="38"/>
      <c r="T144" s="38"/>
      <c r="U144" s="38"/>
      <c r="V144" s="38"/>
      <c r="W144" s="38"/>
    </row>
    <row r="145" spans="1:23" hidden="1">
      <c r="A145" s="23" t="s">
        <v>1329</v>
      </c>
      <c r="B145" s="23" t="s">
        <v>1848</v>
      </c>
      <c r="C145" s="49" t="str">
        <f t="shared" si="8"/>
        <v>20170619</v>
      </c>
      <c r="D145" s="49" t="str">
        <f t="shared" si="9"/>
        <v>0052380429</v>
      </c>
      <c r="E145" t="s">
        <v>123</v>
      </c>
      <c r="F145" s="23" t="s">
        <v>1849</v>
      </c>
      <c r="G145">
        <v>15</v>
      </c>
      <c r="H145" s="48" t="str">
        <f t="shared" si="10"/>
        <v>622848086084160121115</v>
      </c>
      <c r="I145" s="48" t="e">
        <f>VLOOKUP(H145,银行退汇!H:K,4,FALSE)</f>
        <v>#N/A</v>
      </c>
      <c r="J145" s="48" t="e">
        <f t="shared" si="11"/>
        <v>#N/A</v>
      </c>
      <c r="K145" s="48" t="e">
        <f>VLOOKUP(H145,银行退汇!G:K,2,FALSE)</f>
        <v>#N/A</v>
      </c>
      <c r="L145" s="48" t="e">
        <f>VLOOKUP(H145,网银退汇!C:D,2,FALSE)</f>
        <v>#N/A</v>
      </c>
      <c r="M145" s="38"/>
      <c r="N145" s="38"/>
      <c r="O145" s="45"/>
      <c r="P145" s="38"/>
      <c r="Q145" s="38"/>
      <c r="R145" s="38"/>
      <c r="S145" s="38"/>
      <c r="T145" s="38"/>
      <c r="U145" s="38"/>
      <c r="V145" s="38"/>
      <c r="W145" s="38"/>
    </row>
    <row r="146" spans="1:23" hidden="1">
      <c r="A146" s="23" t="s">
        <v>1331</v>
      </c>
      <c r="B146" s="23" t="s">
        <v>1850</v>
      </c>
      <c r="C146" s="49" t="str">
        <f t="shared" si="8"/>
        <v>20170619</v>
      </c>
      <c r="D146" s="49" t="str">
        <f t="shared" si="9"/>
        <v>0052380434</v>
      </c>
      <c r="E146" t="s">
        <v>123</v>
      </c>
      <c r="F146" s="23" t="s">
        <v>1849</v>
      </c>
      <c r="G146">
        <v>241</v>
      </c>
      <c r="H146" s="48" t="str">
        <f t="shared" si="10"/>
        <v>6228480860841601211241</v>
      </c>
      <c r="I146" s="48" t="e">
        <f>VLOOKUP(H146,银行退汇!H:K,4,FALSE)</f>
        <v>#N/A</v>
      </c>
      <c r="J146" s="48" t="e">
        <f t="shared" si="11"/>
        <v>#N/A</v>
      </c>
      <c r="K146" s="48" t="e">
        <f>VLOOKUP(H146,银行退汇!G:K,2,FALSE)</f>
        <v>#N/A</v>
      </c>
      <c r="L146" s="48" t="e">
        <f>VLOOKUP(H146,网银退汇!C:D,2,FALSE)</f>
        <v>#N/A</v>
      </c>
      <c r="M146" s="38"/>
      <c r="N146" s="38"/>
      <c r="O146" s="45"/>
      <c r="P146" s="38"/>
      <c r="Q146" s="38"/>
      <c r="R146" s="38"/>
      <c r="S146" s="38"/>
      <c r="T146" s="38"/>
      <c r="U146" s="38"/>
      <c r="V146" s="38"/>
      <c r="W146" s="38"/>
    </row>
    <row r="147" spans="1:23" hidden="1">
      <c r="A147" s="23" t="s">
        <v>1333</v>
      </c>
      <c r="B147" s="23" t="s">
        <v>1851</v>
      </c>
      <c r="C147" s="49" t="str">
        <f t="shared" si="8"/>
        <v>20170619</v>
      </c>
      <c r="D147" s="49" t="str">
        <f t="shared" si="9"/>
        <v>0052387126</v>
      </c>
      <c r="E147" t="s">
        <v>123</v>
      </c>
      <c r="F147" s="23" t="s">
        <v>1852</v>
      </c>
      <c r="G147">
        <v>98</v>
      </c>
      <c r="H147" s="48" t="str">
        <f t="shared" si="10"/>
        <v>622469600768310798</v>
      </c>
      <c r="I147" s="48" t="e">
        <f>VLOOKUP(H147,银行退汇!H:K,4,FALSE)</f>
        <v>#N/A</v>
      </c>
      <c r="J147" s="48" t="e">
        <f t="shared" si="11"/>
        <v>#N/A</v>
      </c>
      <c r="K147" s="48" t="e">
        <f>VLOOKUP(H147,银行退汇!G:K,2,FALSE)</f>
        <v>#N/A</v>
      </c>
      <c r="L147" s="48" t="e">
        <f>VLOOKUP(H147,网银退汇!C:D,2,FALSE)</f>
        <v>#N/A</v>
      </c>
      <c r="M147" s="38"/>
      <c r="N147" s="38"/>
      <c r="O147" s="45"/>
      <c r="P147" s="38"/>
      <c r="Q147" s="38"/>
      <c r="R147" s="38"/>
      <c r="S147" s="38"/>
      <c r="T147" s="38"/>
      <c r="U147" s="38"/>
      <c r="V147" s="38"/>
      <c r="W147" s="38"/>
    </row>
    <row r="148" spans="1:23" hidden="1">
      <c r="A148" s="23" t="s">
        <v>1335</v>
      </c>
      <c r="B148" s="23" t="s">
        <v>1853</v>
      </c>
      <c r="C148" s="49" t="str">
        <f t="shared" si="8"/>
        <v>20170619</v>
      </c>
      <c r="D148" s="49" t="str">
        <f t="shared" si="9"/>
        <v>0052387572</v>
      </c>
      <c r="E148" t="s">
        <v>123</v>
      </c>
      <c r="F148" s="23" t="s">
        <v>1854</v>
      </c>
      <c r="G148">
        <v>290</v>
      </c>
      <c r="H148" s="48" t="str">
        <f t="shared" si="10"/>
        <v>6228930001080198264290</v>
      </c>
      <c r="I148" s="48" t="e">
        <f>VLOOKUP(H148,银行退汇!H:K,4,FALSE)</f>
        <v>#N/A</v>
      </c>
      <c r="J148" s="48" t="e">
        <f t="shared" si="11"/>
        <v>#N/A</v>
      </c>
      <c r="K148" s="48" t="e">
        <f>VLOOKUP(H148,银行退汇!G:K,2,FALSE)</f>
        <v>#N/A</v>
      </c>
      <c r="L148" s="48" t="e">
        <f>VLOOKUP(H148,网银退汇!C:D,2,FALSE)</f>
        <v>#N/A</v>
      </c>
      <c r="M148" s="38"/>
      <c r="N148" s="38"/>
      <c r="O148" s="45"/>
      <c r="P148" s="38"/>
      <c r="Q148" s="38"/>
      <c r="R148" s="38"/>
      <c r="S148" s="38"/>
      <c r="T148" s="38"/>
      <c r="U148" s="38"/>
      <c r="V148" s="38"/>
      <c r="W148" s="38"/>
    </row>
    <row r="149" spans="1:23" hidden="1">
      <c r="A149" s="23" t="s">
        <v>1337</v>
      </c>
      <c r="B149" s="23" t="s">
        <v>1855</v>
      </c>
      <c r="C149" s="49" t="str">
        <f t="shared" si="8"/>
        <v>20170619</v>
      </c>
      <c r="D149" s="49" t="str">
        <f t="shared" si="9"/>
        <v>0052388220</v>
      </c>
      <c r="E149" t="s">
        <v>123</v>
      </c>
      <c r="F149" s="23" t="s">
        <v>1856</v>
      </c>
      <c r="G149">
        <v>1761</v>
      </c>
      <c r="H149" s="48" t="str">
        <f t="shared" si="10"/>
        <v>62319000000806170181761</v>
      </c>
      <c r="I149" s="48" t="e">
        <f>VLOOKUP(H149,银行退汇!H:K,4,FALSE)</f>
        <v>#N/A</v>
      </c>
      <c r="J149" s="48" t="e">
        <f t="shared" si="11"/>
        <v>#N/A</v>
      </c>
      <c r="K149" s="48" t="e">
        <f>VLOOKUP(H149,银行退汇!G:K,2,FALSE)</f>
        <v>#N/A</v>
      </c>
      <c r="L149" s="48" t="e">
        <f>VLOOKUP(H149,网银退汇!C:D,2,FALSE)</f>
        <v>#N/A</v>
      </c>
      <c r="M149" s="38"/>
      <c r="N149" s="38"/>
      <c r="O149" s="45"/>
      <c r="P149" s="38"/>
      <c r="Q149" s="38"/>
      <c r="R149" s="38"/>
      <c r="S149" s="38"/>
      <c r="T149" s="38"/>
      <c r="U149" s="38"/>
      <c r="V149" s="38"/>
      <c r="W149" s="38"/>
    </row>
    <row r="150" spans="1:23" hidden="1">
      <c r="A150" s="23" t="s">
        <v>1339</v>
      </c>
      <c r="B150" s="23" t="s">
        <v>1857</v>
      </c>
      <c r="C150" s="49" t="str">
        <f t="shared" si="8"/>
        <v>20170619</v>
      </c>
      <c r="D150" s="49" t="str">
        <f t="shared" si="9"/>
        <v>0052388307</v>
      </c>
      <c r="E150" t="s">
        <v>123</v>
      </c>
      <c r="F150" s="23" t="s">
        <v>244</v>
      </c>
      <c r="G150">
        <v>300</v>
      </c>
      <c r="H150" s="48" t="str">
        <f t="shared" si="10"/>
        <v>6228370135467215300</v>
      </c>
      <c r="I150" s="48">
        <f>VLOOKUP(H150,银行退汇!H:K,4,FALSE)</f>
        <v>300</v>
      </c>
      <c r="J150" s="48">
        <f t="shared" si="11"/>
        <v>1</v>
      </c>
      <c r="K150" s="48" t="e">
        <f>VLOOKUP(H150,银行退汇!G:K,2,FALSE)</f>
        <v>#N/A</v>
      </c>
      <c r="L150" s="48">
        <f>VLOOKUP(H150,网银退汇!C:D,2,FALSE)</f>
        <v>300</v>
      </c>
      <c r="M150" s="38"/>
      <c r="N150" s="38"/>
      <c r="O150" s="45"/>
      <c r="P150" s="38"/>
      <c r="Q150" s="38"/>
      <c r="R150" s="38"/>
      <c r="S150" s="38"/>
      <c r="T150" s="38"/>
      <c r="U150" s="38"/>
      <c r="V150" s="38"/>
      <c r="W150" s="38"/>
    </row>
    <row r="151" spans="1:23" hidden="1">
      <c r="A151" s="23" t="s">
        <v>1341</v>
      </c>
      <c r="B151" s="23" t="s">
        <v>1858</v>
      </c>
      <c r="C151" s="49" t="str">
        <f t="shared" si="8"/>
        <v>20170619</v>
      </c>
      <c r="D151" s="49" t="str">
        <f t="shared" si="9"/>
        <v>0052389077</v>
      </c>
      <c r="E151" t="s">
        <v>123</v>
      </c>
      <c r="F151" s="23" t="s">
        <v>1859</v>
      </c>
      <c r="G151">
        <v>6822</v>
      </c>
      <c r="H151" s="48" t="str">
        <f t="shared" si="10"/>
        <v>62149940200020966822</v>
      </c>
      <c r="I151" s="48" t="e">
        <f>VLOOKUP(H151,银行退汇!H:K,4,FALSE)</f>
        <v>#N/A</v>
      </c>
      <c r="J151" s="48" t="e">
        <f t="shared" si="11"/>
        <v>#N/A</v>
      </c>
      <c r="K151" s="48" t="e">
        <f>VLOOKUP(H151,银行退汇!G:K,2,FALSE)</f>
        <v>#N/A</v>
      </c>
      <c r="L151" s="48" t="e">
        <f>VLOOKUP(H151,网银退汇!C:D,2,FALSE)</f>
        <v>#N/A</v>
      </c>
      <c r="M151" s="38"/>
      <c r="N151" s="38"/>
      <c r="O151" s="45"/>
      <c r="P151" s="38"/>
      <c r="Q151" s="38"/>
      <c r="R151" s="38"/>
      <c r="S151" s="38"/>
      <c r="T151" s="38"/>
      <c r="U151" s="38"/>
      <c r="V151" s="38"/>
      <c r="W151" s="38"/>
    </row>
    <row r="152" spans="1:23" hidden="1">
      <c r="A152" s="23" t="s">
        <v>1343</v>
      </c>
      <c r="B152" s="23" t="s">
        <v>1860</v>
      </c>
      <c r="C152" s="49" t="str">
        <f t="shared" si="8"/>
        <v>20170619</v>
      </c>
      <c r="D152" s="49" t="str">
        <f t="shared" si="9"/>
        <v>0052389515</v>
      </c>
      <c r="E152" t="s">
        <v>123</v>
      </c>
      <c r="F152" s="23" t="s">
        <v>1861</v>
      </c>
      <c r="G152">
        <v>114</v>
      </c>
      <c r="H152" s="48" t="str">
        <f t="shared" si="10"/>
        <v>6217790001064505080114</v>
      </c>
      <c r="I152" s="48" t="e">
        <f>VLOOKUP(H152,银行退汇!H:K,4,FALSE)</f>
        <v>#N/A</v>
      </c>
      <c r="J152" s="48" t="e">
        <f t="shared" si="11"/>
        <v>#N/A</v>
      </c>
      <c r="K152" s="48" t="e">
        <f>VLOOKUP(H152,银行退汇!G:K,2,FALSE)</f>
        <v>#N/A</v>
      </c>
      <c r="L152" s="48" t="e">
        <f>VLOOKUP(H152,网银退汇!C:D,2,FALSE)</f>
        <v>#N/A</v>
      </c>
      <c r="M152" s="38"/>
      <c r="N152" s="38"/>
      <c r="O152" s="45"/>
      <c r="P152" s="38"/>
      <c r="Q152" s="38"/>
      <c r="R152" s="38"/>
      <c r="S152" s="38"/>
      <c r="T152" s="38"/>
      <c r="U152" s="38"/>
      <c r="V152" s="38"/>
      <c r="W152" s="38"/>
    </row>
    <row r="153" spans="1:23" hidden="1">
      <c r="A153" s="23" t="s">
        <v>1345</v>
      </c>
      <c r="B153" s="23" t="s">
        <v>1862</v>
      </c>
      <c r="C153" s="49" t="str">
        <f t="shared" si="8"/>
        <v>20170619</v>
      </c>
      <c r="D153" s="49" t="str">
        <f t="shared" si="9"/>
        <v>0052390727</v>
      </c>
      <c r="E153" t="s">
        <v>123</v>
      </c>
      <c r="F153" s="23" t="s">
        <v>1863</v>
      </c>
      <c r="G153">
        <v>13</v>
      </c>
      <c r="H153" s="48" t="str">
        <f t="shared" si="10"/>
        <v>621700386000643679213</v>
      </c>
      <c r="I153" s="48" t="e">
        <f>VLOOKUP(H153,银行退汇!H:K,4,FALSE)</f>
        <v>#N/A</v>
      </c>
      <c r="J153" s="48" t="e">
        <f t="shared" si="11"/>
        <v>#N/A</v>
      </c>
      <c r="K153" s="48" t="e">
        <f>VLOOKUP(H153,银行退汇!G:K,2,FALSE)</f>
        <v>#N/A</v>
      </c>
      <c r="L153" s="48" t="e">
        <f>VLOOKUP(H153,网银退汇!C:D,2,FALSE)</f>
        <v>#N/A</v>
      </c>
      <c r="M153" s="38"/>
      <c r="N153" s="38"/>
      <c r="O153" s="45"/>
      <c r="P153" s="38"/>
      <c r="Q153" s="38"/>
      <c r="R153" s="38"/>
      <c r="S153" s="38"/>
      <c r="T153" s="38"/>
      <c r="U153" s="38"/>
      <c r="V153" s="38"/>
      <c r="W153" s="38"/>
    </row>
    <row r="154" spans="1:23" hidden="1">
      <c r="A154" s="23" t="s">
        <v>1347</v>
      </c>
      <c r="B154" s="23" t="s">
        <v>1864</v>
      </c>
      <c r="C154" s="49" t="str">
        <f t="shared" si="8"/>
        <v>20170619</v>
      </c>
      <c r="D154" s="49" t="str">
        <f t="shared" si="9"/>
        <v>0052391957</v>
      </c>
      <c r="E154" t="s">
        <v>123</v>
      </c>
      <c r="F154" s="23" t="s">
        <v>1865</v>
      </c>
      <c r="G154">
        <v>496</v>
      </c>
      <c r="H154" s="48" t="str">
        <f t="shared" si="10"/>
        <v>6228480868674420179496</v>
      </c>
      <c r="I154" s="48" t="e">
        <f>VLOOKUP(H154,银行退汇!H:K,4,FALSE)</f>
        <v>#N/A</v>
      </c>
      <c r="J154" s="48" t="e">
        <f t="shared" si="11"/>
        <v>#N/A</v>
      </c>
      <c r="K154" s="48" t="e">
        <f>VLOOKUP(H154,银行退汇!G:K,2,FALSE)</f>
        <v>#N/A</v>
      </c>
      <c r="L154" s="48" t="e">
        <f>VLOOKUP(H154,网银退汇!C:D,2,FALSE)</f>
        <v>#N/A</v>
      </c>
      <c r="M154" s="38"/>
      <c r="N154" s="38"/>
      <c r="O154" s="45"/>
      <c r="P154" s="38"/>
      <c r="Q154" s="38"/>
      <c r="R154" s="38"/>
      <c r="S154" s="38"/>
      <c r="T154" s="38"/>
      <c r="U154" s="38"/>
      <c r="V154" s="38"/>
      <c r="W154" s="38"/>
    </row>
    <row r="155" spans="1:23" hidden="1">
      <c r="A155" s="23" t="s">
        <v>1349</v>
      </c>
      <c r="B155" s="23" t="s">
        <v>1866</v>
      </c>
      <c r="C155" s="49" t="str">
        <f t="shared" si="8"/>
        <v>20170619</v>
      </c>
      <c r="D155" s="49" t="str">
        <f t="shared" si="9"/>
        <v>0052393272</v>
      </c>
      <c r="E155" t="s">
        <v>123</v>
      </c>
      <c r="F155" s="23" t="s">
        <v>1867</v>
      </c>
      <c r="G155">
        <v>245</v>
      </c>
      <c r="H155" s="48" t="str">
        <f t="shared" si="10"/>
        <v>6212262516001134157245</v>
      </c>
      <c r="I155" s="48" t="e">
        <f>VLOOKUP(H155,银行退汇!H:K,4,FALSE)</f>
        <v>#N/A</v>
      </c>
      <c r="J155" s="48" t="e">
        <f t="shared" si="11"/>
        <v>#N/A</v>
      </c>
      <c r="K155" s="48" t="e">
        <f>VLOOKUP(H155,银行退汇!G:K,2,FALSE)</f>
        <v>#N/A</v>
      </c>
      <c r="L155" s="48" t="e">
        <f>VLOOKUP(H155,网银退汇!C:D,2,FALSE)</f>
        <v>#N/A</v>
      </c>
      <c r="M155" s="38"/>
      <c r="N155" s="38"/>
      <c r="O155" s="45"/>
      <c r="P155" s="38"/>
      <c r="Q155" s="38"/>
      <c r="R155" s="38"/>
      <c r="S155" s="38"/>
      <c r="T155" s="38"/>
      <c r="U155" s="38"/>
      <c r="V155" s="38"/>
      <c r="W155" s="38"/>
    </row>
    <row r="156" spans="1:23" hidden="1">
      <c r="A156" s="23" t="s">
        <v>1351</v>
      </c>
      <c r="B156" s="23" t="s">
        <v>1868</v>
      </c>
      <c r="C156" s="49" t="str">
        <f t="shared" si="8"/>
        <v>20170619</v>
      </c>
      <c r="D156" s="49" t="str">
        <f t="shared" si="9"/>
        <v>0052393364</v>
      </c>
      <c r="E156" t="s">
        <v>123</v>
      </c>
      <c r="F156" s="23" t="s">
        <v>1869</v>
      </c>
      <c r="G156">
        <v>755</v>
      </c>
      <c r="H156" s="48" t="str">
        <f t="shared" si="10"/>
        <v>5268550486573223755</v>
      </c>
      <c r="I156" s="48" t="e">
        <f>VLOOKUP(H156,银行退汇!H:K,4,FALSE)</f>
        <v>#N/A</v>
      </c>
      <c r="J156" s="48" t="e">
        <f t="shared" si="11"/>
        <v>#N/A</v>
      </c>
      <c r="K156" s="48" t="e">
        <f>VLOOKUP(H156,银行退汇!G:K,2,FALSE)</f>
        <v>#N/A</v>
      </c>
      <c r="L156" s="48" t="e">
        <f>VLOOKUP(H156,网银退汇!C:D,2,FALSE)</f>
        <v>#N/A</v>
      </c>
      <c r="M156" s="38"/>
      <c r="N156" s="38"/>
      <c r="O156" s="45"/>
      <c r="P156" s="38"/>
      <c r="Q156" s="38"/>
      <c r="R156" s="38"/>
      <c r="S156" s="38"/>
      <c r="T156" s="38"/>
      <c r="U156" s="38"/>
      <c r="V156" s="38"/>
      <c r="W156" s="38"/>
    </row>
    <row r="157" spans="1:23" hidden="1">
      <c r="A157" s="23" t="s">
        <v>1353</v>
      </c>
      <c r="B157" s="23" t="s">
        <v>1870</v>
      </c>
      <c r="C157" s="49" t="str">
        <f t="shared" si="8"/>
        <v>20170619</v>
      </c>
      <c r="D157" s="49" t="str">
        <f t="shared" si="9"/>
        <v>0052393386</v>
      </c>
      <c r="E157" t="s">
        <v>123</v>
      </c>
      <c r="F157" s="23" t="s">
        <v>1871</v>
      </c>
      <c r="G157">
        <v>2000</v>
      </c>
      <c r="H157" s="48" t="str">
        <f t="shared" si="10"/>
        <v>55021300152486902000</v>
      </c>
      <c r="I157" s="48" t="e">
        <f>VLOOKUP(H157,银行退汇!H:K,4,FALSE)</f>
        <v>#N/A</v>
      </c>
      <c r="J157" s="48" t="e">
        <f t="shared" si="11"/>
        <v>#N/A</v>
      </c>
      <c r="K157" s="48" t="e">
        <f>VLOOKUP(H157,银行退汇!G:K,2,FALSE)</f>
        <v>#N/A</v>
      </c>
      <c r="L157" s="48" t="e">
        <f>VLOOKUP(H157,网银退汇!C:D,2,FALSE)</f>
        <v>#N/A</v>
      </c>
      <c r="M157" s="38"/>
      <c r="N157" s="38"/>
      <c r="O157" s="45"/>
      <c r="P157" s="38"/>
      <c r="Q157" s="38"/>
      <c r="R157" s="38"/>
      <c r="S157" s="38"/>
      <c r="T157" s="38"/>
      <c r="U157" s="38"/>
      <c r="V157" s="38"/>
      <c r="W157" s="38"/>
    </row>
    <row r="158" spans="1:23" hidden="1">
      <c r="A158" s="23" t="s">
        <v>1355</v>
      </c>
      <c r="B158" s="23" t="s">
        <v>1872</v>
      </c>
      <c r="C158" s="49" t="str">
        <f t="shared" si="8"/>
        <v>20170619</v>
      </c>
      <c r="D158" s="49" t="str">
        <f t="shared" si="9"/>
        <v>0052393692</v>
      </c>
      <c r="E158" t="s">
        <v>123</v>
      </c>
      <c r="F158" s="23" t="s">
        <v>247</v>
      </c>
      <c r="G158">
        <v>450</v>
      </c>
      <c r="H158" s="48" t="str">
        <f t="shared" si="10"/>
        <v>6212262505003750334450</v>
      </c>
      <c r="I158" s="48">
        <f>VLOOKUP(H158,银行退汇!H:K,4,FALSE)</f>
        <v>450</v>
      </c>
      <c r="J158" s="48">
        <f t="shared" si="11"/>
        <v>1</v>
      </c>
      <c r="K158" s="48" t="e">
        <f>VLOOKUP(H158,银行退汇!G:K,2,FALSE)</f>
        <v>#N/A</v>
      </c>
      <c r="L158" s="48">
        <f>VLOOKUP(H158,网银退汇!C:D,2,FALSE)</f>
        <v>450</v>
      </c>
      <c r="M158" s="38"/>
      <c r="N158" s="38"/>
      <c r="O158" s="45"/>
      <c r="P158" s="38"/>
      <c r="Q158" s="38"/>
      <c r="R158" s="38"/>
      <c r="S158" s="38"/>
      <c r="T158" s="38"/>
      <c r="U158" s="38"/>
      <c r="V158" s="38"/>
      <c r="W158" s="38"/>
    </row>
    <row r="159" spans="1:23" hidden="1">
      <c r="A159" s="23" t="s">
        <v>1357</v>
      </c>
      <c r="B159" s="23" t="s">
        <v>1873</v>
      </c>
      <c r="C159" s="49" t="str">
        <f t="shared" si="8"/>
        <v>20170619</v>
      </c>
      <c r="D159" s="49" t="str">
        <f t="shared" si="9"/>
        <v>0052394192</v>
      </c>
      <c r="E159" t="s">
        <v>123</v>
      </c>
      <c r="F159" s="23" t="s">
        <v>1874</v>
      </c>
      <c r="G159">
        <v>2000</v>
      </c>
      <c r="H159" s="48" t="str">
        <f t="shared" si="10"/>
        <v>62236916824098532000</v>
      </c>
      <c r="I159" s="48" t="e">
        <f>VLOOKUP(H159,银行退汇!H:K,4,FALSE)</f>
        <v>#N/A</v>
      </c>
      <c r="J159" s="48" t="e">
        <f t="shared" si="11"/>
        <v>#N/A</v>
      </c>
      <c r="K159" s="48" t="e">
        <f>VLOOKUP(H159,银行退汇!G:K,2,FALSE)</f>
        <v>#N/A</v>
      </c>
      <c r="L159" s="48" t="e">
        <f>VLOOKUP(H159,网银退汇!C:D,2,FALSE)</f>
        <v>#N/A</v>
      </c>
      <c r="M159" s="38"/>
      <c r="N159" s="38"/>
      <c r="O159" s="45"/>
      <c r="P159" s="38"/>
      <c r="Q159" s="38"/>
      <c r="R159" s="38"/>
      <c r="S159" s="38"/>
      <c r="T159" s="38"/>
      <c r="U159" s="38"/>
      <c r="V159" s="38"/>
      <c r="W159" s="38"/>
    </row>
    <row r="160" spans="1:23" hidden="1">
      <c r="A160" s="23" t="s">
        <v>1359</v>
      </c>
      <c r="B160" s="23" t="s">
        <v>1875</v>
      </c>
      <c r="C160" s="49" t="str">
        <f t="shared" si="8"/>
        <v>20170619</v>
      </c>
      <c r="D160" s="49" t="str">
        <f t="shared" si="9"/>
        <v>0052394617</v>
      </c>
      <c r="E160" t="s">
        <v>123</v>
      </c>
      <c r="F160" s="23" t="s">
        <v>1876</v>
      </c>
      <c r="G160">
        <v>281</v>
      </c>
      <c r="H160" s="48" t="str">
        <f t="shared" si="10"/>
        <v>6212881115000034558281</v>
      </c>
      <c r="I160" s="48" t="e">
        <f>VLOOKUP(H160,银行退汇!H:K,4,FALSE)</f>
        <v>#N/A</v>
      </c>
      <c r="J160" s="48" t="e">
        <f t="shared" si="11"/>
        <v>#N/A</v>
      </c>
      <c r="K160" s="48" t="e">
        <f>VLOOKUP(H160,银行退汇!G:K,2,FALSE)</f>
        <v>#N/A</v>
      </c>
      <c r="L160" s="48" t="e">
        <f>VLOOKUP(H160,网银退汇!C:D,2,FALSE)</f>
        <v>#N/A</v>
      </c>
      <c r="M160" s="38"/>
      <c r="N160" s="38"/>
      <c r="O160" s="45"/>
      <c r="P160" s="38"/>
      <c r="Q160" s="38"/>
      <c r="R160" s="38"/>
      <c r="S160" s="38"/>
      <c r="T160" s="38"/>
      <c r="U160" s="38"/>
      <c r="V160" s="38"/>
      <c r="W160" s="38"/>
    </row>
    <row r="161" spans="1:23" hidden="1">
      <c r="A161" s="23" t="s">
        <v>1361</v>
      </c>
      <c r="B161" s="23" t="s">
        <v>1877</v>
      </c>
      <c r="C161" s="49" t="str">
        <f t="shared" si="8"/>
        <v>20170619</v>
      </c>
      <c r="D161" s="49" t="str">
        <f t="shared" si="9"/>
        <v>0052395687</v>
      </c>
      <c r="E161" t="s">
        <v>123</v>
      </c>
      <c r="F161" s="23" t="s">
        <v>1878</v>
      </c>
      <c r="G161">
        <v>200</v>
      </c>
      <c r="H161" s="48" t="str">
        <f t="shared" si="10"/>
        <v>6212262502007638680200</v>
      </c>
      <c r="I161" s="48" t="e">
        <f>VLOOKUP(H161,银行退汇!H:K,4,FALSE)</f>
        <v>#N/A</v>
      </c>
      <c r="J161" s="48" t="e">
        <f t="shared" si="11"/>
        <v>#N/A</v>
      </c>
      <c r="K161" s="48" t="e">
        <f>VLOOKUP(H161,银行退汇!G:K,2,FALSE)</f>
        <v>#N/A</v>
      </c>
      <c r="L161" s="48" t="e">
        <f>VLOOKUP(H161,网银退汇!C:D,2,FALSE)</f>
        <v>#N/A</v>
      </c>
      <c r="M161" s="38"/>
      <c r="N161" s="38"/>
      <c r="O161" s="45"/>
      <c r="P161" s="38"/>
      <c r="Q161" s="38"/>
      <c r="R161" s="38"/>
      <c r="S161" s="38"/>
      <c r="T161" s="38"/>
      <c r="U161" s="38"/>
      <c r="V161" s="38"/>
      <c r="W161" s="38"/>
    </row>
    <row r="162" spans="1:23" hidden="1">
      <c r="A162" s="23" t="s">
        <v>1363</v>
      </c>
      <c r="B162" s="23" t="s">
        <v>1879</v>
      </c>
      <c r="C162" s="49" t="str">
        <f t="shared" si="8"/>
        <v>20170619</v>
      </c>
      <c r="D162" s="49" t="str">
        <f t="shared" si="9"/>
        <v>0052395690</v>
      </c>
      <c r="E162" t="s">
        <v>123</v>
      </c>
      <c r="F162" s="23" t="s">
        <v>1880</v>
      </c>
      <c r="G162">
        <v>725</v>
      </c>
      <c r="H162" s="48" t="str">
        <f t="shared" si="10"/>
        <v>6223691252496512725</v>
      </c>
      <c r="I162" s="48" t="e">
        <f>VLOOKUP(H162,银行退汇!H:K,4,FALSE)</f>
        <v>#N/A</v>
      </c>
      <c r="J162" s="48" t="e">
        <f t="shared" si="11"/>
        <v>#N/A</v>
      </c>
      <c r="K162" s="48" t="e">
        <f>VLOOKUP(H162,银行退汇!G:K,2,FALSE)</f>
        <v>#N/A</v>
      </c>
      <c r="L162" s="48" t="e">
        <f>VLOOKUP(H162,网银退汇!C:D,2,FALSE)</f>
        <v>#N/A</v>
      </c>
      <c r="M162" s="38"/>
      <c r="N162" s="38"/>
      <c r="O162" s="45"/>
      <c r="P162" s="38"/>
      <c r="Q162" s="38"/>
      <c r="R162" s="38"/>
      <c r="S162" s="38"/>
      <c r="T162" s="38"/>
      <c r="U162" s="38"/>
      <c r="V162" s="38"/>
      <c r="W162" s="38"/>
    </row>
    <row r="163" spans="1:23" hidden="1">
      <c r="A163" s="23" t="s">
        <v>1365</v>
      </c>
      <c r="B163" s="23" t="s">
        <v>1881</v>
      </c>
      <c r="C163" s="49" t="str">
        <f t="shared" si="8"/>
        <v>20170619</v>
      </c>
      <c r="D163" s="49" t="str">
        <f t="shared" si="9"/>
        <v>0052396710</v>
      </c>
      <c r="E163" t="s">
        <v>123</v>
      </c>
      <c r="F163" s="23" t="s">
        <v>1882</v>
      </c>
      <c r="G163">
        <v>1486</v>
      </c>
      <c r="H163" s="48" t="str">
        <f t="shared" si="10"/>
        <v>62319000000987149221486</v>
      </c>
      <c r="I163" s="48" t="e">
        <f>VLOOKUP(H163,银行退汇!H:K,4,FALSE)</f>
        <v>#N/A</v>
      </c>
      <c r="J163" s="48" t="e">
        <f t="shared" si="11"/>
        <v>#N/A</v>
      </c>
      <c r="K163" s="48" t="e">
        <f>VLOOKUP(H163,银行退汇!G:K,2,FALSE)</f>
        <v>#N/A</v>
      </c>
      <c r="L163" s="48" t="e">
        <f>VLOOKUP(H163,网银退汇!C:D,2,FALSE)</f>
        <v>#N/A</v>
      </c>
      <c r="M163" s="38"/>
      <c r="N163" s="38"/>
      <c r="O163" s="45"/>
      <c r="P163" s="38"/>
      <c r="Q163" s="38"/>
      <c r="R163" s="38"/>
      <c r="S163" s="38"/>
      <c r="T163" s="38"/>
      <c r="U163" s="38"/>
      <c r="V163" s="38"/>
      <c r="W163" s="38"/>
    </row>
    <row r="164" spans="1:23" hidden="1">
      <c r="A164" s="23" t="s">
        <v>1367</v>
      </c>
      <c r="B164" s="23" t="s">
        <v>1883</v>
      </c>
      <c r="C164" s="49" t="str">
        <f t="shared" si="8"/>
        <v>20170619</v>
      </c>
      <c r="D164" s="49" t="str">
        <f t="shared" si="9"/>
        <v>0052396948</v>
      </c>
      <c r="E164" t="s">
        <v>123</v>
      </c>
      <c r="F164" s="23" t="s">
        <v>1884</v>
      </c>
      <c r="G164">
        <v>1148</v>
      </c>
      <c r="H164" s="48" t="str">
        <f t="shared" si="10"/>
        <v>62284836181877309791148</v>
      </c>
      <c r="I164" s="48" t="e">
        <f>VLOOKUP(H164,银行退汇!H:K,4,FALSE)</f>
        <v>#N/A</v>
      </c>
      <c r="J164" s="48" t="e">
        <f t="shared" si="11"/>
        <v>#N/A</v>
      </c>
      <c r="K164" s="48" t="e">
        <f>VLOOKUP(H164,银行退汇!G:K,2,FALSE)</f>
        <v>#N/A</v>
      </c>
      <c r="L164" s="48" t="e">
        <f>VLOOKUP(H164,网银退汇!C:D,2,FALSE)</f>
        <v>#N/A</v>
      </c>
      <c r="M164" s="38"/>
      <c r="N164" s="38"/>
      <c r="O164" s="45"/>
      <c r="P164" s="38"/>
      <c r="Q164" s="38"/>
      <c r="R164" s="38"/>
      <c r="S164" s="38"/>
      <c r="T164" s="38"/>
      <c r="U164" s="38"/>
      <c r="V164" s="38"/>
      <c r="W164" s="38"/>
    </row>
    <row r="165" spans="1:23" hidden="1">
      <c r="A165" s="23" t="s">
        <v>1369</v>
      </c>
      <c r="B165" s="23" t="s">
        <v>1885</v>
      </c>
      <c r="C165" s="49" t="str">
        <f t="shared" si="8"/>
        <v>20170619</v>
      </c>
      <c r="D165" s="49" t="str">
        <f t="shared" si="9"/>
        <v>0052397279</v>
      </c>
      <c r="E165" t="s">
        <v>123</v>
      </c>
      <c r="F165" s="23" t="s">
        <v>1886</v>
      </c>
      <c r="G165">
        <v>148</v>
      </c>
      <c r="H165" s="48" t="str">
        <f t="shared" si="10"/>
        <v>4349100599585155148</v>
      </c>
      <c r="I165" s="48" t="e">
        <f>VLOOKUP(H165,银行退汇!H:K,4,FALSE)</f>
        <v>#N/A</v>
      </c>
      <c r="J165" s="48" t="e">
        <f t="shared" si="11"/>
        <v>#N/A</v>
      </c>
      <c r="K165" s="48" t="e">
        <f>VLOOKUP(H165,银行退汇!G:K,2,FALSE)</f>
        <v>#N/A</v>
      </c>
      <c r="L165" s="48" t="e">
        <f>VLOOKUP(H165,网银退汇!C:D,2,FALSE)</f>
        <v>#N/A</v>
      </c>
      <c r="M165" s="38"/>
      <c r="N165" s="38"/>
      <c r="O165" s="45"/>
      <c r="P165" s="38"/>
      <c r="Q165" s="38"/>
      <c r="R165" s="38"/>
      <c r="S165" s="38"/>
      <c r="T165" s="38"/>
      <c r="U165" s="38"/>
      <c r="V165" s="38"/>
      <c r="W165" s="38"/>
    </row>
    <row r="166" spans="1:23" hidden="1">
      <c r="A166" s="23" t="s">
        <v>1374</v>
      </c>
      <c r="B166" s="23" t="s">
        <v>1887</v>
      </c>
      <c r="C166" s="49" t="str">
        <f t="shared" si="8"/>
        <v>20170619</v>
      </c>
      <c r="D166" s="49" t="str">
        <f t="shared" si="9"/>
        <v>0052435535</v>
      </c>
      <c r="E166" t="s">
        <v>123</v>
      </c>
      <c r="F166" s="23" t="s">
        <v>1888</v>
      </c>
      <c r="G166">
        <v>1400</v>
      </c>
      <c r="H166" s="48" t="str">
        <f t="shared" si="10"/>
        <v>62319000200040148781400</v>
      </c>
      <c r="I166" s="48">
        <f>VLOOKUP(H166,银行退汇!H:K,4,FALSE)</f>
        <v>1400</v>
      </c>
      <c r="J166" s="48">
        <f t="shared" si="11"/>
        <v>1</v>
      </c>
      <c r="K166" s="48" t="e">
        <f>VLOOKUP(H166,银行退汇!G:K,2,FALSE)</f>
        <v>#N/A</v>
      </c>
      <c r="L166" s="48" t="e">
        <f>VLOOKUP(H166,网银退汇!C:D,2,FALSE)</f>
        <v>#N/A</v>
      </c>
      <c r="M166" s="38"/>
      <c r="N166" s="38"/>
      <c r="O166" s="45"/>
      <c r="P166" s="38"/>
      <c r="Q166" s="38"/>
      <c r="R166" s="38"/>
      <c r="S166" s="38"/>
      <c r="T166" s="38"/>
      <c r="U166" s="38"/>
      <c r="V166" s="38"/>
      <c r="W166" s="38"/>
    </row>
    <row r="167" spans="1:23" hidden="1">
      <c r="A167" s="23" t="s">
        <v>1376</v>
      </c>
      <c r="B167" s="23" t="s">
        <v>1889</v>
      </c>
      <c r="C167" s="49" t="str">
        <f t="shared" si="8"/>
        <v>20170619</v>
      </c>
      <c r="D167" s="49" t="str">
        <f t="shared" si="9"/>
        <v>0052456433</v>
      </c>
      <c r="E167" t="s">
        <v>123</v>
      </c>
      <c r="F167" s="23" t="s">
        <v>1890</v>
      </c>
      <c r="G167">
        <v>187</v>
      </c>
      <c r="H167" s="48" t="str">
        <f t="shared" si="10"/>
        <v>6222082502006972459187</v>
      </c>
      <c r="I167" s="48" t="e">
        <f>VLOOKUP(H167,银行退汇!H:K,4,FALSE)</f>
        <v>#N/A</v>
      </c>
      <c r="J167" s="48" t="e">
        <f t="shared" si="11"/>
        <v>#N/A</v>
      </c>
      <c r="K167" s="48" t="e">
        <f>VLOOKUP(H167,银行退汇!G:K,2,FALSE)</f>
        <v>#N/A</v>
      </c>
      <c r="L167" s="48" t="e">
        <f>VLOOKUP(H167,网银退汇!C:D,2,FALSE)</f>
        <v>#N/A</v>
      </c>
      <c r="M167" s="38"/>
      <c r="N167" s="38"/>
      <c r="O167" s="45"/>
      <c r="P167" s="38"/>
      <c r="Q167" s="38"/>
      <c r="R167" s="38"/>
      <c r="S167" s="38"/>
      <c r="T167" s="38"/>
      <c r="U167" s="38"/>
      <c r="V167" s="38"/>
      <c r="W167" s="38"/>
    </row>
    <row r="168" spans="1:23" hidden="1">
      <c r="A168" s="23" t="s">
        <v>1380</v>
      </c>
      <c r="B168" s="23" t="s">
        <v>1891</v>
      </c>
      <c r="C168" s="49" t="str">
        <f t="shared" si="8"/>
        <v>20170619</v>
      </c>
      <c r="D168" s="49" t="str">
        <f t="shared" si="9"/>
        <v>0052459630</v>
      </c>
      <c r="E168" t="s">
        <v>123</v>
      </c>
      <c r="F168" s="23" t="s">
        <v>1892</v>
      </c>
      <c r="G168">
        <v>50</v>
      </c>
      <c r="H168" s="48" t="str">
        <f t="shared" si="10"/>
        <v>621700386003111085950</v>
      </c>
      <c r="I168" s="48" t="e">
        <f>VLOOKUP(H168,银行退汇!H:K,4,FALSE)</f>
        <v>#N/A</v>
      </c>
      <c r="J168" s="48" t="e">
        <f t="shared" si="11"/>
        <v>#N/A</v>
      </c>
      <c r="K168" s="48" t="e">
        <f>VLOOKUP(H168,银行退汇!G:K,2,FALSE)</f>
        <v>#N/A</v>
      </c>
      <c r="L168" s="48" t="e">
        <f>VLOOKUP(H168,网银退汇!C:D,2,FALSE)</f>
        <v>#N/A</v>
      </c>
      <c r="M168" s="38"/>
      <c r="N168" s="38"/>
      <c r="O168" s="45"/>
      <c r="P168" s="38"/>
      <c r="Q168" s="38"/>
      <c r="R168" s="38"/>
      <c r="S168" s="38"/>
      <c r="T168" s="38"/>
      <c r="U168" s="38"/>
      <c r="V168" s="38"/>
      <c r="W168" s="38"/>
    </row>
    <row r="169" spans="1:23" hidden="1">
      <c r="A169" s="23" t="s">
        <v>1386</v>
      </c>
      <c r="B169" s="23" t="s">
        <v>1893</v>
      </c>
      <c r="C169" s="49" t="str">
        <f t="shared" si="8"/>
        <v>20170619</v>
      </c>
      <c r="D169" s="49" t="str">
        <f t="shared" si="9"/>
        <v>0052460296</v>
      </c>
      <c r="E169" t="s">
        <v>123</v>
      </c>
      <c r="F169" s="23" t="s">
        <v>1894</v>
      </c>
      <c r="G169">
        <v>155</v>
      </c>
      <c r="H169" s="48" t="str">
        <f t="shared" si="10"/>
        <v>6228480868639968874155</v>
      </c>
      <c r="I169" s="48">
        <f>VLOOKUP(H169,银行退汇!H:K,4,FALSE)</f>
        <v>155</v>
      </c>
      <c r="J169" s="48">
        <f t="shared" si="11"/>
        <v>1</v>
      </c>
      <c r="K169" s="48" t="e">
        <f>VLOOKUP(H169,银行退汇!G:K,2,FALSE)</f>
        <v>#N/A</v>
      </c>
      <c r="L169" s="48" t="e">
        <f>VLOOKUP(H169,网银退汇!C:D,2,FALSE)</f>
        <v>#N/A</v>
      </c>
      <c r="M169" s="38"/>
      <c r="N169" s="38"/>
      <c r="O169" s="45"/>
      <c r="P169" s="38"/>
      <c r="Q169" s="38"/>
      <c r="R169" s="38"/>
      <c r="S169" s="38"/>
      <c r="T169" s="38"/>
      <c r="U169" s="38"/>
      <c r="V169" s="38"/>
      <c r="W169" s="38"/>
    </row>
    <row r="170" spans="1:23" hidden="1">
      <c r="A170" s="23" t="s">
        <v>1388</v>
      </c>
      <c r="B170" s="23" t="s">
        <v>1895</v>
      </c>
      <c r="C170" s="49" t="str">
        <f t="shared" si="8"/>
        <v>20170619</v>
      </c>
      <c r="D170" s="49" t="str">
        <f t="shared" si="9"/>
        <v>0052461843</v>
      </c>
      <c r="E170" t="s">
        <v>123</v>
      </c>
      <c r="F170" s="23" t="s">
        <v>1896</v>
      </c>
      <c r="G170">
        <v>102</v>
      </c>
      <c r="H170" s="48" t="str">
        <f t="shared" si="10"/>
        <v>6227003950030204438102</v>
      </c>
      <c r="I170" s="48" t="e">
        <f>VLOOKUP(H170,银行退汇!H:K,4,FALSE)</f>
        <v>#N/A</v>
      </c>
      <c r="J170" s="48" t="e">
        <f t="shared" si="11"/>
        <v>#N/A</v>
      </c>
      <c r="K170" s="48" t="e">
        <f>VLOOKUP(H170,银行退汇!G:K,2,FALSE)</f>
        <v>#N/A</v>
      </c>
      <c r="L170" s="48" t="e">
        <f>VLOOKUP(H170,网银退汇!C:D,2,FALSE)</f>
        <v>#N/A</v>
      </c>
      <c r="M170" s="38"/>
      <c r="N170" s="38"/>
      <c r="O170" s="45"/>
      <c r="P170" s="38"/>
      <c r="Q170" s="38"/>
      <c r="R170" s="38"/>
      <c r="S170" s="38"/>
      <c r="T170" s="38"/>
      <c r="U170" s="38"/>
      <c r="V170" s="38"/>
      <c r="W170" s="38"/>
    </row>
    <row r="171" spans="1:23" hidden="1">
      <c r="A171" s="23" t="s">
        <v>1390</v>
      </c>
      <c r="B171" s="23" t="s">
        <v>1897</v>
      </c>
      <c r="C171" s="49" t="str">
        <f t="shared" si="8"/>
        <v>20170619</v>
      </c>
      <c r="D171" s="49" t="str">
        <f t="shared" si="9"/>
        <v>0052462659</v>
      </c>
      <c r="E171" t="s">
        <v>123</v>
      </c>
      <c r="F171" s="23" t="s">
        <v>1898</v>
      </c>
      <c r="G171">
        <v>800</v>
      </c>
      <c r="H171" s="48" t="str">
        <f t="shared" si="10"/>
        <v>6222600590009017011800</v>
      </c>
      <c r="I171" s="48" t="e">
        <f>VLOOKUP(H171,银行退汇!H:K,4,FALSE)</f>
        <v>#N/A</v>
      </c>
      <c r="J171" s="48" t="e">
        <f t="shared" si="11"/>
        <v>#N/A</v>
      </c>
      <c r="K171" s="48" t="e">
        <f>VLOOKUP(H171,银行退汇!G:K,2,FALSE)</f>
        <v>#N/A</v>
      </c>
      <c r="L171" s="48" t="e">
        <f>VLOOKUP(H171,网银退汇!C:D,2,FALSE)</f>
        <v>#N/A</v>
      </c>
      <c r="M171" s="38"/>
      <c r="N171" s="38"/>
      <c r="O171" s="45"/>
      <c r="P171" s="38"/>
      <c r="Q171" s="38"/>
      <c r="R171" s="38"/>
      <c r="S171" s="38"/>
      <c r="T171" s="38"/>
      <c r="U171" s="38"/>
      <c r="V171" s="38"/>
      <c r="W171" s="38"/>
    </row>
    <row r="172" spans="1:23" hidden="1">
      <c r="A172" s="23" t="s">
        <v>1392</v>
      </c>
      <c r="B172" s="23" t="s">
        <v>1899</v>
      </c>
      <c r="C172" s="49" t="str">
        <f t="shared" si="8"/>
        <v>20170619</v>
      </c>
      <c r="D172" s="49" t="str">
        <f t="shared" si="9"/>
        <v>0052463345</v>
      </c>
      <c r="E172" t="s">
        <v>123</v>
      </c>
      <c r="F172" s="23" t="s">
        <v>1900</v>
      </c>
      <c r="G172">
        <v>500</v>
      </c>
      <c r="H172" s="48" t="str">
        <f t="shared" si="10"/>
        <v>6217003890003553174500</v>
      </c>
      <c r="I172" s="48">
        <f>VLOOKUP(H172,银行退汇!H:K,4,FALSE)</f>
        <v>500</v>
      </c>
      <c r="J172" s="48">
        <f t="shared" si="11"/>
        <v>1</v>
      </c>
      <c r="K172" s="48" t="e">
        <f>VLOOKUP(H172,银行退汇!G:K,2,FALSE)</f>
        <v>#N/A</v>
      </c>
      <c r="L172" s="48" t="e">
        <f>VLOOKUP(H172,网银退汇!C:D,2,FALSE)</f>
        <v>#N/A</v>
      </c>
      <c r="M172" s="38"/>
      <c r="N172" s="38"/>
      <c r="O172" s="45"/>
      <c r="P172" s="38"/>
      <c r="Q172" s="38"/>
      <c r="R172" s="38"/>
      <c r="S172" s="38"/>
      <c r="T172" s="38"/>
      <c r="U172" s="38"/>
      <c r="V172" s="38"/>
      <c r="W172" s="38"/>
    </row>
    <row r="173" spans="1:23" hidden="1">
      <c r="A173" s="23" t="s">
        <v>1394</v>
      </c>
      <c r="B173" s="23" t="s">
        <v>1901</v>
      </c>
      <c r="C173" s="49" t="str">
        <f t="shared" si="8"/>
        <v>20170619</v>
      </c>
      <c r="D173" s="49" t="str">
        <f t="shared" si="9"/>
        <v>0052465897</v>
      </c>
      <c r="E173" t="s">
        <v>123</v>
      </c>
      <c r="F173" s="23" t="s">
        <v>1902</v>
      </c>
      <c r="G173">
        <v>8000</v>
      </c>
      <c r="H173" s="48" t="str">
        <f t="shared" si="10"/>
        <v>62320828000095692188000</v>
      </c>
      <c r="I173" s="48" t="e">
        <f>VLOOKUP(H173,银行退汇!H:K,4,FALSE)</f>
        <v>#N/A</v>
      </c>
      <c r="J173" s="48" t="e">
        <f t="shared" si="11"/>
        <v>#N/A</v>
      </c>
      <c r="K173" s="48" t="e">
        <f>VLOOKUP(H173,银行退汇!G:K,2,FALSE)</f>
        <v>#N/A</v>
      </c>
      <c r="L173" s="48" t="e">
        <f>VLOOKUP(H173,网银退汇!C:D,2,FALSE)</f>
        <v>#N/A</v>
      </c>
      <c r="M173" s="38"/>
      <c r="N173" s="38"/>
      <c r="O173" s="45"/>
      <c r="P173" s="38"/>
      <c r="Q173" s="38"/>
      <c r="R173" s="38"/>
      <c r="S173" s="38"/>
      <c r="T173" s="38"/>
      <c r="U173" s="38"/>
      <c r="V173" s="38"/>
      <c r="W173" s="38"/>
    </row>
    <row r="174" spans="1:23" hidden="1">
      <c r="A174" s="23" t="s">
        <v>1396</v>
      </c>
      <c r="B174" s="23" t="s">
        <v>1903</v>
      </c>
      <c r="C174" s="49" t="str">
        <f t="shared" si="8"/>
        <v>20170619</v>
      </c>
      <c r="D174" s="49" t="str">
        <f t="shared" si="9"/>
        <v>0052467315</v>
      </c>
      <c r="E174" t="s">
        <v>123</v>
      </c>
      <c r="F174" s="23" t="s">
        <v>1904</v>
      </c>
      <c r="G174">
        <v>665</v>
      </c>
      <c r="H174" s="48" t="str">
        <f t="shared" si="10"/>
        <v>6231900000007106095665</v>
      </c>
      <c r="I174" s="48" t="e">
        <f>VLOOKUP(H174,银行退汇!H:K,4,FALSE)</f>
        <v>#N/A</v>
      </c>
      <c r="J174" s="48" t="e">
        <f t="shared" si="11"/>
        <v>#N/A</v>
      </c>
      <c r="K174" s="48" t="e">
        <f>VLOOKUP(H174,银行退汇!G:K,2,FALSE)</f>
        <v>#N/A</v>
      </c>
      <c r="L174" s="48" t="e">
        <f>VLOOKUP(H174,网银退汇!C:D,2,FALSE)</f>
        <v>#N/A</v>
      </c>
      <c r="M174" s="38"/>
      <c r="N174" s="38"/>
      <c r="O174" s="45"/>
      <c r="P174" s="38"/>
      <c r="Q174" s="38"/>
      <c r="R174" s="38"/>
      <c r="S174" s="38"/>
      <c r="T174" s="38"/>
      <c r="U174" s="38"/>
      <c r="V174" s="38"/>
      <c r="W174" s="38"/>
    </row>
    <row r="175" spans="1:23" hidden="1">
      <c r="A175" s="23" t="s">
        <v>1141</v>
      </c>
      <c r="B175" s="23" t="s">
        <v>1905</v>
      </c>
      <c r="C175" s="49" t="str">
        <f t="shared" si="8"/>
        <v>20170616</v>
      </c>
      <c r="D175" s="49" t="str">
        <f t="shared" si="9"/>
        <v>0052209914</v>
      </c>
      <c r="E175" t="s">
        <v>123</v>
      </c>
      <c r="F175" s="23" t="s">
        <v>1906</v>
      </c>
      <c r="G175">
        <v>14</v>
      </c>
      <c r="H175" s="48" t="str">
        <f t="shared" si="10"/>
        <v>621226250201815286114</v>
      </c>
      <c r="I175" s="48" t="e">
        <f>VLOOKUP(H175,银行退汇!H:K,4,FALSE)</f>
        <v>#N/A</v>
      </c>
      <c r="J175" s="48" t="e">
        <f t="shared" si="11"/>
        <v>#N/A</v>
      </c>
      <c r="K175" s="48" t="e">
        <f>VLOOKUP(H175,银行退汇!G:K,2,FALSE)</f>
        <v>#N/A</v>
      </c>
      <c r="L175" s="48" t="e">
        <f>VLOOKUP(H175,网银退汇!C:D,2,FALSE)</f>
        <v>#N/A</v>
      </c>
      <c r="M175" s="38"/>
      <c r="N175" s="38"/>
      <c r="O175" s="45"/>
      <c r="P175" s="38"/>
      <c r="Q175" s="38"/>
      <c r="R175" s="38"/>
      <c r="S175" s="38"/>
      <c r="T175" s="38"/>
      <c r="U175" s="38"/>
      <c r="V175" s="38"/>
      <c r="W175" s="38"/>
    </row>
    <row r="176" spans="1:23" hidden="1">
      <c r="A176" s="23" t="s">
        <v>1243</v>
      </c>
      <c r="B176" s="23" t="s">
        <v>1907</v>
      </c>
      <c r="C176" s="49" t="str">
        <f t="shared" si="8"/>
        <v>20170619</v>
      </c>
      <c r="D176" s="49" t="str">
        <f t="shared" si="9"/>
        <v>0052350712</v>
      </c>
      <c r="E176" t="s">
        <v>123</v>
      </c>
      <c r="F176" s="23" t="s">
        <v>1908</v>
      </c>
      <c r="G176">
        <v>391</v>
      </c>
      <c r="H176" s="48" t="str">
        <f t="shared" si="10"/>
        <v>6212262502000849706391</v>
      </c>
      <c r="I176" s="48" t="e">
        <f>VLOOKUP(H176,银行退汇!H:K,4,FALSE)</f>
        <v>#N/A</v>
      </c>
      <c r="J176" s="48" t="e">
        <f t="shared" si="11"/>
        <v>#N/A</v>
      </c>
      <c r="K176" s="48" t="e">
        <f>VLOOKUP(H176,银行退汇!G:K,2,FALSE)</f>
        <v>#N/A</v>
      </c>
      <c r="L176" s="48" t="e">
        <f>VLOOKUP(H176,网银退汇!C:D,2,FALSE)</f>
        <v>#N/A</v>
      </c>
      <c r="M176" s="38"/>
      <c r="N176" s="38"/>
      <c r="O176" s="45"/>
      <c r="P176" s="38"/>
      <c r="Q176" s="38"/>
      <c r="R176" s="38"/>
      <c r="S176" s="38"/>
      <c r="T176" s="38"/>
      <c r="U176" s="38"/>
      <c r="V176" s="38"/>
      <c r="W176" s="38"/>
    </row>
    <row r="177" spans="1:23" hidden="1">
      <c r="A177" s="23" t="s">
        <v>1249</v>
      </c>
      <c r="B177" s="23" t="s">
        <v>1909</v>
      </c>
      <c r="C177" s="49" t="str">
        <f t="shared" si="8"/>
        <v>20170619</v>
      </c>
      <c r="D177" s="49" t="str">
        <f t="shared" si="9"/>
        <v>0052352278</v>
      </c>
      <c r="E177" t="s">
        <v>123</v>
      </c>
      <c r="F177" s="23" t="s">
        <v>1910</v>
      </c>
      <c r="G177">
        <v>16</v>
      </c>
      <c r="H177" s="48" t="str">
        <f t="shared" si="10"/>
        <v>621226240900189999716</v>
      </c>
      <c r="I177" s="48" t="e">
        <f>VLOOKUP(H177,银行退汇!H:K,4,FALSE)</f>
        <v>#N/A</v>
      </c>
      <c r="J177" s="48" t="e">
        <f t="shared" si="11"/>
        <v>#N/A</v>
      </c>
      <c r="K177" s="48" t="e">
        <f>VLOOKUP(H177,银行退汇!G:K,2,FALSE)</f>
        <v>#N/A</v>
      </c>
      <c r="L177" s="48" t="e">
        <f>VLOOKUP(H177,网银退汇!C:D,2,FALSE)</f>
        <v>#N/A</v>
      </c>
      <c r="M177" s="38"/>
      <c r="N177" s="38"/>
      <c r="O177" s="45"/>
      <c r="P177" s="38"/>
      <c r="Q177" s="38"/>
      <c r="R177" s="38"/>
      <c r="S177" s="38"/>
      <c r="T177" s="38"/>
      <c r="U177" s="38"/>
      <c r="V177" s="38"/>
      <c r="W177" s="38"/>
    </row>
    <row r="178" spans="1:23" hidden="1">
      <c r="A178" s="23" t="s">
        <v>1273</v>
      </c>
      <c r="B178" s="23" t="s">
        <v>1911</v>
      </c>
      <c r="C178" s="49" t="str">
        <f t="shared" si="8"/>
        <v>20170619</v>
      </c>
      <c r="D178" s="49" t="str">
        <f t="shared" si="9"/>
        <v>0052365252</v>
      </c>
      <c r="E178" t="s">
        <v>123</v>
      </c>
      <c r="F178" s="23" t="s">
        <v>1912</v>
      </c>
      <c r="G178">
        <v>5000</v>
      </c>
      <c r="H178" s="48" t="str">
        <f t="shared" si="10"/>
        <v>62122625050031602295000</v>
      </c>
      <c r="I178" s="48" t="e">
        <f>VLOOKUP(H178,银行退汇!H:K,4,FALSE)</f>
        <v>#N/A</v>
      </c>
      <c r="J178" s="48" t="e">
        <f t="shared" si="11"/>
        <v>#N/A</v>
      </c>
      <c r="K178" s="48" t="e">
        <f>VLOOKUP(H178,银行退汇!G:K,2,FALSE)</f>
        <v>#N/A</v>
      </c>
      <c r="L178" s="48" t="e">
        <f>VLOOKUP(H178,网银退汇!C:D,2,FALSE)</f>
        <v>#N/A</v>
      </c>
      <c r="M178" s="38"/>
      <c r="N178" s="38"/>
      <c r="O178" s="45"/>
      <c r="P178" s="38"/>
      <c r="Q178" s="38"/>
      <c r="R178" s="38"/>
      <c r="S178" s="38"/>
      <c r="T178" s="38"/>
      <c r="U178" s="38"/>
      <c r="V178" s="38"/>
      <c r="W178" s="38"/>
    </row>
    <row r="179" spans="1:23" hidden="1">
      <c r="A179" s="23" t="s">
        <v>1371</v>
      </c>
      <c r="B179" s="23" t="s">
        <v>1913</v>
      </c>
      <c r="C179" s="49" t="str">
        <f t="shared" si="8"/>
        <v>20170619</v>
      </c>
      <c r="D179" s="49" t="str">
        <f t="shared" si="9"/>
        <v>0052419630</v>
      </c>
      <c r="E179" t="s">
        <v>123</v>
      </c>
      <c r="F179" s="23" t="s">
        <v>1914</v>
      </c>
      <c r="G179">
        <v>992</v>
      </c>
      <c r="H179" s="48" t="str">
        <f t="shared" si="10"/>
        <v>6217232502000874866992</v>
      </c>
      <c r="I179" s="48" t="e">
        <f>VLOOKUP(H179,银行退汇!H:K,4,FALSE)</f>
        <v>#N/A</v>
      </c>
      <c r="J179" s="48" t="e">
        <f t="shared" si="11"/>
        <v>#N/A</v>
      </c>
      <c r="K179" s="48" t="e">
        <f>VLOOKUP(H179,银行退汇!G:K,2,FALSE)</f>
        <v>#N/A</v>
      </c>
      <c r="L179" s="48" t="e">
        <f>VLOOKUP(H179,网银退汇!C:D,2,FALSE)</f>
        <v>#N/A</v>
      </c>
      <c r="M179" s="38"/>
      <c r="N179" s="38"/>
      <c r="O179" s="45"/>
      <c r="P179" s="38"/>
      <c r="Q179" s="38"/>
      <c r="R179" s="38"/>
      <c r="S179" s="38"/>
      <c r="T179" s="38"/>
      <c r="U179" s="38"/>
      <c r="V179" s="38"/>
      <c r="W179" s="38"/>
    </row>
    <row r="180" spans="1:23">
      <c r="A180" s="23" t="s">
        <v>1398</v>
      </c>
      <c r="B180" s="23" t="s">
        <v>1915</v>
      </c>
      <c r="C180" s="49" t="str">
        <f t="shared" si="8"/>
        <v>20170620</v>
      </c>
      <c r="D180" s="49" t="str">
        <f t="shared" si="9"/>
        <v>0052477083</v>
      </c>
      <c r="E180" t="s">
        <v>123</v>
      </c>
      <c r="F180" s="23" t="s">
        <v>1916</v>
      </c>
      <c r="G180">
        <v>732</v>
      </c>
      <c r="H180" s="48" t="str">
        <f t="shared" si="10"/>
        <v>6228483316193676464732</v>
      </c>
      <c r="I180" s="48">
        <f>VLOOKUP(H180,银行退汇!H:K,4,FALSE)</f>
        <v>732</v>
      </c>
      <c r="J180" s="48">
        <f t="shared" si="11"/>
        <v>1</v>
      </c>
      <c r="K180" s="48" t="e">
        <f>VLOOKUP(H180,银行退汇!G:K,2,FALSE)</f>
        <v>#N/A</v>
      </c>
      <c r="L180" s="48" t="e">
        <f>VLOOKUP(H180,网银退汇!C:D,2,FALSE)</f>
        <v>#N/A</v>
      </c>
      <c r="M180" s="38"/>
      <c r="N180" s="38"/>
      <c r="O180" s="45"/>
      <c r="P180" s="38"/>
      <c r="Q180" s="38"/>
      <c r="R180" s="38"/>
      <c r="S180" s="38"/>
      <c r="T180" s="38"/>
      <c r="U180" s="38"/>
      <c r="V180" s="38"/>
      <c r="W180" s="38"/>
    </row>
    <row r="181" spans="1:23">
      <c r="A181" s="23" t="s">
        <v>1400</v>
      </c>
      <c r="B181" s="23" t="s">
        <v>1917</v>
      </c>
      <c r="C181" s="49" t="str">
        <f t="shared" si="8"/>
        <v>20170620</v>
      </c>
      <c r="D181" s="49" t="str">
        <f t="shared" si="9"/>
        <v>0052479629</v>
      </c>
      <c r="E181" t="s">
        <v>123</v>
      </c>
      <c r="F181" s="23" t="s">
        <v>1918</v>
      </c>
      <c r="G181">
        <v>498</v>
      </c>
      <c r="H181" s="48" t="str">
        <f t="shared" si="10"/>
        <v>6228463316005825162498</v>
      </c>
      <c r="I181" s="48" t="e">
        <f>VLOOKUP(H181,银行退汇!H:K,4,FALSE)</f>
        <v>#N/A</v>
      </c>
      <c r="J181" s="48" t="e">
        <f t="shared" si="11"/>
        <v>#N/A</v>
      </c>
      <c r="K181" s="48" t="e">
        <f>VLOOKUP(H181,银行退汇!G:K,2,FALSE)</f>
        <v>#N/A</v>
      </c>
      <c r="L181" s="48" t="e">
        <f>VLOOKUP(H181,网银退汇!C:D,2,FALSE)</f>
        <v>#N/A</v>
      </c>
      <c r="M181" s="38"/>
      <c r="N181" s="38"/>
      <c r="O181" s="45"/>
      <c r="P181" s="38"/>
      <c r="Q181" s="38"/>
      <c r="R181" s="38"/>
      <c r="S181" s="38"/>
      <c r="T181" s="38"/>
      <c r="U181" s="38"/>
      <c r="V181" s="38"/>
      <c r="W181" s="38"/>
    </row>
    <row r="182" spans="1:23">
      <c r="A182" s="23" t="s">
        <v>1402</v>
      </c>
      <c r="B182" s="23" t="s">
        <v>1919</v>
      </c>
      <c r="C182" s="49" t="str">
        <f t="shared" si="8"/>
        <v>20170620</v>
      </c>
      <c r="D182" s="49" t="str">
        <f t="shared" si="9"/>
        <v>0052480323</v>
      </c>
      <c r="E182" t="s">
        <v>123</v>
      </c>
      <c r="F182" s="23" t="s">
        <v>1920</v>
      </c>
      <c r="G182">
        <v>2352</v>
      </c>
      <c r="H182" s="48" t="str">
        <f t="shared" si="10"/>
        <v>62270072001805457502352</v>
      </c>
      <c r="I182" s="48" t="e">
        <f>VLOOKUP(H182,银行退汇!H:K,4,FALSE)</f>
        <v>#N/A</v>
      </c>
      <c r="J182" s="48" t="e">
        <f t="shared" si="11"/>
        <v>#N/A</v>
      </c>
      <c r="K182" s="48" t="e">
        <f>VLOOKUP(H182,银行退汇!G:K,2,FALSE)</f>
        <v>#N/A</v>
      </c>
      <c r="L182" s="48" t="e">
        <f>VLOOKUP(H182,网银退汇!C:D,2,FALSE)</f>
        <v>#N/A</v>
      </c>
      <c r="M182" s="38"/>
      <c r="N182" s="38"/>
      <c r="O182" s="45"/>
      <c r="P182" s="38"/>
      <c r="Q182" s="38"/>
      <c r="R182" s="38"/>
      <c r="S182" s="38"/>
      <c r="T182" s="38"/>
      <c r="U182" s="38"/>
      <c r="V182" s="38"/>
      <c r="W182" s="38"/>
    </row>
    <row r="183" spans="1:23">
      <c r="A183" s="23" t="s">
        <v>1404</v>
      </c>
      <c r="B183" s="23" t="s">
        <v>1921</v>
      </c>
      <c r="C183" s="49" t="str">
        <f t="shared" si="8"/>
        <v>20170620</v>
      </c>
      <c r="D183" s="49" t="str">
        <f t="shared" si="9"/>
        <v>0052480446</v>
      </c>
      <c r="E183" t="s">
        <v>123</v>
      </c>
      <c r="F183" s="23" t="s">
        <v>1922</v>
      </c>
      <c r="G183">
        <v>1500</v>
      </c>
      <c r="H183" s="48" t="str">
        <f t="shared" si="10"/>
        <v>62284828962475209671500</v>
      </c>
      <c r="I183" s="48" t="e">
        <f>VLOOKUP(H183,银行退汇!H:K,4,FALSE)</f>
        <v>#N/A</v>
      </c>
      <c r="J183" s="48" t="e">
        <f t="shared" si="11"/>
        <v>#N/A</v>
      </c>
      <c r="K183" s="48" t="e">
        <f>VLOOKUP(H183,银行退汇!G:K,2,FALSE)</f>
        <v>#N/A</v>
      </c>
      <c r="L183" s="48" t="e">
        <f>VLOOKUP(H183,网银退汇!C:D,2,FALSE)</f>
        <v>#N/A</v>
      </c>
      <c r="M183" s="38"/>
      <c r="N183" s="38"/>
      <c r="O183" s="45"/>
      <c r="P183" s="38"/>
      <c r="Q183" s="38"/>
      <c r="R183" s="38"/>
      <c r="S183" s="38"/>
      <c r="T183" s="38"/>
      <c r="U183" s="38"/>
      <c r="V183" s="38"/>
      <c r="W183" s="38"/>
    </row>
    <row r="184" spans="1:23">
      <c r="A184" s="23" t="s">
        <v>1406</v>
      </c>
      <c r="B184" s="23" t="s">
        <v>1923</v>
      </c>
      <c r="C184" s="49" t="str">
        <f t="shared" si="8"/>
        <v>20170620</v>
      </c>
      <c r="D184" s="49" t="str">
        <f t="shared" si="9"/>
        <v>0052481117</v>
      </c>
      <c r="E184" t="s">
        <v>123</v>
      </c>
      <c r="F184" s="23" t="s">
        <v>1924</v>
      </c>
      <c r="G184">
        <v>299</v>
      </c>
      <c r="H184" s="48" t="str">
        <f t="shared" si="10"/>
        <v>6228480868633979679299</v>
      </c>
      <c r="I184" s="48" t="e">
        <f>VLOOKUP(H184,银行退汇!H:K,4,FALSE)</f>
        <v>#N/A</v>
      </c>
      <c r="J184" s="48" t="e">
        <f t="shared" si="11"/>
        <v>#N/A</v>
      </c>
      <c r="K184" s="48" t="e">
        <f>VLOOKUP(H184,银行退汇!G:K,2,FALSE)</f>
        <v>#N/A</v>
      </c>
      <c r="L184" s="48" t="e">
        <f>VLOOKUP(H184,网银退汇!C:D,2,FALSE)</f>
        <v>#N/A</v>
      </c>
      <c r="M184" s="38"/>
      <c r="N184" s="38"/>
      <c r="O184" s="45"/>
      <c r="P184" s="38"/>
      <c r="Q184" s="38"/>
      <c r="R184" s="38"/>
      <c r="S184" s="38"/>
      <c r="T184" s="38"/>
      <c r="U184" s="38"/>
      <c r="V184" s="38"/>
      <c r="W184" s="38"/>
    </row>
    <row r="185" spans="1:23">
      <c r="A185" s="23" t="s">
        <v>1408</v>
      </c>
      <c r="B185" s="23" t="s">
        <v>1925</v>
      </c>
      <c r="C185" s="49" t="str">
        <f t="shared" si="8"/>
        <v>20170620</v>
      </c>
      <c r="D185" s="49" t="str">
        <f t="shared" si="9"/>
        <v>0052481267</v>
      </c>
      <c r="E185" t="s">
        <v>123</v>
      </c>
      <c r="F185" s="23" t="s">
        <v>1926</v>
      </c>
      <c r="G185">
        <v>1996</v>
      </c>
      <c r="H185" s="48" t="str">
        <f t="shared" si="10"/>
        <v>62366838600009832341996</v>
      </c>
      <c r="I185" s="48" t="e">
        <f>VLOOKUP(H185,银行退汇!H:K,4,FALSE)</f>
        <v>#N/A</v>
      </c>
      <c r="J185" s="48" t="e">
        <f t="shared" si="11"/>
        <v>#N/A</v>
      </c>
      <c r="K185" s="48" t="e">
        <f>VLOOKUP(H185,银行退汇!G:K,2,FALSE)</f>
        <v>#N/A</v>
      </c>
      <c r="L185" s="48" t="e">
        <f>VLOOKUP(H185,网银退汇!C:D,2,FALSE)</f>
        <v>#N/A</v>
      </c>
      <c r="M185" s="38"/>
      <c r="N185" s="38"/>
      <c r="O185" s="45"/>
      <c r="P185" s="38"/>
      <c r="Q185" s="38"/>
      <c r="R185" s="38"/>
      <c r="S185" s="38"/>
      <c r="T185" s="38"/>
      <c r="U185" s="38"/>
      <c r="V185" s="38"/>
      <c r="W185" s="38"/>
    </row>
    <row r="186" spans="1:23">
      <c r="A186" s="23" t="s">
        <v>1410</v>
      </c>
      <c r="B186" s="23" t="s">
        <v>1927</v>
      </c>
      <c r="C186" s="49" t="str">
        <f t="shared" si="8"/>
        <v>20170620</v>
      </c>
      <c r="D186" s="49" t="str">
        <f t="shared" si="9"/>
        <v>0052481362</v>
      </c>
      <c r="E186" t="s">
        <v>123</v>
      </c>
      <c r="F186" s="23" t="s">
        <v>1928</v>
      </c>
      <c r="G186">
        <v>1500</v>
      </c>
      <c r="H186" s="48" t="str">
        <f t="shared" si="10"/>
        <v>62246980551491061500</v>
      </c>
      <c r="I186" s="48" t="e">
        <f>VLOOKUP(H186,银行退汇!H:K,4,FALSE)</f>
        <v>#N/A</v>
      </c>
      <c r="J186" s="48" t="e">
        <f t="shared" si="11"/>
        <v>#N/A</v>
      </c>
      <c r="K186" s="48" t="e">
        <f>VLOOKUP(H186,银行退汇!G:K,2,FALSE)</f>
        <v>#N/A</v>
      </c>
      <c r="L186" s="48" t="e">
        <f>VLOOKUP(H186,网银退汇!C:D,2,FALSE)</f>
        <v>#N/A</v>
      </c>
    </row>
    <row r="187" spans="1:23">
      <c r="A187" s="23" t="s">
        <v>1412</v>
      </c>
      <c r="B187" s="23" t="s">
        <v>1929</v>
      </c>
      <c r="C187" s="49" t="str">
        <f t="shared" si="8"/>
        <v>20170620</v>
      </c>
      <c r="D187" s="49" t="str">
        <f t="shared" si="9"/>
        <v>0052485044</v>
      </c>
      <c r="E187" t="s">
        <v>123</v>
      </c>
      <c r="F187" s="23" t="s">
        <v>1930</v>
      </c>
      <c r="G187">
        <v>4000</v>
      </c>
      <c r="H187" s="48" t="str">
        <f t="shared" si="10"/>
        <v>62170038800018730704000</v>
      </c>
      <c r="I187" s="48">
        <f>VLOOKUP(H187,银行退汇!H:K,4,FALSE)</f>
        <v>4000</v>
      </c>
      <c r="J187" s="48">
        <f t="shared" si="11"/>
        <v>1</v>
      </c>
      <c r="K187" s="48" t="e">
        <f>VLOOKUP(H187,银行退汇!G:K,2,FALSE)</f>
        <v>#N/A</v>
      </c>
      <c r="L187" s="48" t="e">
        <f>VLOOKUP(H187,网银退汇!C:D,2,FALSE)</f>
        <v>#N/A</v>
      </c>
    </row>
    <row r="188" spans="1:23">
      <c r="A188" s="23" t="s">
        <v>1414</v>
      </c>
      <c r="B188" s="23" t="s">
        <v>1931</v>
      </c>
      <c r="C188" s="49" t="str">
        <f t="shared" si="8"/>
        <v>20170620</v>
      </c>
      <c r="D188" s="49" t="str">
        <f t="shared" si="9"/>
        <v>0052485048</v>
      </c>
      <c r="E188" t="s">
        <v>123</v>
      </c>
      <c r="F188" s="23" t="s">
        <v>1932</v>
      </c>
      <c r="G188">
        <v>300</v>
      </c>
      <c r="H188" s="48" t="str">
        <f t="shared" si="10"/>
        <v>6228411190091973415300</v>
      </c>
      <c r="I188" s="48">
        <f>VLOOKUP(H188,银行退汇!H:K,4,FALSE)</f>
        <v>300</v>
      </c>
      <c r="J188" s="48">
        <f t="shared" si="11"/>
        <v>1</v>
      </c>
      <c r="K188" s="48" t="e">
        <f>VLOOKUP(H188,银行退汇!G:K,2,FALSE)</f>
        <v>#N/A</v>
      </c>
      <c r="L188" s="48" t="e">
        <f>VLOOKUP(H188,网银退汇!C:D,2,FALSE)</f>
        <v>#N/A</v>
      </c>
    </row>
    <row r="189" spans="1:23">
      <c r="A189" s="23" t="s">
        <v>1416</v>
      </c>
      <c r="B189" s="23" t="s">
        <v>1933</v>
      </c>
      <c r="C189" s="49" t="str">
        <f t="shared" si="8"/>
        <v>20170620</v>
      </c>
      <c r="D189" s="49" t="str">
        <f t="shared" si="9"/>
        <v>0052486178</v>
      </c>
      <c r="E189" t="s">
        <v>123</v>
      </c>
      <c r="F189" s="23" t="s">
        <v>1934</v>
      </c>
      <c r="G189">
        <v>87</v>
      </c>
      <c r="H189" s="48" t="str">
        <f t="shared" si="10"/>
        <v>622700389059028047987</v>
      </c>
      <c r="I189" s="48" t="e">
        <f>VLOOKUP(H189,银行退汇!H:K,4,FALSE)</f>
        <v>#N/A</v>
      </c>
      <c r="J189" s="48" t="e">
        <f t="shared" si="11"/>
        <v>#N/A</v>
      </c>
      <c r="K189" s="48" t="e">
        <f>VLOOKUP(H189,银行退汇!G:K,2,FALSE)</f>
        <v>#N/A</v>
      </c>
      <c r="L189" s="48" t="e">
        <f>VLOOKUP(H189,网银退汇!C:D,2,FALSE)</f>
        <v>#N/A</v>
      </c>
    </row>
    <row r="190" spans="1:23">
      <c r="A190" s="23" t="s">
        <v>1418</v>
      </c>
      <c r="B190" s="23" t="s">
        <v>1935</v>
      </c>
      <c r="C190" s="49" t="str">
        <f t="shared" si="8"/>
        <v>20170620</v>
      </c>
      <c r="D190" s="49" t="str">
        <f t="shared" si="9"/>
        <v>0052486335</v>
      </c>
      <c r="E190" t="s">
        <v>123</v>
      </c>
      <c r="F190" s="23" t="s">
        <v>99</v>
      </c>
      <c r="G190">
        <v>996</v>
      </c>
      <c r="H190" s="48" t="str">
        <f t="shared" si="10"/>
        <v>4581232431380185996</v>
      </c>
      <c r="I190" s="48">
        <f>VLOOKUP(H190,银行退汇!H:K,4,FALSE)</f>
        <v>996</v>
      </c>
      <c r="J190" s="48">
        <f t="shared" si="11"/>
        <v>1</v>
      </c>
      <c r="K190" s="48" t="e">
        <f>VLOOKUP(H190,银行退汇!G:K,2,FALSE)</f>
        <v>#N/A</v>
      </c>
      <c r="L190" s="48" t="e">
        <f>VLOOKUP(H190,网银退汇!C:D,2,FALSE)</f>
        <v>#N/A</v>
      </c>
    </row>
    <row r="191" spans="1:23">
      <c r="A191" s="23" t="s">
        <v>1420</v>
      </c>
      <c r="B191" s="23" t="s">
        <v>1936</v>
      </c>
      <c r="C191" s="49" t="str">
        <f t="shared" si="8"/>
        <v>20170620</v>
      </c>
      <c r="D191" s="49" t="str">
        <f t="shared" si="9"/>
        <v>0052491666</v>
      </c>
      <c r="E191" t="s">
        <v>123</v>
      </c>
      <c r="F191" s="23" t="s">
        <v>1937</v>
      </c>
      <c r="G191">
        <v>737</v>
      </c>
      <c r="H191" s="48" t="str">
        <f t="shared" si="10"/>
        <v>6217003900003453703737</v>
      </c>
      <c r="I191" s="48">
        <f>VLOOKUP(H191,银行退汇!H:K,4,FALSE)</f>
        <v>737</v>
      </c>
      <c r="J191" s="48">
        <f t="shared" si="11"/>
        <v>1</v>
      </c>
      <c r="K191" s="48" t="e">
        <f>VLOOKUP(H191,银行退汇!G:K,2,FALSE)</f>
        <v>#N/A</v>
      </c>
      <c r="L191" s="48" t="e">
        <f>VLOOKUP(H191,网银退汇!C:D,2,FALSE)</f>
        <v>#N/A</v>
      </c>
    </row>
    <row r="192" spans="1:23">
      <c r="A192" s="23" t="s">
        <v>1422</v>
      </c>
      <c r="B192" s="23" t="s">
        <v>1938</v>
      </c>
      <c r="C192" s="49" t="str">
        <f t="shared" si="8"/>
        <v>20170620</v>
      </c>
      <c r="D192" s="49" t="str">
        <f t="shared" si="9"/>
        <v>0052491931</v>
      </c>
      <c r="E192" t="s">
        <v>123</v>
      </c>
      <c r="F192" s="23" t="s">
        <v>1939</v>
      </c>
      <c r="G192">
        <v>370</v>
      </c>
      <c r="H192" s="48" t="str">
        <f t="shared" si="10"/>
        <v>6228480868426156675370</v>
      </c>
      <c r="I192" s="48" t="e">
        <f>VLOOKUP(H192,银行退汇!H:K,4,FALSE)</f>
        <v>#N/A</v>
      </c>
      <c r="J192" s="48" t="e">
        <f t="shared" si="11"/>
        <v>#N/A</v>
      </c>
      <c r="K192" s="48" t="e">
        <f>VLOOKUP(H192,银行退汇!G:K,2,FALSE)</f>
        <v>#N/A</v>
      </c>
      <c r="L192" s="48" t="e">
        <f>VLOOKUP(H192,网银退汇!C:D,2,FALSE)</f>
        <v>#N/A</v>
      </c>
    </row>
    <row r="193" spans="1:12">
      <c r="A193" s="23" t="s">
        <v>1424</v>
      </c>
      <c r="B193" s="23" t="s">
        <v>1940</v>
      </c>
      <c r="C193" s="49" t="str">
        <f t="shared" si="8"/>
        <v>20170620</v>
      </c>
      <c r="D193" s="49" t="str">
        <f t="shared" si="9"/>
        <v>0052493257</v>
      </c>
      <c r="E193" t="s">
        <v>123</v>
      </c>
      <c r="F193" s="23" t="s">
        <v>1941</v>
      </c>
      <c r="G193">
        <v>290</v>
      </c>
      <c r="H193" s="48" t="str">
        <f t="shared" si="10"/>
        <v>6222280023821728290</v>
      </c>
      <c r="I193" s="48">
        <f>VLOOKUP(H193,银行退汇!H:K,4,FALSE)</f>
        <v>290</v>
      </c>
      <c r="J193" s="48">
        <f t="shared" si="11"/>
        <v>1</v>
      </c>
      <c r="K193" s="48" t="e">
        <f>VLOOKUP(H193,银行退汇!G:K,2,FALSE)</f>
        <v>#N/A</v>
      </c>
      <c r="L193" s="48" t="e">
        <f>VLOOKUP(H193,网银退汇!C:D,2,FALSE)</f>
        <v>#N/A</v>
      </c>
    </row>
    <row r="194" spans="1:12">
      <c r="A194" s="23" t="s">
        <v>1426</v>
      </c>
      <c r="B194" s="23" t="s">
        <v>1942</v>
      </c>
      <c r="C194" s="49" t="str">
        <f t="shared" si="8"/>
        <v>20170620</v>
      </c>
      <c r="D194" s="49" t="str">
        <f t="shared" si="9"/>
        <v>0052493594</v>
      </c>
      <c r="E194" t="s">
        <v>123</v>
      </c>
      <c r="F194" s="23" t="s">
        <v>1943</v>
      </c>
      <c r="G194">
        <v>2467</v>
      </c>
      <c r="H194" s="48" t="str">
        <f t="shared" si="10"/>
        <v>62284808685154905712467</v>
      </c>
      <c r="I194" s="48" t="e">
        <f>VLOOKUP(H194,银行退汇!H:K,4,FALSE)</f>
        <v>#N/A</v>
      </c>
      <c r="J194" s="48" t="e">
        <f t="shared" si="11"/>
        <v>#N/A</v>
      </c>
      <c r="K194" s="48" t="e">
        <f>VLOOKUP(H194,银行退汇!G:K,2,FALSE)</f>
        <v>#N/A</v>
      </c>
      <c r="L194" s="48" t="e">
        <f>VLOOKUP(H194,网银退汇!C:D,2,FALSE)</f>
        <v>#N/A</v>
      </c>
    </row>
    <row r="195" spans="1:12">
      <c r="A195" s="23" t="s">
        <v>1428</v>
      </c>
      <c r="B195" s="23" t="s">
        <v>1944</v>
      </c>
      <c r="C195" s="49" t="str">
        <f t="shared" ref="C195:C246" si="12">LEFT(B195,8)</f>
        <v>20170620</v>
      </c>
      <c r="D195" s="49" t="str">
        <f t="shared" ref="D195:D246" si="13">RIGHT(B195,10)</f>
        <v>0052493829</v>
      </c>
      <c r="E195" t="s">
        <v>123</v>
      </c>
      <c r="F195" s="23" t="s">
        <v>1945</v>
      </c>
      <c r="G195">
        <v>463</v>
      </c>
      <c r="H195" s="48" t="str">
        <f t="shared" ref="H195:H246" si="14">F195&amp;G195</f>
        <v>6236683860002386428463</v>
      </c>
      <c r="I195" s="48" t="e">
        <f>VLOOKUP(H195,银行退汇!H:K,4,FALSE)</f>
        <v>#N/A</v>
      </c>
      <c r="J195" s="48" t="e">
        <f t="shared" ref="J195:J246" si="15">IF(I195&gt;0,1,"")</f>
        <v>#N/A</v>
      </c>
      <c r="K195" s="48" t="e">
        <f>VLOOKUP(H195,银行退汇!G:K,2,FALSE)</f>
        <v>#N/A</v>
      </c>
      <c r="L195" s="48" t="e">
        <f>VLOOKUP(H195,网银退汇!C:D,2,FALSE)</f>
        <v>#N/A</v>
      </c>
    </row>
    <row r="196" spans="1:12">
      <c r="A196" s="23" t="s">
        <v>1430</v>
      </c>
      <c r="B196" s="23" t="s">
        <v>1946</v>
      </c>
      <c r="C196" s="49" t="str">
        <f t="shared" si="12"/>
        <v>20170620</v>
      </c>
      <c r="D196" s="49" t="str">
        <f t="shared" si="13"/>
        <v>0052493835</v>
      </c>
      <c r="E196" t="s">
        <v>123</v>
      </c>
      <c r="F196" s="23" t="s">
        <v>1947</v>
      </c>
      <c r="G196">
        <v>2800</v>
      </c>
      <c r="H196" s="48" t="str">
        <f t="shared" si="14"/>
        <v>62262222025261952800</v>
      </c>
      <c r="I196" s="48" t="e">
        <f>VLOOKUP(H196,银行退汇!H:K,4,FALSE)</f>
        <v>#N/A</v>
      </c>
      <c r="J196" s="48" t="e">
        <f t="shared" si="15"/>
        <v>#N/A</v>
      </c>
      <c r="K196" s="48" t="e">
        <f>VLOOKUP(H196,银行退汇!G:K,2,FALSE)</f>
        <v>#N/A</v>
      </c>
      <c r="L196" s="48" t="e">
        <f>VLOOKUP(H196,网银退汇!C:D,2,FALSE)</f>
        <v>#N/A</v>
      </c>
    </row>
    <row r="197" spans="1:12">
      <c r="A197" s="23" t="s">
        <v>1432</v>
      </c>
      <c r="B197" s="23" t="s">
        <v>1948</v>
      </c>
      <c r="C197" s="49" t="str">
        <f t="shared" si="12"/>
        <v>20170620</v>
      </c>
      <c r="D197" s="49" t="str">
        <f t="shared" si="13"/>
        <v>0052494338</v>
      </c>
      <c r="E197" t="s">
        <v>123</v>
      </c>
      <c r="F197" s="23" t="s">
        <v>1949</v>
      </c>
      <c r="G197">
        <v>2099</v>
      </c>
      <c r="H197" s="48" t="str">
        <f t="shared" si="14"/>
        <v>62284139730354963632099</v>
      </c>
      <c r="I197" s="48" t="e">
        <f>VLOOKUP(H197,银行退汇!H:K,4,FALSE)</f>
        <v>#N/A</v>
      </c>
      <c r="J197" s="48" t="e">
        <f t="shared" si="15"/>
        <v>#N/A</v>
      </c>
      <c r="K197" s="48" t="e">
        <f>VLOOKUP(H197,银行退汇!G:K,2,FALSE)</f>
        <v>#N/A</v>
      </c>
      <c r="L197" s="48" t="e">
        <f>VLOOKUP(H197,网银退汇!C:D,2,FALSE)</f>
        <v>#N/A</v>
      </c>
    </row>
    <row r="198" spans="1:12">
      <c r="A198" s="23" t="s">
        <v>1434</v>
      </c>
      <c r="B198" s="23" t="s">
        <v>1950</v>
      </c>
      <c r="C198" s="49" t="str">
        <f t="shared" si="12"/>
        <v>20170620</v>
      </c>
      <c r="D198" s="49" t="str">
        <f t="shared" si="13"/>
        <v>0052494575</v>
      </c>
      <c r="E198" t="s">
        <v>123</v>
      </c>
      <c r="F198" s="23" t="s">
        <v>1951</v>
      </c>
      <c r="G198">
        <v>246</v>
      </c>
      <c r="H198" s="48" t="str">
        <f t="shared" si="14"/>
        <v>6228480868385193073246</v>
      </c>
      <c r="I198" s="48" t="e">
        <f>VLOOKUP(H198,银行退汇!H:K,4,FALSE)</f>
        <v>#N/A</v>
      </c>
      <c r="J198" s="48" t="e">
        <f t="shared" si="15"/>
        <v>#N/A</v>
      </c>
      <c r="K198" s="48" t="e">
        <f>VLOOKUP(H198,银行退汇!G:K,2,FALSE)</f>
        <v>#N/A</v>
      </c>
      <c r="L198" s="48" t="e">
        <f>VLOOKUP(H198,网银退汇!C:D,2,FALSE)</f>
        <v>#N/A</v>
      </c>
    </row>
    <row r="199" spans="1:12">
      <c r="A199" s="23" t="s">
        <v>1436</v>
      </c>
      <c r="B199" s="23" t="s">
        <v>1952</v>
      </c>
      <c r="C199" s="49" t="str">
        <f t="shared" si="12"/>
        <v>20170620</v>
      </c>
      <c r="D199" s="49" t="str">
        <f t="shared" si="13"/>
        <v>0052497210</v>
      </c>
      <c r="E199" t="s">
        <v>123</v>
      </c>
      <c r="F199" s="23" t="s">
        <v>1953</v>
      </c>
      <c r="G199">
        <v>500</v>
      </c>
      <c r="H199" s="48" t="str">
        <f t="shared" si="14"/>
        <v>6228480868647390475500</v>
      </c>
      <c r="I199" s="48" t="e">
        <f>VLOOKUP(H199,银行退汇!H:K,4,FALSE)</f>
        <v>#N/A</v>
      </c>
      <c r="J199" s="48" t="e">
        <f t="shared" si="15"/>
        <v>#N/A</v>
      </c>
      <c r="K199" s="48" t="e">
        <f>VLOOKUP(H199,银行退汇!G:K,2,FALSE)</f>
        <v>#N/A</v>
      </c>
      <c r="L199" s="48" t="e">
        <f>VLOOKUP(H199,网银退汇!C:D,2,FALSE)</f>
        <v>#N/A</v>
      </c>
    </row>
    <row r="200" spans="1:12">
      <c r="A200" s="23" t="s">
        <v>1438</v>
      </c>
      <c r="B200" s="23" t="s">
        <v>1954</v>
      </c>
      <c r="C200" s="49" t="str">
        <f t="shared" si="12"/>
        <v>20170620</v>
      </c>
      <c r="D200" s="49" t="str">
        <f t="shared" si="13"/>
        <v>0052498186</v>
      </c>
      <c r="E200" t="s">
        <v>123</v>
      </c>
      <c r="F200" s="23" t="s">
        <v>1955</v>
      </c>
      <c r="G200">
        <v>1700</v>
      </c>
      <c r="H200" s="48" t="str">
        <f t="shared" si="14"/>
        <v>62225305925813051700</v>
      </c>
      <c r="I200" s="48" t="e">
        <f>VLOOKUP(H200,银行退汇!H:K,4,FALSE)</f>
        <v>#N/A</v>
      </c>
      <c r="J200" s="48" t="e">
        <f t="shared" si="15"/>
        <v>#N/A</v>
      </c>
      <c r="K200" s="48" t="e">
        <f>VLOOKUP(H200,银行退汇!G:K,2,FALSE)</f>
        <v>#N/A</v>
      </c>
      <c r="L200" s="48" t="e">
        <f>VLOOKUP(H200,网银退汇!C:D,2,FALSE)</f>
        <v>#N/A</v>
      </c>
    </row>
    <row r="201" spans="1:12">
      <c r="A201" s="23" t="s">
        <v>1440</v>
      </c>
      <c r="B201" s="23" t="s">
        <v>1956</v>
      </c>
      <c r="C201" s="49" t="str">
        <f t="shared" si="12"/>
        <v>20170620</v>
      </c>
      <c r="D201" s="49" t="str">
        <f t="shared" si="13"/>
        <v>0052498225</v>
      </c>
      <c r="E201" t="s">
        <v>123</v>
      </c>
      <c r="F201" s="23" t="s">
        <v>1955</v>
      </c>
      <c r="G201">
        <v>1000</v>
      </c>
      <c r="H201" s="48" t="str">
        <f t="shared" si="14"/>
        <v>62225305925813051000</v>
      </c>
      <c r="I201" s="48" t="e">
        <f>VLOOKUP(H201,银行退汇!H:K,4,FALSE)</f>
        <v>#N/A</v>
      </c>
      <c r="J201" s="48" t="e">
        <f t="shared" si="15"/>
        <v>#N/A</v>
      </c>
      <c r="K201" s="48" t="e">
        <f>VLOOKUP(H201,银行退汇!G:K,2,FALSE)</f>
        <v>#N/A</v>
      </c>
      <c r="L201" s="48" t="e">
        <f>VLOOKUP(H201,网银退汇!C:D,2,FALSE)</f>
        <v>#N/A</v>
      </c>
    </row>
    <row r="202" spans="1:12">
      <c r="A202" s="23" t="s">
        <v>1442</v>
      </c>
      <c r="B202" s="23" t="s">
        <v>1957</v>
      </c>
      <c r="C202" s="49" t="str">
        <f t="shared" si="12"/>
        <v>20170620</v>
      </c>
      <c r="D202" s="49" t="str">
        <f t="shared" si="13"/>
        <v>0052499329</v>
      </c>
      <c r="E202" t="s">
        <v>123</v>
      </c>
      <c r="F202" s="23" t="s">
        <v>1958</v>
      </c>
      <c r="G202">
        <v>14</v>
      </c>
      <c r="H202" s="48" t="str">
        <f t="shared" si="14"/>
        <v>623190000005719747314</v>
      </c>
      <c r="I202" s="48" t="e">
        <f>VLOOKUP(H202,银行退汇!H:K,4,FALSE)</f>
        <v>#N/A</v>
      </c>
      <c r="J202" s="48" t="e">
        <f t="shared" si="15"/>
        <v>#N/A</v>
      </c>
      <c r="K202" s="48" t="e">
        <f>VLOOKUP(H202,银行退汇!G:K,2,FALSE)</f>
        <v>#N/A</v>
      </c>
      <c r="L202" s="48" t="e">
        <f>VLOOKUP(H202,网银退汇!C:D,2,FALSE)</f>
        <v>#N/A</v>
      </c>
    </row>
    <row r="203" spans="1:12">
      <c r="A203" s="23" t="s">
        <v>1444</v>
      </c>
      <c r="B203" s="23" t="s">
        <v>1959</v>
      </c>
      <c r="C203" s="49" t="str">
        <f t="shared" si="12"/>
        <v>20170620</v>
      </c>
      <c r="D203" s="49" t="str">
        <f t="shared" si="13"/>
        <v>0052501554</v>
      </c>
      <c r="E203" t="s">
        <v>123</v>
      </c>
      <c r="F203" s="23" t="s">
        <v>55</v>
      </c>
      <c r="G203">
        <v>250</v>
      </c>
      <c r="H203" s="48" t="str">
        <f t="shared" si="14"/>
        <v>6228481921192561815250</v>
      </c>
      <c r="I203" s="48" t="e">
        <f>VLOOKUP(H203,银行退汇!H:K,4,FALSE)</f>
        <v>#N/A</v>
      </c>
      <c r="J203" s="48" t="e">
        <f t="shared" si="15"/>
        <v>#N/A</v>
      </c>
      <c r="K203" s="48" t="e">
        <f>VLOOKUP(H203,银行退汇!G:K,2,FALSE)</f>
        <v>#N/A</v>
      </c>
      <c r="L203" s="48" t="e">
        <f>VLOOKUP(H203,网银退汇!C:D,2,FALSE)</f>
        <v>#N/A</v>
      </c>
    </row>
    <row r="204" spans="1:12">
      <c r="A204" s="23" t="s">
        <v>1446</v>
      </c>
      <c r="B204" s="23" t="s">
        <v>1960</v>
      </c>
      <c r="C204" s="49" t="str">
        <f t="shared" si="12"/>
        <v>20170620</v>
      </c>
      <c r="D204" s="49" t="str">
        <f t="shared" si="13"/>
        <v>0052502655</v>
      </c>
      <c r="E204" t="s">
        <v>123</v>
      </c>
      <c r="F204" s="23" t="s">
        <v>1961</v>
      </c>
      <c r="G204">
        <v>100</v>
      </c>
      <c r="H204" s="48" t="str">
        <f t="shared" si="14"/>
        <v>6235732700000111639100</v>
      </c>
      <c r="I204" s="48" t="e">
        <f>VLOOKUP(H204,银行退汇!H:K,4,FALSE)</f>
        <v>#N/A</v>
      </c>
      <c r="J204" s="48" t="e">
        <f t="shared" si="15"/>
        <v>#N/A</v>
      </c>
      <c r="K204" s="48" t="e">
        <f>VLOOKUP(H204,银行退汇!G:K,2,FALSE)</f>
        <v>#N/A</v>
      </c>
      <c r="L204" s="48" t="e">
        <f>VLOOKUP(H204,网银退汇!C:D,2,FALSE)</f>
        <v>#N/A</v>
      </c>
    </row>
    <row r="205" spans="1:12">
      <c r="A205" s="23" t="s">
        <v>1448</v>
      </c>
      <c r="B205" s="23" t="s">
        <v>1962</v>
      </c>
      <c r="C205" s="49" t="str">
        <f t="shared" si="12"/>
        <v>20170620</v>
      </c>
      <c r="D205" s="49" t="str">
        <f t="shared" si="13"/>
        <v>0052502973</v>
      </c>
      <c r="E205" t="s">
        <v>123</v>
      </c>
      <c r="F205" s="23" t="s">
        <v>1963</v>
      </c>
      <c r="G205">
        <v>241</v>
      </c>
      <c r="H205" s="48" t="str">
        <f t="shared" si="14"/>
        <v>6210178002033614265241</v>
      </c>
      <c r="I205" s="48" t="e">
        <f>VLOOKUP(H205,银行退汇!H:K,4,FALSE)</f>
        <v>#N/A</v>
      </c>
      <c r="J205" s="48" t="e">
        <f t="shared" si="15"/>
        <v>#N/A</v>
      </c>
      <c r="K205" s="48" t="e">
        <f>VLOOKUP(H205,银行退汇!G:K,2,FALSE)</f>
        <v>#N/A</v>
      </c>
      <c r="L205" s="48" t="e">
        <f>VLOOKUP(H205,网银退汇!C:D,2,FALSE)</f>
        <v>#N/A</v>
      </c>
    </row>
    <row r="206" spans="1:12">
      <c r="A206" s="23" t="s">
        <v>1450</v>
      </c>
      <c r="B206" s="23" t="s">
        <v>1964</v>
      </c>
      <c r="C206" s="49" t="str">
        <f t="shared" si="12"/>
        <v>20170620</v>
      </c>
      <c r="D206" s="49" t="str">
        <f t="shared" si="13"/>
        <v>0052503586</v>
      </c>
      <c r="E206" t="s">
        <v>123</v>
      </c>
      <c r="F206" s="23" t="s">
        <v>1965</v>
      </c>
      <c r="G206">
        <v>63</v>
      </c>
      <c r="H206" s="48" t="str">
        <f t="shared" si="14"/>
        <v>623190000006730411963</v>
      </c>
      <c r="I206" s="48">
        <f>VLOOKUP(H206,银行退汇!H:K,4,FALSE)</f>
        <v>63</v>
      </c>
      <c r="J206" s="48">
        <f t="shared" si="15"/>
        <v>1</v>
      </c>
      <c r="K206" s="48" t="e">
        <f>VLOOKUP(H206,银行退汇!G:K,2,FALSE)</f>
        <v>#N/A</v>
      </c>
      <c r="L206" s="48" t="e">
        <f>VLOOKUP(H206,网银退汇!C:D,2,FALSE)</f>
        <v>#N/A</v>
      </c>
    </row>
    <row r="207" spans="1:12">
      <c r="A207" s="23" t="s">
        <v>1452</v>
      </c>
      <c r="B207" s="23" t="s">
        <v>1966</v>
      </c>
      <c r="C207" s="49" t="str">
        <f t="shared" si="12"/>
        <v>20170620</v>
      </c>
      <c r="D207" s="49" t="str">
        <f t="shared" si="13"/>
        <v>0052504921</v>
      </c>
      <c r="E207" t="s">
        <v>123</v>
      </c>
      <c r="F207" s="23" t="s">
        <v>1965</v>
      </c>
      <c r="G207">
        <v>63</v>
      </c>
      <c r="H207" s="48" t="str">
        <f t="shared" si="14"/>
        <v>623190000006730411963</v>
      </c>
      <c r="I207" s="48">
        <f>VLOOKUP(H207,银行退汇!H:K,4,FALSE)</f>
        <v>63</v>
      </c>
      <c r="J207" s="48">
        <f t="shared" si="15"/>
        <v>1</v>
      </c>
      <c r="K207" s="48" t="e">
        <f>VLOOKUP(H207,银行退汇!G:K,2,FALSE)</f>
        <v>#N/A</v>
      </c>
      <c r="L207" s="48" t="e">
        <f>VLOOKUP(H207,网银退汇!C:D,2,FALSE)</f>
        <v>#N/A</v>
      </c>
    </row>
    <row r="208" spans="1:12">
      <c r="A208" s="23" t="s">
        <v>1454</v>
      </c>
      <c r="B208" s="23" t="s">
        <v>1967</v>
      </c>
      <c r="C208" s="49" t="str">
        <f t="shared" si="12"/>
        <v>20170620</v>
      </c>
      <c r="D208" s="49" t="str">
        <f t="shared" si="13"/>
        <v>0052521283</v>
      </c>
      <c r="E208" t="s">
        <v>123</v>
      </c>
      <c r="F208" s="23" t="s">
        <v>1968</v>
      </c>
      <c r="G208">
        <v>250</v>
      </c>
      <c r="H208" s="48" t="str">
        <f t="shared" si="14"/>
        <v>6217003890002463631250</v>
      </c>
      <c r="I208" s="48" t="e">
        <f>VLOOKUP(H208,银行退汇!H:K,4,FALSE)</f>
        <v>#N/A</v>
      </c>
      <c r="J208" s="48" t="e">
        <f t="shared" si="15"/>
        <v>#N/A</v>
      </c>
      <c r="K208" s="48" t="e">
        <f>VLOOKUP(H208,银行退汇!G:K,2,FALSE)</f>
        <v>#N/A</v>
      </c>
      <c r="L208" s="48" t="e">
        <f>VLOOKUP(H208,网银退汇!C:D,2,FALSE)</f>
        <v>#N/A</v>
      </c>
    </row>
    <row r="209" spans="1:12">
      <c r="A209" s="23" t="s">
        <v>1456</v>
      </c>
      <c r="B209" s="23" t="s">
        <v>1969</v>
      </c>
      <c r="C209" s="49" t="str">
        <f t="shared" si="12"/>
        <v>20170620</v>
      </c>
      <c r="D209" s="49" t="str">
        <f t="shared" si="13"/>
        <v>0052522067</v>
      </c>
      <c r="E209" t="s">
        <v>123</v>
      </c>
      <c r="F209" s="23" t="s">
        <v>1970</v>
      </c>
      <c r="G209">
        <v>800</v>
      </c>
      <c r="H209" s="48" t="str">
        <f t="shared" si="14"/>
        <v>6227003940150128954800</v>
      </c>
      <c r="I209" s="48" t="e">
        <f>VLOOKUP(H209,银行退汇!H:K,4,FALSE)</f>
        <v>#N/A</v>
      </c>
      <c r="J209" s="48" t="e">
        <f t="shared" si="15"/>
        <v>#N/A</v>
      </c>
      <c r="K209" s="48" t="e">
        <f>VLOOKUP(H209,银行退汇!G:K,2,FALSE)</f>
        <v>#N/A</v>
      </c>
      <c r="L209" s="48" t="e">
        <f>VLOOKUP(H209,网银退汇!C:D,2,FALSE)</f>
        <v>#N/A</v>
      </c>
    </row>
    <row r="210" spans="1:12">
      <c r="A210" s="23" t="s">
        <v>1458</v>
      </c>
      <c r="B210" s="23" t="s">
        <v>1971</v>
      </c>
      <c r="C210" s="49" t="str">
        <f t="shared" si="12"/>
        <v>20170620</v>
      </c>
      <c r="D210" s="49" t="str">
        <f t="shared" si="13"/>
        <v>0052523979</v>
      </c>
      <c r="E210" t="s">
        <v>123</v>
      </c>
      <c r="F210" s="23" t="s">
        <v>1972</v>
      </c>
      <c r="G210">
        <v>436</v>
      </c>
      <c r="H210" s="48" t="str">
        <f t="shared" si="14"/>
        <v>6231900000108646775436</v>
      </c>
      <c r="I210" s="48" t="e">
        <f>VLOOKUP(H210,银行退汇!H:K,4,FALSE)</f>
        <v>#N/A</v>
      </c>
      <c r="J210" s="48" t="e">
        <f t="shared" si="15"/>
        <v>#N/A</v>
      </c>
      <c r="K210" s="48" t="e">
        <f>VLOOKUP(H210,银行退汇!G:K,2,FALSE)</f>
        <v>#N/A</v>
      </c>
      <c r="L210" s="48" t="e">
        <f>VLOOKUP(H210,网银退汇!C:D,2,FALSE)</f>
        <v>#N/A</v>
      </c>
    </row>
    <row r="211" spans="1:12">
      <c r="A211" s="23" t="s">
        <v>1460</v>
      </c>
      <c r="B211" s="23" t="s">
        <v>1973</v>
      </c>
      <c r="C211" s="49" t="str">
        <f t="shared" si="12"/>
        <v>20170620</v>
      </c>
      <c r="D211" s="49" t="str">
        <f t="shared" si="13"/>
        <v>0052524332</v>
      </c>
      <c r="E211" t="s">
        <v>123</v>
      </c>
      <c r="F211" s="23" t="s">
        <v>1974</v>
      </c>
      <c r="G211">
        <v>1500</v>
      </c>
      <c r="H211" s="48" t="str">
        <f t="shared" si="14"/>
        <v>62284808685598646731500</v>
      </c>
      <c r="I211" s="48" t="e">
        <f>VLOOKUP(H211,银行退汇!H:K,4,FALSE)</f>
        <v>#N/A</v>
      </c>
      <c r="J211" s="48" t="e">
        <f t="shared" si="15"/>
        <v>#N/A</v>
      </c>
      <c r="K211" s="48" t="e">
        <f>VLOOKUP(H211,银行退汇!G:K,2,FALSE)</f>
        <v>#N/A</v>
      </c>
      <c r="L211" s="48" t="e">
        <f>VLOOKUP(H211,网银退汇!C:D,2,FALSE)</f>
        <v>#N/A</v>
      </c>
    </row>
    <row r="212" spans="1:12">
      <c r="A212" s="23" t="s">
        <v>1462</v>
      </c>
      <c r="B212" s="23" t="s">
        <v>1975</v>
      </c>
      <c r="C212" s="49" t="str">
        <f t="shared" si="12"/>
        <v>20170620</v>
      </c>
      <c r="D212" s="49" t="str">
        <f t="shared" si="13"/>
        <v>0052530545</v>
      </c>
      <c r="E212" t="s">
        <v>123</v>
      </c>
      <c r="F212" s="23" t="s">
        <v>1976</v>
      </c>
      <c r="G212">
        <v>3100</v>
      </c>
      <c r="H212" s="48" t="str">
        <f t="shared" si="14"/>
        <v>62270039102401432973100</v>
      </c>
      <c r="I212" s="48" t="e">
        <f>VLOOKUP(H212,银行退汇!H:K,4,FALSE)</f>
        <v>#N/A</v>
      </c>
      <c r="J212" s="48" t="e">
        <f t="shared" si="15"/>
        <v>#N/A</v>
      </c>
      <c r="K212" s="48" t="e">
        <f>VLOOKUP(H212,银行退汇!G:K,2,FALSE)</f>
        <v>#N/A</v>
      </c>
      <c r="L212" s="48" t="e">
        <f>VLOOKUP(H212,网银退汇!C:D,2,FALSE)</f>
        <v>#N/A</v>
      </c>
    </row>
    <row r="213" spans="1:12">
      <c r="A213" s="23" t="s">
        <v>1464</v>
      </c>
      <c r="B213" s="23" t="s">
        <v>1977</v>
      </c>
      <c r="C213" s="49" t="str">
        <f t="shared" si="12"/>
        <v>20170620</v>
      </c>
      <c r="D213" s="49" t="str">
        <f t="shared" si="13"/>
        <v>0052532651</v>
      </c>
      <c r="E213" t="s">
        <v>123</v>
      </c>
      <c r="F213" s="23" t="s">
        <v>1978</v>
      </c>
      <c r="G213">
        <v>24</v>
      </c>
      <c r="H213" s="48" t="str">
        <f t="shared" si="14"/>
        <v>622369117482387624</v>
      </c>
      <c r="I213" s="48" t="e">
        <f>VLOOKUP(H213,银行退汇!H:K,4,FALSE)</f>
        <v>#N/A</v>
      </c>
      <c r="J213" s="48" t="e">
        <f t="shared" si="15"/>
        <v>#N/A</v>
      </c>
      <c r="K213" s="48" t="e">
        <f>VLOOKUP(H213,银行退汇!G:K,2,FALSE)</f>
        <v>#N/A</v>
      </c>
      <c r="L213" s="48" t="e">
        <f>VLOOKUP(H213,网银退汇!C:D,2,FALSE)</f>
        <v>#N/A</v>
      </c>
    </row>
    <row r="214" spans="1:12">
      <c r="A214" s="23" t="s">
        <v>1466</v>
      </c>
      <c r="B214" s="23" t="s">
        <v>1979</v>
      </c>
      <c r="C214" s="49" t="str">
        <f t="shared" si="12"/>
        <v>20170620</v>
      </c>
      <c r="D214" s="49" t="str">
        <f t="shared" si="13"/>
        <v>0052533335</v>
      </c>
      <c r="E214" t="s">
        <v>123</v>
      </c>
      <c r="F214" s="23" t="s">
        <v>1980</v>
      </c>
      <c r="G214">
        <v>599</v>
      </c>
      <c r="H214" s="48" t="str">
        <f t="shared" si="14"/>
        <v>6217997020000627692599</v>
      </c>
      <c r="I214" s="48" t="e">
        <f>VLOOKUP(H214,银行退汇!H:K,4,FALSE)</f>
        <v>#N/A</v>
      </c>
      <c r="J214" s="48" t="e">
        <f t="shared" si="15"/>
        <v>#N/A</v>
      </c>
      <c r="K214" s="48" t="e">
        <f>VLOOKUP(H214,银行退汇!G:K,2,FALSE)</f>
        <v>#N/A</v>
      </c>
      <c r="L214" s="48" t="e">
        <f>VLOOKUP(H214,网银退汇!C:D,2,FALSE)</f>
        <v>#N/A</v>
      </c>
    </row>
    <row r="215" spans="1:12">
      <c r="A215" s="23" t="s">
        <v>1468</v>
      </c>
      <c r="B215" s="23" t="s">
        <v>1981</v>
      </c>
      <c r="C215" s="49" t="str">
        <f t="shared" si="12"/>
        <v>20170620</v>
      </c>
      <c r="D215" s="49" t="str">
        <f t="shared" si="13"/>
        <v>0052533444</v>
      </c>
      <c r="E215" t="s">
        <v>123</v>
      </c>
      <c r="F215" s="23" t="s">
        <v>1982</v>
      </c>
      <c r="G215">
        <v>2000</v>
      </c>
      <c r="H215" s="48" t="str">
        <f t="shared" si="14"/>
        <v>62596542402593162000</v>
      </c>
      <c r="I215" s="48" t="e">
        <f>VLOOKUP(H215,银行退汇!H:K,4,FALSE)</f>
        <v>#N/A</v>
      </c>
      <c r="J215" s="48" t="e">
        <f t="shared" si="15"/>
        <v>#N/A</v>
      </c>
      <c r="K215" s="48" t="e">
        <f>VLOOKUP(H215,银行退汇!G:K,2,FALSE)</f>
        <v>#N/A</v>
      </c>
      <c r="L215" s="48" t="e">
        <f>VLOOKUP(H215,网银退汇!C:D,2,FALSE)</f>
        <v>#N/A</v>
      </c>
    </row>
    <row r="216" spans="1:12">
      <c r="A216" s="23" t="s">
        <v>1470</v>
      </c>
      <c r="B216" s="23" t="s">
        <v>1983</v>
      </c>
      <c r="C216" s="49" t="str">
        <f t="shared" si="12"/>
        <v>20170620</v>
      </c>
      <c r="D216" s="49" t="str">
        <f t="shared" si="13"/>
        <v>0052533530</v>
      </c>
      <c r="E216" t="s">
        <v>123</v>
      </c>
      <c r="F216" s="23" t="s">
        <v>1984</v>
      </c>
      <c r="G216">
        <v>500</v>
      </c>
      <c r="H216" s="48" t="str">
        <f t="shared" si="14"/>
        <v>6228480868237868773500</v>
      </c>
      <c r="I216" s="48">
        <f>VLOOKUP(H216,银行退汇!H:K,4,FALSE)</f>
        <v>500</v>
      </c>
      <c r="J216" s="48">
        <f t="shared" si="15"/>
        <v>1</v>
      </c>
      <c r="K216" s="48" t="e">
        <f>VLOOKUP(H216,银行退汇!G:K,2,FALSE)</f>
        <v>#N/A</v>
      </c>
      <c r="L216" s="48" t="e">
        <f>VLOOKUP(H216,网银退汇!C:D,2,FALSE)</f>
        <v>#N/A</v>
      </c>
    </row>
    <row r="217" spans="1:12">
      <c r="A217" s="23" t="s">
        <v>1472</v>
      </c>
      <c r="B217" s="23" t="s">
        <v>1985</v>
      </c>
      <c r="C217" s="49" t="str">
        <f t="shared" si="12"/>
        <v>20170620</v>
      </c>
      <c r="D217" s="49" t="str">
        <f t="shared" si="13"/>
        <v>0052538121</v>
      </c>
      <c r="E217" t="s">
        <v>123</v>
      </c>
      <c r="F217" s="23" t="s">
        <v>1986</v>
      </c>
      <c r="G217">
        <v>3</v>
      </c>
      <c r="H217" s="48" t="str">
        <f t="shared" si="14"/>
        <v>62284838683225156743</v>
      </c>
      <c r="I217" s="48" t="e">
        <f>VLOOKUP(H217,银行退汇!H:K,4,FALSE)</f>
        <v>#N/A</v>
      </c>
      <c r="J217" s="48" t="e">
        <f t="shared" si="15"/>
        <v>#N/A</v>
      </c>
      <c r="K217" s="48" t="e">
        <f>VLOOKUP(H217,银行退汇!G:K,2,FALSE)</f>
        <v>#N/A</v>
      </c>
      <c r="L217" s="48" t="e">
        <f>VLOOKUP(H217,网银退汇!C:D,2,FALSE)</f>
        <v>#N/A</v>
      </c>
    </row>
    <row r="218" spans="1:12">
      <c r="A218" s="23" t="s">
        <v>1474</v>
      </c>
      <c r="B218" s="23" t="s">
        <v>1987</v>
      </c>
      <c r="C218" s="49" t="str">
        <f t="shared" si="12"/>
        <v>20170620</v>
      </c>
      <c r="D218" s="49" t="str">
        <f t="shared" si="13"/>
        <v>0052543272</v>
      </c>
      <c r="E218" t="s">
        <v>123</v>
      </c>
      <c r="F218" s="23" t="s">
        <v>1988</v>
      </c>
      <c r="G218">
        <v>500</v>
      </c>
      <c r="H218" s="48" t="str">
        <f t="shared" si="14"/>
        <v>6228483358585283376500</v>
      </c>
      <c r="I218" s="48" t="e">
        <f>VLOOKUP(H218,银行退汇!H:K,4,FALSE)</f>
        <v>#N/A</v>
      </c>
      <c r="J218" s="48" t="e">
        <f t="shared" si="15"/>
        <v>#N/A</v>
      </c>
      <c r="K218" s="48" t="e">
        <f>VLOOKUP(H218,银行退汇!G:K,2,FALSE)</f>
        <v>#N/A</v>
      </c>
      <c r="L218" s="48" t="e">
        <f>VLOOKUP(H218,网银退汇!C:D,2,FALSE)</f>
        <v>#N/A</v>
      </c>
    </row>
    <row r="219" spans="1:12">
      <c r="A219" s="23" t="s">
        <v>1476</v>
      </c>
      <c r="B219" s="23" t="s">
        <v>1989</v>
      </c>
      <c r="C219" s="49" t="str">
        <f t="shared" si="12"/>
        <v>20170620</v>
      </c>
      <c r="D219" s="49" t="str">
        <f t="shared" si="13"/>
        <v>0052543473</v>
      </c>
      <c r="E219" t="s">
        <v>123</v>
      </c>
      <c r="F219" s="23" t="s">
        <v>1988</v>
      </c>
      <c r="G219">
        <v>2400</v>
      </c>
      <c r="H219" s="48" t="str">
        <f t="shared" si="14"/>
        <v>62284833585852833762400</v>
      </c>
      <c r="I219" s="48" t="e">
        <f>VLOOKUP(H219,银行退汇!H:K,4,FALSE)</f>
        <v>#N/A</v>
      </c>
      <c r="J219" s="48" t="e">
        <f t="shared" si="15"/>
        <v>#N/A</v>
      </c>
      <c r="K219" s="48" t="e">
        <f>VLOOKUP(H219,银行退汇!G:K,2,FALSE)</f>
        <v>#N/A</v>
      </c>
      <c r="L219" s="48" t="e">
        <f>VLOOKUP(H219,网银退汇!C:D,2,FALSE)</f>
        <v>#N/A</v>
      </c>
    </row>
    <row r="220" spans="1:12">
      <c r="A220" s="23" t="s">
        <v>1478</v>
      </c>
      <c r="B220" s="23" t="s">
        <v>1990</v>
      </c>
      <c r="C220" s="49" t="str">
        <f t="shared" si="12"/>
        <v>20170620</v>
      </c>
      <c r="D220" s="49" t="str">
        <f t="shared" si="13"/>
        <v>0052545348</v>
      </c>
      <c r="E220" t="s">
        <v>123</v>
      </c>
      <c r="F220" s="23" t="s">
        <v>1991</v>
      </c>
      <c r="G220">
        <v>500</v>
      </c>
      <c r="H220" s="48" t="str">
        <f t="shared" si="14"/>
        <v>6212262410004558846500</v>
      </c>
      <c r="I220" s="48" t="e">
        <f>VLOOKUP(H220,银行退汇!H:K,4,FALSE)</f>
        <v>#N/A</v>
      </c>
      <c r="J220" s="48" t="e">
        <f t="shared" si="15"/>
        <v>#N/A</v>
      </c>
      <c r="K220" s="48" t="e">
        <f>VLOOKUP(H220,银行退汇!G:K,2,FALSE)</f>
        <v>#N/A</v>
      </c>
      <c r="L220" s="48" t="e">
        <f>VLOOKUP(H220,网银退汇!C:D,2,FALSE)</f>
        <v>#N/A</v>
      </c>
    </row>
    <row r="221" spans="1:12">
      <c r="A221" s="23" t="s">
        <v>1480</v>
      </c>
      <c r="B221" s="23" t="s">
        <v>1992</v>
      </c>
      <c r="C221" s="49" t="str">
        <f t="shared" si="12"/>
        <v>20170620</v>
      </c>
      <c r="D221" s="49" t="str">
        <f t="shared" si="13"/>
        <v>0052546053</v>
      </c>
      <c r="E221" t="s">
        <v>123</v>
      </c>
      <c r="F221" s="23" t="s">
        <v>1993</v>
      </c>
      <c r="G221">
        <v>1996</v>
      </c>
      <c r="H221" s="48" t="str">
        <f t="shared" si="14"/>
        <v>45635127001241881931996</v>
      </c>
      <c r="I221" s="48" t="e">
        <f>VLOOKUP(H221,银行退汇!H:K,4,FALSE)</f>
        <v>#N/A</v>
      </c>
      <c r="J221" s="48" t="e">
        <f t="shared" si="15"/>
        <v>#N/A</v>
      </c>
      <c r="K221" s="48" t="e">
        <f>VLOOKUP(H221,银行退汇!G:K,2,FALSE)</f>
        <v>#N/A</v>
      </c>
      <c r="L221" s="48" t="e">
        <f>VLOOKUP(H221,网银退汇!C:D,2,FALSE)</f>
        <v>#N/A</v>
      </c>
    </row>
    <row r="222" spans="1:12">
      <c r="A222" s="23" t="s">
        <v>1482</v>
      </c>
      <c r="B222" s="23" t="s">
        <v>1994</v>
      </c>
      <c r="C222" s="49" t="str">
        <f t="shared" si="12"/>
        <v>20170620</v>
      </c>
      <c r="D222" s="49" t="str">
        <f t="shared" si="13"/>
        <v>0052546074</v>
      </c>
      <c r="E222" t="s">
        <v>123</v>
      </c>
      <c r="F222" s="23" t="s">
        <v>1995</v>
      </c>
      <c r="G222">
        <v>200</v>
      </c>
      <c r="H222" s="48" t="str">
        <f t="shared" si="14"/>
        <v>6259065314314954200</v>
      </c>
      <c r="I222" s="48" t="e">
        <f>VLOOKUP(H222,银行退汇!H:K,4,FALSE)</f>
        <v>#N/A</v>
      </c>
      <c r="J222" s="48" t="e">
        <f t="shared" si="15"/>
        <v>#N/A</v>
      </c>
      <c r="K222" s="48" t="e">
        <f>VLOOKUP(H222,银行退汇!G:K,2,FALSE)</f>
        <v>#N/A</v>
      </c>
      <c r="L222" s="48" t="e">
        <f>VLOOKUP(H222,网银退汇!C:D,2,FALSE)</f>
        <v>#N/A</v>
      </c>
    </row>
    <row r="223" spans="1:12">
      <c r="A223" s="23" t="s">
        <v>1484</v>
      </c>
      <c r="B223" s="23" t="s">
        <v>1996</v>
      </c>
      <c r="C223" s="49" t="str">
        <f t="shared" si="12"/>
        <v>20170620</v>
      </c>
      <c r="D223" s="49" t="str">
        <f t="shared" si="13"/>
        <v>0052546271</v>
      </c>
      <c r="E223" t="s">
        <v>123</v>
      </c>
      <c r="F223" s="23" t="s">
        <v>1997</v>
      </c>
      <c r="G223">
        <v>500</v>
      </c>
      <c r="H223" s="48" t="str">
        <f t="shared" si="14"/>
        <v>6217997300029134692500</v>
      </c>
      <c r="I223" s="48">
        <f>VLOOKUP(H223,银行退汇!H:K,4,FALSE)</f>
        <v>500</v>
      </c>
      <c r="J223" s="48">
        <f t="shared" si="15"/>
        <v>1</v>
      </c>
      <c r="K223" s="48" t="e">
        <f>VLOOKUP(H223,银行退汇!G:K,2,FALSE)</f>
        <v>#N/A</v>
      </c>
      <c r="L223" s="48" t="e">
        <f>VLOOKUP(H223,网银退汇!C:D,2,FALSE)</f>
        <v>#N/A</v>
      </c>
    </row>
    <row r="224" spans="1:12">
      <c r="A224" s="23" t="s">
        <v>1486</v>
      </c>
      <c r="B224" s="23" t="s">
        <v>1998</v>
      </c>
      <c r="C224" s="49" t="str">
        <f t="shared" si="12"/>
        <v>20170620</v>
      </c>
      <c r="D224" s="49" t="str">
        <f t="shared" si="13"/>
        <v>0052547183</v>
      </c>
      <c r="E224" t="s">
        <v>123</v>
      </c>
      <c r="F224" s="23" t="s">
        <v>1999</v>
      </c>
      <c r="G224">
        <v>1300</v>
      </c>
      <c r="H224" s="48" t="str">
        <f t="shared" si="14"/>
        <v>62170038600257019861300</v>
      </c>
      <c r="I224" s="48" t="e">
        <f>VLOOKUP(H224,银行退汇!H:K,4,FALSE)</f>
        <v>#N/A</v>
      </c>
      <c r="J224" s="48" t="e">
        <f t="shared" si="15"/>
        <v>#N/A</v>
      </c>
      <c r="K224" s="48" t="e">
        <f>VLOOKUP(H224,银行退汇!G:K,2,FALSE)</f>
        <v>#N/A</v>
      </c>
      <c r="L224" s="48" t="e">
        <f>VLOOKUP(H224,网银退汇!C:D,2,FALSE)</f>
        <v>#N/A</v>
      </c>
    </row>
    <row r="225" spans="1:12">
      <c r="A225" s="23" t="s">
        <v>1488</v>
      </c>
      <c r="B225" s="23" t="s">
        <v>2000</v>
      </c>
      <c r="C225" s="49" t="str">
        <f t="shared" si="12"/>
        <v>20170620</v>
      </c>
      <c r="D225" s="49" t="str">
        <f t="shared" si="13"/>
        <v>0052547388</v>
      </c>
      <c r="E225" t="s">
        <v>123</v>
      </c>
      <c r="F225" s="23" t="s">
        <v>2001</v>
      </c>
      <c r="G225">
        <v>374</v>
      </c>
      <c r="H225" s="48" t="str">
        <f t="shared" si="14"/>
        <v>6221682203944264374</v>
      </c>
      <c r="I225" s="48" t="e">
        <f>VLOOKUP(H225,银行退汇!H:K,4,FALSE)</f>
        <v>#N/A</v>
      </c>
      <c r="J225" s="48" t="e">
        <f t="shared" si="15"/>
        <v>#N/A</v>
      </c>
      <c r="K225" s="48" t="e">
        <f>VLOOKUP(H225,银行退汇!G:K,2,FALSE)</f>
        <v>#N/A</v>
      </c>
      <c r="L225" s="48" t="e">
        <f>VLOOKUP(H225,网银退汇!C:D,2,FALSE)</f>
        <v>#N/A</v>
      </c>
    </row>
    <row r="226" spans="1:12">
      <c r="A226" s="23" t="s">
        <v>1490</v>
      </c>
      <c r="B226" s="23" t="s">
        <v>2002</v>
      </c>
      <c r="C226" s="49" t="str">
        <f t="shared" si="12"/>
        <v>20170620</v>
      </c>
      <c r="D226" s="49" t="str">
        <f t="shared" si="13"/>
        <v>0052548628</v>
      </c>
      <c r="E226" t="s">
        <v>123</v>
      </c>
      <c r="F226" s="23" t="s">
        <v>2003</v>
      </c>
      <c r="G226">
        <v>60</v>
      </c>
      <c r="H226" s="48" t="str">
        <f t="shared" si="14"/>
        <v>622202250201745831960</v>
      </c>
      <c r="I226" s="48" t="e">
        <f>VLOOKUP(H226,银行退汇!H:K,4,FALSE)</f>
        <v>#N/A</v>
      </c>
      <c r="J226" s="48" t="e">
        <f t="shared" si="15"/>
        <v>#N/A</v>
      </c>
      <c r="K226" s="48" t="e">
        <f>VLOOKUP(H226,银行退汇!G:K,2,FALSE)</f>
        <v>#N/A</v>
      </c>
      <c r="L226" s="48" t="e">
        <f>VLOOKUP(H226,网银退汇!C:D,2,FALSE)</f>
        <v>#N/A</v>
      </c>
    </row>
    <row r="227" spans="1:12">
      <c r="A227" s="23" t="s">
        <v>1492</v>
      </c>
      <c r="B227" s="23" t="s">
        <v>2004</v>
      </c>
      <c r="C227" s="49" t="str">
        <f t="shared" si="12"/>
        <v>20170620</v>
      </c>
      <c r="D227" s="49" t="str">
        <f t="shared" si="13"/>
        <v>0052555096</v>
      </c>
      <c r="E227" t="s">
        <v>123</v>
      </c>
      <c r="F227" s="23" t="s">
        <v>2005</v>
      </c>
      <c r="G227">
        <v>2000</v>
      </c>
      <c r="H227" s="48" t="str">
        <f t="shared" si="14"/>
        <v>62313577115007630382000</v>
      </c>
      <c r="I227" s="48" t="e">
        <f>VLOOKUP(H227,银行退汇!H:K,4,FALSE)</f>
        <v>#N/A</v>
      </c>
      <c r="J227" s="48" t="e">
        <f t="shared" si="15"/>
        <v>#N/A</v>
      </c>
      <c r="K227" s="48" t="e">
        <f>VLOOKUP(H227,银行退汇!G:K,2,FALSE)</f>
        <v>#N/A</v>
      </c>
      <c r="L227" s="48" t="e">
        <f>VLOOKUP(H227,网银退汇!C:D,2,FALSE)</f>
        <v>#N/A</v>
      </c>
    </row>
    <row r="228" spans="1:12">
      <c r="A228" s="23" t="s">
        <v>1494</v>
      </c>
      <c r="B228" s="23" t="s">
        <v>2006</v>
      </c>
      <c r="C228" s="49" t="str">
        <f t="shared" si="12"/>
        <v>20170620</v>
      </c>
      <c r="D228" s="49" t="str">
        <f t="shared" si="13"/>
        <v>0052558199</v>
      </c>
      <c r="E228" t="s">
        <v>123</v>
      </c>
      <c r="F228" s="23" t="s">
        <v>2007</v>
      </c>
      <c r="G228">
        <v>278</v>
      </c>
      <c r="H228" s="48" t="str">
        <f t="shared" si="14"/>
        <v>6217003860025763879278</v>
      </c>
      <c r="I228" s="48" t="e">
        <f>VLOOKUP(H228,银行退汇!H:K,4,FALSE)</f>
        <v>#N/A</v>
      </c>
      <c r="J228" s="48" t="e">
        <f t="shared" si="15"/>
        <v>#N/A</v>
      </c>
      <c r="K228" s="48" t="e">
        <f>VLOOKUP(H228,银行退汇!G:K,2,FALSE)</f>
        <v>#N/A</v>
      </c>
      <c r="L228" s="48" t="e">
        <f>VLOOKUP(H228,网银退汇!C:D,2,FALSE)</f>
        <v>#N/A</v>
      </c>
    </row>
    <row r="229" spans="1:12">
      <c r="A229" s="23" t="s">
        <v>1496</v>
      </c>
      <c r="B229" s="23" t="s">
        <v>2008</v>
      </c>
      <c r="C229" s="49" t="str">
        <f t="shared" si="12"/>
        <v>20170620</v>
      </c>
      <c r="D229" s="49" t="str">
        <f t="shared" si="13"/>
        <v>0052568781</v>
      </c>
      <c r="E229" t="s">
        <v>123</v>
      </c>
      <c r="F229" s="23" t="s">
        <v>2009</v>
      </c>
      <c r="G229">
        <v>436</v>
      </c>
      <c r="H229" s="48" t="str">
        <f t="shared" si="14"/>
        <v>6217997300025818538436</v>
      </c>
      <c r="I229" s="48">
        <f>VLOOKUP(H229,银行退汇!H:K,4,FALSE)</f>
        <v>436</v>
      </c>
      <c r="J229" s="48">
        <f t="shared" si="15"/>
        <v>1</v>
      </c>
      <c r="K229" s="48" t="e">
        <f>VLOOKUP(H229,银行退汇!G:K,2,FALSE)</f>
        <v>#N/A</v>
      </c>
      <c r="L229" s="48" t="e">
        <f>VLOOKUP(H229,网银退汇!C:D,2,FALSE)</f>
        <v>#N/A</v>
      </c>
    </row>
    <row r="230" spans="1:12">
      <c r="A230" s="23" t="s">
        <v>1498</v>
      </c>
      <c r="B230" s="23" t="s">
        <v>2010</v>
      </c>
      <c r="C230" s="49" t="str">
        <f t="shared" si="12"/>
        <v>20170620</v>
      </c>
      <c r="D230" s="49" t="str">
        <f t="shared" si="13"/>
        <v>0052574981</v>
      </c>
      <c r="E230" t="s">
        <v>123</v>
      </c>
      <c r="F230" s="23" t="s">
        <v>2011</v>
      </c>
      <c r="G230">
        <v>261</v>
      </c>
      <c r="H230" s="48" t="str">
        <f t="shared" si="14"/>
        <v>6223691334945775261</v>
      </c>
      <c r="I230" s="48">
        <f>VLOOKUP(H230,银行退汇!H:K,4,FALSE)</f>
        <v>261</v>
      </c>
      <c r="J230" s="48">
        <f t="shared" si="15"/>
        <v>1</v>
      </c>
      <c r="K230" s="48" t="e">
        <f>VLOOKUP(H230,银行退汇!G:K,2,FALSE)</f>
        <v>#N/A</v>
      </c>
      <c r="L230" s="48" t="e">
        <f>VLOOKUP(H230,网银退汇!C:D,2,FALSE)</f>
        <v>#N/A</v>
      </c>
    </row>
    <row r="231" spans="1:12">
      <c r="A231" s="23" t="s">
        <v>1500</v>
      </c>
      <c r="B231" s="23" t="s">
        <v>2012</v>
      </c>
      <c r="C231" s="49" t="str">
        <f t="shared" si="12"/>
        <v>20170620</v>
      </c>
      <c r="D231" s="49" t="str">
        <f t="shared" si="13"/>
        <v>0052584495</v>
      </c>
      <c r="E231" t="s">
        <v>123</v>
      </c>
      <c r="F231" s="23" t="s">
        <v>2013</v>
      </c>
      <c r="G231">
        <v>100</v>
      </c>
      <c r="H231" s="48" t="str">
        <f t="shared" si="14"/>
        <v>6217003920002433829100</v>
      </c>
      <c r="I231" s="48" t="e">
        <f>VLOOKUP(H231,银行退汇!H:K,4,FALSE)</f>
        <v>#N/A</v>
      </c>
      <c r="J231" s="48" t="e">
        <f t="shared" si="15"/>
        <v>#N/A</v>
      </c>
      <c r="K231" s="48" t="e">
        <f>VLOOKUP(H231,银行退汇!G:K,2,FALSE)</f>
        <v>#N/A</v>
      </c>
      <c r="L231" s="48" t="e">
        <f>VLOOKUP(H231,网银退汇!C:D,2,FALSE)</f>
        <v>#N/A</v>
      </c>
    </row>
    <row r="232" spans="1:12">
      <c r="A232" s="23" t="s">
        <v>1502</v>
      </c>
      <c r="B232" s="23" t="s">
        <v>2014</v>
      </c>
      <c r="C232" s="49" t="str">
        <f t="shared" si="12"/>
        <v>20170620</v>
      </c>
      <c r="D232" s="49" t="str">
        <f t="shared" si="13"/>
        <v>0052591770</v>
      </c>
      <c r="E232" t="s">
        <v>123</v>
      </c>
      <c r="F232" s="23" t="s">
        <v>1874</v>
      </c>
      <c r="G232">
        <v>743</v>
      </c>
      <c r="H232" s="48" t="str">
        <f t="shared" si="14"/>
        <v>6223691682409853743</v>
      </c>
      <c r="I232" s="48" t="e">
        <f>VLOOKUP(H232,银行退汇!H:K,4,FALSE)</f>
        <v>#N/A</v>
      </c>
      <c r="J232" s="48" t="e">
        <f t="shared" si="15"/>
        <v>#N/A</v>
      </c>
      <c r="K232" s="48" t="e">
        <f>VLOOKUP(H232,银行退汇!G:K,2,FALSE)</f>
        <v>#N/A</v>
      </c>
      <c r="L232" s="48" t="e">
        <f>VLOOKUP(H232,网银退汇!C:D,2,FALSE)</f>
        <v>#N/A</v>
      </c>
    </row>
    <row r="233" spans="1:12">
      <c r="A233" s="23" t="s">
        <v>1504</v>
      </c>
      <c r="B233" s="23" t="s">
        <v>2015</v>
      </c>
      <c r="C233" s="49" t="str">
        <f t="shared" si="12"/>
        <v>20170620</v>
      </c>
      <c r="D233" s="49" t="str">
        <f t="shared" si="13"/>
        <v>0052601146</v>
      </c>
      <c r="E233" t="s">
        <v>123</v>
      </c>
      <c r="F233" s="23" t="s">
        <v>2016</v>
      </c>
      <c r="G233">
        <v>53</v>
      </c>
      <c r="H233" s="48" t="str">
        <f t="shared" si="14"/>
        <v>622253243898828053</v>
      </c>
      <c r="I233" s="48" t="e">
        <f>VLOOKUP(H233,银行退汇!H:K,4,FALSE)</f>
        <v>#N/A</v>
      </c>
      <c r="J233" s="48" t="e">
        <f t="shared" si="15"/>
        <v>#N/A</v>
      </c>
      <c r="K233" s="48" t="e">
        <f>VLOOKUP(H233,银行退汇!G:K,2,FALSE)</f>
        <v>#N/A</v>
      </c>
      <c r="L233" s="48" t="e">
        <f>VLOOKUP(H233,网银退汇!C:D,2,FALSE)</f>
        <v>#N/A</v>
      </c>
    </row>
    <row r="234" spans="1:12">
      <c r="A234" s="23" t="s">
        <v>1506</v>
      </c>
      <c r="B234" s="23" t="s">
        <v>2017</v>
      </c>
      <c r="C234" s="49" t="str">
        <f t="shared" si="12"/>
        <v>20170620</v>
      </c>
      <c r="D234" s="49" t="str">
        <f t="shared" si="13"/>
        <v>0052602936</v>
      </c>
      <c r="E234" t="s">
        <v>123</v>
      </c>
      <c r="F234" s="23" t="s">
        <v>2018</v>
      </c>
      <c r="G234">
        <v>91</v>
      </c>
      <c r="H234" s="48" t="str">
        <f t="shared" si="14"/>
        <v>623190000001575525591</v>
      </c>
      <c r="I234" s="48" t="e">
        <f>VLOOKUP(H234,银行退汇!H:K,4,FALSE)</f>
        <v>#N/A</v>
      </c>
      <c r="J234" s="48" t="e">
        <f t="shared" si="15"/>
        <v>#N/A</v>
      </c>
      <c r="K234" s="48" t="e">
        <f>VLOOKUP(H234,银行退汇!G:K,2,FALSE)</f>
        <v>#N/A</v>
      </c>
      <c r="L234" s="48" t="e">
        <f>VLOOKUP(H234,网银退汇!C:D,2,FALSE)</f>
        <v>#N/A</v>
      </c>
    </row>
    <row r="235" spans="1:12">
      <c r="A235" s="23" t="s">
        <v>1508</v>
      </c>
      <c r="B235" s="23" t="s">
        <v>2019</v>
      </c>
      <c r="C235" s="49" t="str">
        <f t="shared" si="12"/>
        <v>20170620</v>
      </c>
      <c r="D235" s="49" t="str">
        <f t="shared" si="13"/>
        <v>0052605105</v>
      </c>
      <c r="E235" t="s">
        <v>123</v>
      </c>
      <c r="F235" s="23" t="s">
        <v>2020</v>
      </c>
      <c r="G235">
        <v>509</v>
      </c>
      <c r="H235" s="48" t="str">
        <f t="shared" si="14"/>
        <v>6283174002919817509</v>
      </c>
      <c r="I235" s="48" t="e">
        <f>VLOOKUP(H235,银行退汇!H:K,4,FALSE)</f>
        <v>#N/A</v>
      </c>
      <c r="J235" s="48" t="e">
        <f t="shared" si="15"/>
        <v>#N/A</v>
      </c>
      <c r="K235" s="48" t="e">
        <f>VLOOKUP(H235,银行退汇!G:K,2,FALSE)</f>
        <v>#N/A</v>
      </c>
      <c r="L235" s="48" t="e">
        <f>VLOOKUP(H235,网银退汇!C:D,2,FALSE)</f>
        <v>#N/A</v>
      </c>
    </row>
    <row r="236" spans="1:12">
      <c r="A236" s="23" t="s">
        <v>1510</v>
      </c>
      <c r="B236" s="23" t="s">
        <v>2021</v>
      </c>
      <c r="C236" s="49" t="str">
        <f t="shared" si="12"/>
        <v>20170620</v>
      </c>
      <c r="D236" s="49" t="str">
        <f t="shared" si="13"/>
        <v>0052621043</v>
      </c>
      <c r="E236" t="s">
        <v>123</v>
      </c>
      <c r="F236" s="23" t="s">
        <v>2022</v>
      </c>
      <c r="G236">
        <v>700</v>
      </c>
      <c r="H236" s="48" t="str">
        <f t="shared" si="14"/>
        <v>6210178002016233489700</v>
      </c>
      <c r="I236" s="48" t="e">
        <f>VLOOKUP(H236,银行退汇!H:K,4,FALSE)</f>
        <v>#N/A</v>
      </c>
      <c r="J236" s="48" t="e">
        <f t="shared" si="15"/>
        <v>#N/A</v>
      </c>
      <c r="K236" s="48" t="e">
        <f>VLOOKUP(H236,银行退汇!G:K,2,FALSE)</f>
        <v>#N/A</v>
      </c>
      <c r="L236" s="48" t="e">
        <f>VLOOKUP(H236,网银退汇!C:D,2,FALSE)</f>
        <v>#N/A</v>
      </c>
    </row>
    <row r="237" spans="1:12">
      <c r="A237" s="23" t="s">
        <v>1512</v>
      </c>
      <c r="B237" s="23" t="s">
        <v>2023</v>
      </c>
      <c r="C237" s="49" t="str">
        <f t="shared" si="12"/>
        <v>20170620</v>
      </c>
      <c r="D237" s="49" t="str">
        <f t="shared" si="13"/>
        <v>0052623364</v>
      </c>
      <c r="E237" t="s">
        <v>123</v>
      </c>
      <c r="F237" s="23" t="s">
        <v>2022</v>
      </c>
      <c r="G237">
        <v>12</v>
      </c>
      <c r="H237" s="48" t="str">
        <f t="shared" si="14"/>
        <v>621017800201623348912</v>
      </c>
      <c r="I237" s="48" t="e">
        <f>VLOOKUP(H237,银行退汇!H:K,4,FALSE)</f>
        <v>#N/A</v>
      </c>
      <c r="J237" s="48" t="e">
        <f t="shared" si="15"/>
        <v>#N/A</v>
      </c>
      <c r="K237" s="48" t="e">
        <f>VLOOKUP(H237,银行退汇!G:K,2,FALSE)</f>
        <v>#N/A</v>
      </c>
      <c r="L237" s="48" t="e">
        <f>VLOOKUP(H237,网银退汇!C:D,2,FALSE)</f>
        <v>#N/A</v>
      </c>
    </row>
    <row r="238" spans="1:12">
      <c r="A238" s="23" t="s">
        <v>1514</v>
      </c>
      <c r="B238" s="23" t="s">
        <v>2024</v>
      </c>
      <c r="C238" s="49" t="str">
        <f t="shared" si="12"/>
        <v>20170620</v>
      </c>
      <c r="D238" s="49" t="str">
        <f t="shared" si="13"/>
        <v>0052628267</v>
      </c>
      <c r="E238" t="s">
        <v>123</v>
      </c>
      <c r="F238" s="23" t="s">
        <v>2025</v>
      </c>
      <c r="G238">
        <v>50</v>
      </c>
      <c r="H238" s="48" t="str">
        <f t="shared" si="14"/>
        <v>621700392000269715950</v>
      </c>
      <c r="I238" s="48" t="e">
        <f>VLOOKUP(H238,银行退汇!H:K,4,FALSE)</f>
        <v>#N/A</v>
      </c>
      <c r="J238" s="48" t="e">
        <f t="shared" si="15"/>
        <v>#N/A</v>
      </c>
      <c r="K238" s="48" t="e">
        <f>VLOOKUP(H238,银行退汇!G:K,2,FALSE)</f>
        <v>#N/A</v>
      </c>
      <c r="L238" s="48" t="e">
        <f>VLOOKUP(H238,网银退汇!C:D,2,FALSE)</f>
        <v>#N/A</v>
      </c>
    </row>
    <row r="239" spans="1:12">
      <c r="A239" s="23" t="s">
        <v>1516</v>
      </c>
      <c r="B239" s="23" t="s">
        <v>2026</v>
      </c>
      <c r="C239" s="49" t="str">
        <f t="shared" si="12"/>
        <v>20170620</v>
      </c>
      <c r="D239" s="49" t="str">
        <f t="shared" si="13"/>
        <v>0052629688</v>
      </c>
      <c r="E239" t="s">
        <v>123</v>
      </c>
      <c r="F239" s="23" t="s">
        <v>2025</v>
      </c>
      <c r="G239">
        <v>40</v>
      </c>
      <c r="H239" s="48" t="str">
        <f t="shared" si="14"/>
        <v>621700392000269715940</v>
      </c>
      <c r="I239" s="48" t="e">
        <f>VLOOKUP(H239,银行退汇!H:K,4,FALSE)</f>
        <v>#N/A</v>
      </c>
      <c r="J239" s="48" t="e">
        <f t="shared" si="15"/>
        <v>#N/A</v>
      </c>
      <c r="K239" s="48" t="e">
        <f>VLOOKUP(H239,银行退汇!G:K,2,FALSE)</f>
        <v>#N/A</v>
      </c>
      <c r="L239" s="48" t="e">
        <f>VLOOKUP(H239,网银退汇!C:D,2,FALSE)</f>
        <v>#N/A</v>
      </c>
    </row>
    <row r="240" spans="1:12">
      <c r="A240" s="23" t="s">
        <v>1518</v>
      </c>
      <c r="B240" s="23" t="s">
        <v>2027</v>
      </c>
      <c r="C240" s="49" t="str">
        <f t="shared" si="12"/>
        <v>20170620</v>
      </c>
      <c r="D240" s="49" t="str">
        <f t="shared" si="13"/>
        <v>0052642395</v>
      </c>
      <c r="E240" t="s">
        <v>123</v>
      </c>
      <c r="F240" s="23" t="s">
        <v>2028</v>
      </c>
      <c r="G240">
        <v>630</v>
      </c>
      <c r="H240" s="48" t="str">
        <f t="shared" si="14"/>
        <v>6228451930024674213630</v>
      </c>
      <c r="I240" s="48" t="e">
        <f>VLOOKUP(H240,银行退汇!H:K,4,FALSE)</f>
        <v>#N/A</v>
      </c>
      <c r="J240" s="48" t="e">
        <f t="shared" si="15"/>
        <v>#N/A</v>
      </c>
      <c r="K240" s="48" t="e">
        <f>VLOOKUP(H240,银行退汇!G:K,2,FALSE)</f>
        <v>#N/A</v>
      </c>
      <c r="L240" s="48" t="e">
        <f>VLOOKUP(H240,网银退汇!C:D,2,FALSE)</f>
        <v>#N/A</v>
      </c>
    </row>
    <row r="241" spans="1:12">
      <c r="A241" s="23" t="s">
        <v>1520</v>
      </c>
      <c r="B241" s="23" t="s">
        <v>2029</v>
      </c>
      <c r="C241" s="49" t="str">
        <f t="shared" si="12"/>
        <v>20170620</v>
      </c>
      <c r="D241" s="49" t="str">
        <f t="shared" si="13"/>
        <v>0052642588</v>
      </c>
      <c r="E241" t="s">
        <v>123</v>
      </c>
      <c r="F241" s="23" t="s">
        <v>2030</v>
      </c>
      <c r="G241">
        <v>96</v>
      </c>
      <c r="H241" s="48" t="str">
        <f t="shared" si="14"/>
        <v>622231001710715496</v>
      </c>
      <c r="I241" s="48" t="e">
        <f>VLOOKUP(H241,银行退汇!H:K,4,FALSE)</f>
        <v>#N/A</v>
      </c>
      <c r="J241" s="48" t="e">
        <f t="shared" si="15"/>
        <v>#N/A</v>
      </c>
      <c r="K241" s="48" t="e">
        <f>VLOOKUP(H241,银行退汇!G:K,2,FALSE)</f>
        <v>#N/A</v>
      </c>
      <c r="L241" s="48" t="e">
        <f>VLOOKUP(H241,网银退汇!C:D,2,FALSE)</f>
        <v>#N/A</v>
      </c>
    </row>
    <row r="242" spans="1:12">
      <c r="A242" s="23" t="s">
        <v>1522</v>
      </c>
      <c r="B242" s="23" t="s">
        <v>2031</v>
      </c>
      <c r="C242" s="49" t="str">
        <f t="shared" si="12"/>
        <v>20170620</v>
      </c>
      <c r="D242" s="49" t="str">
        <f t="shared" si="13"/>
        <v>0052642595</v>
      </c>
      <c r="E242" t="s">
        <v>123</v>
      </c>
      <c r="F242" s="23" t="s">
        <v>2032</v>
      </c>
      <c r="G242">
        <v>150</v>
      </c>
      <c r="H242" s="48" t="str">
        <f t="shared" si="14"/>
        <v>6215582502000547124150</v>
      </c>
      <c r="I242" s="48" t="e">
        <f>VLOOKUP(H242,银行退汇!H:K,4,FALSE)</f>
        <v>#N/A</v>
      </c>
      <c r="J242" s="48" t="e">
        <f t="shared" si="15"/>
        <v>#N/A</v>
      </c>
      <c r="K242" s="48" t="e">
        <f>VLOOKUP(H242,银行退汇!G:K,2,FALSE)</f>
        <v>#N/A</v>
      </c>
      <c r="L242" s="48" t="e">
        <f>VLOOKUP(H242,网银退汇!C:D,2,FALSE)</f>
        <v>#N/A</v>
      </c>
    </row>
    <row r="243" spans="1:12">
      <c r="A243" s="23" t="s">
        <v>1524</v>
      </c>
      <c r="B243" s="23" t="s">
        <v>2033</v>
      </c>
      <c r="C243" s="49" t="str">
        <f t="shared" si="12"/>
        <v>20170620</v>
      </c>
      <c r="D243" s="49" t="str">
        <f t="shared" si="13"/>
        <v>0052643319</v>
      </c>
      <c r="E243" t="s">
        <v>123</v>
      </c>
      <c r="F243" s="23" t="s">
        <v>2034</v>
      </c>
      <c r="G243">
        <v>54</v>
      </c>
      <c r="H243" s="48" t="str">
        <f t="shared" si="14"/>
        <v>622155087855541054</v>
      </c>
      <c r="I243" s="48" t="e">
        <f>VLOOKUP(H243,银行退汇!H:K,4,FALSE)</f>
        <v>#N/A</v>
      </c>
      <c r="J243" s="48" t="e">
        <f t="shared" si="15"/>
        <v>#N/A</v>
      </c>
      <c r="K243" s="48" t="e">
        <f>VLOOKUP(H243,银行退汇!G:K,2,FALSE)</f>
        <v>#N/A</v>
      </c>
      <c r="L243" s="48" t="e">
        <f>VLOOKUP(H243,网银退汇!C:D,2,FALSE)</f>
        <v>#N/A</v>
      </c>
    </row>
    <row r="244" spans="1:12">
      <c r="A244" s="23" t="s">
        <v>1526</v>
      </c>
      <c r="B244" s="23" t="s">
        <v>2035</v>
      </c>
      <c r="C244" s="49" t="str">
        <f t="shared" si="12"/>
        <v>20170620</v>
      </c>
      <c r="D244" s="49" t="str">
        <f t="shared" si="13"/>
        <v>0052643587</v>
      </c>
      <c r="E244" t="s">
        <v>123</v>
      </c>
      <c r="F244" s="23" t="s">
        <v>2036</v>
      </c>
      <c r="G244">
        <v>700</v>
      </c>
      <c r="H244" s="48" t="str">
        <f t="shared" si="14"/>
        <v>6223691074963327700</v>
      </c>
      <c r="I244" s="48" t="e">
        <f>VLOOKUP(H244,银行退汇!H:K,4,FALSE)</f>
        <v>#N/A</v>
      </c>
      <c r="J244" s="48" t="e">
        <f t="shared" si="15"/>
        <v>#N/A</v>
      </c>
      <c r="K244" s="48" t="e">
        <f>VLOOKUP(H244,银行退汇!G:K,2,FALSE)</f>
        <v>#N/A</v>
      </c>
      <c r="L244" s="48" t="e">
        <f>VLOOKUP(H244,网银退汇!C:D,2,FALSE)</f>
        <v>#N/A</v>
      </c>
    </row>
    <row r="245" spans="1:12">
      <c r="A245" s="23" t="s">
        <v>1528</v>
      </c>
      <c r="B245" s="23" t="s">
        <v>2037</v>
      </c>
      <c r="C245" s="49" t="str">
        <f t="shared" si="12"/>
        <v>20170620</v>
      </c>
      <c r="D245" s="49" t="str">
        <f t="shared" si="13"/>
        <v>0052644640</v>
      </c>
      <c r="E245" t="s">
        <v>123</v>
      </c>
      <c r="F245" s="23" t="s">
        <v>2038</v>
      </c>
      <c r="G245">
        <v>1536</v>
      </c>
      <c r="H245" s="48" t="str">
        <f t="shared" si="14"/>
        <v>62236917259622561536</v>
      </c>
      <c r="I245" s="48">
        <f>VLOOKUP(H245,银行退汇!H:K,4,FALSE)</f>
        <v>1536</v>
      </c>
      <c r="J245" s="48">
        <f t="shared" si="15"/>
        <v>1</v>
      </c>
      <c r="K245" s="48" t="e">
        <f>VLOOKUP(H245,银行退汇!G:K,2,FALSE)</f>
        <v>#N/A</v>
      </c>
      <c r="L245" s="48" t="e">
        <f>VLOOKUP(H245,网银退汇!C:D,2,FALSE)</f>
        <v>#N/A</v>
      </c>
    </row>
    <row r="246" spans="1:12">
      <c r="A246" s="23" t="s">
        <v>1530</v>
      </c>
      <c r="B246" s="23" t="s">
        <v>2039</v>
      </c>
      <c r="C246" s="49" t="str">
        <f t="shared" si="12"/>
        <v>20170620</v>
      </c>
      <c r="D246" s="49" t="str">
        <f t="shared" si="13"/>
        <v>0052648704</v>
      </c>
      <c r="E246" t="s">
        <v>123</v>
      </c>
      <c r="F246" s="23" t="s">
        <v>2040</v>
      </c>
      <c r="G246">
        <v>173</v>
      </c>
      <c r="H246" s="48" t="str">
        <f t="shared" si="14"/>
        <v>6228481198516876779173</v>
      </c>
      <c r="I246" s="48" t="e">
        <f>VLOOKUP(H246,银行退汇!H:K,4,FALSE)</f>
        <v>#N/A</v>
      </c>
      <c r="J246" s="48" t="e">
        <f t="shared" si="15"/>
        <v>#N/A</v>
      </c>
      <c r="K246" s="48" t="e">
        <f>VLOOKUP(H246,银行退汇!G:K,2,FALSE)</f>
        <v>#N/A</v>
      </c>
      <c r="L246" s="48" t="e">
        <f>VLOOKUP(H246,网银退汇!C:D,2,FALSE)</f>
        <v>#N/A</v>
      </c>
    </row>
  </sheetData>
  <autoFilter ref="A1:X246">
    <filterColumn colId="2">
      <filters>
        <filter val="20170620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银行退</vt:lpstr>
      <vt:lpstr>银行退汇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2017-06-25T17:47:34Z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