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\Documents\projects\sustainbale-it\co2-inventory\"/>
    </mc:Choice>
  </mc:AlternateContent>
  <xr:revisionPtr revIDLastSave="0" documentId="8_{5A094D68-9465-4632-8660-BE43092042B4}" xr6:coauthVersionLast="47" xr6:coauthVersionMax="47" xr10:uidLastSave="{00000000-0000-0000-0000-000000000000}"/>
  <bookViews>
    <workbookView xWindow="-108" yWindow="-108" windowWidth="23256" windowHeight="13896" xr2:uid="{00DFB48A-7FA1-423F-947E-51911387DC15}"/>
  </bookViews>
  <sheets>
    <sheet name="Zusammenfassung" sheetId="6" r:id="rId1"/>
    <sheet name="Server" sheetId="1" r:id="rId2"/>
    <sheet name="Arbeitsplätze" sheetId="2" r:id="rId3"/>
    <sheet name="Andere-Devices" sheetId="8" r:id="rId4"/>
    <sheet name="Cloud" sheetId="3" r:id="rId5"/>
    <sheet name="Trans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" l="1"/>
  <c r="C12" i="6" s="1"/>
  <c r="C9" i="4"/>
  <c r="C8" i="4"/>
  <c r="C7" i="4"/>
  <c r="C6" i="4"/>
  <c r="C5" i="4"/>
  <c r="C4" i="4"/>
  <c r="C3" i="4"/>
  <c r="I10" i="1"/>
  <c r="I9" i="1"/>
  <c r="I8" i="1"/>
  <c r="I7" i="1"/>
  <c r="I6" i="1"/>
  <c r="I5" i="1"/>
  <c r="I4" i="1"/>
  <c r="I3" i="1"/>
  <c r="I2" i="1"/>
  <c r="H6" i="2"/>
  <c r="G6" i="2"/>
  <c r="H5" i="2"/>
  <c r="G5" i="2"/>
  <c r="H4" i="2"/>
  <c r="G4" i="2"/>
  <c r="H3" i="2"/>
  <c r="G3" i="2"/>
  <c r="H6" i="8"/>
  <c r="G6" i="8"/>
  <c r="H5" i="8"/>
  <c r="G5" i="8"/>
  <c r="H4" i="8"/>
  <c r="G4" i="8"/>
  <c r="F11" i="8"/>
  <c r="G11" i="8"/>
  <c r="F12" i="8"/>
  <c r="G12" i="8"/>
  <c r="F13" i="8"/>
  <c r="G3" i="8" s="1"/>
  <c r="G13" i="8"/>
  <c r="H3" i="8" s="1"/>
  <c r="F14" i="8"/>
  <c r="G14" i="8"/>
  <c r="F15" i="8"/>
  <c r="G15" i="8"/>
  <c r="G19" i="8"/>
  <c r="F19" i="8"/>
  <c r="G18" i="8"/>
  <c r="F18" i="8"/>
  <c r="G17" i="8"/>
  <c r="F17" i="8"/>
  <c r="G16" i="8"/>
  <c r="F16" i="8"/>
  <c r="H2" i="8"/>
  <c r="G2" i="8"/>
  <c r="G2" i="2"/>
  <c r="G19" i="2"/>
  <c r="G18" i="2"/>
  <c r="G17" i="2"/>
  <c r="G16" i="2"/>
  <c r="G15" i="2"/>
  <c r="G14" i="2"/>
  <c r="G13" i="2"/>
  <c r="G12" i="2"/>
  <c r="G11" i="2"/>
  <c r="H2" i="2" s="1"/>
  <c r="F19" i="2"/>
  <c r="F18" i="2"/>
  <c r="F17" i="2"/>
  <c r="F16" i="2"/>
  <c r="F15" i="2"/>
  <c r="F14" i="2"/>
  <c r="F13" i="2"/>
  <c r="F12" i="2"/>
  <c r="F11" i="2"/>
  <c r="D3" i="1"/>
  <c r="C10" i="4" l="1"/>
  <c r="C13" i="6" s="1"/>
  <c r="I2" i="8"/>
  <c r="I11" i="1"/>
  <c r="C9" i="6" s="1"/>
  <c r="I5" i="8"/>
  <c r="I6" i="2"/>
  <c r="I6" i="8"/>
  <c r="I3" i="8"/>
  <c r="I4" i="8"/>
  <c r="I5" i="2"/>
  <c r="I4" i="2"/>
  <c r="I3" i="2"/>
  <c r="I2" i="2"/>
  <c r="I7" i="8" l="1"/>
  <c r="C11" i="6" s="1"/>
  <c r="I7" i="2"/>
  <c r="C10" i="6" s="1"/>
  <c r="C15" i="6" l="1"/>
</calcChain>
</file>

<file path=xl/sharedStrings.xml><?xml version="1.0" encoding="utf-8"?>
<sst xmlns="http://schemas.openxmlformats.org/spreadsheetml/2006/main" count="139" uniqueCount="72">
  <si>
    <t>Server-Kennung</t>
  </si>
  <si>
    <t>Marke</t>
  </si>
  <si>
    <t>Typ</t>
  </si>
  <si>
    <t>Jährlich kWh</t>
  </si>
  <si>
    <t>Graue Energie</t>
  </si>
  <si>
    <t>Standort</t>
  </si>
  <si>
    <t>PUE</t>
  </si>
  <si>
    <t>gCO2eq/kWh</t>
  </si>
  <si>
    <t>Schweiz</t>
  </si>
  <si>
    <t>Bemerkung</t>
  </si>
  <si>
    <t>Schätzung schweizer durchschnitt. PUE, kleinere RZ üblicherweise höher bis 2.3</t>
  </si>
  <si>
    <t>Endgerät-Setup-ID</t>
  </si>
  <si>
    <t>Beschreibung</t>
  </si>
  <si>
    <t>Anzahl</t>
  </si>
  <si>
    <t>Kommentar</t>
  </si>
  <si>
    <t>HP</t>
  </si>
  <si>
    <t>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</t>
  </si>
  <si>
    <t>eCO2kg/Jahr</t>
  </si>
  <si>
    <t>Lebensdauer</t>
  </si>
  <si>
    <t>ProLiandtDL380 Gen9</t>
  </si>
  <si>
    <t>kgCO2eq Graue Energie</t>
  </si>
  <si>
    <t>Endgeräte-Setup-ID</t>
  </si>
  <si>
    <t>Gerät</t>
  </si>
  <si>
    <t>Laptop/2-Bildschirme/Dock</t>
  </si>
  <si>
    <t>Standard-Workplace</t>
  </si>
  <si>
    <t>Lenovo Laptop</t>
  </si>
  <si>
    <t>Bildschirm</t>
  </si>
  <si>
    <t>Total Jährlich kWh</t>
  </si>
  <si>
    <t>Total graue Energie kgCO2</t>
  </si>
  <si>
    <t>Einzeln kWh jährlich</t>
  </si>
  <si>
    <t>Dock</t>
  </si>
  <si>
    <t>Apple-Workplace</t>
  </si>
  <si>
    <t>iMac 24" 2019</t>
  </si>
  <si>
    <t>Bildschirm 24"</t>
  </si>
  <si>
    <t>iMac/Bildschirm</t>
  </si>
  <si>
    <t>Server</t>
  </si>
  <si>
    <t>Arbeitsplätze</t>
  </si>
  <si>
    <t>Andere Devices</t>
  </si>
  <si>
    <t>Total</t>
  </si>
  <si>
    <t>Total kgCO2eq/Jahr</t>
  </si>
  <si>
    <t>kgCOeq/Jahr</t>
  </si>
  <si>
    <t>Cloud</t>
  </si>
  <si>
    <t>Transport</t>
  </si>
  <si>
    <t>Device-Setup-ID</t>
  </si>
  <si>
    <t>läuft 24/7</t>
  </si>
  <si>
    <t>Synology</t>
  </si>
  <si>
    <t>Backup-NAS</t>
  </si>
  <si>
    <t>DS920+</t>
  </si>
  <si>
    <t>Archiv-NAS</t>
  </si>
  <si>
    <t>CO2-Inventar</t>
  </si>
  <si>
    <t>Mit diesem Sheet, lässt sich das CO2 Inventar einer Organisation erstellen.</t>
  </si>
  <si>
    <t>Zeitterminal</t>
  </si>
  <si>
    <t>kgCO2</t>
  </si>
  <si>
    <t>Transport-Art</t>
  </si>
  <si>
    <t>Flight calculators</t>
  </si>
  <si>
    <t>https://co2.myclimate.org/de/flight_calculators/new</t>
  </si>
  <si>
    <t>https://www.icao.int/environmental-protection/Carbonoffset/Pages/default.aspx</t>
  </si>
  <si>
    <t>Car Calculator</t>
  </si>
  <si>
    <t>https://co2.myclimate.org/en/car_calculators/new</t>
  </si>
  <si>
    <t>https://calculator.carbonfootprint.com/calculator.aspx?tab=4</t>
  </si>
  <si>
    <t>https://calculator.carbonfootprint.com/calculator.aspx?tab=3</t>
  </si>
  <si>
    <t>Flug-ZRH-JFK-Retour</t>
  </si>
  <si>
    <t>Pendeln-15km</t>
  </si>
  <si>
    <t>Cloud-Service</t>
  </si>
  <si>
    <t>Jira-Cloud</t>
  </si>
  <si>
    <t>unbekannt</t>
  </si>
  <si>
    <t>Test Server</t>
  </si>
  <si>
    <t>Main Server</t>
  </si>
  <si>
    <t>ProLiant DL 380 Gen 8</t>
  </si>
  <si>
    <t>DS224+</t>
  </si>
  <si>
    <t>Maschinensteuerung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</si>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</sst>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Lato"/>
      <family val="2"/>
    </font>
    <font>
      <b/>
      <sz val="11"/>
      <color theme="1"/>
      <name val="Lato"/>
      <family val="2"/>
    </font>
    <font>
      <u/>
      <sz val="11"/>
      <color theme="1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1" applyBorder="1"/>
    <xf numFmtId="1" fontId="0" fillId="0" borderId="1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1" fontId="1" fillId="0" borderId="1" xfId="0" applyNumberFormat="1" applyFont="1" applyBorder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carbonfootprint.com/calculator.aspx?tab=3" TargetMode="External"/><Relationship Id="rId2" Type="http://schemas.openxmlformats.org/officeDocument/2006/relationships/hyperlink" Target="https://www.icao.int/environmental-protection/Carbonoffset/Pages/default.aspx" TargetMode="External"/><Relationship Id="rId1" Type="http://schemas.openxmlformats.org/officeDocument/2006/relationships/hyperlink" Target="https://co2.myclimate.org/de/flight_calculators/new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co2.myclimate.org/en/car_calculators/new" TargetMode="External"/><Relationship Id="rId4" Type="http://schemas.openxmlformats.org/officeDocument/2006/relationships/hyperlink" Target="https://calculator.carbonfootprint.com/calculator.aspx?tab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078-33AE-48DF-88A2-9A7F517C507E}">
  <dimension ref="A2:C15"/>
  <sheetViews>
    <sheetView tabSelected="1" workbookViewId="0">
      <selection activeCell="C13" sqref="C13"/>
    </sheetView>
  </sheetViews>
  <sheetFormatPr baseColWidth="10" defaultRowHeight="13.8" x14ac:dyDescent="0.25"/>
  <cols>
    <col min="2" max="2" width="19" customWidth="1"/>
  </cols>
  <sheetData>
    <row r="2" spans="1:3" x14ac:dyDescent="0.25">
      <c r="A2" t="s">
        <v>49</v>
      </c>
    </row>
    <row r="4" spans="1:3" x14ac:dyDescent="0.25">
      <c r="A4" t="s">
        <v>50</v>
      </c>
    </row>
    <row r="8" spans="1:3" x14ac:dyDescent="0.25">
      <c r="C8" s="8" t="s">
        <v>17</v>
      </c>
    </row>
    <row r="9" spans="1:3" x14ac:dyDescent="0.25">
      <c r="B9" s="2" t="s">
        <v>35</v>
      </c>
      <c r="C9" s="6">
        <f>Server!I11</f>
        <v>596.96506666666664</v>
      </c>
    </row>
    <row r="10" spans="1:3" x14ac:dyDescent="0.25">
      <c r="B10" s="2" t="s">
        <v>36</v>
      </c>
      <c r="C10" s="6">
        <f ca="1">Arbeitsplätze!I7</f>
        <v>1255.8050000000001</v>
      </c>
    </row>
    <row r="11" spans="1:3" x14ac:dyDescent="0.25">
      <c r="B11" s="2" t="s">
        <v>37</v>
      </c>
      <c r="C11" s="6">
        <f ca="1">'Andere-Devices'!I7</f>
        <v>658.20266666666669</v>
      </c>
    </row>
    <row r="12" spans="1:3" x14ac:dyDescent="0.25">
      <c r="B12" s="2" t="s">
        <v>41</v>
      </c>
      <c r="C12" s="2">
        <f>Cloud!B6</f>
        <v>0</v>
      </c>
    </row>
    <row r="13" spans="1:3" x14ac:dyDescent="0.25">
      <c r="B13" s="2" t="s">
        <v>42</v>
      </c>
      <c r="C13" s="2">
        <f>Transport!C10</f>
        <v>8800</v>
      </c>
    </row>
    <row r="15" spans="1:3" x14ac:dyDescent="0.25">
      <c r="B15" s="1" t="s">
        <v>38</v>
      </c>
      <c r="C15" s="9">
        <f ca="1">SUM(C9:C13)</f>
        <v>11310.972733333334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AC3F-6295-4FEB-9E9F-27E4A1E23E64}">
  <dimension ref="A1:I21"/>
  <sheetViews>
    <sheetView workbookViewId="0">
      <selection activeCell="C2" sqref="C2:C10"/>
    </sheetView>
  </sheetViews>
  <sheetFormatPr baseColWidth="10" defaultRowHeight="13.8" x14ac:dyDescent="0.25"/>
  <cols>
    <col min="1" max="1" width="21.3984375" bestFit="1" customWidth="1"/>
    <col min="3" max="3" width="18.5" bestFit="1" customWidth="1"/>
    <col min="5" max="5" width="16" customWidth="1"/>
    <col min="6" max="7" width="20.796875" customWidth="1"/>
    <col min="8" max="8" width="24.296875" customWidth="1"/>
    <col min="9" max="9" width="20.79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18</v>
      </c>
      <c r="H1" s="3" t="s">
        <v>9</v>
      </c>
      <c r="I1" s="7" t="s">
        <v>40</v>
      </c>
    </row>
    <row r="2" spans="1:9" x14ac:dyDescent="0.25">
      <c r="A2" s="2" t="s">
        <v>67</v>
      </c>
      <c r="B2" s="2" t="s">
        <v>15</v>
      </c>
      <c r="C2" s="2" t="s">
        <v>19</v>
      </c>
      <c r="D2" s="2">
        <v>2700</v>
      </c>
      <c r="E2" s="2">
        <v>1700</v>
      </c>
      <c r="F2" s="2" t="s">
        <v>8</v>
      </c>
      <c r="G2" s="2">
        <v>10</v>
      </c>
      <c r="H2" s="5" t="s">
        <v>16</v>
      </c>
      <c r="I2" s="6">
        <f>IFERROR((VLOOKUP(F2,$A$15:$D$21,2)*VLOOKUP(F2,$A$15:$D$21,3)*D2+(E2/G2))/1000,0)</f>
        <v>492.65</v>
      </c>
    </row>
    <row r="3" spans="1:9" x14ac:dyDescent="0.25">
      <c r="A3" s="2" t="s">
        <v>66</v>
      </c>
      <c r="B3" s="2" t="s">
        <v>15</v>
      </c>
      <c r="C3" s="2" t="s">
        <v>68</v>
      </c>
      <c r="D3" s="2">
        <f>0.1*2700</f>
        <v>270</v>
      </c>
      <c r="E3" s="2">
        <v>1700</v>
      </c>
      <c r="F3" s="2" t="s">
        <v>8</v>
      </c>
      <c r="G3" s="2">
        <v>12</v>
      </c>
      <c r="H3" s="2"/>
      <c r="I3" s="6">
        <f t="shared" ref="I3:I10" si="0">IFERROR((VLOOKUP(F3,$A$15:$D$21,2)*VLOOKUP(F3,$A$15:$D$21,3)*D3+(E3/G3))/1000,0)</f>
        <v>49.389666666666663</v>
      </c>
    </row>
    <row r="4" spans="1:9" x14ac:dyDescent="0.25">
      <c r="A4" s="2" t="s">
        <v>46</v>
      </c>
      <c r="B4" s="2" t="s">
        <v>45</v>
      </c>
      <c r="C4" s="2" t="s">
        <v>47</v>
      </c>
      <c r="D4" s="2">
        <v>171</v>
      </c>
      <c r="E4" s="2">
        <v>65</v>
      </c>
      <c r="F4" s="2" t="s">
        <v>8</v>
      </c>
      <c r="G4" s="2">
        <v>5</v>
      </c>
      <c r="H4" s="2"/>
      <c r="I4" s="6">
        <f t="shared" si="0"/>
        <v>31.203400000000002</v>
      </c>
    </row>
    <row r="5" spans="1:9" x14ac:dyDescent="0.25">
      <c r="A5" s="2" t="s">
        <v>48</v>
      </c>
      <c r="B5" s="2" t="s">
        <v>45</v>
      </c>
      <c r="C5" s="2" t="s">
        <v>69</v>
      </c>
      <c r="D5" s="2">
        <v>130</v>
      </c>
      <c r="E5" s="2">
        <v>50</v>
      </c>
      <c r="F5" s="2" t="s">
        <v>8</v>
      </c>
      <c r="G5" s="2">
        <v>5</v>
      </c>
      <c r="H5" s="2"/>
      <c r="I5" s="6">
        <f t="shared" si="0"/>
        <v>23.722000000000001</v>
      </c>
    </row>
    <row r="6" spans="1:9" x14ac:dyDescent="0.25">
      <c r="A6" s="2"/>
      <c r="B6" s="2"/>
      <c r="C6" s="2"/>
      <c r="D6" s="2"/>
      <c r="E6" s="2"/>
      <c r="F6" s="2"/>
      <c r="G6" s="2"/>
      <c r="H6" s="2"/>
      <c r="I6" s="6">
        <f t="shared" si="0"/>
        <v>0</v>
      </c>
    </row>
    <row r="7" spans="1:9" x14ac:dyDescent="0.25">
      <c r="A7" s="2"/>
      <c r="B7" s="2"/>
      <c r="C7" s="2"/>
      <c r="D7" s="2"/>
      <c r="E7" s="2"/>
      <c r="F7" s="2"/>
      <c r="G7" s="2"/>
      <c r="H7" s="2"/>
      <c r="I7" s="6">
        <f t="shared" si="0"/>
        <v>0</v>
      </c>
    </row>
    <row r="8" spans="1:9" x14ac:dyDescent="0.25">
      <c r="A8" s="2"/>
      <c r="B8" s="2"/>
      <c r="C8" s="2"/>
      <c r="D8" s="2"/>
      <c r="E8" s="2"/>
      <c r="F8" s="2"/>
      <c r="G8" s="2"/>
      <c r="H8" s="2"/>
      <c r="I8" s="6">
        <f t="shared" si="0"/>
        <v>0</v>
      </c>
    </row>
    <row r="9" spans="1:9" x14ac:dyDescent="0.25">
      <c r="A9" s="2"/>
      <c r="B9" s="2"/>
      <c r="C9" s="2"/>
      <c r="D9" s="2"/>
      <c r="E9" s="2"/>
      <c r="F9" s="2"/>
      <c r="G9" s="2"/>
      <c r="H9" s="2"/>
      <c r="I9" s="6">
        <f t="shared" si="0"/>
        <v>0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6">
        <f t="shared" si="0"/>
        <v>0</v>
      </c>
    </row>
    <row r="11" spans="1:9" x14ac:dyDescent="0.25">
      <c r="H11" s="1" t="s">
        <v>38</v>
      </c>
      <c r="I11" s="9">
        <f>SUM(I2:I10)</f>
        <v>596.96506666666664</v>
      </c>
    </row>
    <row r="14" spans="1:9" x14ac:dyDescent="0.25">
      <c r="A14" s="3" t="s">
        <v>5</v>
      </c>
      <c r="B14" s="3" t="s">
        <v>6</v>
      </c>
      <c r="C14" s="3" t="s">
        <v>7</v>
      </c>
      <c r="D14" s="3" t="s">
        <v>9</v>
      </c>
    </row>
    <row r="15" spans="1:9" x14ac:dyDescent="0.25">
      <c r="A15" s="2" t="s">
        <v>8</v>
      </c>
      <c r="B15" s="2">
        <v>1.6</v>
      </c>
      <c r="C15" s="2">
        <v>114</v>
      </c>
      <c r="D15" s="2" t="s">
        <v>10</v>
      </c>
    </row>
    <row r="16" spans="1:9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hyperlinks>
    <hyperlink ref="H2" r:id="rId1" display="https://www.hpe.com/psnow/downloadDoc/HPE%20product%20carbon%20footprint%20%E2%80%93%20HPE%20ProLiant%20DL380%20Gen10%20server%20data%20sheet-a50004545enw.pdf?id=a50004545enw&amp;isFutureVersion=true&amp;ver=&amp;form=false&amp;preview=false&amp;print=&amp;hf=regular&amp;r=&amp;section=&amp;prelaunchSection=&amp;softrollSection=&amp;deepLink=&amp;isLinearized=false&amp;contentDisposition=attachment" xr:uid="{1FD1CDE4-B875-4767-8F4F-40AE827AB51E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A676-4543-48A0-BAD5-44AE4469035E}">
  <dimension ref="A1:I29"/>
  <sheetViews>
    <sheetView workbookViewId="0">
      <selection activeCell="H7" sqref="H7:I7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8" width="17.09765625" bestFit="1" customWidth="1"/>
  </cols>
  <sheetData>
    <row r="1" spans="1:9" x14ac:dyDescent="0.25">
      <c r="A1" s="3" t="s">
        <v>13</v>
      </c>
      <c r="B1" s="3" t="s">
        <v>11</v>
      </c>
      <c r="C1" s="3" t="s">
        <v>12</v>
      </c>
      <c r="D1" s="4" t="s">
        <v>14</v>
      </c>
      <c r="E1" s="4" t="s">
        <v>18</v>
      </c>
      <c r="F1" s="4" t="s">
        <v>5</v>
      </c>
      <c r="G1" s="7" t="s">
        <v>3</v>
      </c>
      <c r="H1" s="7" t="s">
        <v>20</v>
      </c>
      <c r="I1" s="7" t="s">
        <v>39</v>
      </c>
    </row>
    <row r="2" spans="1:9" x14ac:dyDescent="0.25">
      <c r="A2" s="2">
        <v>5</v>
      </c>
      <c r="B2" s="2" t="s">
        <v>24</v>
      </c>
      <c r="C2" s="2" t="s">
        <v>23</v>
      </c>
      <c r="D2" s="2"/>
      <c r="E2" s="2">
        <v>4</v>
      </c>
      <c r="F2" s="2" t="s">
        <v>8</v>
      </c>
      <c r="G2" s="2">
        <f ca="1">A2*SUMIF(A11:F19,B2,F11:F101)</f>
        <v>400</v>
      </c>
      <c r="H2" s="2">
        <f ca="1">A2*SUMIF(A11:G19,B2,G11:G101)</f>
        <v>3200</v>
      </c>
      <c r="I2" s="6">
        <f ca="1">IFERROR((VLOOKUP(F2,$A$23:$C$29,2)*G2)/1000+(H2/E2),0)</f>
        <v>845.6</v>
      </c>
    </row>
    <row r="3" spans="1:9" x14ac:dyDescent="0.25">
      <c r="A3" s="2">
        <v>3</v>
      </c>
      <c r="B3" s="2" t="s">
        <v>31</v>
      </c>
      <c r="C3" s="2" t="s">
        <v>34</v>
      </c>
      <c r="D3" s="2"/>
      <c r="E3" s="2">
        <v>8</v>
      </c>
      <c r="F3" s="2" t="s">
        <v>8</v>
      </c>
      <c r="G3" s="2">
        <f t="shared" ref="G3:G6" ca="1" si="0">A3*SUMIF(A12:F20,B3,F12:F102)</f>
        <v>720</v>
      </c>
      <c r="H3" s="2">
        <f t="shared" ref="H3:H6" ca="1" si="1">A3*SUMIF(A12:G20,B3,G12:G102)</f>
        <v>2625</v>
      </c>
      <c r="I3" s="6">
        <f t="shared" ref="I3:I6" ca="1" si="2">IFERROR((VLOOKUP(F3,$A$23:$C$29,2)*G3)/1000+(H3/E3),0)</f>
        <v>410.20499999999998</v>
      </c>
    </row>
    <row r="4" spans="1:9" x14ac:dyDescent="0.25">
      <c r="A4" s="2"/>
      <c r="B4" s="2"/>
      <c r="C4" s="2"/>
      <c r="D4" s="2"/>
      <c r="E4" s="2"/>
      <c r="F4" s="2"/>
      <c r="G4" s="2">
        <f t="shared" ca="1" si="0"/>
        <v>0</v>
      </c>
      <c r="H4" s="2">
        <f t="shared" ca="1" si="1"/>
        <v>0</v>
      </c>
      <c r="I4" s="6">
        <f t="shared" ca="1" si="2"/>
        <v>0</v>
      </c>
    </row>
    <row r="5" spans="1:9" x14ac:dyDescent="0.25">
      <c r="A5" s="2"/>
      <c r="B5" s="2"/>
      <c r="C5" s="2"/>
      <c r="D5" s="2"/>
      <c r="E5" s="2"/>
      <c r="F5" s="2"/>
      <c r="G5" s="2">
        <f t="shared" ca="1" si="0"/>
        <v>0</v>
      </c>
      <c r="H5" s="2">
        <f t="shared" ca="1" si="1"/>
        <v>0</v>
      </c>
      <c r="I5" s="6">
        <f t="shared" ca="1" si="2"/>
        <v>0</v>
      </c>
    </row>
    <row r="6" spans="1:9" x14ac:dyDescent="0.25">
      <c r="A6" s="2"/>
      <c r="B6" s="2"/>
      <c r="C6" s="2"/>
      <c r="D6" s="2"/>
      <c r="E6" s="2"/>
      <c r="F6" s="2"/>
      <c r="G6" s="2">
        <f t="shared" ca="1" si="0"/>
        <v>0</v>
      </c>
      <c r="H6" s="2">
        <f t="shared" ca="1" si="1"/>
        <v>0</v>
      </c>
      <c r="I6" s="6">
        <f t="shared" ca="1" si="2"/>
        <v>0</v>
      </c>
    </row>
    <row r="7" spans="1:9" x14ac:dyDescent="0.25">
      <c r="A7" t="s">
        <v>38</v>
      </c>
      <c r="H7" s="1" t="s">
        <v>38</v>
      </c>
      <c r="I7" s="9">
        <f ca="1">SUM(I2:I6)</f>
        <v>1255.8050000000001</v>
      </c>
    </row>
    <row r="10" spans="1:9" x14ac:dyDescent="0.25">
      <c r="A10" s="3" t="s">
        <v>21</v>
      </c>
      <c r="B10" s="3" t="s">
        <v>22</v>
      </c>
      <c r="C10" s="3" t="s">
        <v>13</v>
      </c>
      <c r="D10" s="3" t="s">
        <v>29</v>
      </c>
      <c r="E10" s="3" t="s">
        <v>20</v>
      </c>
      <c r="F10" s="7" t="s">
        <v>27</v>
      </c>
      <c r="G10" s="7" t="s">
        <v>28</v>
      </c>
    </row>
    <row r="11" spans="1:9" x14ac:dyDescent="0.25">
      <c r="A11" s="2" t="s">
        <v>24</v>
      </c>
      <c r="B11" s="2" t="s">
        <v>25</v>
      </c>
      <c r="C11" s="2">
        <v>1</v>
      </c>
      <c r="D11" s="2">
        <v>24</v>
      </c>
      <c r="E11" s="2">
        <v>290</v>
      </c>
      <c r="F11" s="2">
        <f>C11*D11</f>
        <v>24</v>
      </c>
      <c r="G11" s="2">
        <f>C11*E11</f>
        <v>290</v>
      </c>
    </row>
    <row r="12" spans="1:9" x14ac:dyDescent="0.25">
      <c r="A12" s="2" t="s">
        <v>24</v>
      </c>
      <c r="B12" s="2" t="s">
        <v>26</v>
      </c>
      <c r="C12" s="2">
        <v>2</v>
      </c>
      <c r="D12" s="2">
        <v>24</v>
      </c>
      <c r="E12" s="2">
        <v>150</v>
      </c>
      <c r="F12" s="2">
        <f t="shared" ref="F12:F19" si="3">C12*D12</f>
        <v>48</v>
      </c>
      <c r="G12" s="2">
        <f t="shared" ref="G12:G19" si="4">C12*E12</f>
        <v>300</v>
      </c>
    </row>
    <row r="13" spans="1:9" x14ac:dyDescent="0.25">
      <c r="A13" s="2" t="s">
        <v>24</v>
      </c>
      <c r="B13" s="2" t="s">
        <v>30</v>
      </c>
      <c r="C13" s="2">
        <v>1</v>
      </c>
      <c r="D13" s="2">
        <v>8</v>
      </c>
      <c r="E13" s="2">
        <v>50</v>
      </c>
      <c r="F13" s="2">
        <f t="shared" si="3"/>
        <v>8</v>
      </c>
      <c r="G13" s="2">
        <f t="shared" si="4"/>
        <v>50</v>
      </c>
    </row>
    <row r="14" spans="1:9" x14ac:dyDescent="0.25">
      <c r="A14" s="2" t="s">
        <v>31</v>
      </c>
      <c r="B14" s="2" t="s">
        <v>32</v>
      </c>
      <c r="C14" s="2">
        <v>1</v>
      </c>
      <c r="D14" s="2">
        <v>200</v>
      </c>
      <c r="E14" s="2">
        <v>675</v>
      </c>
      <c r="F14" s="2">
        <f t="shared" si="3"/>
        <v>200</v>
      </c>
      <c r="G14" s="2">
        <f t="shared" si="4"/>
        <v>675</v>
      </c>
    </row>
    <row r="15" spans="1:9" x14ac:dyDescent="0.25">
      <c r="A15" s="2" t="s">
        <v>31</v>
      </c>
      <c r="B15" s="2" t="s">
        <v>33</v>
      </c>
      <c r="C15" s="2">
        <v>1</v>
      </c>
      <c r="D15" s="2">
        <v>40</v>
      </c>
      <c r="E15" s="2">
        <v>200</v>
      </c>
      <c r="F15" s="2">
        <f t="shared" si="3"/>
        <v>40</v>
      </c>
      <c r="G15" s="2">
        <f t="shared" si="4"/>
        <v>200</v>
      </c>
    </row>
    <row r="16" spans="1:9" x14ac:dyDescent="0.25">
      <c r="A16" s="2"/>
      <c r="B16" s="2"/>
      <c r="C16" s="2"/>
      <c r="D16" s="2"/>
      <c r="E16" s="2"/>
      <c r="F16" s="2">
        <f t="shared" si="3"/>
        <v>0</v>
      </c>
      <c r="G16" s="2">
        <f t="shared" si="4"/>
        <v>0</v>
      </c>
    </row>
    <row r="17" spans="1:7" x14ac:dyDescent="0.25">
      <c r="A17" s="2"/>
      <c r="B17" s="2"/>
      <c r="C17" s="2"/>
      <c r="D17" s="2"/>
      <c r="E17" s="2"/>
      <c r="F17" s="2">
        <f t="shared" si="3"/>
        <v>0</v>
      </c>
      <c r="G17" s="2">
        <f t="shared" si="4"/>
        <v>0</v>
      </c>
    </row>
    <row r="18" spans="1:7" x14ac:dyDescent="0.25">
      <c r="A18" s="2"/>
      <c r="B18" s="2"/>
      <c r="C18" s="2"/>
      <c r="D18" s="2"/>
      <c r="E18" s="2"/>
      <c r="F18" s="2">
        <f t="shared" si="3"/>
        <v>0</v>
      </c>
      <c r="G18" s="2">
        <f t="shared" si="4"/>
        <v>0</v>
      </c>
    </row>
    <row r="19" spans="1:7" x14ac:dyDescent="0.25">
      <c r="A19" s="2"/>
      <c r="B19" s="2"/>
      <c r="C19" s="2"/>
      <c r="D19" s="2"/>
      <c r="E19" s="2"/>
      <c r="F19" s="2">
        <f t="shared" si="3"/>
        <v>0</v>
      </c>
      <c r="G19" s="2">
        <f t="shared" si="4"/>
        <v>0</v>
      </c>
    </row>
    <row r="22" spans="1:7" x14ac:dyDescent="0.25">
      <c r="A22" s="3" t="s">
        <v>5</v>
      </c>
      <c r="B22" s="3" t="s">
        <v>7</v>
      </c>
      <c r="C22" s="3" t="s">
        <v>9</v>
      </c>
    </row>
    <row r="23" spans="1:7" x14ac:dyDescent="0.25">
      <c r="A23" s="2" t="s">
        <v>8</v>
      </c>
      <c r="B23" s="2">
        <v>114</v>
      </c>
      <c r="C23" s="2" t="s">
        <v>10</v>
      </c>
    </row>
    <row r="24" spans="1:7" x14ac:dyDescent="0.25">
      <c r="A24" s="2"/>
      <c r="B24" s="2"/>
      <c r="C24" s="2"/>
    </row>
    <row r="25" spans="1:7" x14ac:dyDescent="0.25">
      <c r="A25" s="2"/>
      <c r="B25" s="2"/>
      <c r="C25" s="2"/>
    </row>
    <row r="26" spans="1:7" x14ac:dyDescent="0.25">
      <c r="A26" s="2"/>
      <c r="B26" s="2"/>
      <c r="C26" s="2"/>
    </row>
    <row r="27" spans="1:7" x14ac:dyDescent="0.25">
      <c r="A27" s="2"/>
      <c r="B27" s="2"/>
      <c r="C27" s="2"/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0D55-2CF2-4276-9928-338E80E097C9}">
  <dimension ref="A1:I29"/>
  <sheetViews>
    <sheetView workbookViewId="0">
      <selection activeCell="A4" sqref="A4"/>
    </sheetView>
  </sheetViews>
  <sheetFormatPr baseColWidth="10" defaultRowHeight="13.8" x14ac:dyDescent="0.25"/>
  <cols>
    <col min="1" max="2" width="26.796875" customWidth="1"/>
    <col min="3" max="3" width="22" customWidth="1"/>
    <col min="4" max="4" width="13.69921875" customWidth="1"/>
    <col min="5" max="5" width="20.09765625" bestFit="1" customWidth="1"/>
    <col min="6" max="6" width="16" bestFit="1" customWidth="1"/>
    <col min="7" max="7" width="22.296875" bestFit="1" customWidth="1"/>
    <col min="8" max="8" width="17.09765625" bestFit="1" customWidth="1"/>
  </cols>
  <sheetData>
    <row r="1" spans="1:9" x14ac:dyDescent="0.25">
      <c r="A1" s="3" t="s">
        <v>13</v>
      </c>
      <c r="B1" s="3" t="s">
        <v>43</v>
      </c>
      <c r="C1" s="3" t="s">
        <v>12</v>
      </c>
      <c r="D1" s="4" t="s">
        <v>14</v>
      </c>
      <c r="E1" s="4" t="s">
        <v>18</v>
      </c>
      <c r="F1" s="4" t="s">
        <v>5</v>
      </c>
      <c r="G1" s="7" t="s">
        <v>3</v>
      </c>
      <c r="H1" s="7" t="s">
        <v>20</v>
      </c>
      <c r="I1" s="7" t="s">
        <v>39</v>
      </c>
    </row>
    <row r="2" spans="1:9" x14ac:dyDescent="0.25">
      <c r="A2" s="2">
        <v>1</v>
      </c>
      <c r="B2" s="2" t="s">
        <v>70</v>
      </c>
      <c r="C2" s="2"/>
      <c r="D2" s="2" t="s">
        <v>44</v>
      </c>
      <c r="E2" s="2">
        <v>15</v>
      </c>
      <c r="F2" s="2" t="s">
        <v>8</v>
      </c>
      <c r="G2" s="2">
        <f ca="1">A2*SUMIF(A11:F19,B2,F11:F101)</f>
        <v>4024</v>
      </c>
      <c r="H2" s="2">
        <f ca="1">A2*SUMIF(A11:G19,B2,G11:G101)</f>
        <v>2150</v>
      </c>
      <c r="I2" s="6">
        <f ca="1">IFERROR((VLOOKUP(F2,$A$23:$C$29,2)*G2)/1000+(H2/E2),0)</f>
        <v>602.06933333333336</v>
      </c>
    </row>
    <row r="3" spans="1:9" x14ac:dyDescent="0.25">
      <c r="A3" s="2">
        <v>5</v>
      </c>
      <c r="B3" s="2" t="s">
        <v>51</v>
      </c>
      <c r="C3" s="2"/>
      <c r="D3" s="2" t="s">
        <v>44</v>
      </c>
      <c r="E3" s="2">
        <v>15</v>
      </c>
      <c r="F3" s="2" t="s">
        <v>8</v>
      </c>
      <c r="G3" s="2">
        <f ca="1">A3*SUMIF(A12:F20,B3,F12:F102)</f>
        <v>200</v>
      </c>
      <c r="H3" s="2">
        <f ca="1">A3*SUMIF(A12:G20,B3,G12:G102)</f>
        <v>500</v>
      </c>
      <c r="I3" s="6">
        <f t="shared" ref="I3:I6" ca="1" si="0">IFERROR((VLOOKUP(F3,$A$23:$C$29,2)*G3)/1000+(H3/E3),0)</f>
        <v>56.13333333333334</v>
      </c>
    </row>
    <row r="4" spans="1:9" x14ac:dyDescent="0.25">
      <c r="A4" s="2"/>
      <c r="B4" s="2"/>
      <c r="C4" s="2"/>
      <c r="D4" s="2"/>
      <c r="E4" s="2"/>
      <c r="F4" s="2"/>
      <c r="G4" s="2">
        <f ca="1">A4*SUMIF(A13:F21,B4,F13:F103)</f>
        <v>0</v>
      </c>
      <c r="H4" s="2">
        <f ca="1">A4*SUMIF(A13:G21,B4,G13:G103)</f>
        <v>0</v>
      </c>
      <c r="I4" s="6">
        <f t="shared" ca="1" si="0"/>
        <v>0</v>
      </c>
    </row>
    <row r="5" spans="1:9" x14ac:dyDescent="0.25">
      <c r="A5" s="2"/>
      <c r="B5" s="2"/>
      <c r="C5" s="2"/>
      <c r="D5" s="2"/>
      <c r="E5" s="2"/>
      <c r="F5" s="2"/>
      <c r="G5" s="2">
        <f ca="1">A5*SUMIF(A14:F22,B5,F14:F104)</f>
        <v>0</v>
      </c>
      <c r="H5" s="2">
        <f ca="1">A5*SUMIF(A14:G22,B5,G14:G104)</f>
        <v>0</v>
      </c>
      <c r="I5" s="6">
        <f t="shared" ca="1" si="0"/>
        <v>0</v>
      </c>
    </row>
    <row r="6" spans="1:9" x14ac:dyDescent="0.25">
      <c r="A6" s="2"/>
      <c r="B6" s="2"/>
      <c r="C6" s="2"/>
      <c r="D6" s="2"/>
      <c r="E6" s="2"/>
      <c r="F6" s="2"/>
      <c r="G6" s="2">
        <f ca="1">A6*SUMIF(A15:F23,B6,F15:F105)</f>
        <v>0</v>
      </c>
      <c r="H6" s="2">
        <f ca="1">A6*SUMIF(A15:G23,B6,G15:G105)</f>
        <v>0</v>
      </c>
      <c r="I6" s="6">
        <f t="shared" ca="1" si="0"/>
        <v>0</v>
      </c>
    </row>
    <row r="7" spans="1:9" x14ac:dyDescent="0.25">
      <c r="A7" t="s">
        <v>38</v>
      </c>
      <c r="H7" s="1" t="s">
        <v>38</v>
      </c>
      <c r="I7" s="9">
        <f ca="1">SUM(I2:I6)</f>
        <v>658.20266666666669</v>
      </c>
    </row>
    <row r="10" spans="1:9" x14ac:dyDescent="0.25">
      <c r="A10" s="3" t="s">
        <v>43</v>
      </c>
      <c r="B10" s="3" t="s">
        <v>22</v>
      </c>
      <c r="C10" s="3" t="s">
        <v>13</v>
      </c>
      <c r="D10" s="3" t="s">
        <v>29</v>
      </c>
      <c r="E10" s="3" t="s">
        <v>20</v>
      </c>
      <c r="F10" s="7" t="s">
        <v>27</v>
      </c>
      <c r="G10" s="7" t="s">
        <v>28</v>
      </c>
    </row>
    <row r="11" spans="1:9" x14ac:dyDescent="0.25">
      <c r="A11" s="2" t="s">
        <v>70</v>
      </c>
      <c r="B11" s="2" t="s">
        <v>15</v>
      </c>
      <c r="C11" s="2">
        <v>1</v>
      </c>
      <c r="D11" s="2">
        <v>4000</v>
      </c>
      <c r="E11" s="2">
        <v>2000</v>
      </c>
      <c r="F11" s="2">
        <f>C11*D11</f>
        <v>4000</v>
      </c>
      <c r="G11" s="2">
        <f>C11*E11</f>
        <v>2000</v>
      </c>
    </row>
    <row r="12" spans="1:9" x14ac:dyDescent="0.25">
      <c r="A12" s="2" t="s">
        <v>70</v>
      </c>
      <c r="B12" s="2" t="s">
        <v>26</v>
      </c>
      <c r="C12" s="2">
        <v>1</v>
      </c>
      <c r="D12" s="2">
        <v>24</v>
      </c>
      <c r="E12" s="2">
        <v>150</v>
      </c>
      <c r="F12" s="2">
        <f t="shared" ref="F12:F19" si="1">C12*D12</f>
        <v>24</v>
      </c>
      <c r="G12" s="2">
        <f t="shared" ref="G12:G19" si="2">C12*E12</f>
        <v>150</v>
      </c>
    </row>
    <row r="13" spans="1:9" x14ac:dyDescent="0.25">
      <c r="A13" s="2" t="s">
        <v>51</v>
      </c>
      <c r="B13" s="2" t="s">
        <v>71</v>
      </c>
      <c r="C13" s="2">
        <v>1</v>
      </c>
      <c r="D13" s="2">
        <v>40</v>
      </c>
      <c r="E13" s="2">
        <v>100</v>
      </c>
      <c r="F13" s="2">
        <f t="shared" si="1"/>
        <v>40</v>
      </c>
      <c r="G13" s="2">
        <f t="shared" si="2"/>
        <v>100</v>
      </c>
    </row>
    <row r="14" spans="1:9" x14ac:dyDescent="0.25">
      <c r="A14" s="2"/>
      <c r="B14" s="2"/>
      <c r="C14" s="2"/>
      <c r="D14" s="2"/>
      <c r="E14" s="2"/>
      <c r="F14" s="2">
        <f t="shared" si="1"/>
        <v>0</v>
      </c>
      <c r="G14" s="2">
        <f t="shared" si="2"/>
        <v>0</v>
      </c>
    </row>
    <row r="15" spans="1:9" x14ac:dyDescent="0.25">
      <c r="A15" s="2"/>
      <c r="B15" s="2"/>
      <c r="C15" s="2"/>
      <c r="D15" s="2"/>
      <c r="E15" s="2"/>
      <c r="F15" s="2">
        <f t="shared" si="1"/>
        <v>0</v>
      </c>
      <c r="G15" s="2">
        <f t="shared" si="2"/>
        <v>0</v>
      </c>
    </row>
    <row r="16" spans="1:9" x14ac:dyDescent="0.25">
      <c r="A16" s="2"/>
      <c r="B16" s="2"/>
      <c r="C16" s="2"/>
      <c r="D16" s="2"/>
      <c r="E16" s="2"/>
      <c r="F16" s="2">
        <f t="shared" si="1"/>
        <v>0</v>
      </c>
      <c r="G16" s="2">
        <f t="shared" si="2"/>
        <v>0</v>
      </c>
    </row>
    <row r="17" spans="1:7" x14ac:dyDescent="0.25">
      <c r="A17" s="2"/>
      <c r="B17" s="2"/>
      <c r="C17" s="2"/>
      <c r="D17" s="2"/>
      <c r="E17" s="2"/>
      <c r="F17" s="2">
        <f t="shared" si="1"/>
        <v>0</v>
      </c>
      <c r="G17" s="2">
        <f t="shared" si="2"/>
        <v>0</v>
      </c>
    </row>
    <row r="18" spans="1:7" x14ac:dyDescent="0.25">
      <c r="A18" s="2"/>
      <c r="B18" s="2"/>
      <c r="C18" s="2"/>
      <c r="D18" s="2"/>
      <c r="E18" s="2"/>
      <c r="F18" s="2">
        <f t="shared" si="1"/>
        <v>0</v>
      </c>
      <c r="G18" s="2">
        <f t="shared" si="2"/>
        <v>0</v>
      </c>
    </row>
    <row r="19" spans="1:7" x14ac:dyDescent="0.25">
      <c r="A19" s="2"/>
      <c r="B19" s="2"/>
      <c r="C19" s="2"/>
      <c r="D19" s="2"/>
      <c r="E19" s="2"/>
      <c r="F19" s="2">
        <f t="shared" si="1"/>
        <v>0</v>
      </c>
      <c r="G19" s="2">
        <f t="shared" si="2"/>
        <v>0</v>
      </c>
    </row>
    <row r="22" spans="1:7" x14ac:dyDescent="0.25">
      <c r="A22" s="3" t="s">
        <v>5</v>
      </c>
      <c r="B22" s="3" t="s">
        <v>7</v>
      </c>
      <c r="C22" s="3" t="s">
        <v>9</v>
      </c>
    </row>
    <row r="23" spans="1:7" x14ac:dyDescent="0.25">
      <c r="A23" s="2" t="s">
        <v>8</v>
      </c>
      <c r="B23" s="2">
        <v>114</v>
      </c>
      <c r="C23" s="2" t="s">
        <v>10</v>
      </c>
    </row>
    <row r="24" spans="1:7" x14ac:dyDescent="0.25">
      <c r="A24" s="2"/>
      <c r="B24" s="2"/>
      <c r="C24" s="2"/>
    </row>
    <row r="25" spans="1:7" x14ac:dyDescent="0.25">
      <c r="A25" s="2"/>
      <c r="B25" s="2"/>
      <c r="C25" s="2"/>
    </row>
    <row r="26" spans="1:7" x14ac:dyDescent="0.25">
      <c r="A26" s="2"/>
      <c r="B26" s="2"/>
      <c r="C26" s="2"/>
    </row>
    <row r="27" spans="1:7" x14ac:dyDescent="0.25">
      <c r="A27" s="2"/>
      <c r="B27" s="2"/>
      <c r="C27" s="2"/>
    </row>
    <row r="28" spans="1:7" x14ac:dyDescent="0.25">
      <c r="A28" s="2"/>
      <c r="B28" s="2"/>
      <c r="C28" s="2"/>
    </row>
    <row r="29" spans="1:7" x14ac:dyDescent="0.25">
      <c r="A29" s="2"/>
      <c r="B29" s="2"/>
      <c r="C29" s="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82F6-EC85-4152-99A0-2081A93FC63E}">
  <dimension ref="A2:C6"/>
  <sheetViews>
    <sheetView workbookViewId="0">
      <selection activeCell="A4" sqref="A4"/>
    </sheetView>
  </sheetViews>
  <sheetFormatPr baseColWidth="10" defaultRowHeight="13.8" x14ac:dyDescent="0.25"/>
  <cols>
    <col min="1" max="1" width="16.19921875" customWidth="1"/>
  </cols>
  <sheetData>
    <row r="2" spans="1:3" x14ac:dyDescent="0.25">
      <c r="A2" s="3" t="s">
        <v>63</v>
      </c>
      <c r="B2" s="3" t="s">
        <v>52</v>
      </c>
      <c r="C2" s="3" t="s">
        <v>9</v>
      </c>
    </row>
    <row r="3" spans="1:3" x14ac:dyDescent="0.25">
      <c r="A3" s="2" t="s">
        <v>64</v>
      </c>
      <c r="B3" s="2">
        <v>0</v>
      </c>
      <c r="C3" s="2" t="s">
        <v>65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1" t="s">
        <v>38</v>
      </c>
      <c r="B6" s="1">
        <f>SUM(B3:B5)</f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0E62-692C-462C-AD4C-BB7B65636D1B}">
  <dimension ref="A2:C29"/>
  <sheetViews>
    <sheetView workbookViewId="0">
      <selection activeCell="A14" sqref="A14"/>
    </sheetView>
  </sheetViews>
  <sheetFormatPr baseColWidth="10" defaultRowHeight="13.8" x14ac:dyDescent="0.25"/>
  <cols>
    <col min="1" max="1" width="17.796875" customWidth="1"/>
    <col min="2" max="2" width="22.796875" customWidth="1"/>
  </cols>
  <sheetData>
    <row r="2" spans="1:3" x14ac:dyDescent="0.25">
      <c r="A2" s="3" t="s">
        <v>13</v>
      </c>
      <c r="B2" s="3" t="s">
        <v>53</v>
      </c>
      <c r="C2" s="3" t="s">
        <v>52</v>
      </c>
    </row>
    <row r="3" spans="1:3" x14ac:dyDescent="0.25">
      <c r="A3" s="2">
        <v>200</v>
      </c>
      <c r="B3" s="2" t="s">
        <v>62</v>
      </c>
      <c r="C3" s="2">
        <f>IFERROR(VLOOKUP(B3,$A$13:$B$19,2)*A3,0)</f>
        <v>800</v>
      </c>
    </row>
    <row r="4" spans="1:3" x14ac:dyDescent="0.25">
      <c r="A4" s="2">
        <v>4</v>
      </c>
      <c r="B4" s="2" t="s">
        <v>61</v>
      </c>
      <c r="C4" s="2">
        <f>IFERROR(VLOOKUP(B4,$A$13:$B$19,2)*A4,0)</f>
        <v>8000</v>
      </c>
    </row>
    <row r="5" spans="1:3" x14ac:dyDescent="0.25">
      <c r="A5" s="2"/>
      <c r="B5" s="2"/>
      <c r="C5" s="2">
        <f t="shared" ref="C5:C9" si="0">IFERROR(VLOOKUP(B5,$A$13:$B$19,2)*A5,0)</f>
        <v>0</v>
      </c>
    </row>
    <row r="6" spans="1:3" x14ac:dyDescent="0.25">
      <c r="A6" s="2"/>
      <c r="B6" s="2"/>
      <c r="C6" s="2">
        <f t="shared" si="0"/>
        <v>0</v>
      </c>
    </row>
    <row r="7" spans="1:3" x14ac:dyDescent="0.25">
      <c r="A7" s="2"/>
      <c r="B7" s="2"/>
      <c r="C7" s="2">
        <f t="shared" si="0"/>
        <v>0</v>
      </c>
    </row>
    <row r="8" spans="1:3" x14ac:dyDescent="0.25">
      <c r="A8" s="2"/>
      <c r="B8" s="2"/>
      <c r="C8" s="2">
        <f t="shared" si="0"/>
        <v>0</v>
      </c>
    </row>
    <row r="9" spans="1:3" x14ac:dyDescent="0.25">
      <c r="A9" s="2"/>
      <c r="B9" s="2"/>
      <c r="C9" s="2">
        <f t="shared" si="0"/>
        <v>0</v>
      </c>
    </row>
    <row r="10" spans="1:3" x14ac:dyDescent="0.25">
      <c r="B10" s="1" t="s">
        <v>38</v>
      </c>
      <c r="C10" s="1">
        <f>SUM(C3:C9)</f>
        <v>8800</v>
      </c>
    </row>
    <row r="12" spans="1:3" x14ac:dyDescent="0.25">
      <c r="A12" s="3" t="s">
        <v>53</v>
      </c>
      <c r="B12" s="3" t="s">
        <v>52</v>
      </c>
    </row>
    <row r="13" spans="1:3" x14ac:dyDescent="0.25">
      <c r="A13" s="2" t="s">
        <v>61</v>
      </c>
      <c r="B13" s="2">
        <v>2000</v>
      </c>
    </row>
    <row r="14" spans="1:3" x14ac:dyDescent="0.25">
      <c r="A14" s="2" t="s">
        <v>62</v>
      </c>
      <c r="B14" s="2">
        <v>4</v>
      </c>
    </row>
    <row r="15" spans="1:3" x14ac:dyDescent="0.25">
      <c r="A15" s="2"/>
      <c r="B15" s="2"/>
    </row>
    <row r="16" spans="1:3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2" spans="1:2" x14ac:dyDescent="0.25">
      <c r="A22" t="s">
        <v>57</v>
      </c>
    </row>
    <row r="23" spans="1:2" x14ac:dyDescent="0.25">
      <c r="A23" s="10" t="s">
        <v>58</v>
      </c>
    </row>
    <row r="24" spans="1:2" x14ac:dyDescent="0.25">
      <c r="A24" s="10" t="s">
        <v>59</v>
      </c>
    </row>
    <row r="26" spans="1:2" x14ac:dyDescent="0.25">
      <c r="A26" t="s">
        <v>54</v>
      </c>
    </row>
    <row r="27" spans="1:2" x14ac:dyDescent="0.25">
      <c r="A27" s="10" t="s">
        <v>55</v>
      </c>
    </row>
    <row r="28" spans="1:2" x14ac:dyDescent="0.25">
      <c r="A28" s="10" t="s">
        <v>56</v>
      </c>
    </row>
    <row r="29" spans="1:2" x14ac:dyDescent="0.25">
      <c r="A29" s="10" t="s">
        <v>60</v>
      </c>
    </row>
  </sheetData>
  <hyperlinks>
    <hyperlink ref="A27" r:id="rId1" xr:uid="{AC45E8C4-83EE-45DF-8195-B0B17117C311}"/>
    <hyperlink ref="A28" r:id="rId2" xr:uid="{26389E7A-2CC6-4890-B0B8-035A327212A2}"/>
    <hyperlink ref="A29" r:id="rId3" xr:uid="{22F0CAE4-F1A0-4F6A-8B16-448534404305}"/>
    <hyperlink ref="A24" r:id="rId4" xr:uid="{D0E9C54B-81A7-4D75-A3D7-AA8F16ABDE4B}"/>
    <hyperlink ref="A23" r:id="rId5" xr:uid="{8900EFC6-2F1F-4CA1-A68D-864E0BC92113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Zusammenfassung</vt:lpstr>
      <vt:lpstr>Server</vt:lpstr>
      <vt:lpstr>Arbeitsplätze</vt:lpstr>
      <vt:lpstr>Andere-Devices</vt:lpstr>
      <vt:lpstr>Cloud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Aeschbacher</dc:creator>
  <cp:lastModifiedBy>Stefan Aeschbacher</cp:lastModifiedBy>
  <dcterms:created xsi:type="dcterms:W3CDTF">2025-01-15T09:34:20Z</dcterms:created>
  <dcterms:modified xsi:type="dcterms:W3CDTF">2025-01-15T19:32:21Z</dcterms:modified>
</cp:coreProperties>
</file>