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-my.sharepoint.com/personal/anthony_ouellet_dfo-mpo_gc_ca/Documents/"/>
    </mc:Choice>
  </mc:AlternateContent>
  <xr:revisionPtr revIDLastSave="6" documentId="8_{DDB6C991-A137-4498-9008-0C5807E2C432}" xr6:coauthVersionLast="47" xr6:coauthVersionMax="47" xr10:uidLastSave="{50DACAD6-0A0F-41A7-BD6B-70DB51D1F9CE}"/>
  <bookViews>
    <workbookView xWindow="-28920" yWindow="-120" windowWidth="29040" windowHeight="16440" xr2:uid="{F1C78340-AA6C-4476-9F3E-0FF82B0E280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J2" i="1" s="1"/>
  <c r="H2" i="1"/>
  <c r="I2" i="1" s="1"/>
  <c r="D2" i="1"/>
  <c r="F2" i="1"/>
  <c r="E2" i="1"/>
  <c r="G2" i="1" l="1"/>
  <c r="B15" i="1" s="1"/>
</calcChain>
</file>

<file path=xl/sharedStrings.xml><?xml version="1.0" encoding="utf-8"?>
<sst xmlns="http://schemas.openxmlformats.org/spreadsheetml/2006/main" count="34" uniqueCount="34">
  <si>
    <t>Vrs_ext</t>
  </si>
  <si>
    <t>CAL_PHEXT_K0_COEFF</t>
  </si>
  <si>
    <t>CAL_PHEXT_K2_COEFF</t>
  </si>
  <si>
    <t>CAL_PHINT_K0_COEFF</t>
  </si>
  <si>
    <t>CAL_PHINT_K2_COEFF</t>
  </si>
  <si>
    <t>Temperature</t>
  </si>
  <si>
    <t>Salinity</t>
  </si>
  <si>
    <t>Clt</t>
  </si>
  <si>
    <t>St</t>
  </si>
  <si>
    <t>I</t>
  </si>
  <si>
    <t>Snernst</t>
  </si>
  <si>
    <t>log (yHCl)</t>
  </si>
  <si>
    <t>Ks</t>
  </si>
  <si>
    <t>Adh</t>
  </si>
  <si>
    <t>pH original</t>
  </si>
  <si>
    <t>pH corrigé</t>
  </si>
  <si>
    <t xml:space="preserve">        Water_Temp_K = Kelvin + Water_Temp</t>
  </si>
  <si>
    <t xml:space="preserve">        Snernst = (R*Water_Temp_K*LN(10))/F</t>
  </si>
  <si>
    <t xml:space="preserve">        Clt = (0.99889/35.453)*(Salinity/1.80655)*(1000/(1000-(1.005*Salinity)))</t>
  </si>
  <si>
    <t xml:space="preserve">        I = (19.924*Salinity)/(1000-(1.005*Salinity))</t>
  </si>
  <si>
    <t xml:space="preserve">        Adh = (0.0000034286*(Water_Temp^2))+(0.00067524*Water_Temp)+0.49172143</t>
  </si>
  <si>
    <t xml:space="preserve">        log_yHClT = (-Adh*SQR(I))/(1+(1.394*SQR(I)))+((0.08885-(0.000111*Water_Temp))*I)</t>
  </si>
  <si>
    <t xml:space="preserve">        St = (0.1400/96.062)*(Salinity/1.80655)</t>
  </si>
  <si>
    <t xml:space="preserve">        Ks1 = (-4276.1/Water_Temp_K)+141.328-(23.093*LN(Water_Temp_K))</t>
  </si>
  <si>
    <t xml:space="preserve">        Ks2 = ((-13856/Water_Temp_K)+324.57-(47.986*LN(Water_Temp_K)))*SQR(I)</t>
  </si>
  <si>
    <t xml:space="preserve">        Ks3 = ((35474/Water_Temp_K)-771.54+(114.723*LN(Water_Temp_K)))*I</t>
  </si>
  <si>
    <t xml:space="preserve">        Ks4 = (2698/Water_Temp_K)*I^1.5</t>
  </si>
  <si>
    <t xml:space="preserve">        Ks5 = (1776/Water_Temp_K)*I^2</t>
  </si>
  <si>
    <t xml:space="preserve">        Ks = (1-(0.001005*Salinity))*EXP(Ks1+Ks2+Ks3-Ks4+Ks5)</t>
  </si>
  <si>
    <t>Const R = 8.3144621 'Universal Gas constant in J/Kmol</t>
  </si>
  <si>
    <t>Const F = 96485.365 'Faraday constant</t>
  </si>
  <si>
    <t>Const Kelvin = 273.15</t>
  </si>
  <si>
    <t>Temperature_Kelvin</t>
  </si>
  <si>
    <t>Code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</si>
</sst>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CDB6-0BA7-4762-AF5D-BB46E1FFE888}">
  <dimension ref="A1:J22"/>
  <sheetViews>
    <sheetView tabSelected="1" workbookViewId="0">
      <selection activeCell="K23" sqref="K23"/>
    </sheetView>
  </sheetViews>
  <sheetFormatPr baseColWidth="10" defaultRowHeight="15" x14ac:dyDescent="0.25"/>
  <cols>
    <col min="1" max="1" width="20.7109375" bestFit="1" customWidth="1"/>
    <col min="5" max="5" width="12.28515625" customWidth="1"/>
  </cols>
  <sheetData>
    <row r="1" spans="1:10" x14ac:dyDescent="0.25">
      <c r="A1" t="s">
        <v>1</v>
      </c>
      <c r="B1">
        <v>-1.364009</v>
      </c>
      <c r="D1" t="s">
        <v>7</v>
      </c>
      <c r="E1" t="s">
        <v>8</v>
      </c>
      <c r="F1" t="s">
        <v>9</v>
      </c>
      <c r="G1" t="s">
        <v>10</v>
      </c>
      <c r="H1" t="s">
        <v>13</v>
      </c>
      <c r="I1" t="s">
        <v>11</v>
      </c>
      <c r="J1" t="s">
        <v>12</v>
      </c>
    </row>
    <row r="2" spans="1:10" x14ac:dyDescent="0.25">
      <c r="A2" t="s">
        <v>2</v>
      </c>
      <c r="B2">
        <v>-1.0745030000000001E-3</v>
      </c>
      <c r="D2" s="1">
        <f>0.99889/35.453*B9/1.80655*1000/(1000-1.005*B9)</f>
        <v>0.43839852124555106</v>
      </c>
      <c r="E2" s="1">
        <f>0.14*B9/96.062/1.80655</f>
        <v>2.2053729529149631E-2</v>
      </c>
      <c r="F2" s="1">
        <f>19.924*B9/(1000-1.005*B9)</f>
        <v>0.5600553174303341</v>
      </c>
      <c r="G2" s="1">
        <f>8.3144621*B10*LN(10)/96485.365</f>
        <v>5.6167925550221778E-2</v>
      </c>
      <c r="H2" s="1">
        <f>0.0000034286*(B8^2)+0.00067524*B8+0.49172143</f>
        <v>0.49876018009159362</v>
      </c>
      <c r="I2" s="1">
        <f>(-H2*SQRT(F2)/(1+1.394*SQRT(F2)))+((0.08885-0.000111*B8)*F2)</f>
        <v>-0.13353598441976214</v>
      </c>
      <c r="J2" s="1">
        <f>(1-0.001005*B9)*EXP(-4276.1/B10+141.328-23.093*LN(B10)+(-13856/B10+324.57-47.986*LN(B10))*SQRT(F2)+(35474/B10-771.54+114.723*LN(B10))*F2-2698/(B10)*(F2^1.5)+1776/(B10)*(F2^2))</f>
        <v>0.15512301878417378</v>
      </c>
    </row>
    <row r="3" spans="1:10" x14ac:dyDescent="0.25">
      <c r="A3" t="s">
        <v>3</v>
      </c>
      <c r="B3">
        <v>-1.3740889999999999</v>
      </c>
    </row>
    <row r="4" spans="1:10" x14ac:dyDescent="0.25">
      <c r="A4" t="s">
        <v>4</v>
      </c>
      <c r="B4">
        <v>-1.215163E-3</v>
      </c>
    </row>
    <row r="6" spans="1:10" x14ac:dyDescent="0.25">
      <c r="A6" t="s">
        <v>0</v>
      </c>
      <c r="B6">
        <v>-0.87641400000000003</v>
      </c>
      <c r="E6" t="s">
        <v>33</v>
      </c>
    </row>
    <row r="7" spans="1:10" x14ac:dyDescent="0.25">
      <c r="E7" t="s">
        <v>29</v>
      </c>
    </row>
    <row r="8" spans="1:10" x14ac:dyDescent="0.25">
      <c r="A8" t="s">
        <v>5</v>
      </c>
      <c r="B8">
        <v>9.9239999999999995</v>
      </c>
      <c r="E8" t="s">
        <v>30</v>
      </c>
    </row>
    <row r="9" spans="1:10" x14ac:dyDescent="0.25">
      <c r="A9" t="s">
        <v>6</v>
      </c>
      <c r="B9">
        <v>27.337299999999999</v>
      </c>
      <c r="E9" t="s">
        <v>31</v>
      </c>
    </row>
    <row r="10" spans="1:10" x14ac:dyDescent="0.25">
      <c r="A10" t="s">
        <v>32</v>
      </c>
      <c r="B10">
        <f>B8+273.15</f>
        <v>283.07399999999996</v>
      </c>
      <c r="E10" s="3" t="s">
        <v>16</v>
      </c>
    </row>
    <row r="11" spans="1:10" x14ac:dyDescent="0.25">
      <c r="E11" s="3" t="s">
        <v>17</v>
      </c>
    </row>
    <row r="12" spans="1:10" x14ac:dyDescent="0.25">
      <c r="E12" s="3" t="s">
        <v>18</v>
      </c>
    </row>
    <row r="13" spans="1:10" x14ac:dyDescent="0.25">
      <c r="A13" s="4">
        <v>45152.041666666664</v>
      </c>
      <c r="E13" s="3" t="s">
        <v>19</v>
      </c>
    </row>
    <row r="14" spans="1:10" x14ac:dyDescent="0.25">
      <c r="A14" t="s">
        <v>14</v>
      </c>
      <c r="B14">
        <v>8.3116000000000003</v>
      </c>
      <c r="E14" s="3" t="s">
        <v>20</v>
      </c>
    </row>
    <row r="15" spans="1:10" x14ac:dyDescent="0.25">
      <c r="A15" t="s">
        <v>15</v>
      </c>
      <c r="B15" s="2">
        <f>(B6-B1-(B2*B8))/G2+LOG(D2)+2*I2-LOG(1+(E2/J2))-LOG((1000-1.005*B9)/1000)</f>
        <v>8.2000354421982387</v>
      </c>
      <c r="E15" s="3" t="s">
        <v>21</v>
      </c>
    </row>
    <row r="16" spans="1:10" x14ac:dyDescent="0.25">
      <c r="E16" s="3" t="s">
        <v>22</v>
      </c>
    </row>
    <row r="17" spans="5:5" x14ac:dyDescent="0.25">
      <c r="E17" s="3" t="s">
        <v>23</v>
      </c>
    </row>
    <row r="18" spans="5:5" x14ac:dyDescent="0.25">
      <c r="E18" s="3" t="s">
        <v>24</v>
      </c>
    </row>
    <row r="19" spans="5:5" x14ac:dyDescent="0.25">
      <c r="E19" s="3" t="s">
        <v>25</v>
      </c>
    </row>
    <row r="20" spans="5:5" x14ac:dyDescent="0.25">
      <c r="E20" s="3" t="s">
        <v>26</v>
      </c>
    </row>
    <row r="21" spans="5:5" x14ac:dyDescent="0.25">
      <c r="E21" s="3" t="s">
        <v>27</v>
      </c>
    </row>
    <row r="22" spans="5:5" x14ac:dyDescent="0.25">
      <c r="E22" s="3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Ouellet, Anthony</dc:creator>
  <cp:lastModifiedBy>Ouellet, Anthony</cp:lastModifiedBy>
  <dcterms:created xsi:type="dcterms:W3CDTF">2023-11-15T18:29:41Z</dcterms:created>
  <dcterms:modified xsi:type="dcterms:W3CDTF">2023-11-15T19:54:36Z</dcterms:modified>
</cp:coreProperties>
</file>