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B1EBDB32-6A64-43E9-B748-7FAD1806D287}" xr6:coauthVersionLast="47" xr6:coauthVersionMax="47" xr10:uidLastSave="{00000000-0000-0000-0000-000000000000}"/>
  <bookViews>
    <workbookView xWindow="-98" yWindow="-98" windowWidth="21795" windowHeight="13996" xr2:uid="{F6689703-930E-4CB2-AB1A-B5C8681B9738}"/>
  </bookViews>
  <sheets>
    <sheet name="EMI Form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F13" i="1"/>
  <c r="C9" i="1"/>
  <c r="C19" i="1" s="1"/>
  <c r="C45" i="1" l="1"/>
  <c r="C44" i="1"/>
  <c r="C41" i="1"/>
  <c r="C48" i="1"/>
  <c r="C40" i="1"/>
  <c r="C42" i="1"/>
  <c r="C47" i="1"/>
  <c r="C39" i="1"/>
  <c r="C43" i="1"/>
  <c r="C49" i="1"/>
  <c r="C46" i="1"/>
  <c r="C38" i="1"/>
  <c r="C36" i="1"/>
  <c r="C35" i="1"/>
  <c r="C34" i="1"/>
  <c r="C33" i="1"/>
  <c r="C32" i="1"/>
  <c r="C31" i="1"/>
  <c r="C37" i="1"/>
  <c r="C30" i="1"/>
  <c r="C29" i="1"/>
  <c r="C28" i="1"/>
  <c r="C27" i="1"/>
  <c r="C14" i="1"/>
  <c r="F14" i="1" s="1"/>
  <c r="C26" i="1"/>
  <c r="C25" i="1"/>
  <c r="C24" i="1"/>
  <c r="C23" i="1"/>
  <c r="C22" i="1"/>
  <c r="C17" i="1"/>
  <c r="C16" i="1"/>
  <c r="C15" i="1"/>
  <c r="C18" i="1"/>
  <c r="C21" i="1"/>
  <c r="C20" i="1"/>
  <c r="G14" i="1" l="1"/>
  <c r="D15" i="1"/>
  <c r="E15" i="1" s="1"/>
  <c r="F15" i="1" s="1"/>
  <c r="G15" i="1" l="1"/>
  <c r="D16" i="1"/>
  <c r="E16" i="1" s="1"/>
  <c r="F16" i="1" s="1"/>
  <c r="G16" i="1" l="1"/>
  <c r="D17" i="1"/>
  <c r="E17" i="1" s="1"/>
  <c r="F17" i="1" s="1"/>
  <c r="G17" i="1" l="1"/>
  <c r="D18" i="1"/>
  <c r="E18" i="1" s="1"/>
  <c r="F18" i="1" s="1"/>
  <c r="G18" i="1" l="1"/>
  <c r="D19" i="1"/>
  <c r="E19" i="1" s="1"/>
  <c r="F19" i="1" s="1"/>
  <c r="G19" i="1" l="1"/>
  <c r="D20" i="1"/>
  <c r="E20" i="1" s="1"/>
  <c r="F20" i="1" s="1"/>
  <c r="G20" i="1" l="1"/>
  <c r="D21" i="1"/>
  <c r="E21" i="1" s="1"/>
  <c r="F21" i="1" s="1"/>
  <c r="G21" i="1" l="1"/>
  <c r="D22" i="1"/>
  <c r="E22" i="1" s="1"/>
  <c r="F22" i="1" s="1"/>
  <c r="G22" i="1" l="1"/>
  <c r="D23" i="1"/>
  <c r="E23" i="1" s="1"/>
  <c r="F23" i="1" s="1"/>
  <c r="G23" i="1" l="1"/>
  <c r="D24" i="1"/>
  <c r="E24" i="1" s="1"/>
  <c r="F24" i="1" s="1"/>
  <c r="G24" i="1" l="1"/>
  <c r="D25" i="1"/>
  <c r="E25" i="1" s="1"/>
  <c r="F25" i="1" s="1"/>
  <c r="G25" i="1" l="1"/>
  <c r="D26" i="1"/>
  <c r="E26" i="1" s="1"/>
  <c r="F26" i="1" s="1"/>
  <c r="G26" i="1" l="1"/>
  <c r="D27" i="1"/>
  <c r="E27" i="1" s="1"/>
  <c r="F27" i="1" s="1"/>
  <c r="G27" i="1" l="1"/>
  <c r="D28" i="1"/>
  <c r="E28" i="1" s="1"/>
  <c r="F28" i="1" s="1"/>
  <c r="G28" i="1" l="1"/>
  <c r="D29" i="1"/>
  <c r="E29" i="1" s="1"/>
  <c r="F29" i="1" s="1"/>
  <c r="G29" i="1" l="1"/>
  <c r="D30" i="1"/>
  <c r="E30" i="1" s="1"/>
  <c r="F30" i="1" s="1"/>
  <c r="G30" i="1" l="1"/>
  <c r="D31" i="1"/>
  <c r="E31" i="1" s="1"/>
  <c r="F31" i="1" s="1"/>
  <c r="G31" i="1" l="1"/>
  <c r="D32" i="1"/>
  <c r="E32" i="1" s="1"/>
  <c r="F32" i="1" s="1"/>
  <c r="G32" i="1" l="1"/>
  <c r="D33" i="1"/>
  <c r="E33" i="1" s="1"/>
  <c r="F33" i="1" s="1"/>
  <c r="G33" i="1" l="1"/>
  <c r="D34" i="1"/>
  <c r="E34" i="1" s="1"/>
  <c r="F34" i="1" s="1"/>
  <c r="G34" i="1" l="1"/>
  <c r="D35" i="1"/>
  <c r="E35" i="1" s="1"/>
  <c r="F35" i="1" s="1"/>
  <c r="G35" i="1" l="1"/>
  <c r="D36" i="1"/>
  <c r="E36" i="1" s="1"/>
  <c r="F36" i="1" s="1"/>
  <c r="G36" i="1" l="1"/>
  <c r="D37" i="1"/>
  <c r="E37" i="1" s="1"/>
  <c r="F37" i="1" s="1"/>
  <c r="G37" i="1" l="1"/>
  <c r="D38" i="1"/>
  <c r="E38" i="1" s="1"/>
  <c r="F38" i="1" s="1"/>
  <c r="G38" i="1" l="1"/>
  <c r="D39" i="1"/>
  <c r="E39" i="1" s="1"/>
  <c r="F39" i="1" s="1"/>
  <c r="G39" i="1" l="1"/>
  <c r="D40" i="1"/>
  <c r="E40" i="1" s="1"/>
  <c r="F40" i="1" s="1"/>
  <c r="G40" i="1" l="1"/>
  <c r="D41" i="1"/>
  <c r="E41" i="1" s="1"/>
  <c r="F41" i="1" s="1"/>
  <c r="G41" i="1" l="1"/>
  <c r="D42" i="1"/>
  <c r="E42" i="1" s="1"/>
  <c r="F42" i="1" s="1"/>
  <c r="G42" i="1" l="1"/>
  <c r="D43" i="1"/>
  <c r="E43" i="1" s="1"/>
  <c r="F43" i="1" s="1"/>
  <c r="G43" i="1" l="1"/>
  <c r="D44" i="1"/>
  <c r="E44" i="1" s="1"/>
  <c r="F44" i="1" s="1"/>
  <c r="G44" i="1" l="1"/>
  <c r="D45" i="1"/>
  <c r="E45" i="1" s="1"/>
  <c r="F45" i="1" s="1"/>
  <c r="G45" i="1" l="1"/>
  <c r="D46" i="1"/>
  <c r="E46" i="1" s="1"/>
  <c r="F46" i="1" s="1"/>
  <c r="G46" i="1" l="1"/>
  <c r="D47" i="1"/>
  <c r="E47" i="1" s="1"/>
  <c r="F47" i="1" s="1"/>
  <c r="G47" i="1" l="1"/>
  <c r="D48" i="1"/>
  <c r="E48" i="1" s="1"/>
  <c r="F48" i="1" s="1"/>
  <c r="G48" i="1" l="1"/>
  <c r="D49" i="1"/>
  <c r="E49" i="1" s="1"/>
  <c r="F49" i="1" s="1"/>
  <c r="G49" i="1" l="1"/>
</calcChain>
</file>

<file path=xl/sharedStrings.xml><?xml version="1.0" encoding="utf-8"?>
<sst xmlns="http://schemas.openxmlformats.org/spreadsheetml/2006/main" count="15" uniqueCount="15">
  <si>
    <t>EMI Calculator</t>
  </si>
  <si>
    <t>Loan Amount</t>
  </si>
  <si>
    <t>Loan Years</t>
  </si>
  <si>
    <t>Loan Interest Rate</t>
  </si>
  <si>
    <t>Monthly EMI</t>
  </si>
  <si>
    <t>Month</t>
  </si>
  <si>
    <t>Installment</t>
  </si>
  <si>
    <t>Interest</t>
  </si>
  <si>
    <t>Principal Paid</t>
  </si>
  <si>
    <t>Outstanding Loan Amount</t>
  </si>
  <si>
    <t>Input Data in the higlighted</t>
  </si>
  <si>
    <t>Loan Installment Payment Table</t>
  </si>
  <si>
    <t>Adjustment: Pay(Receive)</t>
  </si>
  <si>
    <t>hard code</t>
  </si>
  <si>
    <t>Customer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</si>
</sst>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4" fontId="0" fillId="2" borderId="0" xfId="1" applyFont="1" applyFill="1"/>
    <xf numFmtId="0" fontId="2" fillId="3" borderId="0" xfId="0" applyFont="1" applyFill="1" applyAlignment="1">
      <alignment horizontal="center"/>
    </xf>
    <xf numFmtId="43" fontId="0" fillId="0" borderId="0" xfId="0" applyNumberFormat="1" applyAlignment="1">
      <alignment wrapText="1"/>
    </xf>
    <xf numFmtId="164" fontId="0" fillId="0" borderId="0" xfId="0" applyNumberFormat="1"/>
    <xf numFmtId="43" fontId="0" fillId="0" borderId="0" xfId="0" applyNumberFormat="1"/>
    <xf numFmtId="166" fontId="0" fillId="0" borderId="0" xfId="0" applyNumberFormat="1"/>
    <xf numFmtId="0" fontId="2" fillId="0" borderId="0" xfId="0" applyFont="1"/>
    <xf numFmtId="43" fontId="0" fillId="0" borderId="0" xfId="0" applyNumberFormat="1" applyAlignment="1">
      <alignment horizontal="left"/>
    </xf>
    <xf numFmtId="167" fontId="0" fillId="0" borderId="0" xfId="1" applyNumberFormat="1" applyFont="1"/>
    <xf numFmtId="164" fontId="0" fillId="0" borderId="0" xfId="1" applyFont="1"/>
    <xf numFmtId="10" fontId="0" fillId="0" borderId="0" xfId="2" applyNumberFormat="1" applyFont="1"/>
    <xf numFmtId="16" fontId="0" fillId="2" borderId="0" xfId="1" applyNumberFormat="1" applyFont="1" applyFill="1"/>
    <xf numFmtId="10" fontId="0" fillId="0" borderId="0" xfId="0" applyNumberFormat="1"/>
    <xf numFmtId="9" fontId="0" fillId="0" borderId="0" xfId="0" applyNumberFormat="1"/>
    <xf numFmtId="164" fontId="0" fillId="0" borderId="0" xfId="1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165" fontId="0" fillId="5" borderId="1" xfId="0" applyNumberFormat="1" applyFill="1" applyBorder="1"/>
    <xf numFmtId="43" fontId="0" fillId="5" borderId="1" xfId="0" applyNumberFormat="1" applyFill="1" applyBorder="1"/>
    <xf numFmtId="164" fontId="2" fillId="0" borderId="0" xfId="1" applyFont="1" applyBorder="1" applyAlignment="1">
      <alignment horizontal="center"/>
    </xf>
    <xf numFmtId="0" fontId="2" fillId="4" borderId="2" xfId="0" applyFont="1" applyFill="1" applyBorder="1"/>
    <xf numFmtId="164" fontId="2" fillId="4" borderId="2" xfId="1" applyFont="1" applyFill="1" applyBorder="1"/>
    <xf numFmtId="0" fontId="0" fillId="0" borderId="2" xfId="0" applyBorder="1"/>
    <xf numFmtId="164" fontId="0" fillId="0" borderId="2" xfId="1" applyFont="1" applyBorder="1"/>
    <xf numFmtId="167" fontId="0" fillId="0" borderId="2" xfId="1" applyNumberFormat="1" applyFont="1" applyBorder="1"/>
    <xf numFmtId="43" fontId="0" fillId="0" borderId="2" xfId="0" applyNumberFormat="1" applyBorder="1"/>
    <xf numFmtId="167" fontId="0" fillId="0" borderId="1" xfId="1" applyNumberFormat="1" applyFont="1" applyFill="1" applyBorder="1"/>
    <xf numFmtId="164" fontId="0" fillId="2" borderId="0" xfId="1" applyFont="1" applyFill="1" applyAlignment="1">
      <alignment horizontal="center"/>
    </xf>
    <xf numFmtId="164" fontId="0" fillId="2" borderId="0" xfId="1" applyFont="1" applyFill="1" applyAlignment="1"/>
    <xf numFmtId="10" fontId="0" fillId="0" borderId="3" xfId="0" applyNumberFormat="1" applyFill="1" applyBorder="1"/>
    <xf numFmtId="164" fontId="0" fillId="0" borderId="4" xfId="1" applyFont="1" applyBorder="1"/>
    <xf numFmtId="10" fontId="0" fillId="0" borderId="2" xfId="0" applyNumberFormat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A230-0ABF-4D9C-ADB1-220F981EA39D}">
  <dimension ref="A3:M49"/>
  <sheetViews>
    <sheetView tabSelected="1" workbookViewId="0">
      <selection activeCell="F8" sqref="F8"/>
    </sheetView>
  </sheetViews>
  <sheetFormatPr defaultRowHeight="15" customHeight="1" x14ac:dyDescent="0.45"/>
  <cols>
    <col min="1" max="1" width="6.86328125" bestFit="1" customWidth="1"/>
    <col min="2" max="2" width="19.59765625" bestFit="1" customWidth="1"/>
    <col min="3" max="3" width="15" bestFit="1" customWidth="1"/>
    <col min="4" max="4" width="11.73046875" bestFit="1" customWidth="1"/>
    <col min="5" max="5" width="13.86328125" bestFit="1" customWidth="1"/>
    <col min="6" max="6" width="22.46484375" bestFit="1" customWidth="1"/>
    <col min="7" max="7" width="22.73046875" bestFit="1" customWidth="1"/>
    <col min="8" max="8" width="13.1328125" bestFit="1" customWidth="1"/>
    <col min="9" max="9" width="14.3984375" bestFit="1" customWidth="1"/>
    <col min="10" max="10" width="19.3984375" bestFit="1" customWidth="1"/>
    <col min="11" max="11" width="12.33203125" bestFit="1" customWidth="1"/>
    <col min="12" max="12" width="13.3984375" bestFit="1" customWidth="1"/>
    <col min="14" max="14" width="12.3984375" bestFit="1" customWidth="1"/>
  </cols>
  <sheetData>
    <row r="3" spans="1:11" ht="15" customHeight="1" x14ac:dyDescent="0.45">
      <c r="A3" s="1"/>
      <c r="B3" s="2" t="s">
        <v>0</v>
      </c>
      <c r="C3" s="2"/>
      <c r="D3" s="2"/>
      <c r="E3" s="2"/>
      <c r="F3" s="2"/>
      <c r="G3" s="2"/>
      <c r="H3" s="2"/>
    </row>
    <row r="4" spans="1:11" s="17" customFormat="1" ht="15" customHeight="1" thickBot="1" x14ac:dyDescent="0.5">
      <c r="A4" s="15"/>
      <c r="B4" s="18" t="s">
        <v>10</v>
      </c>
      <c r="C4" s="18"/>
      <c r="D4" s="16"/>
      <c r="E4" s="16"/>
      <c r="F4" s="16"/>
      <c r="G4" s="16"/>
      <c r="H4" s="16"/>
    </row>
    <row r="5" spans="1:11" ht="15" customHeight="1" thickBot="1" x14ac:dyDescent="0.5">
      <c r="A5" s="29" t="s">
        <v>14</v>
      </c>
      <c r="B5" s="3" t="s">
        <v>1</v>
      </c>
      <c r="C5" s="19">
        <v>6000000</v>
      </c>
      <c r="D5" s="4"/>
      <c r="E5" s="4"/>
    </row>
    <row r="6" spans="1:11" ht="15" customHeight="1" thickBot="1" x14ac:dyDescent="0.5">
      <c r="A6" s="29"/>
      <c r="B6" s="3" t="s">
        <v>2</v>
      </c>
      <c r="C6" s="20">
        <v>20</v>
      </c>
      <c r="D6" s="5"/>
    </row>
    <row r="7" spans="1:11" ht="15" customHeight="1" thickBot="1" x14ac:dyDescent="0.5">
      <c r="A7" s="30"/>
      <c r="B7" s="3"/>
      <c r="D7" s="5"/>
    </row>
    <row r="8" spans="1:11" ht="15" customHeight="1" thickBot="1" x14ac:dyDescent="0.5">
      <c r="A8" s="30"/>
      <c r="B8" s="33" t="s">
        <v>3</v>
      </c>
      <c r="C8" s="31">
        <v>0.2</v>
      </c>
      <c r="D8" s="6" t="s">
        <v>13</v>
      </c>
      <c r="E8" s="7"/>
      <c r="I8" s="8"/>
      <c r="J8" s="9"/>
    </row>
    <row r="9" spans="1:11" ht="15" customHeight="1" thickBot="1" x14ac:dyDescent="0.5">
      <c r="A9" s="1"/>
      <c r="B9" s="32" t="s">
        <v>4</v>
      </c>
      <c r="C9" s="28">
        <f>ROUNDUP(((C5*C8/12)*((1+C8/12)^C6)/((1+C8/12)^C6-1)),-3)</f>
        <v>356000</v>
      </c>
      <c r="E9" s="5"/>
      <c r="J9" s="11"/>
    </row>
    <row r="10" spans="1:11" ht="15" customHeight="1" x14ac:dyDescent="0.45">
      <c r="A10" s="1"/>
      <c r="B10" s="10"/>
      <c r="E10" s="5"/>
      <c r="J10" s="11"/>
    </row>
    <row r="11" spans="1:11" ht="15" customHeight="1" x14ac:dyDescent="0.45">
      <c r="A11" s="1"/>
      <c r="B11" s="21" t="s">
        <v>11</v>
      </c>
      <c r="C11" s="21"/>
      <c r="D11" s="21"/>
      <c r="E11" s="21"/>
      <c r="F11" s="21"/>
      <c r="J11" s="10"/>
      <c r="K11" s="5"/>
    </row>
    <row r="12" spans="1:11" ht="15" customHeight="1" x14ac:dyDescent="0.45">
      <c r="A12" s="1"/>
      <c r="B12" s="22" t="s">
        <v>5</v>
      </c>
      <c r="C12" s="23" t="s">
        <v>6</v>
      </c>
      <c r="D12" s="22" t="s">
        <v>7</v>
      </c>
      <c r="E12" s="22" t="s">
        <v>8</v>
      </c>
      <c r="F12" s="22" t="s">
        <v>9</v>
      </c>
      <c r="G12" s="22" t="s">
        <v>12</v>
      </c>
    </row>
    <row r="13" spans="1:11" ht="15" customHeight="1" x14ac:dyDescent="0.45">
      <c r="A13" s="1"/>
      <c r="B13" s="24"/>
      <c r="C13" s="25"/>
      <c r="D13" s="24"/>
      <c r="E13" s="24"/>
      <c r="F13" s="25">
        <f>C5</f>
        <v>6000000</v>
      </c>
      <c r="G13" s="24"/>
      <c r="H13" s="5"/>
    </row>
    <row r="14" spans="1:11" ht="15" customHeight="1" x14ac:dyDescent="0.45">
      <c r="A14" s="12"/>
      <c r="B14" s="24">
        <v>1</v>
      </c>
      <c r="C14" s="26">
        <f>IF(B14&lt;=$C$6,$C$9,0)</f>
        <v>356000</v>
      </c>
      <c r="D14" s="25">
        <f>ROUNDUP(((F13*$C$8)/12),0)</f>
        <v>100000</v>
      </c>
      <c r="E14" s="27">
        <f>C14-D14</f>
        <v>256000</v>
      </c>
      <c r="F14" s="27">
        <f>IF((F13-E14)&gt;50000,(F13-E14),"Loan Complete")</f>
        <v>5744000</v>
      </c>
      <c r="G14" s="27">
        <f t="shared" ref="G14:G24" si="0">IF(F13&lt;E14,E14-F13,0)</f>
        <v>0</v>
      </c>
      <c r="H14" s="9"/>
      <c r="I14" s="9"/>
      <c r="J14" s="9"/>
      <c r="K14" s="10"/>
    </row>
    <row r="15" spans="1:11" ht="15" customHeight="1" x14ac:dyDescent="0.45">
      <c r="A15" s="12"/>
      <c r="B15" s="24">
        <v>2</v>
      </c>
      <c r="C15" s="26">
        <f>IF(B15&lt;=$C$6,$C$9,0)</f>
        <v>356000</v>
      </c>
      <c r="D15" s="25">
        <f t="shared" ref="D15:D44" si="1">ROUNDUP(((F14*$C$8)/12),0)</f>
        <v>95734</v>
      </c>
      <c r="E15" s="27">
        <f t="shared" ref="E14:E49" si="2">C15-D15</f>
        <v>260266</v>
      </c>
      <c r="F15" s="27">
        <f t="shared" ref="F15:F23" si="3">IF((F14-E15)&gt;50000,(F14-E15),"Loan Complete")</f>
        <v>5483734</v>
      </c>
      <c r="G15" s="27">
        <f t="shared" si="0"/>
        <v>0</v>
      </c>
    </row>
    <row r="16" spans="1:11" ht="15" customHeight="1" x14ac:dyDescent="0.45">
      <c r="A16" s="12"/>
      <c r="B16" s="24">
        <v>3</v>
      </c>
      <c r="C16" s="26">
        <f>IF(B16&lt;=$C$6,$C$9,0)</f>
        <v>356000</v>
      </c>
      <c r="D16" s="25">
        <f t="shared" si="1"/>
        <v>91396</v>
      </c>
      <c r="E16" s="27">
        <f t="shared" si="2"/>
        <v>264604</v>
      </c>
      <c r="F16" s="27">
        <f t="shared" si="3"/>
        <v>5219130</v>
      </c>
      <c r="G16" s="27">
        <f t="shared" si="0"/>
        <v>0</v>
      </c>
    </row>
    <row r="17" spans="1:13" ht="15" customHeight="1" x14ac:dyDescent="0.45">
      <c r="A17" s="12"/>
      <c r="B17" s="24">
        <v>4</v>
      </c>
      <c r="C17" s="26">
        <f>IF(B17&lt;=$C$6,$C$9,0)</f>
        <v>356000</v>
      </c>
      <c r="D17" s="25">
        <f t="shared" si="1"/>
        <v>86986</v>
      </c>
      <c r="E17" s="27">
        <f t="shared" si="2"/>
        <v>269014</v>
      </c>
      <c r="F17" s="27">
        <f t="shared" si="3"/>
        <v>4950116</v>
      </c>
      <c r="G17" s="27">
        <f t="shared" si="0"/>
        <v>0</v>
      </c>
    </row>
    <row r="18" spans="1:13" ht="15" customHeight="1" x14ac:dyDescent="0.45">
      <c r="A18" s="12"/>
      <c r="B18" s="24">
        <v>5</v>
      </c>
      <c r="C18" s="26">
        <f>IF(B18&lt;=$C$6,$C$9,0)</f>
        <v>356000</v>
      </c>
      <c r="D18" s="25">
        <f t="shared" si="1"/>
        <v>82502</v>
      </c>
      <c r="E18" s="27">
        <f t="shared" si="2"/>
        <v>273498</v>
      </c>
      <c r="F18" s="27">
        <f t="shared" si="3"/>
        <v>4676618</v>
      </c>
      <c r="G18" s="27">
        <f t="shared" si="0"/>
        <v>0</v>
      </c>
      <c r="L18" s="13"/>
      <c r="M18" s="9"/>
    </row>
    <row r="19" spans="1:13" ht="15" customHeight="1" x14ac:dyDescent="0.45">
      <c r="A19" s="12"/>
      <c r="B19" s="24">
        <v>6</v>
      </c>
      <c r="C19" s="26">
        <f>IF(B19&lt;=$C$6,$C$9,0)</f>
        <v>356000</v>
      </c>
      <c r="D19" s="25">
        <f t="shared" si="1"/>
        <v>77944</v>
      </c>
      <c r="E19" s="27">
        <f t="shared" si="2"/>
        <v>278056</v>
      </c>
      <c r="F19" s="27">
        <f t="shared" si="3"/>
        <v>4398562</v>
      </c>
      <c r="G19" s="27">
        <f t="shared" si="0"/>
        <v>0</v>
      </c>
      <c r="L19" s="14"/>
      <c r="M19" s="9"/>
    </row>
    <row r="20" spans="1:13" ht="15" customHeight="1" x14ac:dyDescent="0.45">
      <c r="A20" s="12"/>
      <c r="B20" s="24">
        <v>7</v>
      </c>
      <c r="C20" s="26">
        <f>IF(B20&lt;=$C$6,$C$9,0)</f>
        <v>356000</v>
      </c>
      <c r="D20" s="25">
        <f t="shared" si="1"/>
        <v>73310</v>
      </c>
      <c r="E20" s="27">
        <f t="shared" si="2"/>
        <v>282690</v>
      </c>
      <c r="F20" s="27">
        <f t="shared" si="3"/>
        <v>4115872</v>
      </c>
      <c r="G20" s="27">
        <f t="shared" si="0"/>
        <v>0</v>
      </c>
      <c r="M20" s="9"/>
    </row>
    <row r="21" spans="1:13" ht="15" customHeight="1" x14ac:dyDescent="0.45">
      <c r="A21" s="12"/>
      <c r="B21" s="24">
        <v>8</v>
      </c>
      <c r="C21" s="26">
        <f>IF(B21&lt;=$C$6,$C$9,0)</f>
        <v>356000</v>
      </c>
      <c r="D21" s="25">
        <f t="shared" si="1"/>
        <v>68598</v>
      </c>
      <c r="E21" s="27">
        <f t="shared" si="2"/>
        <v>287402</v>
      </c>
      <c r="F21" s="27">
        <f t="shared" si="3"/>
        <v>3828470</v>
      </c>
      <c r="G21" s="27">
        <f t="shared" si="0"/>
        <v>0</v>
      </c>
      <c r="M21" s="9"/>
    </row>
    <row r="22" spans="1:13" ht="15" customHeight="1" x14ac:dyDescent="0.45">
      <c r="A22" s="12"/>
      <c r="B22" s="24">
        <v>9</v>
      </c>
      <c r="C22" s="26">
        <f>IF(B22&lt;=$C$6,$C$9,0)</f>
        <v>356000</v>
      </c>
      <c r="D22" s="25">
        <f t="shared" si="1"/>
        <v>63808</v>
      </c>
      <c r="E22" s="27">
        <f t="shared" si="2"/>
        <v>292192</v>
      </c>
      <c r="F22" s="27">
        <f t="shared" si="3"/>
        <v>3536278</v>
      </c>
      <c r="G22" s="27">
        <f t="shared" si="0"/>
        <v>0</v>
      </c>
    </row>
    <row r="23" spans="1:13" ht="15" customHeight="1" x14ac:dyDescent="0.45">
      <c r="A23" s="12"/>
      <c r="B23" s="24">
        <v>10</v>
      </c>
      <c r="C23" s="26">
        <f>IF(B23&lt;=$C$6,$C$9,0)</f>
        <v>356000</v>
      </c>
      <c r="D23" s="25">
        <f t="shared" si="1"/>
        <v>58938</v>
      </c>
      <c r="E23" s="27">
        <f t="shared" si="2"/>
        <v>297062</v>
      </c>
      <c r="F23" s="27">
        <f t="shared" si="3"/>
        <v>3239216</v>
      </c>
      <c r="G23" s="27">
        <f t="shared" si="0"/>
        <v>0</v>
      </c>
    </row>
    <row r="24" spans="1:13" ht="15" customHeight="1" x14ac:dyDescent="0.45">
      <c r="A24" s="12"/>
      <c r="B24" s="24">
        <v>11</v>
      </c>
      <c r="C24" s="26">
        <f>IF(B24&lt;=$C$6,$C$9,0)</f>
        <v>356000</v>
      </c>
      <c r="D24" s="25">
        <f t="shared" si="1"/>
        <v>53987</v>
      </c>
      <c r="E24" s="27">
        <f t="shared" si="2"/>
        <v>302013</v>
      </c>
      <c r="F24" s="27">
        <f>IF((F23-E24)&gt;50000,(F23-E24),0)</f>
        <v>2937203</v>
      </c>
      <c r="G24" s="27">
        <f t="shared" si="0"/>
        <v>0</v>
      </c>
    </row>
    <row r="25" spans="1:13" ht="15" customHeight="1" x14ac:dyDescent="0.45">
      <c r="A25" s="12"/>
      <c r="B25" s="24">
        <v>12</v>
      </c>
      <c r="C25" s="26">
        <f>IF(B25&lt;=$C$6,$C$9,0)</f>
        <v>356000</v>
      </c>
      <c r="D25" s="25">
        <f t="shared" si="1"/>
        <v>48954</v>
      </c>
      <c r="E25" s="27">
        <f t="shared" si="2"/>
        <v>307046</v>
      </c>
      <c r="F25" s="27">
        <f t="shared" ref="F25:F49" si="4">IF((F24-E25)&gt;50000,(F24-E25),0)</f>
        <v>2630157</v>
      </c>
      <c r="G25" s="27">
        <f>IF(F24&lt;E25,E25-F24,0)</f>
        <v>0</v>
      </c>
      <c r="I25" s="10"/>
    </row>
    <row r="26" spans="1:13" ht="15" customHeight="1" x14ac:dyDescent="0.45">
      <c r="A26" s="12"/>
      <c r="B26" s="24">
        <v>13</v>
      </c>
      <c r="C26" s="26">
        <f>IF(B26&lt;=$C$6,$C$9,0)</f>
        <v>356000</v>
      </c>
      <c r="D26" s="25">
        <f t="shared" si="1"/>
        <v>43836</v>
      </c>
      <c r="E26" s="27">
        <f t="shared" si="2"/>
        <v>312164</v>
      </c>
      <c r="F26" s="27">
        <f t="shared" si="4"/>
        <v>2317993</v>
      </c>
      <c r="G26" s="27">
        <f t="shared" ref="G26:G49" si="5">IF(F25&lt;E26,E26-F25,0)</f>
        <v>0</v>
      </c>
      <c r="I26" s="10"/>
    </row>
    <row r="27" spans="1:13" ht="15" customHeight="1" x14ac:dyDescent="0.45">
      <c r="A27" s="12"/>
      <c r="B27" s="24">
        <v>14</v>
      </c>
      <c r="C27" s="26">
        <f>IF(B27&lt;=$C$6,$C$9,0)</f>
        <v>356000</v>
      </c>
      <c r="D27" s="25">
        <f t="shared" si="1"/>
        <v>38634</v>
      </c>
      <c r="E27" s="27">
        <f t="shared" si="2"/>
        <v>317366</v>
      </c>
      <c r="F27" s="27">
        <f t="shared" si="4"/>
        <v>2000627</v>
      </c>
      <c r="G27" s="27">
        <f t="shared" si="5"/>
        <v>0</v>
      </c>
      <c r="I27" s="10"/>
    </row>
    <row r="28" spans="1:13" ht="15" customHeight="1" x14ac:dyDescent="0.45">
      <c r="A28" s="12"/>
      <c r="B28" s="24">
        <v>15</v>
      </c>
      <c r="C28" s="26">
        <f>IF(B28&lt;=$C$6,$C$9,0)</f>
        <v>356000</v>
      </c>
      <c r="D28" s="25">
        <f t="shared" si="1"/>
        <v>33344</v>
      </c>
      <c r="E28" s="27">
        <f t="shared" si="2"/>
        <v>322656</v>
      </c>
      <c r="F28" s="27">
        <f t="shared" si="4"/>
        <v>1677971</v>
      </c>
      <c r="G28" s="27">
        <f t="shared" si="5"/>
        <v>0</v>
      </c>
      <c r="I28" s="10"/>
    </row>
    <row r="29" spans="1:13" ht="15" customHeight="1" x14ac:dyDescent="0.45">
      <c r="A29" s="12"/>
      <c r="B29" s="24">
        <v>16</v>
      </c>
      <c r="C29" s="26">
        <f>IF(B29&lt;=$C$6,$C$9,0)</f>
        <v>356000</v>
      </c>
      <c r="D29" s="25">
        <f t="shared" si="1"/>
        <v>27967</v>
      </c>
      <c r="E29" s="27">
        <f t="shared" si="2"/>
        <v>328033</v>
      </c>
      <c r="F29" s="27">
        <f t="shared" si="4"/>
        <v>1349938</v>
      </c>
      <c r="G29" s="27">
        <f t="shared" si="5"/>
        <v>0</v>
      </c>
      <c r="I29" s="5"/>
    </row>
    <row r="30" spans="1:13" ht="15" customHeight="1" x14ac:dyDescent="0.45">
      <c r="B30" s="24">
        <v>17</v>
      </c>
      <c r="C30" s="26">
        <f>IF(B30&lt;=$C$6,$C$9,0)</f>
        <v>356000</v>
      </c>
      <c r="D30" s="25">
        <f t="shared" si="1"/>
        <v>22499</v>
      </c>
      <c r="E30" s="27">
        <f t="shared" si="2"/>
        <v>333501</v>
      </c>
      <c r="F30" s="27">
        <f t="shared" si="4"/>
        <v>1016437</v>
      </c>
      <c r="G30" s="27">
        <f t="shared" si="5"/>
        <v>0</v>
      </c>
    </row>
    <row r="31" spans="1:13" ht="15" customHeight="1" x14ac:dyDescent="0.45">
      <c r="B31" s="24">
        <v>18</v>
      </c>
      <c r="C31" s="26">
        <f>IF(B31&lt;=$C$6,$C$9,0)</f>
        <v>356000</v>
      </c>
      <c r="D31" s="25">
        <f t="shared" si="1"/>
        <v>16941</v>
      </c>
      <c r="E31" s="27">
        <f t="shared" si="2"/>
        <v>339059</v>
      </c>
      <c r="F31" s="27">
        <f t="shared" si="4"/>
        <v>677378</v>
      </c>
      <c r="G31" s="27">
        <f t="shared" si="5"/>
        <v>0</v>
      </c>
    </row>
    <row r="32" spans="1:13" ht="15" customHeight="1" x14ac:dyDescent="0.45">
      <c r="B32" s="24">
        <v>19</v>
      </c>
      <c r="C32" s="26">
        <f>IF(B32&lt;=$C$6,$C$9,0)</f>
        <v>356000</v>
      </c>
      <c r="D32" s="25">
        <f t="shared" si="1"/>
        <v>11290</v>
      </c>
      <c r="E32" s="27">
        <f t="shared" si="2"/>
        <v>344710</v>
      </c>
      <c r="F32" s="27">
        <f t="shared" si="4"/>
        <v>332668</v>
      </c>
      <c r="G32" s="27">
        <f t="shared" si="5"/>
        <v>0</v>
      </c>
    </row>
    <row r="33" spans="2:7" ht="15" customHeight="1" x14ac:dyDescent="0.45">
      <c r="B33" s="24">
        <v>20</v>
      </c>
      <c r="C33" s="26">
        <f>IF(B33&lt;=$C$6,$C$9,0)</f>
        <v>356000</v>
      </c>
      <c r="D33" s="25">
        <f t="shared" si="1"/>
        <v>5545</v>
      </c>
      <c r="E33" s="27">
        <f t="shared" si="2"/>
        <v>350455</v>
      </c>
      <c r="F33" s="27">
        <f t="shared" si="4"/>
        <v>0</v>
      </c>
      <c r="G33" s="27">
        <f t="shared" si="5"/>
        <v>17787</v>
      </c>
    </row>
    <row r="34" spans="2:7" ht="15" customHeight="1" x14ac:dyDescent="0.45">
      <c r="B34" s="24">
        <v>21</v>
      </c>
      <c r="C34" s="26">
        <f>IF(B34&lt;=$C$6,$C$9,0)</f>
        <v>0</v>
      </c>
      <c r="D34" s="25">
        <f t="shared" si="1"/>
        <v>0</v>
      </c>
      <c r="E34" s="27">
        <f t="shared" si="2"/>
        <v>0</v>
      </c>
      <c r="F34" s="27">
        <f t="shared" si="4"/>
        <v>0</v>
      </c>
      <c r="G34" s="27">
        <f t="shared" si="5"/>
        <v>0</v>
      </c>
    </row>
    <row r="35" spans="2:7" ht="15" customHeight="1" x14ac:dyDescent="0.45">
      <c r="B35" s="24">
        <v>22</v>
      </c>
      <c r="C35" s="26">
        <f>IF(B35&lt;=$C$6,$C$9,0)</f>
        <v>0</v>
      </c>
      <c r="D35" s="25">
        <f t="shared" si="1"/>
        <v>0</v>
      </c>
      <c r="E35" s="27">
        <f t="shared" si="2"/>
        <v>0</v>
      </c>
      <c r="F35" s="27">
        <f t="shared" si="4"/>
        <v>0</v>
      </c>
      <c r="G35" s="27">
        <f t="shared" si="5"/>
        <v>0</v>
      </c>
    </row>
    <row r="36" spans="2:7" ht="15" customHeight="1" x14ac:dyDescent="0.45">
      <c r="B36" s="24">
        <v>23</v>
      </c>
      <c r="C36" s="26">
        <f>IF(B36&lt;=$C$6,$C$9,0)</f>
        <v>0</v>
      </c>
      <c r="D36" s="25">
        <f t="shared" si="1"/>
        <v>0</v>
      </c>
      <c r="E36" s="27">
        <f t="shared" si="2"/>
        <v>0</v>
      </c>
      <c r="F36" s="27">
        <f t="shared" si="4"/>
        <v>0</v>
      </c>
      <c r="G36" s="27">
        <f t="shared" si="5"/>
        <v>0</v>
      </c>
    </row>
    <row r="37" spans="2:7" ht="15" customHeight="1" x14ac:dyDescent="0.45">
      <c r="B37" s="24">
        <v>24</v>
      </c>
      <c r="C37" s="26">
        <f>IF(B37&lt;=$C$6,$C$9,0)</f>
        <v>0</v>
      </c>
      <c r="D37" s="25">
        <f t="shared" si="1"/>
        <v>0</v>
      </c>
      <c r="E37" s="27">
        <f t="shared" si="2"/>
        <v>0</v>
      </c>
      <c r="F37" s="27">
        <f t="shared" si="4"/>
        <v>0</v>
      </c>
      <c r="G37" s="27">
        <f t="shared" si="5"/>
        <v>0</v>
      </c>
    </row>
    <row r="38" spans="2:7" ht="15" customHeight="1" x14ac:dyDescent="0.45">
      <c r="B38" s="24">
        <v>25</v>
      </c>
      <c r="C38" s="26">
        <f>IF(B38&lt;=$C$6,$C$9,0)</f>
        <v>0</v>
      </c>
      <c r="D38" s="25">
        <f t="shared" si="1"/>
        <v>0</v>
      </c>
      <c r="E38" s="27">
        <f t="shared" si="2"/>
        <v>0</v>
      </c>
      <c r="F38" s="27">
        <f t="shared" si="4"/>
        <v>0</v>
      </c>
      <c r="G38" s="27">
        <f t="shared" si="5"/>
        <v>0</v>
      </c>
    </row>
    <row r="39" spans="2:7" ht="15" customHeight="1" x14ac:dyDescent="0.45">
      <c r="B39" s="24">
        <v>26</v>
      </c>
      <c r="C39" s="26">
        <f>IF(B39&lt;=$C$6,$C$9,0)</f>
        <v>0</v>
      </c>
      <c r="D39" s="25">
        <f t="shared" si="1"/>
        <v>0</v>
      </c>
      <c r="E39" s="27">
        <f t="shared" si="2"/>
        <v>0</v>
      </c>
      <c r="F39" s="27">
        <f t="shared" si="4"/>
        <v>0</v>
      </c>
      <c r="G39" s="27">
        <f t="shared" si="5"/>
        <v>0</v>
      </c>
    </row>
    <row r="40" spans="2:7" ht="15" customHeight="1" x14ac:dyDescent="0.45">
      <c r="B40" s="24">
        <v>27</v>
      </c>
      <c r="C40" s="26">
        <f>IF(B40&lt;=$C$6,$C$9,0)</f>
        <v>0</v>
      </c>
      <c r="D40" s="25">
        <f t="shared" si="1"/>
        <v>0</v>
      </c>
      <c r="E40" s="27">
        <f t="shared" si="2"/>
        <v>0</v>
      </c>
      <c r="F40" s="27">
        <f t="shared" si="4"/>
        <v>0</v>
      </c>
      <c r="G40" s="27">
        <f t="shared" si="5"/>
        <v>0</v>
      </c>
    </row>
    <row r="41" spans="2:7" ht="15" customHeight="1" x14ac:dyDescent="0.45">
      <c r="B41" s="24">
        <v>28</v>
      </c>
      <c r="C41" s="26">
        <f>IF(B41&lt;=$C$6,$C$9,0)</f>
        <v>0</v>
      </c>
      <c r="D41" s="25">
        <f t="shared" si="1"/>
        <v>0</v>
      </c>
      <c r="E41" s="27">
        <f t="shared" si="2"/>
        <v>0</v>
      </c>
      <c r="F41" s="27">
        <f t="shared" si="4"/>
        <v>0</v>
      </c>
      <c r="G41" s="27">
        <f t="shared" si="5"/>
        <v>0</v>
      </c>
    </row>
    <row r="42" spans="2:7" ht="15" customHeight="1" x14ac:dyDescent="0.45">
      <c r="B42" s="24">
        <v>29</v>
      </c>
      <c r="C42" s="26">
        <f>IF(B42&lt;=$C$6,$C$9,0)</f>
        <v>0</v>
      </c>
      <c r="D42" s="25">
        <f t="shared" si="1"/>
        <v>0</v>
      </c>
      <c r="E42" s="27">
        <f t="shared" si="2"/>
        <v>0</v>
      </c>
      <c r="F42" s="27">
        <f t="shared" si="4"/>
        <v>0</v>
      </c>
      <c r="G42" s="27">
        <f t="shared" si="5"/>
        <v>0</v>
      </c>
    </row>
    <row r="43" spans="2:7" ht="15" customHeight="1" x14ac:dyDescent="0.45">
      <c r="B43" s="24">
        <v>30</v>
      </c>
      <c r="C43" s="26">
        <f>IF(B43&lt;=$C$6,$C$9,0)</f>
        <v>0</v>
      </c>
      <c r="D43" s="25">
        <f t="shared" si="1"/>
        <v>0</v>
      </c>
      <c r="E43" s="27">
        <f t="shared" si="2"/>
        <v>0</v>
      </c>
      <c r="F43" s="27">
        <f t="shared" si="4"/>
        <v>0</v>
      </c>
      <c r="G43" s="27">
        <f t="shared" si="5"/>
        <v>0</v>
      </c>
    </row>
    <row r="44" spans="2:7" ht="15" customHeight="1" x14ac:dyDescent="0.45">
      <c r="B44" s="24">
        <v>31</v>
      </c>
      <c r="C44" s="26">
        <f>IF(B44&lt;=$C$6,$C$9,0)</f>
        <v>0</v>
      </c>
      <c r="D44" s="25">
        <f t="shared" si="1"/>
        <v>0</v>
      </c>
      <c r="E44" s="27">
        <f t="shared" si="2"/>
        <v>0</v>
      </c>
      <c r="F44" s="27">
        <f t="shared" si="4"/>
        <v>0</v>
      </c>
      <c r="G44" s="27">
        <f t="shared" si="5"/>
        <v>0</v>
      </c>
    </row>
    <row r="45" spans="2:7" ht="15" customHeight="1" x14ac:dyDescent="0.45">
      <c r="B45" s="24">
        <v>32</v>
      </c>
      <c r="C45" s="26">
        <f>IF(B45&lt;=$C$6,$C$9,0)</f>
        <v>0</v>
      </c>
      <c r="D45" s="25">
        <f t="shared" ref="D45:D49" si="6">(F44*$C$8)/12</f>
        <v>0</v>
      </c>
      <c r="E45" s="27">
        <f t="shared" si="2"/>
        <v>0</v>
      </c>
      <c r="F45" s="27">
        <f t="shared" si="4"/>
        <v>0</v>
      </c>
      <c r="G45" s="27">
        <f t="shared" si="5"/>
        <v>0</v>
      </c>
    </row>
    <row r="46" spans="2:7" ht="15" customHeight="1" x14ac:dyDescent="0.45">
      <c r="B46" s="24">
        <v>33</v>
      </c>
      <c r="C46" s="26">
        <f>IF(B46&lt;=$C$6,$C$9,0)</f>
        <v>0</v>
      </c>
      <c r="D46" s="25">
        <f t="shared" si="6"/>
        <v>0</v>
      </c>
      <c r="E46" s="27">
        <f t="shared" si="2"/>
        <v>0</v>
      </c>
      <c r="F46" s="27">
        <f t="shared" si="4"/>
        <v>0</v>
      </c>
      <c r="G46" s="27">
        <f t="shared" si="5"/>
        <v>0</v>
      </c>
    </row>
    <row r="47" spans="2:7" ht="15" customHeight="1" x14ac:dyDescent="0.45">
      <c r="B47" s="24">
        <v>34</v>
      </c>
      <c r="C47" s="26">
        <f>IF(B47&lt;=$C$6,$C$9,0)</f>
        <v>0</v>
      </c>
      <c r="D47" s="25">
        <f t="shared" si="6"/>
        <v>0</v>
      </c>
      <c r="E47" s="27">
        <f t="shared" si="2"/>
        <v>0</v>
      </c>
      <c r="F47" s="27">
        <f t="shared" si="4"/>
        <v>0</v>
      </c>
      <c r="G47" s="27">
        <f t="shared" si="5"/>
        <v>0</v>
      </c>
    </row>
    <row r="48" spans="2:7" ht="15" customHeight="1" x14ac:dyDescent="0.45">
      <c r="B48" s="24">
        <v>35</v>
      </c>
      <c r="C48" s="26">
        <f>IF(B48&lt;=$C$6,$C$9,0)</f>
        <v>0</v>
      </c>
      <c r="D48" s="25">
        <f t="shared" si="6"/>
        <v>0</v>
      </c>
      <c r="E48" s="27">
        <f t="shared" si="2"/>
        <v>0</v>
      </c>
      <c r="F48" s="27">
        <f t="shared" si="4"/>
        <v>0</v>
      </c>
      <c r="G48" s="27">
        <f t="shared" si="5"/>
        <v>0</v>
      </c>
    </row>
    <row r="49" spans="2:7" ht="15" customHeight="1" x14ac:dyDescent="0.45">
      <c r="B49" s="24">
        <v>36</v>
      </c>
      <c r="C49" s="26">
        <f>IF(B49&lt;=$C$6,$C$9,0)</f>
        <v>0</v>
      </c>
      <c r="D49" s="25">
        <f t="shared" si="6"/>
        <v>0</v>
      </c>
      <c r="E49" s="27">
        <f t="shared" si="2"/>
        <v>0</v>
      </c>
      <c r="F49" s="27">
        <f t="shared" si="4"/>
        <v>0</v>
      </c>
      <c r="G49" s="27">
        <f t="shared" si="5"/>
        <v>0</v>
      </c>
    </row>
  </sheetData>
  <mergeCells count="4">
    <mergeCell ref="B3:H3"/>
    <mergeCell ref="B4:C4"/>
    <mergeCell ref="B11:F11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Subash Chandra Poudel</cp:lastModifiedBy>
  <dcterms:created xsi:type="dcterms:W3CDTF">2021-07-12T04:27:55Z</dcterms:created>
  <dcterms:modified xsi:type="dcterms:W3CDTF">2021-07-12T04:46:24Z</dcterms:modified>
</cp:coreProperties>
</file>