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oo-min\AppData\Local\Microsoft\Windows\INetCache\Content.Outlook\HPYS7TE0\"/>
    </mc:Choice>
  </mc:AlternateContent>
  <xr:revisionPtr revIDLastSave="0" documentId="13_ncr:1_{52A845E9-CEF7-468A-8328-35A6D7DA269E}" xr6:coauthVersionLast="47" xr6:coauthVersionMax="47" xr10:uidLastSave="{00000000-0000-0000-0000-000000000000}"/>
  <bookViews>
    <workbookView xWindow="2100" yWindow="-15030" windowWidth="20910" windowHeight="11835" tabRatio="888" xr2:uid="{00000000-000D-0000-FFFF-FFFF00000000}"/>
  </bookViews>
  <sheets>
    <sheet name="견적서" sheetId="36" r:id="rId1"/>
    <sheet name="별첨#1 인력투입계획" sheetId="35" r:id="rId2"/>
    <sheet name="별첨#2 추진일정" sheetId="38" r:id="rId3"/>
    <sheet name="별첨#3 국내체크카드 개발명세" sheetId="39" r:id="rId4"/>
    <sheet name="별첨#3 국제체크카드 개발명세" sheetId="40" r:id="rId5"/>
    <sheet name="별첨#3 노임단가 (2018년)" sheetId="34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123Graph_A그래프2" localSheetId="0" hidden="1">#REF!</definedName>
    <definedName name="__123Graph_A그래프2" localSheetId="2" hidden="1">#REF!</definedName>
    <definedName name="__123Graph_A그래프2" localSheetId="5" hidden="1">#REF!</definedName>
    <definedName name="__123Graph_A그래프2" hidden="1">#REF!</definedName>
    <definedName name="__123Graph_B그래프2" localSheetId="0" hidden="1">#REF!</definedName>
    <definedName name="__123Graph_B그래프2" hidden="1">#REF!</definedName>
    <definedName name="__123Graph_X그래프2" localSheetId="0" hidden="1">#REF!</definedName>
    <definedName name="__123Graph_X그래프2" hidden="1">#REF!</definedName>
    <definedName name="_xlnm._FilterDatabase" localSheetId="0" hidden="1">견적서!$C$18:$N$39</definedName>
    <definedName name="_Order1" hidden="1">255</definedName>
    <definedName name="_Order2" hidden="1">255</definedName>
    <definedName name="\q">#N/A</definedName>
    <definedName name="ListPrice범위" localSheetId="0">#REF!</definedName>
    <definedName name="ListPrice범위" localSheetId="2">#REF!</definedName>
    <definedName name="ListPrice범위" localSheetId="5">#REF!</definedName>
    <definedName name="ListPrice범위">#REF!</definedName>
    <definedName name="_xlnm.Print_Area" localSheetId="1">'별첨#1 인력투입계획'!$A$1:$Q$23</definedName>
    <definedName name="_xlnm.Print_Area" localSheetId="5">'별첨#3 노임단가 (2018년)'!$2:$29</definedName>
    <definedName name="Print_Area_MI" localSheetId="0">[1]개발실!#REF!</definedName>
    <definedName name="Print_Area_MI" localSheetId="2">[1]개발실!#REF!</definedName>
    <definedName name="Print_Area_MI">[1]개발실!#REF!</definedName>
    <definedName name="_xlnm.Print_Titles" localSheetId="0">견적서!$19:$19</definedName>
    <definedName name="_xlnm.Print_Titles" localSheetId="1">'별첨#1 인력투입계획'!$5:$6</definedName>
    <definedName name="개발">[2]캔개발배경!$A$1:$O$40</definedName>
    <definedName name="개요">[3]개요!$A$1:$N$41</definedName>
    <definedName name="검색" localSheetId="0">#REF!</definedName>
    <definedName name="검색" localSheetId="2">#REF!</definedName>
    <definedName name="검색" localSheetId="5">#REF!</definedName>
    <definedName name="검색">#REF!</definedName>
    <definedName name="그래픽" localSheetId="0">#REF!</definedName>
    <definedName name="그래픽" localSheetId="5">#REF!</definedName>
    <definedName name="그래픽">#REF!</definedName>
    <definedName name="기안">[3]기안!$A$1:$W$34</definedName>
    <definedName name="단가">[2]경쟁사가격!$A$1:$L$13</definedName>
    <definedName name="동">[4]캔개발배경!$A$1:$O$40</definedName>
    <definedName name="동화상" localSheetId="0">#REF!</definedName>
    <definedName name="동화상" localSheetId="2">#REF!</definedName>
    <definedName name="동화상" localSheetId="5">#REF!</definedName>
    <definedName name="동화상">#REF!</definedName>
    <definedName name="ㅁ1" localSheetId="0">#REF!</definedName>
    <definedName name="ㅁ1">#REF!</definedName>
    <definedName name="마케팅">[3]마케팅!$A$1:$M$28</definedName>
    <definedName name="목차">[3]목차!$A$1:$G$23</definedName>
    <definedName name="목표">[2]캔판매목표!$A$1:$U$19</definedName>
    <definedName name="문자" localSheetId="0">#REF!</definedName>
    <definedName name="문자" localSheetId="2">#REF!</definedName>
    <definedName name="문자" localSheetId="5">#REF!</definedName>
    <definedName name="문자">#REF!</definedName>
    <definedName name="미디어" localSheetId="0">#REF!</definedName>
    <definedName name="미디어">#REF!</definedName>
    <definedName name="사">[5]위스키3!$A$1:$AC$21</definedName>
    <definedName name="삼">[5]주류전체2!$A$34:$AC$49</definedName>
    <definedName name="상호작용" localSheetId="0">#REF!</definedName>
    <definedName name="상호작용" localSheetId="2">#REF!</definedName>
    <definedName name="상호작용" localSheetId="5">#REF!</definedName>
    <definedName name="상호작용">#REF!</definedName>
    <definedName name="손익">[3]추정손익!$A$1:$H$21</definedName>
    <definedName name="시공">[3]할당!$A$1:$M$53</definedName>
    <definedName name="시장">[2]시장!$A$1:$N$20</definedName>
    <definedName name="실적">[3]실적!$A$1:$J$23</definedName>
    <definedName name="실적2" localSheetId="0">#REF!</definedName>
    <definedName name="실적2" localSheetId="2">#REF!</definedName>
    <definedName name="실적2" localSheetId="5">#REF!</definedName>
    <definedName name="실적2">#REF!</definedName>
    <definedName name="애니" localSheetId="0">#REF!</definedName>
    <definedName name="애니">#REF!</definedName>
    <definedName name="오">[2]손익!$A$1:$G$21</definedName>
    <definedName name="원가1">[3]원가!$A$1:$I$31</definedName>
    <definedName name="육">[5]위스키3!$A$43:$AC$63</definedName>
    <definedName name="음성" localSheetId="0">#REF!</definedName>
    <definedName name="음성" localSheetId="2">#REF!</definedName>
    <definedName name="음성" localSheetId="5">#REF!</definedName>
    <definedName name="음성">#REF!</definedName>
    <definedName name="음악" localSheetId="0">#REF!</definedName>
    <definedName name="음악">#REF!</definedName>
    <definedName name="이">[5]주류전체2!$A$17:$AC$32</definedName>
    <definedName name="이미지" localSheetId="0">#REF!</definedName>
    <definedName name="이미지" localSheetId="2">#REF!</definedName>
    <definedName name="이미지" localSheetId="5">#REF!</definedName>
    <definedName name="이미지">#REF!</definedName>
    <definedName name="일">[5]주류전체2!$A$1:$AC$16</definedName>
    <definedName name="일정">[2]일정표!$A$1:$AG$25</definedName>
    <definedName name="ㅈㄴ">[4]시장!$A$1:$N$20</definedName>
    <definedName name="저저">[4]캔개발배경!$A$1:$O$40</definedName>
    <definedName name="저지">[4]일정표!$A$1:$AG$25</definedName>
    <definedName name="전철" hidden="1">0</definedName>
    <definedName name="제목">[3]제목!$A$4:$I$16</definedName>
    <definedName name="출고가">'[3]원가,목표'!$A$1:$H$14</definedName>
    <definedName name="판매계획">[3]판매!$A$1:$G$24</definedName>
    <definedName name="판촉">[3]판촉!$A$1:$L$27</definedName>
    <definedName name="패턴화면" localSheetId="0">#REF!</definedName>
    <definedName name="패턴화면" localSheetId="2">#REF!</definedName>
    <definedName name="패턴화면" localSheetId="5">#REF!</definedName>
    <definedName name="패턴화면">#REF!</definedName>
    <definedName name="평균검색" localSheetId="0">#REF!</definedName>
    <definedName name="평균검색">#REF!</definedName>
    <definedName name="표지">[6]표지!$A$1:$G$15</definedName>
    <definedName name="필드" localSheetId="0">#REF!</definedName>
    <definedName name="필드" localSheetId="2">#REF!</definedName>
    <definedName name="필드" localSheetId="5">#REF!</definedName>
    <definedName name="필드">#REF!</definedName>
    <definedName name="협조">[3]협조!$A$2:$K$33</definedName>
    <definedName name="ㅠㅜ1">[7]품종별월계!#REF!</definedName>
  </definedNames>
  <calcPr calcId="181029"/>
</workbook>
</file>

<file path=xl/calcChain.xml><?xml version="1.0" encoding="utf-8"?>
<calcChain xmlns="http://schemas.openxmlformats.org/spreadsheetml/2006/main">
  <c r="J29" i="36" l="1"/>
  <c r="I29" i="36"/>
  <c r="A75" i="40"/>
  <c r="A74" i="40"/>
  <c r="A73" i="40"/>
  <c r="A72" i="40"/>
  <c r="A71" i="40"/>
  <c r="A70" i="40"/>
  <c r="A69" i="40"/>
  <c r="A68" i="40"/>
  <c r="A67" i="40"/>
  <c r="A66" i="40"/>
  <c r="A65" i="40"/>
  <c r="A64" i="40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J33" i="36" l="1"/>
  <c r="J38" i="36"/>
  <c r="G32" i="36"/>
  <c r="G31" i="36"/>
  <c r="G30" i="36"/>
  <c r="G20" i="36"/>
  <c r="G28" i="36"/>
  <c r="G27" i="36"/>
  <c r="G26" i="36"/>
  <c r="G25" i="36"/>
  <c r="G24" i="36"/>
  <c r="G23" i="36"/>
  <c r="G21" i="36"/>
  <c r="N21" i="35"/>
  <c r="N20" i="35"/>
  <c r="N16" i="35"/>
  <c r="G37" i="36" l="1"/>
  <c r="I20" i="35" l="1"/>
  <c r="J20" i="35"/>
  <c r="K20" i="35"/>
  <c r="L20" i="35"/>
  <c r="M20" i="35"/>
  <c r="I16" i="35"/>
  <c r="J16" i="35"/>
  <c r="K16" i="35"/>
  <c r="L16" i="35"/>
  <c r="L21" i="35" s="1"/>
  <c r="M16" i="35"/>
  <c r="K21" i="35" l="1"/>
  <c r="I21" i="35"/>
  <c r="J21" i="35"/>
  <c r="H36" i="36"/>
  <c r="H35" i="36"/>
  <c r="H34" i="36"/>
  <c r="J36" i="36" l="1"/>
  <c r="J35" i="36"/>
  <c r="J34" i="36"/>
  <c r="L31" i="36" l="1"/>
  <c r="F31" i="36"/>
  <c r="E31" i="36"/>
  <c r="N18" i="35"/>
  <c r="H31" i="36" l="1"/>
  <c r="I31" i="36"/>
  <c r="F32" i="36"/>
  <c r="E32" i="36"/>
  <c r="L32" i="36"/>
  <c r="H20" i="35"/>
  <c r="G20" i="35"/>
  <c r="F30" i="36"/>
  <c r="E30" i="36"/>
  <c r="D30" i="36"/>
  <c r="H16" i="35"/>
  <c r="G16" i="35"/>
  <c r="N19" i="35"/>
  <c r="N17" i="35"/>
  <c r="E21" i="36"/>
  <c r="E20" i="36"/>
  <c r="D20" i="36"/>
  <c r="L30" i="36"/>
  <c r="F22" i="36"/>
  <c r="G22" i="36" s="1"/>
  <c r="F23" i="36"/>
  <c r="F24" i="36"/>
  <c r="F25" i="36"/>
  <c r="F26" i="36"/>
  <c r="F27" i="36"/>
  <c r="F28" i="36"/>
  <c r="E22" i="36"/>
  <c r="E23" i="36"/>
  <c r="E24" i="36"/>
  <c r="E25" i="36"/>
  <c r="E26" i="36"/>
  <c r="E27" i="36"/>
  <c r="E28" i="36"/>
  <c r="F21" i="36"/>
  <c r="N8" i="35"/>
  <c r="N9" i="35"/>
  <c r="I22" i="36" s="1"/>
  <c r="J31" i="36" l="1"/>
  <c r="H21" i="35"/>
  <c r="G21" i="35"/>
  <c r="H32" i="36"/>
  <c r="H30" i="36"/>
  <c r="I32" i="36"/>
  <c r="M21" i="35"/>
  <c r="I30" i="36"/>
  <c r="F20" i="36"/>
  <c r="L28" i="36"/>
  <c r="L27" i="36"/>
  <c r="L26" i="36"/>
  <c r="L25" i="36"/>
  <c r="L24" i="36"/>
  <c r="L23" i="36"/>
  <c r="L22" i="36"/>
  <c r="L21" i="36"/>
  <c r="L37" i="36" s="1"/>
  <c r="H37" i="36" s="1"/>
  <c r="J37" i="36" s="1"/>
  <c r="N15" i="35"/>
  <c r="I28" i="36" s="1"/>
  <c r="N14" i="35"/>
  <c r="N13" i="35"/>
  <c r="I26" i="36" s="1"/>
  <c r="N12" i="35"/>
  <c r="N11" i="35"/>
  <c r="N10" i="35"/>
  <c r="I21" i="36"/>
  <c r="N7" i="35"/>
  <c r="H20" i="36" l="1"/>
  <c r="J32" i="36"/>
  <c r="J30" i="36"/>
  <c r="I33" i="36"/>
  <c r="H27" i="36"/>
  <c r="H25" i="36"/>
  <c r="H28" i="36"/>
  <c r="J28" i="36" s="1"/>
  <c r="H24" i="36"/>
  <c r="H26" i="36"/>
  <c r="J26" i="36" s="1"/>
  <c r="H23" i="36"/>
  <c r="H21" i="36"/>
  <c r="J21" i="36" s="1"/>
  <c r="H22" i="36"/>
  <c r="J22" i="36" s="1"/>
  <c r="I24" i="36"/>
  <c r="I25" i="36"/>
  <c r="I23" i="36"/>
  <c r="I27" i="36"/>
  <c r="I20" i="36"/>
  <c r="J27" i="36" l="1"/>
  <c r="J25" i="36"/>
  <c r="J20" i="36"/>
  <c r="I39" i="36"/>
  <c r="J23" i="36"/>
  <c r="J24" i="36"/>
  <c r="J39" i="36" l="1"/>
  <c r="G16" i="36" l="1"/>
  <c r="E16" i="36" s="1"/>
  <c r="G13" i="34"/>
  <c r="G12" i="34"/>
  <c r="G11" i="34"/>
  <c r="G10" i="34"/>
  <c r="G9" i="34"/>
  <c r="H10" i="34" l="1"/>
  <c r="I10" i="34" s="1"/>
  <c r="H12" i="34"/>
  <c r="I12" i="34" s="1"/>
  <c r="J12" i="34" s="1"/>
  <c r="H9" i="34"/>
  <c r="J9" i="34" s="1"/>
  <c r="H11" i="34"/>
  <c r="J11" i="34" s="1"/>
  <c r="H13" i="34"/>
  <c r="J13" i="34" s="1"/>
  <c r="I9" i="34"/>
  <c r="I11" i="34"/>
  <c r="I13" i="34"/>
  <c r="J10" i="34" l="1"/>
</calcChain>
</file>

<file path=xl/sharedStrings.xml><?xml version="1.0" encoding="utf-8"?>
<sst xmlns="http://schemas.openxmlformats.org/spreadsheetml/2006/main" count="1024" uniqueCount="365">
  <si>
    <t>비고</t>
    <phoneticPr fontId="2" type="noConversion"/>
  </si>
  <si>
    <t>기술사</t>
    <phoneticPr fontId="2" type="noConversion"/>
  </si>
  <si>
    <t>특급</t>
    <phoneticPr fontId="2" type="noConversion"/>
  </si>
  <si>
    <t>고급</t>
    <phoneticPr fontId="2" type="noConversion"/>
  </si>
  <si>
    <t>중급</t>
    <phoneticPr fontId="2" type="noConversion"/>
  </si>
  <si>
    <t>초급</t>
    <phoneticPr fontId="2" type="noConversion"/>
  </si>
  <si>
    <t>NO</t>
    <phoneticPr fontId="2" type="noConversion"/>
  </si>
  <si>
    <t>등   급</t>
  </si>
  <si>
    <t>직 접 인 건 비</t>
  </si>
  <si>
    <t>②제경비</t>
  </si>
  <si>
    <t>③기술료</t>
  </si>
  <si>
    <t>단  가</t>
  </si>
  <si>
    <t>일  수</t>
  </si>
  <si>
    <t>①금  액</t>
  </si>
  <si>
    <t>①*1.1</t>
  </si>
  <si>
    <t>(①+②)*0.2</t>
  </si>
  <si>
    <t>④금액</t>
  </si>
  <si>
    <t>계</t>
    <phoneticPr fontId="48" type="noConversion"/>
  </si>
  <si>
    <t>비고</t>
    <phoneticPr fontId="48" type="noConversion"/>
  </si>
  <si>
    <t>등급</t>
    <phoneticPr fontId="48" type="noConversion"/>
  </si>
  <si>
    <t>2018년 소프트웨어 기술자 노임단가</t>
    <phoneticPr fontId="2" type="noConversion"/>
  </si>
  <si>
    <t xml:space="preserve">  1. 법적근거 : 
        1) 통계법 제27조(통계의 공표)에 따라 「2017년 SW기술자 임금실태조사(통계승인 제37501호)」결과를 공표
        2) 소프트웨어산업진흥법 시행령 제16조(S/W기술자 등급별 노임단가) 
    2. ①단가 적용 기준은 1.법적근거를 기반으로 함.
           상기 노임단가는 1개월 기준이며, 일 평균임금을 20.8일로 곱한 결과치임.
    3. 기본급여 + 제수당 + 상여금 + 퇴직급여충당금 + 법인부담금을 모두 포함한 비용임.
    4. 시행일 : 2018년 1월 1일부터</t>
    <phoneticPr fontId="2" type="noConversion"/>
  </si>
  <si>
    <t>구분</t>
    <phoneticPr fontId="2" type="noConversion"/>
  </si>
  <si>
    <t>구분</t>
    <phoneticPr fontId="48" type="noConversion"/>
  </si>
  <si>
    <t>견    적    서</t>
    <phoneticPr fontId="2" type="noConversion"/>
  </si>
  <si>
    <t>수    신</t>
    <phoneticPr fontId="2" type="noConversion"/>
  </si>
  <si>
    <t>발   신</t>
    <phoneticPr fontId="2" type="noConversion"/>
  </si>
  <si>
    <t>고객사</t>
    <phoneticPr fontId="2" type="noConversion"/>
  </si>
  <si>
    <t>공급사명</t>
    <phoneticPr fontId="2" type="noConversion"/>
  </si>
  <si>
    <t>주식회사 이포넷</t>
    <phoneticPr fontId="2" type="noConversion"/>
  </si>
  <si>
    <t>담당자</t>
    <phoneticPr fontId="2" type="noConversion"/>
  </si>
  <si>
    <t>사업자번호</t>
    <phoneticPr fontId="2" type="noConversion"/>
  </si>
  <si>
    <t>129-81-23676</t>
    <phoneticPr fontId="2" type="noConversion"/>
  </si>
  <si>
    <t>견적일자</t>
    <phoneticPr fontId="2" type="noConversion"/>
  </si>
  <si>
    <t>주소</t>
    <phoneticPr fontId="2" type="noConversion"/>
  </si>
  <si>
    <t>서울시 강남구 테헤란로 87길
21(삼성동, 동성빌딩15층)</t>
    <phoneticPr fontId="2" type="noConversion"/>
  </si>
  <si>
    <t>견적 유효기간</t>
    <phoneticPr fontId="2" type="noConversion"/>
  </si>
  <si>
    <t>발행일로부터 30일</t>
    <phoneticPr fontId="2" type="noConversion"/>
  </si>
  <si>
    <t>문서 번호</t>
    <phoneticPr fontId="2" type="noConversion"/>
  </si>
  <si>
    <t>대표자</t>
    <phoneticPr fontId="2" type="noConversion"/>
  </si>
  <si>
    <t>이수정</t>
    <phoneticPr fontId="2" type="noConversion"/>
  </si>
  <si>
    <t>직인</t>
    <phoneticPr fontId="2" type="noConversion"/>
  </si>
  <si>
    <t>견적명</t>
    <phoneticPr fontId="2" type="noConversion"/>
  </si>
  <si>
    <t>견적내용</t>
    <phoneticPr fontId="2" type="noConversion"/>
  </si>
  <si>
    <t>NO.</t>
    <phoneticPr fontId="2" type="noConversion"/>
  </si>
  <si>
    <t>SW산업협회
노임단가</t>
    <phoneticPr fontId="2" type="noConversion"/>
  </si>
  <si>
    <t>제안단가</t>
    <phoneticPr fontId="2" type="noConversion"/>
  </si>
  <si>
    <t>수량</t>
    <phoneticPr fontId="2" type="noConversion"/>
  </si>
  <si>
    <t>총제안가</t>
    <phoneticPr fontId="2" type="noConversion"/>
  </si>
  <si>
    <t>할인율</t>
    <phoneticPr fontId="2" type="noConversion"/>
  </si>
  <si>
    <t>결제 조건</t>
    <phoneticPr fontId="2" type="noConversion"/>
  </si>
  <si>
    <t>견적 담당자</t>
    <phoneticPr fontId="2" type="noConversion"/>
  </si>
  <si>
    <t>유규민</t>
    <phoneticPr fontId="2" type="noConversion"/>
  </si>
  <si>
    <t>기타 사항</t>
    <phoneticPr fontId="2" type="noConversion"/>
  </si>
  <si>
    <t>부서 / 담당</t>
    <phoneticPr fontId="2" type="noConversion"/>
  </si>
  <si>
    <t>기획마케팅사업부</t>
    <phoneticPr fontId="2" type="noConversion"/>
  </si>
  <si>
    <t>전화(핸드폰)</t>
    <phoneticPr fontId="2" type="noConversion"/>
  </si>
  <si>
    <t>010-6226-1972</t>
    <phoneticPr fontId="2" type="noConversion"/>
  </si>
  <si>
    <t>전화(사무실)</t>
    <phoneticPr fontId="2" type="noConversion"/>
  </si>
  <si>
    <t>02-3465-8580</t>
    <phoneticPr fontId="2" type="noConversion"/>
  </si>
  <si>
    <t>E-MAIL</t>
    <phoneticPr fontId="2" type="noConversion"/>
  </si>
  <si>
    <t>kmyoo@e4net.net</t>
    <phoneticPr fontId="2" type="noConversion"/>
  </si>
  <si>
    <t>(06169) 서울시 강남구 테헤란로 87길 21 (삼성동, 동성빌딩 15층)  TEL : 02-3465-8500</t>
    <phoneticPr fontId="2" type="noConversion"/>
  </si>
  <si>
    <t>단위 : 원(VAT 별도)</t>
    <phoneticPr fontId="2" type="noConversion"/>
  </si>
  <si>
    <t>최종 견적 금액(VAT 별도)</t>
    <phoneticPr fontId="2" type="noConversion"/>
  </si>
  <si>
    <t>견적가(VAT 별도)</t>
    <phoneticPr fontId="2" type="noConversion"/>
  </si>
  <si>
    <t xml:space="preserve">E4NET 2단계 소계 (VAT 별도) </t>
    <phoneticPr fontId="2" type="noConversion"/>
  </si>
  <si>
    <t>E4 합계 (VAT 별도)</t>
    <phoneticPr fontId="2" type="noConversion"/>
  </si>
  <si>
    <t xml:space="preserve">E4NET 1단계 소계 (VAT 별도) </t>
    <phoneticPr fontId="2" type="noConversion"/>
  </si>
  <si>
    <t>(①+②+③)</t>
    <phoneticPr fontId="2" type="noConversion"/>
  </si>
  <si>
    <t>ㅇ 인력투입계획 : 별첨#1 참조</t>
    <phoneticPr fontId="2" type="noConversion"/>
  </si>
  <si>
    <t>[별첨#2] 추진일정</t>
    <phoneticPr fontId="2" type="noConversion"/>
  </si>
  <si>
    <t>프로젝트 총괄</t>
    <phoneticPr fontId="2" type="noConversion"/>
  </si>
  <si>
    <t>임지현</t>
    <phoneticPr fontId="2" type="noConversion"/>
  </si>
  <si>
    <t>이영석</t>
  </si>
  <si>
    <t>국내매입/정산, 국제매입/정산</t>
    <phoneticPr fontId="2" type="noConversion"/>
  </si>
  <si>
    <t>국내카드발급/배송, 국제카드발급</t>
    <phoneticPr fontId="2" type="noConversion"/>
  </si>
  <si>
    <t>국내승인/사고, 국제승인/사고</t>
    <phoneticPr fontId="2" type="noConversion"/>
  </si>
  <si>
    <t>국내상품/가맹점, 국제이용수수료</t>
    <phoneticPr fontId="2" type="noConversion"/>
  </si>
  <si>
    <t>수수료정산, 국제Chargeback</t>
    <phoneticPr fontId="2" type="noConversion"/>
  </si>
  <si>
    <t>송주희</t>
    <phoneticPr fontId="2" type="noConversion"/>
  </si>
  <si>
    <t>ㅇ 인건비 산정근거</t>
    <phoneticPr fontId="2" type="noConversion"/>
  </si>
  <si>
    <t xml:space="preserve">   - 2018년도 한국소프트웨어산업협회 SW기술자 평균임금 기준 7.7% 인상율 반영</t>
    <phoneticPr fontId="2" type="noConversion"/>
  </si>
  <si>
    <t>만단위 절사</t>
    <phoneticPr fontId="2" type="noConversion"/>
  </si>
  <si>
    <t>[별첨#1] 인력투입계획</t>
    <phoneticPr fontId="2" type="noConversion"/>
  </si>
  <si>
    <t>등급</t>
    <phoneticPr fontId="2" type="noConversion"/>
  </si>
  <si>
    <t>합계</t>
    <phoneticPr fontId="2" type="noConversion"/>
  </si>
  <si>
    <t>이서영</t>
    <phoneticPr fontId="2" type="noConversion"/>
  </si>
  <si>
    <t>채승윤</t>
    <phoneticPr fontId="2" type="noConversion"/>
  </si>
  <si>
    <t>성명</t>
    <phoneticPr fontId="2" type="noConversion"/>
  </si>
  <si>
    <t>소계</t>
    <phoneticPr fontId="2" type="noConversion"/>
  </si>
  <si>
    <t>소계</t>
    <phoneticPr fontId="2" type="noConversion"/>
  </si>
  <si>
    <t>모바일웹
(WebView)</t>
    <phoneticPr fontId="2" type="noConversion"/>
  </si>
  <si>
    <t>디자인/퍼블리싱</t>
    <phoneticPr fontId="2" type="noConversion"/>
  </si>
  <si>
    <t>개발</t>
    <phoneticPr fontId="2" type="noConversion"/>
  </si>
  <si>
    <t>백철민</t>
    <phoneticPr fontId="2" type="noConversion"/>
  </si>
  <si>
    <t>기획</t>
    <phoneticPr fontId="2" type="noConversion"/>
  </si>
  <si>
    <t>한세훈</t>
    <phoneticPr fontId="2" type="noConversion"/>
  </si>
  <si>
    <t>비상주</t>
    <phoneticPr fontId="2" type="noConversion"/>
  </si>
  <si>
    <t xml:space="preserve">    일정 지연 시 이에따른 추가 공수 등 제반비용은 추가 정산 합니다.</t>
    <phoneticPr fontId="2" type="noConversion"/>
  </si>
  <si>
    <t>㈜글로벌머니익스프레스</t>
    <phoneticPr fontId="2" type="noConversion"/>
  </si>
  <si>
    <t>2021년 10일 08일</t>
    <phoneticPr fontId="2" type="noConversion"/>
  </si>
  <si>
    <t>E4NET 21-1008S01</t>
    <phoneticPr fontId="2" type="noConversion"/>
  </si>
  <si>
    <t>국내/국제
체크카드
시스템 개발</t>
    <phoneticPr fontId="2" type="noConversion"/>
  </si>
  <si>
    <t>솔루션</t>
    <phoneticPr fontId="2" type="noConversion"/>
  </si>
  <si>
    <t>Anylink7 Business Integration
 (CPU : 4core / Linux 기준)
ㅇ 무상유지보수 기간 : 검수 후 12개월
ㅇ 유상유지보수 요율 : 공급가 15%</t>
    <phoneticPr fontId="2" type="noConversion"/>
  </si>
  <si>
    <t>개발</t>
    <phoneticPr fontId="2" type="noConversion"/>
  </si>
  <si>
    <t>고급</t>
    <phoneticPr fontId="2" type="noConversion"/>
  </si>
  <si>
    <t>M</t>
    <phoneticPr fontId="2" type="noConversion"/>
  </si>
  <si>
    <t>M1</t>
    <phoneticPr fontId="2" type="noConversion"/>
  </si>
  <si>
    <t>M2</t>
  </si>
  <si>
    <t>M3</t>
  </si>
  <si>
    <t>M4</t>
  </si>
  <si>
    <t>M5</t>
  </si>
  <si>
    <t>M6</t>
  </si>
  <si>
    <t>김보라</t>
    <phoneticPr fontId="2" type="noConversion"/>
  </si>
  <si>
    <t>전가영</t>
    <phoneticPr fontId="2" type="noConversion"/>
  </si>
  <si>
    <t>이정훈</t>
    <phoneticPr fontId="2" type="noConversion"/>
  </si>
  <si>
    <t>김용훈</t>
    <phoneticPr fontId="2" type="noConversion"/>
  </si>
  <si>
    <t>신연아</t>
    <phoneticPr fontId="2" type="noConversion"/>
  </si>
  <si>
    <t>공통/국내.국제카드발급/배송</t>
    <phoneticPr fontId="2" type="noConversion"/>
  </si>
  <si>
    <t>ㅇ 3회 분할(선급금 30%, 중도금 40%, 잔금 30%) 현금결제</t>
    <phoneticPr fontId="2" type="noConversion"/>
  </si>
  <si>
    <t>ㅇ 대상 업무 : 카드계정계 : 국내/국제브랜드(1개), WebView 개발</t>
    <phoneticPr fontId="2" type="noConversion"/>
  </si>
  <si>
    <t>ㅇ 시스템 서비스를 위한 제반 인프라(H/W, S/W, N/W 등)는 GME에서 제공</t>
    <phoneticPr fontId="2" type="noConversion"/>
  </si>
  <si>
    <t>ㅇ 추진일정 : 별첨#2 참조</t>
    <phoneticPr fontId="2" type="noConversion"/>
  </si>
  <si>
    <t>ㅇ 상기 시스템 개발을 위해 발주사 및 유관기관(BC카드, 국제브랜드사 등)의 사정으로</t>
    <phoneticPr fontId="2" type="noConversion"/>
  </si>
  <si>
    <t>ㅇ 시스템 자체 운영을 위한 GME 자체 인력(업무, IT) Co-Work 필요</t>
    <phoneticPr fontId="2" type="noConversion"/>
  </si>
  <si>
    <t>1.  국내체크카드시스템 기능 내역</t>
    <phoneticPr fontId="2" type="noConversion"/>
  </si>
  <si>
    <t>No.</t>
  </si>
  <si>
    <t>기능</t>
  </si>
  <si>
    <t>기능분류</t>
  </si>
  <si>
    <t>대분류</t>
  </si>
  <si>
    <t>중분류</t>
  </si>
  <si>
    <t>소분류</t>
  </si>
  <si>
    <t>업무기능</t>
  </si>
  <si>
    <t>화면</t>
  </si>
  <si>
    <t>서비스</t>
  </si>
  <si>
    <t>배치</t>
  </si>
  <si>
    <t>국내</t>
  </si>
  <si>
    <t>상품</t>
  </si>
  <si>
    <t>상품관리</t>
  </si>
  <si>
    <t>◎</t>
  </si>
  <si>
    <t>BIN번호관리</t>
  </si>
  <si>
    <t>BIN번호별 카드번호 채번관리</t>
  </si>
  <si>
    <t>가맹점</t>
  </si>
  <si>
    <t>가맹점정보 수집</t>
  </si>
  <si>
    <t>그룹가맹점정보 배치파일 수집 및 로딩</t>
  </si>
  <si>
    <t>MS014</t>
  </si>
  <si>
    <t>가맹점정보 배치파일 수집 및 로딩</t>
  </si>
  <si>
    <t>BM521</t>
  </si>
  <si>
    <t>가맹점정보 조회</t>
  </si>
  <si>
    <t>그룹가맹점정보 조회</t>
  </si>
  <si>
    <t>가맹점정보 상세조회</t>
  </si>
  <si>
    <t>발급</t>
  </si>
  <si>
    <t>카드발급</t>
  </si>
  <si>
    <t>주소 검증</t>
  </si>
  <si>
    <t>카드비밀번호 검증</t>
  </si>
  <si>
    <t>카드CVC코드 검증</t>
  </si>
  <si>
    <t>카드발급 요청</t>
  </si>
  <si>
    <t>카드발급 결과 수신</t>
  </si>
  <si>
    <t>카드발급 결과처리</t>
  </si>
  <si>
    <t>카드발급 결과정보 배치파일 수신 및 저장</t>
  </si>
  <si>
    <t>BH271</t>
  </si>
  <si>
    <t>보유카드목록 조회</t>
  </si>
  <si>
    <t>보유카드 상세정보 조회</t>
  </si>
  <si>
    <t>제신고</t>
  </si>
  <si>
    <t>회원정보 변경</t>
  </si>
  <si>
    <t>카드 비밀번호 변경</t>
  </si>
  <si>
    <t>카드 비밀번호 오류횟수 초기화</t>
  </si>
  <si>
    <t>사용여부 협의 필요</t>
  </si>
  <si>
    <t>제신고이력 조회</t>
  </si>
  <si>
    <t>전 카드 사용정리(최종카드 60일 경과 건)</t>
  </si>
  <si>
    <t>배송/반송</t>
  </si>
  <si>
    <t>카드 발급/반송정보 배치파일 수신 및 처리</t>
  </si>
  <si>
    <t>BH121</t>
  </si>
  <si>
    <t>PDA 후발급카드 온라인 수령처리</t>
  </si>
  <si>
    <t>카드 수령결과정보 배치파일 수신 및 처리</t>
  </si>
  <si>
    <t>BH167</t>
  </si>
  <si>
    <t>카드 발급/배송현황 조회</t>
  </si>
  <si>
    <t>사고</t>
  </si>
  <si>
    <t>사용등록</t>
  </si>
  <si>
    <t>카드 사용등록처리</t>
  </si>
  <si>
    <t>분실도난 신고</t>
  </si>
  <si>
    <t>카드 분실도난 신고/해제처리</t>
  </si>
  <si>
    <t>카드이용정지</t>
  </si>
  <si>
    <t>회원요청 카드이용정지/해제처리</t>
  </si>
  <si>
    <t>카드 해지</t>
  </si>
  <si>
    <t>카드 해지처리</t>
  </si>
  <si>
    <t>BC 사고정보 수신</t>
  </si>
  <si>
    <t>BC 사고정보 수신 처리</t>
  </si>
  <si>
    <t>3010/3011</t>
  </si>
  <si>
    <t>사고이력</t>
  </si>
  <si>
    <t>사고이력 조회</t>
  </si>
  <si>
    <t>승인</t>
  </si>
  <si>
    <t>승인처리</t>
  </si>
  <si>
    <t>카드 승인요청 수신</t>
  </si>
  <si>
    <t>계정계 출금요청</t>
  </si>
  <si>
    <t>계정계 출금결과처리</t>
  </si>
  <si>
    <t>카드 승인결과 등록</t>
  </si>
  <si>
    <t>카드 승인 처리결과 BC전달</t>
  </si>
  <si>
    <t>승인취소</t>
  </si>
  <si>
    <t>카드 승인취소 요청수신</t>
  </si>
  <si>
    <t>계정계 입금요청</t>
  </si>
  <si>
    <t>계정계 입금결과처리</t>
  </si>
  <si>
    <t>카드 승인취소결과 등록</t>
  </si>
  <si>
    <t>카드 승인취소 처리결과 BC전달</t>
  </si>
  <si>
    <t>승인선거절</t>
  </si>
  <si>
    <t>카드 승인 선거절정보 수신</t>
  </si>
  <si>
    <t>카드 승인 선거절정보 등록</t>
  </si>
  <si>
    <t>카드 승인 선거절 처리결과 BC전달</t>
  </si>
  <si>
    <t>승인대사</t>
  </si>
  <si>
    <t>카드 승인대사 배치파일 수신 및 로딩</t>
  </si>
  <si>
    <t>BC037</t>
  </si>
  <si>
    <t>카드 승인대사처리</t>
  </si>
  <si>
    <t>카드 승인대사내역 조회</t>
  </si>
  <si>
    <t>카드 승인대사결과 입금처리</t>
  </si>
  <si>
    <t>승인집계</t>
  </si>
  <si>
    <t>카드 승인집계처리</t>
  </si>
  <si>
    <t>카드 승인집계내역 조회</t>
  </si>
  <si>
    <t>매입</t>
  </si>
  <si>
    <t>매입처리</t>
  </si>
  <si>
    <t>매입데이터 배치파일 수신 및 로딩</t>
  </si>
  <si>
    <t>BF151</t>
  </si>
  <si>
    <t>매입 처리</t>
  </si>
  <si>
    <t>매입 집계 처리</t>
  </si>
  <si>
    <t>매입내역 조회</t>
  </si>
  <si>
    <t>매입집계내역 조회</t>
  </si>
  <si>
    <t>EDI 취소선지급</t>
  </si>
  <si>
    <t>EDI 취소선지급 요청내역 배치파일 수신 및 로딩</t>
  </si>
  <si>
    <t>BF191</t>
  </si>
  <si>
    <t>EDI 취소선지급 처리</t>
  </si>
  <si>
    <t>EDI 취소선지급 결과내역 배치파일 BC 전달</t>
  </si>
  <si>
    <t>BF192</t>
  </si>
  <si>
    <t>EDI 취소선지급내역 조회</t>
  </si>
  <si>
    <t>온라인PG사업자 재정산</t>
  </si>
  <si>
    <t>온라인PG사업자 재정산매입내역 배치파일 수신 및 로딩</t>
  </si>
  <si>
    <t>BF199</t>
  </si>
  <si>
    <t>온라인PG사업자 재정산매입내역 집계처리</t>
  </si>
  <si>
    <t>온라인PG사업자 재정산매입내역 조회</t>
  </si>
  <si>
    <t>정산</t>
  </si>
  <si>
    <t>가맹점대금 정산</t>
  </si>
  <si>
    <t>가맹점대금 정산 처리</t>
  </si>
  <si>
    <t>가맹점대금 정산 집계처리</t>
  </si>
  <si>
    <t>가맹점대금 정산내역 입출금 요청</t>
  </si>
  <si>
    <t>가맹점대금 정산내역 입출금 결과처리</t>
  </si>
  <si>
    <t>가맹점대금 정산내역 조회</t>
  </si>
  <si>
    <t>가맹점대금 정산집계내역 조회</t>
  </si>
  <si>
    <t>미입출금처리</t>
  </si>
  <si>
    <t>미입출금 처리</t>
  </si>
  <si>
    <t>미입출금 결과처리</t>
  </si>
  <si>
    <t>미입출금내역 조회</t>
  </si>
  <si>
    <t>미입출금 처리이력 조회</t>
  </si>
  <si>
    <t>BC대행수수료 정산</t>
  </si>
  <si>
    <t>BC 대행수수료 집계 배치파일 수신 및 로딩</t>
  </si>
  <si>
    <t>XX125</t>
  </si>
  <si>
    <t>BC 대행수수료 집계내역 처리</t>
  </si>
  <si>
    <t>BC 대행수수료 상세내역 배치파일 수신 및 로딩</t>
  </si>
  <si>
    <t>BB001</t>
  </si>
  <si>
    <t>BC 대행수수료 상세내역 처리</t>
  </si>
  <si>
    <t>BC대행수수료 정산내역 조회</t>
  </si>
  <si>
    <t>정산수수료코드관리</t>
  </si>
  <si>
    <t>BC대행 위임수수료코드 관리</t>
  </si>
  <si>
    <t>BC대행 단위수수료코드 관리</t>
  </si>
  <si>
    <t>회계</t>
  </si>
  <si>
    <t>계정처리내역관리</t>
  </si>
  <si>
    <t>계정처리내역 생성</t>
  </si>
  <si>
    <t>계정처리내역 조회</t>
  </si>
  <si>
    <t>계정처리 집계내역 조회</t>
  </si>
  <si>
    <t>시스템</t>
  </si>
  <si>
    <t>공통코드</t>
  </si>
  <si>
    <t>공통코드 관리</t>
  </si>
  <si>
    <t>2.  국제체크카드시스템 기능 내역</t>
    <phoneticPr fontId="2" type="noConversion"/>
  </si>
  <si>
    <t>비고</t>
  </si>
  <si>
    <t>국제</t>
  </si>
  <si>
    <t>체크카드 상품관리 수정</t>
  </si>
  <si>
    <t>체크카드 상품조회 수정</t>
    <phoneticPr fontId="2" type="noConversion"/>
  </si>
  <si>
    <t>해외이용 수수료기준관리</t>
  </si>
  <si>
    <t>해외이용 수수료항목정보 관리</t>
  </si>
  <si>
    <t>해외이용 수수료율정보 관리</t>
  </si>
  <si>
    <t>BIN관리</t>
  </si>
  <si>
    <t>체크카드 BIN관리 수정</t>
  </si>
  <si>
    <t>상품별 발급가능 브랜드 조회</t>
  </si>
  <si>
    <t>휴일정보관리</t>
    <phoneticPr fontId="2" type="noConversion"/>
  </si>
  <si>
    <t>국제체크카드 발급신청</t>
    <phoneticPr fontId="2" type="noConversion"/>
  </si>
  <si>
    <t>해외 사용 제한</t>
  </si>
  <si>
    <t>해외 결제제한</t>
    <phoneticPr fontId="2" type="noConversion"/>
  </si>
  <si>
    <t>해외 결제제한조회</t>
    <phoneticPr fontId="2" type="noConversion"/>
  </si>
  <si>
    <t>해외 원화사용제한</t>
    <phoneticPr fontId="2" type="noConversion"/>
  </si>
  <si>
    <t>해외 원화사용제한조회</t>
    <phoneticPr fontId="2" type="noConversion"/>
  </si>
  <si>
    <t>해외승인처리</t>
  </si>
  <si>
    <t>해외 신용판매 승인처리</t>
  </si>
  <si>
    <t>해외 현금인출 승인처리</t>
  </si>
  <si>
    <t>해외 현금잔액조회 승인처리</t>
  </si>
  <si>
    <t>해외 신용판매 승인취소처리</t>
  </si>
  <si>
    <t>해외 현금인출 승인취소처리</t>
  </si>
  <si>
    <t>해외 승인선거절 처리</t>
  </si>
  <si>
    <t>해외승인 현금잔액조회 수수료 대체처리</t>
  </si>
  <si>
    <t>해외승인내역 조회</t>
  </si>
  <si>
    <t>해외승인내역조회</t>
  </si>
  <si>
    <t>해외승인상세조회</t>
  </si>
  <si>
    <t>해외승인내역 장애환불 입금처리</t>
    <phoneticPr fontId="2" type="noConversion"/>
  </si>
  <si>
    <t>해외승인내역 수기내역 보정처리</t>
    <phoneticPr fontId="2" type="noConversion"/>
  </si>
  <si>
    <t>해외승인집계</t>
    <phoneticPr fontId="2" type="noConversion"/>
  </si>
  <si>
    <t>해외승인집계처리</t>
  </si>
  <si>
    <t>해외승인집계조회</t>
  </si>
  <si>
    <t>해외승인대사</t>
  </si>
  <si>
    <t>해외승인대사내역(BI100) 처리</t>
  </si>
  <si>
    <t>해외승인대사집계처리</t>
  </si>
  <si>
    <t>해외승인대사집계조회</t>
  </si>
  <si>
    <t>해외승인대사내역조회</t>
  </si>
  <si>
    <t>해외승인대사결과 입금처리</t>
  </si>
  <si>
    <t>해외매입내역처리</t>
  </si>
  <si>
    <t>해외매입내역(BV129) 수신</t>
  </si>
  <si>
    <t>해외매입 승인매핑처리 배치</t>
  </si>
  <si>
    <t>해외매입내역 데이터 조정처리</t>
  </si>
  <si>
    <t>해외매입내역(BV129) 고객 입출금내역 처리</t>
  </si>
  <si>
    <t>해외매입집계내역 생성</t>
  </si>
  <si>
    <t>해외매입내역 조회</t>
  </si>
  <si>
    <t>해외매입상세내역 조회</t>
    <phoneticPr fontId="2" type="noConversion"/>
  </si>
  <si>
    <t>해외매입집계 조회</t>
  </si>
  <si>
    <t>해외매입내역 조정처리 내역 조회</t>
  </si>
  <si>
    <t>환율관리</t>
  </si>
  <si>
    <t>환율정보 수신 및 등록처리</t>
  </si>
  <si>
    <t>환율정보 관리</t>
  </si>
  <si>
    <t>해외정산</t>
  </si>
  <si>
    <t>해외정산집계내역 생성</t>
    <phoneticPr fontId="2" type="noConversion"/>
  </si>
  <si>
    <t>해외정산집계내역조회</t>
  </si>
  <si>
    <t>해외정산 송금처리대상 조회</t>
    <phoneticPr fontId="2" type="noConversion"/>
  </si>
  <si>
    <t>BC카드로 가맹점대금을 미화 기준으로 송금하기 위한 정산내역 조회 및 미화기준 송금처리/현황 조회</t>
  </si>
  <si>
    <t>해외정산 송금처리대상 정산환율 적용</t>
    <phoneticPr fontId="2" type="noConversion"/>
  </si>
  <si>
    <t>해외정산내역 BC 원화대금 입금처리</t>
    <phoneticPr fontId="2" type="noConversion"/>
  </si>
  <si>
    <t>해외미입출금처리</t>
  </si>
  <si>
    <t>해외미입출금처리 배치</t>
  </si>
  <si>
    <t>해외미입출금내역조회</t>
  </si>
  <si>
    <t>해외미입출금내역 이력조회 서비스</t>
    <phoneticPr fontId="2" type="noConversion"/>
  </si>
  <si>
    <t>해외미입출금처리 중단 서비스</t>
    <phoneticPr fontId="2" type="noConversion"/>
  </si>
  <si>
    <t>해외사용 환차손처리</t>
    <phoneticPr fontId="2" type="noConversion"/>
  </si>
  <si>
    <t>해외매입 원미만 환율차이 월단위 집계처리</t>
  </si>
  <si>
    <t>해외매입 원미만 환율차이 월단위 집계내역 조회</t>
  </si>
  <si>
    <t>해외사용 원화 환차손내역 생성</t>
  </si>
  <si>
    <t>해외매입처리 내에서 건별 환차처리 후 매입내역에 반영</t>
  </si>
  <si>
    <t>해외사용 원화 환차손내역 조회</t>
  </si>
  <si>
    <t>해외사용 원화 환차손집계내역 조회</t>
  </si>
  <si>
    <t>해외이용수수료내역</t>
  </si>
  <si>
    <t>해외이용수수료내역 BC 전송</t>
  </si>
  <si>
    <t xml:space="preserve">해외매입처리 완료 후 BC로 전송 </t>
  </si>
  <si>
    <t>해외이용수수료내역 BC 전송내역조회</t>
  </si>
  <si>
    <t>해외정산회계처리</t>
    <phoneticPr fontId="2" type="noConversion"/>
  </si>
  <si>
    <t>해외정산 회계처리</t>
    <phoneticPr fontId="2" type="noConversion"/>
  </si>
  <si>
    <t>해외정산계정처리내역조회</t>
  </si>
  <si>
    <t>민원</t>
  </si>
  <si>
    <t>해외민원처리</t>
  </si>
  <si>
    <t>부도요청내역(BV137) 수신 및 처리</t>
  </si>
  <si>
    <t>부도처리결과내역(BV138) 수신 및 처리</t>
  </si>
  <si>
    <t>해외민원내역 조회</t>
  </si>
  <si>
    <t>해외민원내역 환불대상 생성</t>
  </si>
  <si>
    <t>해외민원 전금관리</t>
  </si>
  <si>
    <t>해외민원 전금내역 조회</t>
  </si>
  <si>
    <t>해외민원 환불관리</t>
  </si>
  <si>
    <t>해외민원 환불대상 선정</t>
  </si>
  <si>
    <t>해외민원 환불대상 환급처리</t>
  </si>
  <si>
    <t>해외민원 환불대상 환차손처리</t>
  </si>
  <si>
    <t>해외민원 환불대상 수기종결처리</t>
  </si>
  <si>
    <t>해외민원환불 처리내역 조회</t>
  </si>
  <si>
    <t xml:space="preserve"> 국내 및 국제 체크카드시스템 개발 건 (비씨카드 DIPS 기반)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</si>
</sst>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0.0%;_-* &quot;-&quot;_-;_-* &quot;-&quot;_-;"/>
    <numFmt numFmtId="177" formatCode="_ &quot;₩&quot;* #,##0.00_ ;_ &quot;₩&quot;* \-#,##0.00_ ;_ &quot;₩&quot;* &quot;-&quot;??_ ;_ @_ "/>
    <numFmt numFmtId="178" formatCode="####"/>
    <numFmt numFmtId="179" formatCode="\,##"/>
    <numFmt numFmtId="180" formatCode="#.00"/>
    <numFmt numFmtId="181" formatCode="##"/>
    <numFmt numFmtId="182" formatCode="#,##0.00;[Red]&quot;-&quot;#,##0.00"/>
    <numFmt numFmtId="183" formatCode="###"/>
    <numFmt numFmtId="184" formatCode="%#\!.00"/>
    <numFmt numFmtId="185" formatCode="#,##0;[Red]&quot;-&quot;#,##0"/>
    <numFmt numFmtId="186" formatCode="&quot;₩&quot;#,##0.00\ ;\(&quot;₩&quot;#,##0.00\)"/>
    <numFmt numFmtId="187" formatCode="&quot;₩&quot;#,##0;&quot;₩&quot;\-#,##0"/>
    <numFmt numFmtId="188" formatCode="#,##0;&quot;₩&quot;&quot;₩&quot;&quot;₩&quot;&quot;₩&quot;\(#,##0&quot;₩&quot;&quot;₩&quot;&quot;₩&quot;&quot;₩&quot;\)"/>
    <numFmt numFmtId="189" formatCode="_-* #,##0\ _D_M_-;\-* #,##0\ _D_M_-;_-* &quot;-&quot;\ _D_M_-;_-@_-"/>
    <numFmt numFmtId="190" formatCode="_-* #,##0.00\ _D_M_-;\-* #,##0.00\ _D_M_-;_-* &quot;-&quot;??\ _D_M_-;_-@_-"/>
    <numFmt numFmtId="191" formatCode="_-* #,##0\ &quot;DM&quot;_-;\-* #,##0\ &quot;DM&quot;_-;_-* &quot;-&quot;\ &quot;DM&quot;_-;_-@_-"/>
    <numFmt numFmtId="192" formatCode="_-* #,##0.00\ &quot;DM&quot;_-;\-* #,##0.00\ &quot;DM&quot;_-;_-* &quot;-&quot;??\ &quot;DM&quot;_-;_-@_-"/>
    <numFmt numFmtId="193" formatCode="0.0%"/>
    <numFmt numFmtId="194" formatCode="#,##0.0_ "/>
    <numFmt numFmtId="195" formatCode="General&quot; M/M&quot;"/>
    <numFmt numFmtId="196" formatCode="0.0_);[Red]\(0.0\)"/>
    <numFmt numFmtId="197" formatCode="&quot;₩&quot;#,##0_);[Red]\(&quot;₩&quot;#,##0\)"/>
    <numFmt numFmtId="198" formatCode="0.0%;_-* &quot;-&quot;_-;_-* &quot;-&quot;_-"/>
    <numFmt numFmtId="199" formatCode="0%;_-* &quot;-&quot;_-;_-* &quot;-&quot;_-;"/>
    <numFmt numFmtId="200" formatCode="General&quot; 식&quot;"/>
  </numFmts>
  <fonts count="7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3" tint="0.39997558519241921"/>
      <name val="휴먼둥근헤드라인"/>
      <family val="1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8"/>
      <color theme="3" tint="0.39997558519241921"/>
      <name val="휴먼둥근헤드라인"/>
      <family val="1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바탕체"/>
      <family val="1"/>
      <charset val="129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sz val="12"/>
      <name val="宋体"/>
      <family val="3"/>
      <charset val="129"/>
    </font>
    <font>
      <b/>
      <sz val="12"/>
      <color indexed="16"/>
      <name val="굴림체"/>
      <family val="3"/>
      <charset val="129"/>
    </font>
    <font>
      <sz val="12"/>
      <name val="명조"/>
      <family val="3"/>
      <charset val="129"/>
    </font>
    <font>
      <sz val="10"/>
      <name val="굴림체"/>
      <family val="3"/>
      <charset val="129"/>
    </font>
    <font>
      <sz val="11"/>
      <name val="ⓒoUAAA¨u"/>
      <family val="1"/>
      <charset val="129"/>
    </font>
    <font>
      <sz val="12"/>
      <name val="¹ÙÅÁÃ¼"/>
      <family val="1"/>
      <charset val="129"/>
    </font>
    <font>
      <sz val="11"/>
      <name val="μ¸¿o"/>
      <family val="3"/>
      <charset val="129"/>
    </font>
    <font>
      <sz val="12"/>
      <name val="¹UAAA¼"/>
      <family val="3"/>
      <charset val="129"/>
    </font>
    <font>
      <sz val="12"/>
      <name val="¡¾¨u￠￢ⓒ÷A¨u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u/>
      <sz val="11"/>
      <color indexed="36"/>
      <name val="돋움"/>
      <family val="3"/>
      <charset val="129"/>
    </font>
    <font>
      <sz val="12"/>
      <name val="뼻뮝"/>
      <family val="1"/>
      <charset val="129"/>
    </font>
    <font>
      <sz val="11"/>
      <color indexed="8"/>
      <name val="맑은 고딕"/>
      <family val="3"/>
      <charset val="129"/>
    </font>
    <font>
      <sz val="10"/>
      <name val="명조"/>
      <family val="3"/>
      <charset val="129"/>
    </font>
    <font>
      <u/>
      <sz val="14.3"/>
      <color indexed="12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돋움"/>
      <family val="3"/>
      <charset val="129"/>
    </font>
    <font>
      <sz val="24"/>
      <color theme="3" tint="0.39997558519241921"/>
      <name val="휴먼둥근헤드라인"/>
      <family val="1"/>
      <charset val="129"/>
    </font>
    <font>
      <b/>
      <sz val="12"/>
      <name val="맑은 고딕"/>
      <family val="3"/>
      <charset val="129"/>
      <scheme val="minor"/>
    </font>
    <font>
      <sz val="28"/>
      <color theme="3" tint="0.3999755851924192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36"/>
      <color theme="3" tint="0.39997558519241921"/>
      <name val="나눔고딕 ExtraBold"/>
      <family val="3"/>
      <charset val="129"/>
    </font>
    <font>
      <b/>
      <sz val="22"/>
      <color theme="3" tint="0.39997558519241921"/>
      <name val="휴먼둥근헤드라인"/>
      <family val="1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0000FF"/>
      <name val="맑은 고딕"/>
      <family val="3"/>
      <charset val="129"/>
      <scheme val="minor"/>
    </font>
    <font>
      <b/>
      <sz val="13"/>
      <color rgb="FF0000FF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6F4F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FF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/>
      <diagonal/>
    </border>
    <border>
      <left style="thin">
        <color theme="0" tint="-0.249977111117893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theme="0" tint="-0.34998626667073579"/>
      </left>
      <right/>
      <top style="medium">
        <color theme="3" tint="0.399975585192419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3" tint="0.399975585192419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medium">
        <color theme="3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medium">
        <color theme="3" tint="0.39997558519241921"/>
      </bottom>
      <diagonal/>
    </border>
    <border>
      <left/>
      <right style="thin">
        <color theme="0" tint="-0.249977111117893"/>
      </right>
      <top style="medium">
        <color theme="3" tint="0.39997558519241921"/>
      </top>
      <bottom/>
      <diagonal/>
    </border>
    <border>
      <left style="thin">
        <color theme="0" tint="-0.249977111117893"/>
      </left>
      <right/>
      <top style="medium">
        <color theme="3" tint="0.39997558519241921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 style="medium">
        <color theme="3" tint="0.39997558519241921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3" tint="0.39997558519241921"/>
      </bottom>
      <diagonal/>
    </border>
    <border>
      <left style="thin">
        <color theme="0" tint="-0.34998626667073579"/>
      </left>
      <right/>
      <top style="medium">
        <color theme="3" tint="0.39997558519241921"/>
      </top>
      <bottom/>
      <diagonal/>
    </border>
    <border>
      <left style="thin">
        <color theme="0" tint="-0.249977111117893"/>
      </left>
      <right style="thin">
        <color theme="0" tint="-0.34998626667073579"/>
      </right>
      <top style="medium">
        <color theme="3" tint="0.399975585192419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3" tint="0.399975585192419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3" tint="0.399975585192419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/>
      <top style="medium">
        <color theme="3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theme="0" tint="-0.249977111117893"/>
      </right>
      <top style="medium">
        <color theme="3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medium">
        <color theme="3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3" tint="0.39997558519241921"/>
      </top>
      <bottom style="medium">
        <color theme="3" tint="0.39994506668294322"/>
      </bottom>
      <diagonal/>
    </border>
    <border>
      <left/>
      <right style="thin">
        <color theme="0" tint="-0.249977111117893"/>
      </right>
      <top style="medium">
        <color theme="3" tint="0.39997558519241921"/>
      </top>
      <bottom style="medium">
        <color theme="3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theme="3" tint="0.39994506668294322"/>
      </left>
      <right/>
      <top/>
      <bottom style="thin">
        <color theme="3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theme="0" tint="-0.34998626667073579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 style="thin">
        <color theme="0" tint="-0.34998626667073579"/>
      </right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3" tint="0.39994506668294322"/>
      </top>
      <bottom style="thin">
        <color theme="3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3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3" tint="0.39997558519241921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medium">
        <color theme="3" tint="0.39997558519241921"/>
      </top>
      <bottom style="medium">
        <color theme="3" tint="0.39994506668294322"/>
      </bottom>
      <diagonal/>
    </border>
    <border>
      <left style="thin">
        <color rgb="FF0070C0"/>
      </left>
      <right style="thin">
        <color rgb="FF0070C0"/>
      </right>
      <top style="medium">
        <color theme="3" tint="0.39997558519241921"/>
      </top>
      <bottom/>
      <diagonal/>
    </border>
    <border>
      <left style="thin">
        <color rgb="FF0070C0"/>
      </left>
      <right style="thin">
        <color rgb="FF0070C0"/>
      </right>
      <top style="medium">
        <color theme="3" tint="0.39997558519241921"/>
      </top>
      <bottom style="thin">
        <color theme="0" tint="-0.34998626667073579"/>
      </bottom>
      <diagonal/>
    </border>
    <border>
      <left style="thin">
        <color rgb="FF0070C0"/>
      </left>
      <right style="thin">
        <color rgb="FF0070C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70C0"/>
      </left>
      <right style="thin">
        <color rgb="FF0070C0"/>
      </right>
      <top/>
      <bottom style="medium">
        <color theme="3" tint="0.39997558519241921"/>
      </bottom>
      <diagonal/>
    </border>
    <border>
      <left style="thin">
        <color rgb="FF0070C0"/>
      </left>
      <right style="thin">
        <color rgb="FF0070C0"/>
      </right>
      <top style="medium">
        <color theme="3" tint="0.39997558519241921"/>
      </top>
      <bottom style="thin">
        <color theme="0" tint="-0.249977111117893"/>
      </bottom>
      <diagonal/>
    </border>
    <border>
      <left style="thin">
        <color rgb="FF0070C0"/>
      </left>
      <right style="thin">
        <color rgb="FF0070C0"/>
      </right>
      <top style="thin">
        <color theme="0" tint="-0.249977111117893"/>
      </top>
      <bottom style="medium">
        <color theme="3" tint="0.39997558519241921"/>
      </bottom>
      <diagonal/>
    </border>
    <border>
      <left style="thin">
        <color rgb="FF0070C0"/>
      </left>
      <right/>
      <top style="medium">
        <color theme="3" tint="0.39997558519241921"/>
      </top>
      <bottom style="thin">
        <color theme="0" tint="-0.249977111117893"/>
      </bottom>
      <diagonal/>
    </border>
    <border>
      <left/>
      <right/>
      <top style="thin">
        <color theme="3" tint="0.39994506668294322"/>
      </top>
      <bottom/>
      <diagonal/>
    </border>
    <border>
      <left style="thin">
        <color theme="0" tint="-0.499984740745262"/>
      </left>
      <right style="thin">
        <color rgb="FF0070C0"/>
      </right>
      <top style="medium">
        <color theme="3" tint="0.39997558519241921"/>
      </top>
      <bottom/>
      <diagonal/>
    </border>
    <border>
      <left style="thin">
        <color rgb="FF0070C0"/>
      </left>
      <right style="thin">
        <color theme="0" tint="-0.499984740745262"/>
      </right>
      <top style="medium">
        <color theme="3" tint="0.39997558519241921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rgb="FF0070C0"/>
      </right>
      <top/>
      <bottom style="medium">
        <color theme="3" tint="0.39997558519241921"/>
      </bottom>
      <diagonal/>
    </border>
    <border>
      <left style="thin">
        <color rgb="FF0070C0"/>
      </left>
      <right style="thin">
        <color theme="0" tint="-0.499984740745262"/>
      </right>
      <top style="thin">
        <color theme="0" tint="-0.249977111117893"/>
      </top>
      <bottom style="medium">
        <color theme="3" tint="0.39997558519241921"/>
      </bottom>
      <diagonal/>
    </border>
    <border>
      <left style="thin">
        <color theme="0" tint="-0.249977111117893"/>
      </left>
      <right style="thin">
        <color theme="0" tint="-0.499984740745262"/>
      </right>
      <top style="medium">
        <color theme="3" tint="0.39997558519241921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rgb="FF0070C0"/>
      </right>
      <top/>
      <bottom/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24994659260841701"/>
      </right>
      <top style="medium">
        <color theme="3" tint="0.39997558519241921"/>
      </top>
      <bottom style="medium">
        <color theme="3" tint="0.39994506668294322"/>
      </bottom>
      <diagonal/>
    </border>
    <border>
      <left style="thin">
        <color theme="0" tint="-0.249977111117893"/>
      </left>
      <right style="thin">
        <color theme="0" tint="-0.499984740745262"/>
      </right>
      <top style="medium">
        <color theme="3" tint="0.39997558519241921"/>
      </top>
      <bottom style="medium">
        <color theme="3" tint="0.39994506668294322"/>
      </bottom>
      <diagonal/>
    </border>
    <border>
      <left/>
      <right/>
      <top style="medium">
        <color theme="3" tint="0.39997558519241921"/>
      </top>
      <bottom style="medium">
        <color theme="3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rgb="FF0070C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rgb="FF0070C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0070C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3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0070C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3" tint="0.39997558519241921"/>
      </bottom>
      <diagonal/>
    </border>
    <border>
      <left style="thin">
        <color theme="0" tint="-0.34998626667073579"/>
      </left>
      <right/>
      <top style="thin">
        <color rgb="FF0070C0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rgb="FF0070C0"/>
      </top>
      <bottom style="thin">
        <color theme="0" tint="-0.34998626667073579"/>
      </bottom>
      <diagonal/>
    </border>
    <border>
      <left style="thin">
        <color rgb="FF0070C0"/>
      </left>
      <right style="thin">
        <color rgb="FF0070C0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rgb="FF0070C0"/>
      </left>
      <right style="thin">
        <color rgb="FF0070C0"/>
      </right>
      <top style="thin">
        <color theme="0" tint="-0.34998626667073579"/>
      </top>
      <bottom style="thin">
        <color rgb="FF0070C0"/>
      </bottom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34998626667073579"/>
      </top>
      <bottom style="thin">
        <color rgb="FF0070C0"/>
      </bottom>
      <diagonal/>
    </border>
    <border>
      <left style="thin">
        <color theme="0" tint="-0.499984740745262"/>
      </left>
      <right style="thin">
        <color rgb="FF0070C0"/>
      </right>
      <top/>
      <bottom style="thin">
        <color rgb="FF0070C0"/>
      </bottom>
      <diagonal/>
    </border>
    <border>
      <left style="thin">
        <color theme="0" tint="-0.499984740745262"/>
      </left>
      <right style="thin">
        <color rgb="FF0070C0"/>
      </right>
      <top style="thin">
        <color rgb="FF0070C0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rgb="FF0070C0"/>
      </top>
      <bottom/>
      <diagonal/>
    </border>
    <border>
      <left/>
      <right style="thin">
        <color theme="0" tint="-0.34998626667073579"/>
      </right>
      <top style="thin">
        <color rgb="FF0070C0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2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7" fontId="15" fillId="0" borderId="7">
      <protection locked="0"/>
    </xf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" fontId="17" fillId="0" borderId="0">
      <protection locked="0"/>
    </xf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78" fontId="19" fillId="0" borderId="0">
      <protection locked="0"/>
    </xf>
    <xf numFmtId="0" fontId="18" fillId="0" borderId="0" applyFont="0" applyFill="0" applyBorder="0" applyAlignment="0" applyProtection="0"/>
    <xf numFmtId="0" fontId="14" fillId="0" borderId="0" applyFont="0" applyFill="0" applyBorder="0" applyAlignment="0" applyProtection="0"/>
    <xf numFmtId="179" fontId="19" fillId="0" borderId="0">
      <protection locked="0"/>
    </xf>
    <xf numFmtId="180" fontId="17" fillId="0" borderId="0">
      <protection locked="0"/>
    </xf>
    <xf numFmtId="38" fontId="20" fillId="6" borderId="0" applyNumberFormat="0" applyBorder="0" applyAlignment="0" applyProtection="0"/>
    <xf numFmtId="0" fontId="21" fillId="0" borderId="36" applyNumberFormat="0" applyAlignment="0" applyProtection="0">
      <alignment horizontal="left" vertical="center"/>
    </xf>
    <xf numFmtId="0" fontId="21" fillId="0" borderId="34">
      <alignment horizontal="left" vertical="center"/>
    </xf>
    <xf numFmtId="181" fontId="19" fillId="0" borderId="0">
      <protection locked="0"/>
    </xf>
    <xf numFmtId="181" fontId="19" fillId="0" borderId="0">
      <protection locked="0"/>
    </xf>
    <xf numFmtId="10" fontId="20" fillId="7" borderId="35" applyNumberFormat="0" applyBorder="0" applyAlignment="0" applyProtection="0"/>
    <xf numFmtId="182" fontId="22" fillId="0" borderId="0"/>
    <xf numFmtId="0" fontId="19" fillId="0" borderId="0"/>
    <xf numFmtId="183" fontId="19" fillId="0" borderId="0">
      <protection locked="0"/>
    </xf>
    <xf numFmtId="10" fontId="19" fillId="0" borderId="0" applyFont="0" applyFill="0" applyBorder="0" applyAlignment="0" applyProtection="0"/>
    <xf numFmtId="184" fontId="17" fillId="0" borderId="0">
      <protection locked="0"/>
    </xf>
    <xf numFmtId="181" fontId="19" fillId="0" borderId="37">
      <protection locked="0"/>
    </xf>
    <xf numFmtId="2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6" fillId="0" borderId="0"/>
    <xf numFmtId="185" fontId="27" fillId="0" borderId="0">
      <alignment vertical="center"/>
    </xf>
    <xf numFmtId="0" fontId="19" fillId="0" borderId="0"/>
    <xf numFmtId="4" fontId="23" fillId="0" borderId="0" applyFont="0" applyFill="0" applyBorder="0" applyAlignment="0" applyProtection="0"/>
    <xf numFmtId="0" fontId="28" fillId="0" borderId="0"/>
    <xf numFmtId="4" fontId="17" fillId="0" borderId="0">
      <protection locked="0"/>
    </xf>
    <xf numFmtId="3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23" fillId="0" borderId="38" applyNumberFormat="0" applyFont="0" applyFill="0" applyAlignment="0" applyProtection="0"/>
    <xf numFmtId="186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0" fontId="29" fillId="0" borderId="0"/>
    <xf numFmtId="41" fontId="8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9" fillId="0" borderId="0"/>
    <xf numFmtId="0" fontId="19" fillId="0" borderId="0"/>
    <xf numFmtId="0" fontId="16" fillId="0" borderId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3" fillId="0" borderId="0" applyFont="0" applyFill="0" applyBorder="0" applyAlignment="0" applyProtection="0"/>
    <xf numFmtId="42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18" fillId="0" borderId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>
      <alignment vertical="center"/>
    </xf>
    <xf numFmtId="0" fontId="31" fillId="0" borderId="0"/>
    <xf numFmtId="0" fontId="33" fillId="0" borderId="0"/>
    <xf numFmtId="0" fontId="35" fillId="0" borderId="0"/>
    <xf numFmtId="0" fontId="35" fillId="0" borderId="0"/>
    <xf numFmtId="0" fontId="31" fillId="0" borderId="0"/>
    <xf numFmtId="0" fontId="33" fillId="0" borderId="0"/>
    <xf numFmtId="0" fontId="31" fillId="0" borderId="0"/>
    <xf numFmtId="0" fontId="33" fillId="0" borderId="0"/>
    <xf numFmtId="0" fontId="31" fillId="0" borderId="0"/>
    <xf numFmtId="0" fontId="33" fillId="0" borderId="0"/>
    <xf numFmtId="0" fontId="31" fillId="0" borderId="0"/>
    <xf numFmtId="0" fontId="19" fillId="0" borderId="0"/>
    <xf numFmtId="0" fontId="36" fillId="0" borderId="0"/>
    <xf numFmtId="0" fontId="37" fillId="0" borderId="0"/>
    <xf numFmtId="0" fontId="36" fillId="0" borderId="0"/>
    <xf numFmtId="0" fontId="14" fillId="0" borderId="0" applyFill="0" applyBorder="0" applyAlignment="0"/>
    <xf numFmtId="0" fontId="38" fillId="0" borderId="0"/>
    <xf numFmtId="188" fontId="39" fillId="0" borderId="0"/>
    <xf numFmtId="0" fontId="32" fillId="0" borderId="0" applyFont="0" applyFill="0" applyBorder="0" applyAlignment="0" applyProtection="0"/>
    <xf numFmtId="0" fontId="39" fillId="0" borderId="0"/>
    <xf numFmtId="189" fontId="19" fillId="0" borderId="0" applyFont="0" applyFill="0" applyBorder="0" applyAlignment="0" applyProtection="0"/>
    <xf numFmtId="190" fontId="19" fillId="0" borderId="0" applyFont="0" applyFill="0" applyBorder="0" applyAlignment="0" applyProtection="0"/>
    <xf numFmtId="0" fontId="39" fillId="0" borderId="0"/>
    <xf numFmtId="0" fontId="18" fillId="0" borderId="0" applyFont="0" applyFill="0" applyBorder="0" applyAlignment="0" applyProtection="0"/>
    <xf numFmtId="0" fontId="40" fillId="0" borderId="0">
      <alignment horizontal="left"/>
    </xf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1" fillId="0" borderId="39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/>
    <xf numFmtId="0" fontId="41" fillId="0" borderId="0"/>
    <xf numFmtId="191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41" fontId="44" fillId="0" borderId="0" applyFont="0" applyFill="0" applyBorder="0" applyAlignment="0" applyProtection="0">
      <alignment vertical="center"/>
    </xf>
    <xf numFmtId="0" fontId="45" fillId="0" borderId="4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4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65" fillId="0" borderId="0">
      <alignment vertical="center"/>
    </xf>
  </cellStyleXfs>
  <cellXfs count="32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9" fillId="2" borderId="11" xfId="0" applyFont="1" applyFill="1" applyBorder="1">
      <alignment vertical="center"/>
    </xf>
    <xf numFmtId="0" fontId="0" fillId="2" borderId="11" xfId="0" applyFill="1" applyBorder="1">
      <alignment vertical="center"/>
    </xf>
    <xf numFmtId="0" fontId="11" fillId="3" borderId="10" xfId="0" applyFont="1" applyFill="1" applyBorder="1">
      <alignment vertical="center"/>
    </xf>
    <xf numFmtId="0" fontId="11" fillId="3" borderId="10" xfId="0" applyFont="1" applyFill="1" applyBorder="1" applyAlignment="1">
      <alignment horizontal="center" vertical="center"/>
    </xf>
    <xf numFmtId="0" fontId="12" fillId="3" borderId="9" xfId="0" applyFont="1" applyFill="1" applyBorder="1">
      <alignment vertical="center"/>
    </xf>
    <xf numFmtId="0" fontId="12" fillId="3" borderId="9" xfId="0" applyFon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41" fontId="12" fillId="3" borderId="27" xfId="1" applyFont="1" applyFill="1" applyBorder="1" applyAlignment="1">
      <alignment vertical="center"/>
    </xf>
    <xf numFmtId="41" fontId="12" fillId="3" borderId="28" xfId="1" applyFont="1" applyFill="1" applyBorder="1" applyAlignment="1">
      <alignment vertical="center"/>
    </xf>
    <xf numFmtId="41" fontId="12" fillId="3" borderId="17" xfId="1" applyFont="1" applyFill="1" applyBorder="1" applyAlignment="1">
      <alignment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176" fontId="12" fillId="8" borderId="0" xfId="2" applyNumberFormat="1" applyFont="1" applyFill="1" applyBorder="1" applyAlignment="1">
      <alignment horizontal="center" vertical="center"/>
    </xf>
    <xf numFmtId="41" fontId="12" fillId="3" borderId="43" xfId="1" applyFont="1" applyFill="1" applyBorder="1" applyAlignment="1">
      <alignment vertical="center"/>
    </xf>
    <xf numFmtId="0" fontId="9" fillId="5" borderId="44" xfId="0" applyFont="1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12" xfId="0" applyFill="1" applyBorder="1">
      <alignment vertical="center"/>
    </xf>
    <xf numFmtId="3" fontId="11" fillId="3" borderId="32" xfId="0" applyNumberFormat="1" applyFont="1" applyFill="1" applyBorder="1">
      <alignment vertical="center"/>
    </xf>
    <xf numFmtId="41" fontId="12" fillId="3" borderId="42" xfId="1" applyFont="1" applyFill="1" applyBorder="1" applyAlignment="1">
      <alignment vertical="center"/>
    </xf>
    <xf numFmtId="3" fontId="11" fillId="3" borderId="17" xfId="0" applyNumberFormat="1" applyFont="1" applyFill="1" applyBorder="1">
      <alignment vertical="center"/>
    </xf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11" fillId="2" borderId="7" xfId="0" applyFont="1" applyFill="1" applyBorder="1">
      <alignment vertical="center"/>
    </xf>
    <xf numFmtId="0" fontId="12" fillId="2" borderId="7" xfId="0" applyFont="1" applyFill="1" applyBorder="1">
      <alignment vertical="center"/>
    </xf>
    <xf numFmtId="41" fontId="12" fillId="3" borderId="32" xfId="1" applyFont="1" applyFill="1" applyBorder="1">
      <alignment vertical="center"/>
    </xf>
    <xf numFmtId="41" fontId="12" fillId="3" borderId="17" xfId="1" applyFont="1" applyFill="1" applyBorder="1">
      <alignment vertical="center"/>
    </xf>
    <xf numFmtId="0" fontId="8" fillId="3" borderId="0" xfId="0" applyFont="1" applyFill="1">
      <alignment vertical="center"/>
    </xf>
    <xf numFmtId="0" fontId="8" fillId="3" borderId="7" xfId="0" applyFont="1" applyFill="1" applyBorder="1">
      <alignment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3" borderId="1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3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8" fillId="2" borderId="11" xfId="0" applyFont="1" applyFill="1" applyBorder="1">
      <alignment vertical="center"/>
    </xf>
    <xf numFmtId="0" fontId="51" fillId="2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>
      <alignment vertical="center"/>
    </xf>
    <xf numFmtId="0" fontId="8" fillId="2" borderId="6" xfId="0" applyFont="1" applyFill="1" applyBorder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>
      <alignment vertical="center"/>
    </xf>
    <xf numFmtId="0" fontId="8" fillId="2" borderId="8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51" fillId="2" borderId="11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vertical="center"/>
    </xf>
    <xf numFmtId="0" fontId="54" fillId="3" borderId="0" xfId="0" applyFont="1" applyFill="1" applyBorder="1" applyAlignment="1">
      <alignment vertical="center"/>
    </xf>
    <xf numFmtId="0" fontId="54" fillId="3" borderId="5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>
      <alignment vertical="center"/>
    </xf>
    <xf numFmtId="0" fontId="0" fillId="3" borderId="48" xfId="0" applyFill="1" applyBorder="1">
      <alignment vertical="center"/>
    </xf>
    <xf numFmtId="0" fontId="0" fillId="3" borderId="49" xfId="0" applyFill="1" applyBorder="1">
      <alignment vertical="center"/>
    </xf>
    <xf numFmtId="0" fontId="0" fillId="3" borderId="47" xfId="0" applyFill="1" applyBorder="1">
      <alignment vertical="center"/>
    </xf>
    <xf numFmtId="0" fontId="0" fillId="3" borderId="50" xfId="0" applyFill="1" applyBorder="1">
      <alignment vertical="center"/>
    </xf>
    <xf numFmtId="0" fontId="5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3" borderId="54" xfId="0" applyFill="1" applyBorder="1">
      <alignment vertical="center"/>
    </xf>
    <xf numFmtId="0" fontId="6" fillId="3" borderId="0" xfId="0" applyFont="1" applyFill="1">
      <alignment vertical="center"/>
    </xf>
    <xf numFmtId="0" fontId="58" fillId="3" borderId="0" xfId="0" applyFont="1" applyFill="1" applyAlignment="1">
      <alignment horizontal="center" vertical="center"/>
    </xf>
    <xf numFmtId="0" fontId="59" fillId="3" borderId="0" xfId="0" applyFont="1" applyFill="1" applyAlignment="1">
      <alignment horizontal="center" vertical="center"/>
    </xf>
    <xf numFmtId="0" fontId="61" fillId="3" borderId="0" xfId="0" applyFont="1" applyFill="1">
      <alignment vertical="center"/>
    </xf>
    <xf numFmtId="0" fontId="62" fillId="3" borderId="0" xfId="0" applyFont="1" applyFill="1" applyAlignment="1">
      <alignment horizontal="center" vertical="center"/>
    </xf>
    <xf numFmtId="0" fontId="65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66" fillId="3" borderId="60" xfId="0" applyFont="1" applyFill="1" applyBorder="1">
      <alignment vertical="center"/>
    </xf>
    <xf numFmtId="0" fontId="9" fillId="3" borderId="0" xfId="0" applyFont="1" applyFill="1" applyAlignment="1">
      <alignment horizontal="center" vertical="center"/>
    </xf>
    <xf numFmtId="197" fontId="9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0" fillId="2" borderId="50" xfId="0" applyFill="1" applyBorder="1">
      <alignment vertical="center"/>
    </xf>
    <xf numFmtId="0" fontId="0" fillId="2" borderId="54" xfId="0" applyFill="1" applyBorder="1">
      <alignment vertical="center"/>
    </xf>
    <xf numFmtId="0" fontId="0" fillId="3" borderId="0" xfId="0" applyFill="1" applyAlignment="1">
      <alignment vertical="center" wrapText="1"/>
    </xf>
    <xf numFmtId="0" fontId="0" fillId="2" borderId="50" xfId="0" applyFill="1" applyBorder="1" applyAlignment="1">
      <alignment vertical="center" wrapText="1"/>
    </xf>
    <xf numFmtId="0" fontId="9" fillId="5" borderId="63" xfId="0" applyFont="1" applyFill="1" applyBorder="1" applyAlignment="1">
      <alignment horizontal="center" vertical="center" wrapText="1"/>
    </xf>
    <xf numFmtId="0" fontId="0" fillId="2" borderId="5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41" fontId="66" fillId="3" borderId="9" xfId="1" applyFont="1" applyFill="1" applyBorder="1" applyAlignment="1">
      <alignment vertical="center"/>
    </xf>
    <xf numFmtId="41" fontId="66" fillId="3" borderId="16" xfId="1" applyFont="1" applyFill="1" applyBorder="1" applyAlignment="1">
      <alignment vertical="center"/>
    </xf>
    <xf numFmtId="195" fontId="66" fillId="3" borderId="10" xfId="1" applyNumberFormat="1" applyFont="1" applyFill="1" applyBorder="1" applyAlignment="1">
      <alignment horizontal="center" vertical="center"/>
    </xf>
    <xf numFmtId="198" fontId="66" fillId="3" borderId="10" xfId="2" applyNumberFormat="1" applyFont="1" applyFill="1" applyBorder="1" applyAlignment="1">
      <alignment horizontal="center" vertical="center"/>
    </xf>
    <xf numFmtId="41" fontId="9" fillId="5" borderId="63" xfId="1" applyFont="1" applyFill="1" applyBorder="1" applyAlignment="1">
      <alignment vertical="center"/>
    </xf>
    <xf numFmtId="41" fontId="9" fillId="5" borderId="65" xfId="1" applyFont="1" applyFill="1" applyBorder="1" applyAlignment="1">
      <alignment vertical="center"/>
    </xf>
    <xf numFmtId="195" fontId="9" fillId="5" borderId="63" xfId="1" applyNumberFormat="1" applyFont="1" applyFill="1" applyBorder="1" applyAlignment="1">
      <alignment horizontal="center" vertical="center"/>
    </xf>
    <xf numFmtId="199" fontId="9" fillId="5" borderId="63" xfId="2" applyNumberFormat="1" applyFont="1" applyFill="1" applyBorder="1">
      <alignment vertical="center"/>
    </xf>
    <xf numFmtId="0" fontId="0" fillId="2" borderId="12" xfId="0" applyFill="1" applyBorder="1">
      <alignment vertical="center"/>
    </xf>
    <xf numFmtId="0" fontId="66" fillId="3" borderId="59" xfId="0" applyFont="1" applyFill="1" applyBorder="1">
      <alignment vertical="center"/>
    </xf>
    <xf numFmtId="0" fontId="66" fillId="3" borderId="0" xfId="0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0" fillId="2" borderId="71" xfId="0" applyFill="1" applyBorder="1">
      <alignment vertical="center"/>
    </xf>
    <xf numFmtId="0" fontId="61" fillId="2" borderId="39" xfId="0" applyFont="1" applyFill="1" applyBorder="1">
      <alignment vertical="center"/>
    </xf>
    <xf numFmtId="0" fontId="9" fillId="2" borderId="39" xfId="0" applyFont="1" applyFill="1" applyBorder="1">
      <alignment vertical="center"/>
    </xf>
    <xf numFmtId="0" fontId="66" fillId="2" borderId="39" xfId="0" applyFont="1" applyFill="1" applyBorder="1">
      <alignment vertical="center"/>
    </xf>
    <xf numFmtId="0" fontId="0" fillId="2" borderId="39" xfId="0" applyFill="1" applyBorder="1">
      <alignment vertical="center"/>
    </xf>
    <xf numFmtId="0" fontId="0" fillId="2" borderId="72" xfId="0" applyFill="1" applyBorder="1">
      <alignment vertical="center"/>
    </xf>
    <xf numFmtId="193" fontId="69" fillId="3" borderId="67" xfId="2" applyNumberFormat="1" applyFont="1" applyFill="1" applyBorder="1" applyAlignment="1">
      <alignment horizontal="center" vertical="center" wrapText="1"/>
    </xf>
    <xf numFmtId="193" fontId="69" fillId="3" borderId="16" xfId="2" applyNumberFormat="1" applyFont="1" applyFill="1" applyBorder="1" applyAlignment="1">
      <alignment horizontal="center" vertical="center"/>
    </xf>
    <xf numFmtId="41" fontId="66" fillId="3" borderId="69" xfId="1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9" fillId="8" borderId="0" xfId="0" applyFont="1" applyFill="1" applyAlignment="1">
      <alignment horizontal="center" vertical="center"/>
    </xf>
    <xf numFmtId="3" fontId="11" fillId="3" borderId="18" xfId="0" applyNumberFormat="1" applyFont="1" applyFill="1" applyBorder="1">
      <alignment vertical="center"/>
    </xf>
    <xf numFmtId="0" fontId="11" fillId="3" borderId="15" xfId="0" applyFont="1" applyFill="1" applyBorder="1">
      <alignment vertical="center"/>
    </xf>
    <xf numFmtId="3" fontId="12" fillId="3" borderId="19" xfId="0" applyNumberFormat="1" applyFont="1" applyFill="1" applyBorder="1">
      <alignment vertical="center"/>
    </xf>
    <xf numFmtId="0" fontId="12" fillId="3" borderId="31" xfId="0" applyFont="1" applyFill="1" applyBorder="1">
      <alignment vertical="center"/>
    </xf>
    <xf numFmtId="0" fontId="0" fillId="8" borderId="0" xfId="0" applyFill="1">
      <alignment vertical="center"/>
    </xf>
    <xf numFmtId="0" fontId="13" fillId="3" borderId="0" xfId="0" applyFont="1" applyFill="1">
      <alignment vertical="center"/>
    </xf>
    <xf numFmtId="0" fontId="9" fillId="8" borderId="0" xfId="0" applyFont="1" applyFill="1" applyAlignment="1">
      <alignment horizontal="right" vertical="center"/>
    </xf>
    <xf numFmtId="41" fontId="66" fillId="3" borderId="15" xfId="1" applyFont="1" applyFill="1" applyBorder="1" applyAlignment="1">
      <alignment vertical="center"/>
    </xf>
    <xf numFmtId="198" fontId="66" fillId="3" borderId="73" xfId="2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0" fillId="4" borderId="0" xfId="0" applyFont="1" applyFill="1" applyAlignment="1">
      <alignment horizontal="center" vertical="center"/>
    </xf>
    <xf numFmtId="0" fontId="66" fillId="3" borderId="59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right" vertical="center"/>
    </xf>
    <xf numFmtId="0" fontId="9" fillId="8" borderId="0" xfId="0" applyFont="1" applyFill="1" applyAlignment="1">
      <alignment horizontal="left" vertical="center" wrapText="1"/>
    </xf>
    <xf numFmtId="0" fontId="9" fillId="5" borderId="33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66" fillId="3" borderId="59" xfId="0" applyFont="1" applyFill="1" applyBorder="1" applyAlignment="1">
      <alignment vertical="center"/>
    </xf>
    <xf numFmtId="0" fontId="66" fillId="3" borderId="70" xfId="0" applyFont="1" applyFill="1" applyBorder="1" applyAlignment="1">
      <alignment vertical="center"/>
    </xf>
    <xf numFmtId="0" fontId="9" fillId="3" borderId="73" xfId="0" applyFont="1" applyFill="1" applyBorder="1" applyAlignment="1">
      <alignment horizontal="center" vertical="center" wrapText="1"/>
    </xf>
    <xf numFmtId="194" fontId="50" fillId="9" borderId="75" xfId="4" applyNumberFormat="1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9" fillId="5" borderId="0" xfId="0" applyFont="1" applyFill="1" applyAlignment="1">
      <alignment horizontal="center" vertical="top"/>
    </xf>
    <xf numFmtId="0" fontId="9" fillId="5" borderId="58" xfId="0" applyFont="1" applyFill="1" applyBorder="1" applyAlignment="1">
      <alignment horizontal="center" vertical="top"/>
    </xf>
    <xf numFmtId="41" fontId="9" fillId="3" borderId="68" xfId="1" applyFont="1" applyFill="1" applyBorder="1" applyAlignment="1">
      <alignment horizontal="center" vertical="center"/>
    </xf>
    <xf numFmtId="0" fontId="52" fillId="11" borderId="78" xfId="3" applyFont="1" applyFill="1" applyBorder="1" applyAlignment="1">
      <alignment horizontal="center" vertical="center"/>
    </xf>
    <xf numFmtId="0" fontId="52" fillId="11" borderId="77" xfId="3" applyFont="1" applyFill="1" applyBorder="1" applyAlignment="1">
      <alignment horizontal="center" vertical="center" shrinkToFit="1"/>
    </xf>
    <xf numFmtId="194" fontId="52" fillId="11" borderId="78" xfId="126" applyNumberFormat="1" applyFont="1" applyFill="1" applyBorder="1" applyAlignment="1">
      <alignment horizontal="center" vertical="center" shrinkToFit="1"/>
    </xf>
    <xf numFmtId="196" fontId="50" fillId="11" borderId="77" xfId="4" applyNumberFormat="1" applyFont="1" applyFill="1" applyBorder="1" applyAlignment="1">
      <alignment horizontal="center" vertical="center" shrinkToFit="1"/>
    </xf>
    <xf numFmtId="0" fontId="52" fillId="11" borderId="78" xfId="3" applyFont="1" applyFill="1" applyBorder="1" applyAlignment="1">
      <alignment horizontal="center" vertical="center" shrinkToFit="1"/>
    </xf>
    <xf numFmtId="196" fontId="50" fillId="11" borderId="78" xfId="4" applyNumberFormat="1" applyFont="1" applyFill="1" applyBorder="1" applyAlignment="1">
      <alignment horizontal="center" vertical="center" shrinkToFit="1"/>
    </xf>
    <xf numFmtId="0" fontId="64" fillId="3" borderId="0" xfId="0" applyFont="1" applyFill="1" applyBorder="1" applyAlignment="1">
      <alignment vertical="center"/>
    </xf>
    <xf numFmtId="193" fontId="52" fillId="11" borderId="88" xfId="5" applyNumberFormat="1" applyFont="1" applyFill="1" applyBorder="1" applyAlignment="1">
      <alignment vertical="center" wrapText="1" shrinkToFit="1"/>
    </xf>
    <xf numFmtId="195" fontId="52" fillId="11" borderId="90" xfId="1" applyNumberFormat="1" applyFont="1" applyFill="1" applyBorder="1" applyAlignment="1">
      <alignment vertical="center" wrapText="1" shrinkToFit="1"/>
    </xf>
    <xf numFmtId="0" fontId="52" fillId="9" borderId="92" xfId="126" applyFont="1" applyFill="1" applyBorder="1" applyAlignment="1">
      <alignment vertical="center" shrinkToFit="1"/>
    </xf>
    <xf numFmtId="0" fontId="66" fillId="3" borderId="59" xfId="0" applyFont="1" applyFill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 wrapText="1"/>
    </xf>
    <xf numFmtId="0" fontId="9" fillId="5" borderId="66" xfId="0" applyFont="1" applyFill="1" applyBorder="1" applyAlignment="1">
      <alignment horizontal="center" vertical="center" wrapText="1"/>
    </xf>
    <xf numFmtId="0" fontId="64" fillId="3" borderId="58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2" borderId="11" xfId="0" applyFont="1" applyFill="1" applyBorder="1" applyAlignment="1">
      <alignment horizontal="right" vertical="center"/>
    </xf>
    <xf numFmtId="0" fontId="50" fillId="5" borderId="81" xfId="126" applyFont="1" applyFill="1" applyBorder="1" applyAlignment="1">
      <alignment horizontal="center" vertical="center"/>
    </xf>
    <xf numFmtId="0" fontId="53" fillId="9" borderId="93" xfId="126" applyFont="1" applyFill="1" applyBorder="1" applyAlignment="1">
      <alignment horizontal="center" vertical="center" shrinkToFit="1"/>
    </xf>
    <xf numFmtId="0" fontId="12" fillId="11" borderId="76" xfId="3" applyFont="1" applyFill="1" applyBorder="1" applyAlignment="1">
      <alignment horizontal="center" vertical="center" wrapText="1" shrinkToFit="1"/>
    </xf>
    <xf numFmtId="0" fontId="12" fillId="11" borderId="78" xfId="126" applyFont="1" applyFill="1" applyBorder="1" applyAlignment="1">
      <alignment horizontal="center" vertical="center" wrapText="1" shrinkToFit="1"/>
    </xf>
    <xf numFmtId="0" fontId="9" fillId="2" borderId="11" xfId="0" applyFont="1" applyFill="1" applyBorder="1" applyAlignment="1">
      <alignment horizontal="right" vertical="center"/>
    </xf>
    <xf numFmtId="0" fontId="50" fillId="5" borderId="81" xfId="126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1" fontId="9" fillId="12" borderId="95" xfId="1" applyFont="1" applyFill="1" applyBorder="1" applyAlignment="1">
      <alignment horizontal="center" vertical="center"/>
    </xf>
    <xf numFmtId="41" fontId="9" fillId="12" borderId="94" xfId="1" applyFont="1" applyFill="1" applyBorder="1" applyAlignment="1">
      <alignment horizontal="center" vertical="center"/>
    </xf>
    <xf numFmtId="41" fontId="9" fillId="12" borderId="95" xfId="1" applyFont="1" applyFill="1" applyBorder="1" applyAlignment="1">
      <alignment vertical="center"/>
    </xf>
    <xf numFmtId="195" fontId="9" fillId="12" borderId="94" xfId="1" applyNumberFormat="1" applyFont="1" applyFill="1" applyBorder="1" applyAlignment="1">
      <alignment horizontal="center" vertical="center"/>
    </xf>
    <xf numFmtId="41" fontId="9" fillId="12" borderId="95" xfId="1" applyFont="1" applyFill="1" applyBorder="1" applyAlignment="1">
      <alignment horizontal="center" vertical="center"/>
    </xf>
    <xf numFmtId="198" fontId="9" fillId="12" borderId="94" xfId="2" applyNumberFormat="1" applyFont="1" applyFill="1" applyBorder="1" applyAlignment="1">
      <alignment horizontal="center" vertical="center"/>
    </xf>
    <xf numFmtId="41" fontId="9" fillId="3" borderId="98" xfId="1" applyFont="1" applyFill="1" applyBorder="1" applyAlignment="1">
      <alignment horizontal="center" vertical="center"/>
    </xf>
    <xf numFmtId="41" fontId="66" fillId="3" borderId="98" xfId="1" applyFont="1" applyFill="1" applyBorder="1" applyAlignment="1">
      <alignment vertical="center"/>
    </xf>
    <xf numFmtId="195" fontId="66" fillId="3" borderId="98" xfId="1" applyNumberFormat="1" applyFont="1" applyFill="1" applyBorder="1" applyAlignment="1">
      <alignment horizontal="center" vertical="center"/>
    </xf>
    <xf numFmtId="41" fontId="66" fillId="3" borderId="98" xfId="1" applyFont="1" applyFill="1" applyBorder="1" applyAlignment="1">
      <alignment horizontal="center" vertical="center"/>
    </xf>
    <xf numFmtId="198" fontId="66" fillId="3" borderId="98" xfId="2" applyNumberFormat="1" applyFont="1" applyFill="1" applyBorder="1" applyAlignment="1">
      <alignment horizontal="center" vertical="center"/>
    </xf>
    <xf numFmtId="41" fontId="9" fillId="3" borderId="9" xfId="1" applyFont="1" applyFill="1" applyBorder="1" applyAlignment="1">
      <alignment horizontal="center" vertical="center"/>
    </xf>
    <xf numFmtId="195" fontId="66" fillId="3" borderId="9" xfId="1" applyNumberFormat="1" applyFont="1" applyFill="1" applyBorder="1" applyAlignment="1">
      <alignment horizontal="center" vertical="center"/>
    </xf>
    <xf numFmtId="41" fontId="66" fillId="3" borderId="9" xfId="1" applyFont="1" applyFill="1" applyBorder="1" applyAlignment="1">
      <alignment horizontal="center" vertical="center"/>
    </xf>
    <xf numFmtId="198" fontId="66" fillId="3" borderId="9" xfId="2" applyNumberFormat="1" applyFont="1" applyFill="1" applyBorder="1" applyAlignment="1">
      <alignment horizontal="center" vertical="center"/>
    </xf>
    <xf numFmtId="41" fontId="9" fillId="12" borderId="99" xfId="1" applyFont="1" applyFill="1" applyBorder="1" applyAlignment="1">
      <alignment vertical="center"/>
    </xf>
    <xf numFmtId="195" fontId="9" fillId="12" borderId="99" xfId="1" applyNumberFormat="1" applyFont="1" applyFill="1" applyBorder="1" applyAlignment="1">
      <alignment horizontal="center" vertical="center"/>
    </xf>
    <xf numFmtId="41" fontId="9" fillId="12" borderId="99" xfId="1" applyFont="1" applyFill="1" applyBorder="1" applyAlignment="1">
      <alignment horizontal="center" vertical="center"/>
    </xf>
    <xf numFmtId="198" fontId="9" fillId="12" borderId="99" xfId="2" applyNumberFormat="1" applyFont="1" applyFill="1" applyBorder="1" applyAlignment="1">
      <alignment horizontal="center" vertical="center"/>
    </xf>
    <xf numFmtId="0" fontId="12" fillId="11" borderId="104" xfId="126" applyFont="1" applyFill="1" applyBorder="1" applyAlignment="1">
      <alignment horizontal="center" vertical="center" wrapText="1" shrinkToFit="1"/>
    </xf>
    <xf numFmtId="0" fontId="52" fillId="11" borderId="104" xfId="3" applyFont="1" applyFill="1" applyBorder="1" applyAlignment="1">
      <alignment horizontal="center" vertical="center" shrinkToFit="1"/>
    </xf>
    <xf numFmtId="194" fontId="52" fillId="11" borderId="104" xfId="126" applyNumberFormat="1" applyFont="1" applyFill="1" applyBorder="1" applyAlignment="1">
      <alignment horizontal="center" vertical="center" shrinkToFit="1"/>
    </xf>
    <xf numFmtId="196" fontId="50" fillId="11" borderId="104" xfId="4" applyNumberFormat="1" applyFont="1" applyFill="1" applyBorder="1" applyAlignment="1">
      <alignment horizontal="center" vertical="center" shrinkToFit="1"/>
    </xf>
    <xf numFmtId="0" fontId="7" fillId="12" borderId="106" xfId="126" applyFont="1" applyFill="1" applyBorder="1" applyAlignment="1">
      <alignment horizontal="center" vertical="center" wrapText="1" shrinkToFit="1"/>
    </xf>
    <xf numFmtId="0" fontId="50" fillId="12" borderId="106" xfId="3" applyFont="1" applyFill="1" applyBorder="1" applyAlignment="1">
      <alignment horizontal="center" vertical="center" shrinkToFit="1"/>
    </xf>
    <xf numFmtId="194" fontId="50" fillId="12" borderId="106" xfId="126" applyNumberFormat="1" applyFont="1" applyFill="1" applyBorder="1" applyAlignment="1">
      <alignment horizontal="center" vertical="center" shrinkToFit="1"/>
    </xf>
    <xf numFmtId="195" fontId="50" fillId="12" borderId="107" xfId="1" applyNumberFormat="1" applyFont="1" applyFill="1" applyBorder="1" applyAlignment="1">
      <alignment vertical="center" wrapText="1" shrinkToFit="1"/>
    </xf>
    <xf numFmtId="0" fontId="50" fillId="12" borderId="106" xfId="126" applyFont="1" applyFill="1" applyBorder="1" applyAlignment="1">
      <alignment horizontal="center" vertical="center" wrapText="1" shrinkToFit="1"/>
    </xf>
    <xf numFmtId="0" fontId="52" fillId="11" borderId="78" xfId="126" applyFont="1" applyFill="1" applyBorder="1" applyAlignment="1">
      <alignment horizontal="center" vertical="center" wrapText="1" shrinkToFit="1"/>
    </xf>
    <xf numFmtId="0" fontId="52" fillId="11" borderId="78" xfId="126" applyFont="1" applyFill="1" applyBorder="1" applyAlignment="1">
      <alignment horizontal="center" vertical="center"/>
    </xf>
    <xf numFmtId="0" fontId="52" fillId="11" borderId="104" xfId="126" applyFont="1" applyFill="1" applyBorder="1" applyAlignment="1">
      <alignment horizontal="center" vertical="center" wrapText="1" shrinkToFit="1"/>
    </xf>
    <xf numFmtId="195" fontId="52" fillId="11" borderId="105" xfId="1" applyNumberFormat="1" applyFont="1" applyFill="1" applyBorder="1" applyAlignment="1">
      <alignment horizontal="center" vertical="center" wrapText="1" shrinkToFit="1"/>
    </xf>
    <xf numFmtId="195" fontId="52" fillId="11" borderId="90" xfId="1" applyNumberFormat="1" applyFont="1" applyFill="1" applyBorder="1" applyAlignment="1">
      <alignment horizontal="center" vertical="center" shrinkToFit="1"/>
    </xf>
    <xf numFmtId="41" fontId="66" fillId="3" borderId="10" xfId="1" applyFont="1" applyFill="1" applyBorder="1" applyAlignment="1">
      <alignment vertical="center"/>
    </xf>
    <xf numFmtId="195" fontId="9" fillId="12" borderId="95" xfId="1" applyNumberFormat="1" applyFont="1" applyFill="1" applyBorder="1" applyAlignment="1">
      <alignment horizontal="center" vertical="center"/>
    </xf>
    <xf numFmtId="198" fontId="9" fillId="12" borderId="95" xfId="2" applyNumberFormat="1" applyFont="1" applyFill="1" applyBorder="1" applyAlignment="1">
      <alignment horizontal="center" vertical="center"/>
    </xf>
    <xf numFmtId="41" fontId="66" fillId="3" borderId="111" xfId="1" applyFont="1" applyFill="1" applyBorder="1" applyAlignment="1">
      <alignment vertical="center"/>
    </xf>
    <xf numFmtId="200" fontId="66" fillId="3" borderId="10" xfId="1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1" fillId="0" borderId="0" xfId="127" applyFont="1">
      <alignment vertical="center"/>
    </xf>
    <xf numFmtId="0" fontId="65" fillId="0" borderId="0" xfId="127">
      <alignment vertical="center"/>
    </xf>
    <xf numFmtId="0" fontId="72" fillId="13" borderId="116" xfId="127" applyFont="1" applyFill="1" applyBorder="1" applyAlignment="1">
      <alignment horizontal="center" vertical="center"/>
    </xf>
    <xf numFmtId="0" fontId="73" fillId="0" borderId="116" xfId="127" applyFont="1" applyBorder="1" applyAlignment="1">
      <alignment horizontal="center" vertical="center"/>
    </xf>
    <xf numFmtId="0" fontId="74" fillId="0" borderId="116" xfId="127" applyFont="1" applyBorder="1" applyAlignment="1">
      <alignment horizontal="center" vertical="center"/>
    </xf>
    <xf numFmtId="0" fontId="74" fillId="0" borderId="116" xfId="127" applyFont="1" applyBorder="1" applyAlignment="1">
      <alignment horizontal="left" vertical="center"/>
    </xf>
    <xf numFmtId="0" fontId="74" fillId="14" borderId="116" xfId="127" applyFont="1" applyFill="1" applyBorder="1" applyAlignment="1">
      <alignment horizontal="left" vertical="center"/>
    </xf>
    <xf numFmtId="0" fontId="73" fillId="0" borderId="116" xfId="127" applyFont="1" applyBorder="1" applyAlignment="1">
      <alignment horizontal="left" vertical="center"/>
    </xf>
    <xf numFmtId="0" fontId="73" fillId="0" borderId="116" xfId="127" applyFont="1" applyBorder="1" applyAlignment="1">
      <alignment horizontal="left" vertical="center" wrapText="1"/>
    </xf>
    <xf numFmtId="0" fontId="74" fillId="0" borderId="116" xfId="127" applyFont="1" applyBorder="1" applyAlignment="1">
      <alignment horizontal="left" vertical="center" wrapText="1"/>
    </xf>
    <xf numFmtId="41" fontId="9" fillId="3" borderId="112" xfId="1" applyFont="1" applyFill="1" applyBorder="1" applyAlignment="1">
      <alignment horizontal="left" vertical="center" wrapText="1"/>
    </xf>
    <xf numFmtId="41" fontId="9" fillId="3" borderId="113" xfId="1" applyFont="1" applyFill="1" applyBorder="1" applyAlignment="1">
      <alignment horizontal="left" vertical="center"/>
    </xf>
    <xf numFmtId="41" fontId="9" fillId="3" borderId="114" xfId="1" applyFont="1" applyFill="1" applyBorder="1" applyAlignment="1">
      <alignment horizontal="left" vertical="center"/>
    </xf>
    <xf numFmtId="41" fontId="9" fillId="3" borderId="115" xfId="1" applyFont="1" applyFill="1" applyBorder="1" applyAlignment="1">
      <alignment horizontal="left" vertical="center"/>
    </xf>
    <xf numFmtId="0" fontId="9" fillId="5" borderId="59" xfId="0" applyFont="1" applyFill="1" applyBorder="1" applyAlignment="1">
      <alignment horizontal="center" vertical="center"/>
    </xf>
    <xf numFmtId="0" fontId="66" fillId="3" borderId="59" xfId="0" applyFont="1" applyFill="1" applyBorder="1" applyAlignment="1">
      <alignment horizontal="center" vertical="center"/>
    </xf>
    <xf numFmtId="193" fontId="68" fillId="3" borderId="14" xfId="2" applyNumberFormat="1" applyFont="1" applyFill="1" applyBorder="1" applyAlignment="1">
      <alignment horizontal="center" vertical="center" wrapText="1"/>
    </xf>
    <xf numFmtId="193" fontId="68" fillId="3" borderId="15" xfId="2" applyNumberFormat="1" applyFont="1" applyFill="1" applyBorder="1" applyAlignment="1">
      <alignment horizontal="center" vertical="center" wrapText="1"/>
    </xf>
    <xf numFmtId="41" fontId="66" fillId="3" borderId="67" xfId="1" applyFont="1" applyFill="1" applyBorder="1" applyAlignment="1">
      <alignment horizontal="center" vertical="center"/>
    </xf>
    <xf numFmtId="41" fontId="66" fillId="3" borderId="16" xfId="1" applyFont="1" applyFill="1" applyBorder="1" applyAlignment="1">
      <alignment horizontal="center" vertical="center"/>
    </xf>
    <xf numFmtId="41" fontId="7" fillId="5" borderId="13" xfId="1" applyFont="1" applyFill="1" applyBorder="1" applyAlignment="1">
      <alignment horizontal="center" vertical="center"/>
    </xf>
    <xf numFmtId="41" fontId="7" fillId="5" borderId="46" xfId="1" applyFont="1" applyFill="1" applyBorder="1" applyAlignment="1">
      <alignment horizontal="center" vertical="center"/>
    </xf>
    <xf numFmtId="41" fontId="66" fillId="3" borderId="10" xfId="1" applyFont="1" applyFill="1" applyBorder="1" applyAlignment="1">
      <alignment horizontal="center" vertical="center"/>
    </xf>
    <xf numFmtId="193" fontId="69" fillId="3" borderId="110" xfId="2" applyNumberFormat="1" applyFont="1" applyFill="1" applyBorder="1" applyAlignment="1">
      <alignment horizontal="center" vertical="center" wrapText="1"/>
    </xf>
    <xf numFmtId="193" fontId="69" fillId="3" borderId="111" xfId="2" applyNumberFormat="1" applyFont="1" applyFill="1" applyBorder="1" applyAlignment="1">
      <alignment horizontal="center" vertical="center" wrapText="1"/>
    </xf>
    <xf numFmtId="41" fontId="66" fillId="3" borderId="9" xfId="1" applyFont="1" applyFill="1" applyBorder="1" applyAlignment="1">
      <alignment horizontal="center" vertical="center"/>
    </xf>
    <xf numFmtId="193" fontId="69" fillId="3" borderId="67" xfId="2" applyNumberFormat="1" applyFont="1" applyFill="1" applyBorder="1" applyAlignment="1">
      <alignment horizontal="center" vertical="center" wrapText="1"/>
    </xf>
    <xf numFmtId="193" fontId="69" fillId="3" borderId="16" xfId="2" applyNumberFormat="1" applyFont="1" applyFill="1" applyBorder="1" applyAlignment="1">
      <alignment horizontal="center" vertical="center" wrapText="1"/>
    </xf>
    <xf numFmtId="41" fontId="9" fillId="12" borderId="99" xfId="1" applyFont="1" applyFill="1" applyBorder="1" applyAlignment="1">
      <alignment horizontal="center" vertical="center"/>
    </xf>
    <xf numFmtId="193" fontId="70" fillId="12" borderId="99" xfId="2" applyNumberFormat="1" applyFont="1" applyFill="1" applyBorder="1" applyAlignment="1">
      <alignment horizontal="center" vertical="center" wrapText="1"/>
    </xf>
    <xf numFmtId="0" fontId="9" fillId="5" borderId="60" xfId="0" applyFont="1" applyFill="1" applyBorder="1" applyAlignment="1">
      <alignment horizontal="center" vertical="center"/>
    </xf>
    <xf numFmtId="0" fontId="64" fillId="5" borderId="13" xfId="0" applyFont="1" applyFill="1" applyBorder="1" applyAlignment="1">
      <alignment horizontal="center" vertical="center"/>
    </xf>
    <xf numFmtId="0" fontId="64" fillId="5" borderId="65" xfId="0" applyFont="1" applyFill="1" applyBorder="1" applyAlignment="1">
      <alignment horizontal="center" vertical="center"/>
    </xf>
    <xf numFmtId="41" fontId="64" fillId="5" borderId="65" xfId="1" applyFont="1" applyFill="1" applyBorder="1" applyAlignment="1">
      <alignment horizontal="center" vertical="center"/>
    </xf>
    <xf numFmtId="41" fontId="1" fillId="3" borderId="0" xfId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0" fontId="9" fillId="5" borderId="70" xfId="0" applyFont="1" applyFill="1" applyBorder="1" applyAlignment="1">
      <alignment horizontal="center" vertical="center"/>
    </xf>
    <xf numFmtId="0" fontId="66" fillId="3" borderId="70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 wrapText="1"/>
    </xf>
    <xf numFmtId="0" fontId="9" fillId="3" borderId="101" xfId="0" applyFont="1" applyFill="1" applyBorder="1" applyAlignment="1">
      <alignment horizontal="center" vertical="center" wrapText="1"/>
    </xf>
    <xf numFmtId="0" fontId="9" fillId="5" borderId="58" xfId="0" applyFont="1" applyFill="1" applyBorder="1" applyAlignment="1">
      <alignment horizontal="center" vertical="center"/>
    </xf>
    <xf numFmtId="0" fontId="64" fillId="3" borderId="58" xfId="0" applyFont="1" applyFill="1" applyBorder="1" applyAlignment="1">
      <alignment horizontal="center" vertical="center"/>
    </xf>
    <xf numFmtId="197" fontId="64" fillId="3" borderId="62" xfId="0" applyNumberFormat="1" applyFont="1" applyFill="1" applyBorder="1" applyAlignment="1">
      <alignment horizontal="center" vertical="center"/>
    </xf>
    <xf numFmtId="197" fontId="64" fillId="3" borderId="58" xfId="0" applyNumberFormat="1" applyFont="1" applyFill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 wrapText="1"/>
    </xf>
    <xf numFmtId="0" fontId="9" fillId="5" borderId="66" xfId="0" applyFont="1" applyFill="1" applyBorder="1" applyAlignment="1">
      <alignment horizontal="center" vertical="center" wrapText="1"/>
    </xf>
    <xf numFmtId="41" fontId="66" fillId="3" borderId="14" xfId="1" applyFont="1" applyFill="1" applyBorder="1" applyAlignment="1">
      <alignment horizontal="center" vertical="center"/>
    </xf>
    <xf numFmtId="41" fontId="66" fillId="3" borderId="15" xfId="1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61" xfId="0" applyFont="1" applyFill="1" applyBorder="1" applyAlignment="1">
      <alignment horizontal="center" vertical="center"/>
    </xf>
    <xf numFmtId="0" fontId="64" fillId="3" borderId="61" xfId="0" applyFont="1" applyFill="1" applyBorder="1" applyAlignment="1">
      <alignment horizontal="left" vertical="center"/>
    </xf>
    <xf numFmtId="0" fontId="67" fillId="3" borderId="60" xfId="0" applyFont="1" applyFill="1" applyBorder="1" applyAlignment="1">
      <alignment horizontal="center" vertical="center" wrapText="1"/>
    </xf>
    <xf numFmtId="0" fontId="67" fillId="3" borderId="60" xfId="0" applyFont="1" applyFill="1" applyBorder="1" applyAlignment="1">
      <alignment horizontal="center" vertical="center"/>
    </xf>
    <xf numFmtId="0" fontId="67" fillId="3" borderId="58" xfId="0" applyFont="1" applyFill="1" applyBorder="1" applyAlignment="1">
      <alignment horizontal="center" vertical="center"/>
    </xf>
    <xf numFmtId="0" fontId="57" fillId="3" borderId="51" xfId="0" applyFont="1" applyFill="1" applyBorder="1" applyAlignment="1">
      <alignment horizontal="center" vertical="center"/>
    </xf>
    <xf numFmtId="0" fontId="57" fillId="3" borderId="52" xfId="0" applyFont="1" applyFill="1" applyBorder="1" applyAlignment="1">
      <alignment horizontal="center" vertical="center"/>
    </xf>
    <xf numFmtId="0" fontId="57" fillId="3" borderId="53" xfId="0" applyFont="1" applyFill="1" applyBorder="1" applyAlignment="1">
      <alignment horizontal="center" vertical="center"/>
    </xf>
    <xf numFmtId="0" fontId="57" fillId="3" borderId="55" xfId="0" applyFont="1" applyFill="1" applyBorder="1" applyAlignment="1">
      <alignment horizontal="center" vertical="center"/>
    </xf>
    <xf numFmtId="0" fontId="57" fillId="3" borderId="56" xfId="0" applyFont="1" applyFill="1" applyBorder="1" applyAlignment="1">
      <alignment horizontal="center" vertical="center"/>
    </xf>
    <xf numFmtId="0" fontId="57" fillId="3" borderId="57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63" fillId="10" borderId="0" xfId="0" applyFont="1" applyFill="1" applyAlignment="1">
      <alignment horizontal="center" vertical="center"/>
    </xf>
    <xf numFmtId="193" fontId="70" fillId="12" borderId="96" xfId="2" applyNumberFormat="1" applyFont="1" applyFill="1" applyBorder="1" applyAlignment="1">
      <alignment horizontal="center" vertical="center" wrapText="1"/>
    </xf>
    <xf numFmtId="193" fontId="70" fillId="12" borderId="97" xfId="2" applyNumberFormat="1" applyFont="1" applyFill="1" applyBorder="1" applyAlignment="1">
      <alignment horizontal="center" vertical="center" wrapText="1"/>
    </xf>
    <xf numFmtId="41" fontId="9" fillId="12" borderId="95" xfId="1" applyFont="1" applyFill="1" applyBorder="1" applyAlignment="1">
      <alignment horizontal="center" vertical="center"/>
    </xf>
    <xf numFmtId="0" fontId="9" fillId="3" borderId="100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/>
    </xf>
    <xf numFmtId="0" fontId="9" fillId="3" borderId="100" xfId="0" applyFont="1" applyFill="1" applyBorder="1" applyAlignment="1">
      <alignment horizontal="center" vertical="center" wrapText="1"/>
    </xf>
    <xf numFmtId="0" fontId="9" fillId="3" borderId="94" xfId="0" applyFont="1" applyFill="1" applyBorder="1" applyAlignment="1">
      <alignment horizontal="center" vertical="center" wrapText="1"/>
    </xf>
    <xf numFmtId="193" fontId="69" fillId="3" borderId="102" xfId="2" applyNumberFormat="1" applyFont="1" applyFill="1" applyBorder="1" applyAlignment="1">
      <alignment horizontal="center" vertical="center" wrapText="1"/>
    </xf>
    <xf numFmtId="193" fontId="69" fillId="3" borderId="103" xfId="2" applyNumberFormat="1" applyFont="1" applyFill="1" applyBorder="1" applyAlignment="1">
      <alignment horizontal="center" vertical="center" wrapText="1"/>
    </xf>
    <xf numFmtId="41" fontId="66" fillId="3" borderId="98" xfId="1" applyFont="1" applyFill="1" applyBorder="1" applyAlignment="1">
      <alignment horizontal="center" vertical="center"/>
    </xf>
    <xf numFmtId="0" fontId="9" fillId="3" borderId="74" xfId="0" applyFont="1" applyFill="1" applyBorder="1" applyAlignment="1">
      <alignment horizontal="center" vertical="center" wrapText="1"/>
    </xf>
    <xf numFmtId="0" fontId="53" fillId="9" borderId="91" xfId="126" applyFont="1" applyFill="1" applyBorder="1" applyAlignment="1">
      <alignment horizontal="center" vertical="center" shrinkToFit="1"/>
    </xf>
    <xf numFmtId="0" fontId="53" fillId="9" borderId="45" xfId="126" applyFont="1" applyFill="1" applyBorder="1" applyAlignment="1">
      <alignment horizontal="center" vertical="center" shrinkToFit="1"/>
    </xf>
    <xf numFmtId="0" fontId="50" fillId="5" borderId="80" xfId="126" applyFont="1" applyFill="1" applyBorder="1" applyAlignment="1">
      <alignment horizontal="center" vertical="center" shrinkToFit="1"/>
    </xf>
    <xf numFmtId="0" fontId="50" fillId="5" borderId="81" xfId="126" applyFont="1" applyFill="1" applyBorder="1" applyAlignment="1">
      <alignment horizontal="center" vertical="center" shrinkToFit="1"/>
    </xf>
    <xf numFmtId="41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50" fillId="5" borderId="76" xfId="126" applyFont="1" applyFill="1" applyBorder="1" applyAlignment="1">
      <alignment horizontal="center" vertical="center"/>
    </xf>
    <xf numFmtId="0" fontId="50" fillId="5" borderId="79" xfId="126" applyFont="1" applyFill="1" applyBorder="1" applyAlignment="1">
      <alignment horizontal="center" vertical="center"/>
    </xf>
    <xf numFmtId="0" fontId="50" fillId="5" borderId="84" xfId="126" applyFont="1" applyFill="1" applyBorder="1" applyAlignment="1">
      <alignment horizontal="center" vertical="center" wrapText="1"/>
    </xf>
    <xf numFmtId="0" fontId="50" fillId="5" borderId="89" xfId="126" applyFont="1" applyFill="1" applyBorder="1" applyAlignment="1">
      <alignment horizontal="center" vertical="center" wrapText="1"/>
    </xf>
    <xf numFmtId="0" fontId="50" fillId="5" borderId="108" xfId="126" applyFont="1" applyFill="1" applyBorder="1" applyAlignment="1">
      <alignment horizontal="center" vertical="center" wrapText="1"/>
    </xf>
    <xf numFmtId="0" fontId="50" fillId="5" borderId="109" xfId="126" applyFont="1" applyFill="1" applyBorder="1" applyAlignment="1">
      <alignment horizontal="center" vertical="center" wrapText="1"/>
    </xf>
    <xf numFmtId="0" fontId="50" fillId="5" borderId="86" xfId="126" applyFont="1" applyFill="1" applyBorder="1" applyAlignment="1">
      <alignment horizontal="center" vertical="center" wrapText="1"/>
    </xf>
    <xf numFmtId="0" fontId="50" fillId="5" borderId="85" xfId="126" applyFont="1" applyFill="1" applyBorder="1" applyAlignment="1">
      <alignment horizontal="center" vertical="center" wrapText="1"/>
    </xf>
    <xf numFmtId="0" fontId="50" fillId="5" borderId="87" xfId="126" applyFont="1" applyFill="1" applyBorder="1" applyAlignment="1">
      <alignment horizontal="center" vertical="center" wrapText="1"/>
    </xf>
    <xf numFmtId="0" fontId="50" fillId="5" borderId="84" xfId="126" applyFont="1" applyFill="1" applyBorder="1" applyAlignment="1">
      <alignment horizontal="center" vertical="center"/>
    </xf>
    <xf numFmtId="0" fontId="50" fillId="5" borderId="86" xfId="126" applyFont="1" applyFill="1" applyBorder="1" applyAlignment="1">
      <alignment horizontal="center" vertical="center"/>
    </xf>
    <xf numFmtId="0" fontId="55" fillId="5" borderId="82" xfId="126" applyFont="1" applyFill="1" applyBorder="1" applyAlignment="1">
      <alignment horizontal="center" vertical="center" wrapText="1"/>
    </xf>
    <xf numFmtId="0" fontId="55" fillId="5" borderId="25" xfId="126" applyFont="1" applyFill="1" applyBorder="1" applyAlignment="1">
      <alignment horizontal="center" vertical="center" wrapText="1"/>
    </xf>
    <xf numFmtId="0" fontId="50" fillId="5" borderId="76" xfId="126" applyFont="1" applyFill="1" applyBorder="1" applyAlignment="1">
      <alignment horizontal="center" vertical="center" shrinkToFit="1"/>
    </xf>
    <xf numFmtId="0" fontId="50" fillId="5" borderId="79" xfId="126" applyFont="1" applyFill="1" applyBorder="1" applyAlignment="1">
      <alignment horizontal="center" vertical="center" shrinkToFit="1"/>
    </xf>
    <xf numFmtId="0" fontId="64" fillId="3" borderId="0" xfId="0" applyFont="1" applyFill="1" applyAlignment="1">
      <alignment horizontal="left" vertical="center"/>
    </xf>
    <xf numFmtId="0" fontId="72" fillId="13" borderId="116" xfId="127" applyFont="1" applyFill="1" applyBorder="1" applyAlignment="1">
      <alignment horizontal="center" vertical="center"/>
    </xf>
    <xf numFmtId="0" fontId="72" fillId="13" borderId="116" xfId="127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left" vertical="center" wrapText="1"/>
    </xf>
    <xf numFmtId="0" fontId="49" fillId="3" borderId="0" xfId="0" applyFont="1" applyFill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176" fontId="12" fillId="3" borderId="14" xfId="2" applyNumberFormat="1" applyFont="1" applyFill="1" applyBorder="1" applyAlignment="1">
      <alignment horizontal="center" vertical="center"/>
    </xf>
    <xf numFmtId="176" fontId="12" fillId="3" borderId="15" xfId="2" applyNumberFormat="1" applyFont="1" applyFill="1" applyBorder="1" applyAlignment="1">
      <alignment horizontal="center" vertical="center"/>
    </xf>
    <xf numFmtId="176" fontId="12" fillId="3" borderId="31" xfId="2" applyNumberFormat="1" applyFont="1" applyFill="1" applyBorder="1" applyAlignment="1">
      <alignment horizontal="center" vertical="center"/>
    </xf>
    <xf numFmtId="176" fontId="12" fillId="3" borderId="16" xfId="2" applyNumberFormat="1" applyFont="1" applyFill="1" applyBorder="1" applyAlignment="1">
      <alignment horizontal="center" vertical="center"/>
    </xf>
  </cellXfs>
  <cellStyles count="128">
    <cellStyle name="??_x000c_@?_x000d_3?_x0001__x000b_" xfId="6" xr:uid="{00000000-0005-0000-0000-000000000000}"/>
    <cellStyle name="??&amp;O?&amp;H?_x0008__x000f__x0007_?_x0007__x0001__x0001_" xfId="50" xr:uid="{00000000-0005-0000-0000-000001000000}"/>
    <cellStyle name="??&amp;O?&amp;H?_x0008_??_x0007__x0001__x0001_" xfId="51" xr:uid="{00000000-0005-0000-0000-000002000000}"/>
    <cellStyle name="_0120_CAD팀_V40z외" xfId="52" xr:uid="{00000000-0005-0000-0000-000003000000}"/>
    <cellStyle name="_e-Biz(박인광계장님-Win2003Std)0310161" xfId="7" xr:uid="{00000000-0005-0000-0000-000004000000}"/>
    <cellStyle name="_e-Biz나대영e-Mail발송서버031017-1차ㅣㅣ" xfId="8" xr:uid="{00000000-0005-0000-0000-000005000000}"/>
    <cellStyle name="_IBM 납품실적" xfId="53" xr:uid="{00000000-0005-0000-0000-000006000000}"/>
    <cellStyle name="_Intel" xfId="54" xr:uid="{00000000-0005-0000-0000-000007000000}"/>
    <cellStyle name="_견적서_20031017" xfId="9" xr:uid="{00000000-0005-0000-0000-000008000000}"/>
    <cellStyle name="_동부아남반도체_통합백업견적_050615(G)최종-1" xfId="55" xr:uid="{00000000-0005-0000-0000-000009000000}"/>
    <cellStyle name="_롯데레몬 사이트 개발 견적서02-10-29" xfId="10" xr:uid="{00000000-0005-0000-0000-00000A000000}"/>
    <cellStyle name="_롯데레몬 사이트 개발 견적서02-11-06" xfId="11" xr:uid="{00000000-0005-0000-0000-00000B000000}"/>
    <cellStyle name="_청구공문 및 명세서 양식(1)" xfId="56" xr:uid="{00000000-0005-0000-0000-00000C000000}"/>
    <cellStyle name="_트라이얼_KTG_HW_040302" xfId="57" xr:uid="{00000000-0005-0000-0000-00000D000000}"/>
    <cellStyle name="A¨­￠￢￠O [0]_99ⓒøa¡ic¨u¡A¡ÆeEⓒo¨uc¨oA" xfId="58" xr:uid="{00000000-0005-0000-0000-00000E000000}"/>
    <cellStyle name="A¨­￠￢￠O_99ⓒøa¡ic¨u¡A¡ÆeEⓒo¨uc¨oA" xfId="59" xr:uid="{00000000-0005-0000-0000-00000F000000}"/>
    <cellStyle name="ÅëÈ­ [0]_¿µ¾÷1ÆÀ " xfId="60" xr:uid="{00000000-0005-0000-0000-000010000000}"/>
    <cellStyle name="AeE­ [0]_±¸¸A¿¹≫o·R " xfId="61" xr:uid="{00000000-0005-0000-0000-000011000000}"/>
    <cellStyle name="ÅëÈ­ [0]_INQUIRY ¿µ¾÷ÃßÁø " xfId="62" xr:uid="{00000000-0005-0000-0000-000012000000}"/>
    <cellStyle name="AeE­ [0]_INQUIRY ¿μ¾÷AßAø " xfId="63" xr:uid="{00000000-0005-0000-0000-000013000000}"/>
    <cellStyle name="ÅëÈ­_¿µ¾÷1ÆÀ " xfId="64" xr:uid="{00000000-0005-0000-0000-000014000000}"/>
    <cellStyle name="AeE­_±¸¸A¿¹≫o·R " xfId="65" xr:uid="{00000000-0005-0000-0000-000015000000}"/>
    <cellStyle name="ÅëÈ­_INQUIRY ¿µ¾÷ÃßÁø " xfId="66" xr:uid="{00000000-0005-0000-0000-000016000000}"/>
    <cellStyle name="AeE­_INQUIRY ¿μ¾÷AßAø " xfId="67" xr:uid="{00000000-0005-0000-0000-000017000000}"/>
    <cellStyle name="AeE¡ⓒ [0]_99ⓒøa¡ic¨u¡A¡ÆeEⓒo¨uc¨oA" xfId="68" xr:uid="{00000000-0005-0000-0000-000018000000}"/>
    <cellStyle name="AeE¡ⓒ_99ⓒøa¡ic¨u¡A¡ÆeEⓒo¨uc¨oA" xfId="69" xr:uid="{00000000-0005-0000-0000-000019000000}"/>
    <cellStyle name="ALIGNMENT" xfId="70" xr:uid="{00000000-0005-0000-0000-00001A000000}"/>
    <cellStyle name="ÄÞ¸¶ [0]_¿µ¾÷1ÆÀ " xfId="71" xr:uid="{00000000-0005-0000-0000-00001B000000}"/>
    <cellStyle name="AÞ¸¶ [0]_±¸¸A¿¹≫o·R " xfId="72" xr:uid="{00000000-0005-0000-0000-00001C000000}"/>
    <cellStyle name="ÄÞ¸¶ [0]_INQUIRY ¿µ¾÷ÃßÁø " xfId="73" xr:uid="{00000000-0005-0000-0000-00001D000000}"/>
    <cellStyle name="AÞ¸¶ [0]_INQUIRY ¿μ¾÷AßAø " xfId="74" xr:uid="{00000000-0005-0000-0000-00001E000000}"/>
    <cellStyle name="ÄÞ¸¶_¿µ¾÷1ÆÀ " xfId="75" xr:uid="{00000000-0005-0000-0000-00001F000000}"/>
    <cellStyle name="AÞ¸¶_±¸¸A¿¹≫o·R " xfId="76" xr:uid="{00000000-0005-0000-0000-000020000000}"/>
    <cellStyle name="ÄÞ¸¶_INQUIRY ¿µ¾÷ÃßÁø " xfId="77" xr:uid="{00000000-0005-0000-0000-000021000000}"/>
    <cellStyle name="AÞ¸¶_INQUIRY ¿μ¾÷AßAø " xfId="78" xr:uid="{00000000-0005-0000-0000-000022000000}"/>
    <cellStyle name="C¡IA¨ª_¡Æe¡ieⓒø¡i￠?¨￡" xfId="79" xr:uid="{00000000-0005-0000-0000-000023000000}"/>
    <cellStyle name="Ç¥ÁØ_¿µ¾÷1ÆÀ " xfId="80" xr:uid="{00000000-0005-0000-0000-000024000000}"/>
    <cellStyle name="C￥AØ_¿μ¾÷CoE² " xfId="81" xr:uid="{00000000-0005-0000-0000-000025000000}"/>
    <cellStyle name="Ç¥ÁØ_»ç¾÷ºÎº° ÃÑ°è " xfId="82" xr:uid="{00000000-0005-0000-0000-000026000000}"/>
    <cellStyle name="C￥AØ_≫c¾÷ºIº° AN°e " xfId="83" xr:uid="{00000000-0005-0000-0000-000027000000}"/>
    <cellStyle name="Ç¥ÁØ_0N-HANDLING " xfId="84" xr:uid="{00000000-0005-0000-0000-000028000000}"/>
    <cellStyle name="C￥AØ_5-1±¤°i " xfId="85" xr:uid="{00000000-0005-0000-0000-000029000000}"/>
    <cellStyle name="Ç¥ÁØ_5-1±¤°í " xfId="86" xr:uid="{00000000-0005-0000-0000-00002A000000}"/>
    <cellStyle name="C￥AØ_Ay°eC￥(2¿u) " xfId="87" xr:uid="{00000000-0005-0000-0000-00002B000000}"/>
    <cellStyle name="Ç¥ÁØ_Áý°èÇ¥(2¿ù) " xfId="88" xr:uid="{00000000-0005-0000-0000-00002C000000}"/>
    <cellStyle name="C￥AØ_CoAo¹yAI °A¾×¿ⓒ½A " xfId="89" xr:uid="{00000000-0005-0000-0000-00002D000000}"/>
    <cellStyle name="Ç¥ÁØ_MAIN " xfId="90" xr:uid="{00000000-0005-0000-0000-00002E000000}"/>
    <cellStyle name="C￥AØ_PERSONAL" xfId="91" xr:uid="{00000000-0005-0000-0000-00002F000000}"/>
    <cellStyle name="Ç¥ÁØ_Sheet1_0N-HANDLING " xfId="92" xr:uid="{00000000-0005-0000-0000-000030000000}"/>
    <cellStyle name="C￥AØ_Sheet1_Ay°eC￥(2¿u) " xfId="93" xr:uid="{00000000-0005-0000-0000-000031000000}"/>
    <cellStyle name="Ç¥ÁØ_Sheet1_Áý°èÇ¥(2¿ù) " xfId="94" xr:uid="{00000000-0005-0000-0000-000032000000}"/>
    <cellStyle name="Calc Currency (0)" xfId="95" xr:uid="{00000000-0005-0000-0000-000033000000}"/>
    <cellStyle name="category" xfId="96" xr:uid="{00000000-0005-0000-0000-000034000000}"/>
    <cellStyle name="Comma" xfId="12" xr:uid="{00000000-0005-0000-0000-000035000000}"/>
    <cellStyle name="Comma [0]" xfId="13" xr:uid="{00000000-0005-0000-0000-000036000000}"/>
    <cellStyle name="comma zerodec" xfId="97" xr:uid="{00000000-0005-0000-0000-000037000000}"/>
    <cellStyle name="Comma_ SG&amp;A Bridge " xfId="14" xr:uid="{00000000-0005-0000-0000-000038000000}"/>
    <cellStyle name="Currency" xfId="15" xr:uid="{00000000-0005-0000-0000-000039000000}"/>
    <cellStyle name="Currency " xfId="98" xr:uid="{00000000-0005-0000-0000-00003A000000}"/>
    <cellStyle name="Currency [0]" xfId="16" xr:uid="{00000000-0005-0000-0000-00003B000000}"/>
    <cellStyle name="Currency_ SG&amp;A Bridge " xfId="17" xr:uid="{00000000-0005-0000-0000-00003C000000}"/>
    <cellStyle name="Currency1" xfId="99" xr:uid="{00000000-0005-0000-0000-00003D000000}"/>
    <cellStyle name="Date" xfId="18" xr:uid="{00000000-0005-0000-0000-00003E000000}"/>
    <cellStyle name="Dezimal [0]_laroux" xfId="100" xr:uid="{00000000-0005-0000-0000-00003F000000}"/>
    <cellStyle name="Dezimal_laroux" xfId="101" xr:uid="{00000000-0005-0000-0000-000040000000}"/>
    <cellStyle name="Dollar (zero dec)" xfId="102" xr:uid="{00000000-0005-0000-0000-000041000000}"/>
    <cellStyle name="F" xfId="103" xr:uid="{00000000-0005-0000-0000-000042000000}"/>
    <cellStyle name="Fixed" xfId="19" xr:uid="{00000000-0005-0000-0000-000043000000}"/>
    <cellStyle name="Grey" xfId="20" xr:uid="{00000000-0005-0000-0000-000044000000}"/>
    <cellStyle name="HEADER" xfId="104" xr:uid="{00000000-0005-0000-0000-000045000000}"/>
    <cellStyle name="Header1" xfId="21" xr:uid="{00000000-0005-0000-0000-000046000000}"/>
    <cellStyle name="Header2" xfId="22" xr:uid="{00000000-0005-0000-0000-000047000000}"/>
    <cellStyle name="Heading1" xfId="23" xr:uid="{00000000-0005-0000-0000-000048000000}"/>
    <cellStyle name="Heading2" xfId="24" xr:uid="{00000000-0005-0000-0000-000049000000}"/>
    <cellStyle name="Input [yellow]" xfId="25" xr:uid="{00000000-0005-0000-0000-00004A000000}"/>
    <cellStyle name="Milliers [0]_Arabian Spec" xfId="105" xr:uid="{00000000-0005-0000-0000-00004B000000}"/>
    <cellStyle name="Milliers_Arabian Spec" xfId="106" xr:uid="{00000000-0005-0000-0000-00004C000000}"/>
    <cellStyle name="Model" xfId="107" xr:uid="{00000000-0005-0000-0000-00004D000000}"/>
    <cellStyle name="Mon?aire [0]_Arabian Spec" xfId="108" xr:uid="{00000000-0005-0000-0000-00004E000000}"/>
    <cellStyle name="Mon?aire_Arabian Spec" xfId="109" xr:uid="{00000000-0005-0000-0000-00004F000000}"/>
    <cellStyle name="Normal - Style1" xfId="26" xr:uid="{00000000-0005-0000-0000-000050000000}"/>
    <cellStyle name="Normal_ SG&amp;A Bridge " xfId="27" xr:uid="{00000000-0005-0000-0000-000051000000}"/>
    <cellStyle name="Percent" xfId="28" xr:uid="{00000000-0005-0000-0000-000052000000}"/>
    <cellStyle name="Percent [2]" xfId="29" xr:uid="{00000000-0005-0000-0000-000053000000}"/>
    <cellStyle name="Percent_재고" xfId="30" xr:uid="{00000000-0005-0000-0000-000054000000}"/>
    <cellStyle name="Standard_laroux" xfId="110" xr:uid="{00000000-0005-0000-0000-000055000000}"/>
    <cellStyle name="subhead" xfId="111" xr:uid="{00000000-0005-0000-0000-000056000000}"/>
    <cellStyle name="Total" xfId="31" xr:uid="{00000000-0005-0000-0000-000057000000}"/>
    <cellStyle name="W?rung [0]_laroux" xfId="112" xr:uid="{00000000-0005-0000-0000-000058000000}"/>
    <cellStyle name="W?rung_laroux" xfId="113" xr:uid="{00000000-0005-0000-0000-000059000000}"/>
    <cellStyle name="고정소숫점" xfId="32" xr:uid="{00000000-0005-0000-0000-00005A000000}"/>
    <cellStyle name="고정출력1" xfId="33" xr:uid="{00000000-0005-0000-0000-00005B000000}"/>
    <cellStyle name="고정출력2" xfId="34" xr:uid="{00000000-0005-0000-0000-00005C000000}"/>
    <cellStyle name="날짜" xfId="35" xr:uid="{00000000-0005-0000-0000-00005D000000}"/>
    <cellStyle name="달러" xfId="36" xr:uid="{00000000-0005-0000-0000-00005E000000}"/>
    <cellStyle name="뒤에 오는 하이퍼링크" xfId="114" xr:uid="{00000000-0005-0000-0000-00005F000000}"/>
    <cellStyle name="백분율" xfId="2" builtinId="5"/>
    <cellStyle name="백분율 2" xfId="5" xr:uid="{00000000-0005-0000-0000-000061000000}"/>
    <cellStyle name="뷭?_BOOKSHIP" xfId="115" xr:uid="{00000000-0005-0000-0000-000062000000}"/>
    <cellStyle name="常规_OPTION_9910" xfId="37" xr:uid="{00000000-0005-0000-0000-000063000000}"/>
    <cellStyle name="숫자(R)" xfId="38" xr:uid="{00000000-0005-0000-0000-000064000000}"/>
    <cellStyle name="쉼표 [0]" xfId="1" builtinId="6"/>
    <cellStyle name="쉼표 [0] 2" xfId="4" xr:uid="{00000000-0005-0000-0000-000066000000}"/>
    <cellStyle name="쉼표 [0] 3" xfId="49" xr:uid="{00000000-0005-0000-0000-000067000000}"/>
    <cellStyle name="쉼표 [0] 4" xfId="116" xr:uid="{00000000-0005-0000-0000-000068000000}"/>
    <cellStyle name="스타일 1" xfId="39" xr:uid="{00000000-0005-0000-0000-000069000000}"/>
    <cellStyle name="안건회계법인" xfId="117" xr:uid="{00000000-0005-0000-0000-00006A000000}"/>
    <cellStyle name="자리수" xfId="40" xr:uid="{00000000-0005-0000-0000-00006B000000}"/>
    <cellStyle name="자리수 - 유형1" xfId="41" xr:uid="{00000000-0005-0000-0000-00006C000000}"/>
    <cellStyle name="자리수_롯데레몬 사이트 개발 견적서02-10-29" xfId="42" xr:uid="{00000000-0005-0000-0000-00006D000000}"/>
    <cellStyle name="자리수0" xfId="43" xr:uid="{00000000-0005-0000-0000-00006E000000}"/>
    <cellStyle name="콤마 [0]_#1PGC COOLER2차 " xfId="118" xr:uid="{00000000-0005-0000-0000-00006F000000}"/>
    <cellStyle name="콤마_#1PGC COOLER2차 " xfId="119" xr:uid="{00000000-0005-0000-0000-000070000000}"/>
    <cellStyle name="퍼센트" xfId="44" xr:uid="{00000000-0005-0000-0000-000071000000}"/>
    <cellStyle name="표준" xfId="0" builtinId="0"/>
    <cellStyle name="표준 2" xfId="3" xr:uid="{00000000-0005-0000-0000-000073000000}"/>
    <cellStyle name="표준 3" xfId="120" xr:uid="{00000000-0005-0000-0000-000074000000}"/>
    <cellStyle name="표준 4" xfId="121" xr:uid="{00000000-0005-0000-0000-000075000000}"/>
    <cellStyle name="표준 5" xfId="122" xr:uid="{00000000-0005-0000-0000-000076000000}"/>
    <cellStyle name="표준 5 2" xfId="123" xr:uid="{00000000-0005-0000-0000-000077000000}"/>
    <cellStyle name="표준 6" xfId="48" xr:uid="{00000000-0005-0000-0000-000078000000}"/>
    <cellStyle name="표준 7" xfId="127" xr:uid="{CDE028CA-EAF6-4AE8-91ED-391FD24CD0BE}"/>
    <cellStyle name="표준_상세견적 양식" xfId="126" xr:uid="{00000000-0005-0000-0000-000079000000}"/>
    <cellStyle name="하이퍼링크 2" xfId="124" xr:uid="{00000000-0005-0000-0000-00007A000000}"/>
    <cellStyle name="하이퍼링크 3" xfId="125" xr:uid="{00000000-0005-0000-0000-00007B000000}"/>
    <cellStyle name="합산" xfId="45" xr:uid="{00000000-0005-0000-0000-00007C000000}"/>
    <cellStyle name="화폐기호" xfId="46" xr:uid="{00000000-0005-0000-0000-00007D000000}"/>
    <cellStyle name="화폐기호0" xfId="47" xr:uid="{00000000-0005-0000-0000-00007E000000}"/>
  </cellStyles>
  <dxfs count="0"/>
  <tableStyles count="0" defaultTableStyle="TableStyleMedium2" defaultPivotStyle="PivotStyleLight16"/>
  <colors>
    <mruColors>
      <color rgb="FFEFF7FF"/>
      <color rgb="FFFFCC00"/>
      <color rgb="FFD5EAFF"/>
      <color rgb="FF0000FF"/>
      <color rgb="FFFFFF99"/>
      <color rgb="FFFFFFE5"/>
      <color rgb="FFFFFFCC"/>
      <color rgb="FFFFABFF"/>
      <color rgb="FFFF99FF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72118</xdr:colOff>
      <xdr:row>5</xdr:row>
      <xdr:rowOff>140153</xdr:rowOff>
    </xdr:from>
    <xdr:to>
      <xdr:col>11</xdr:col>
      <xdr:colOff>741300</xdr:colOff>
      <xdr:row>6</xdr:row>
      <xdr:rowOff>286248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3A7623E-B15D-49BC-BB8D-71595911B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9693" y="1311728"/>
          <a:ext cx="669182" cy="36517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304800</xdr:rowOff>
    </xdr:to>
    <xdr:sp macro="" textlink="">
      <xdr:nvSpPr>
        <xdr:cNvPr id="3" name="AutoShape 2" descr="ì´ë¡ì°ì°ì ëí ì´ë¯¸ì§ ê²ìê²°ê³¼">
          <a:extLst>
            <a:ext uri="{FF2B5EF4-FFF2-40B4-BE49-F238E27FC236}">
              <a16:creationId xmlns:a16="http://schemas.microsoft.com/office/drawing/2014/main" id="{067C9ABF-2EC8-47EA-B393-15B02CE5E9F4}"/>
            </a:ext>
          </a:extLst>
        </xdr:cNvPr>
        <xdr:cNvSpPr>
          <a:spLocks noChangeAspect="1" noChangeArrowheads="1"/>
        </xdr:cNvSpPr>
      </xdr:nvSpPr>
      <xdr:spPr bwMode="auto">
        <a:xfrm>
          <a:off x="723900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11</xdr:row>
      <xdr:rowOff>304800</xdr:rowOff>
    </xdr:to>
    <xdr:sp macro="" textlink="">
      <xdr:nvSpPr>
        <xdr:cNvPr id="4" name="AutoShape 1" descr="ì¼ì±ìëªì ëí ì´ë¯¸ì§ ê²ìê²°ê³¼">
          <a:extLst>
            <a:ext uri="{FF2B5EF4-FFF2-40B4-BE49-F238E27FC236}">
              <a16:creationId xmlns:a16="http://schemas.microsoft.com/office/drawing/2014/main" id="{D20E926E-2640-4CD6-8C0B-D8160281417E}"/>
            </a:ext>
          </a:extLst>
        </xdr:cNvPr>
        <xdr:cNvSpPr>
          <a:spLocks noChangeAspect="1" noChangeArrowheads="1"/>
        </xdr:cNvSpPr>
      </xdr:nvSpPr>
      <xdr:spPr bwMode="auto">
        <a:xfrm>
          <a:off x="7239000" y="29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625929</xdr:colOff>
      <xdr:row>11</xdr:row>
      <xdr:rowOff>299357</xdr:rowOff>
    </xdr:from>
    <xdr:to>
      <xdr:col>13</xdr:col>
      <xdr:colOff>911651</xdr:colOff>
      <xdr:row>13</xdr:row>
      <xdr:rowOff>54510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B9D0EE8-6DCA-4E2C-A375-8EDA36366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4129" y="3261632"/>
          <a:ext cx="942947" cy="955303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5</xdr:row>
      <xdr:rowOff>206374</xdr:rowOff>
    </xdr:from>
    <xdr:to>
      <xdr:col>3</xdr:col>
      <xdr:colOff>724076</xdr:colOff>
      <xdr:row>6</xdr:row>
      <xdr:rowOff>272124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AF2E698-E35F-4DA2-9D81-3C87EF907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381124"/>
          <a:ext cx="835201" cy="2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8</xdr:col>
      <xdr:colOff>95833</xdr:colOff>
      <xdr:row>4</xdr:row>
      <xdr:rowOff>468000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A1FF0E7B-A5E2-470A-9160-E36577892242}"/>
            </a:ext>
          </a:extLst>
        </xdr:cNvPr>
        <xdr:cNvSpPr/>
      </xdr:nvSpPr>
      <xdr:spPr>
        <a:xfrm>
          <a:off x="5619750" y="687917"/>
          <a:ext cx="1260000" cy="468000"/>
        </a:xfrm>
        <a:prstGeom prst="righ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분석</a:t>
          </a:r>
          <a:r>
            <a:rPr lang="en-US" altLang="ko-KR" sz="1000" b="1">
              <a:latin typeface="+mn-ea"/>
              <a:ea typeface="+mn-ea"/>
            </a:rPr>
            <a:t>/</a:t>
          </a:r>
          <a:r>
            <a:rPr lang="ko-KR" altLang="en-US" sz="1000" b="1">
              <a:latin typeface="+mn-ea"/>
              <a:ea typeface="+mn-ea"/>
            </a:rPr>
            <a:t>설계</a:t>
          </a:r>
        </a:p>
      </xdr:txBody>
    </xdr:sp>
    <xdr:clientData/>
  </xdr:twoCellAnchor>
  <xdr:twoCellAnchor>
    <xdr:from>
      <xdr:col>7</xdr:col>
      <xdr:colOff>11644</xdr:colOff>
      <xdr:row>4</xdr:row>
      <xdr:rowOff>293695</xdr:rowOff>
    </xdr:from>
    <xdr:to>
      <xdr:col>9</xdr:col>
      <xdr:colOff>505811</xdr:colOff>
      <xdr:row>4</xdr:row>
      <xdr:rowOff>761695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48AA8171-BE45-421A-AA6F-BC126F6AE682}"/>
            </a:ext>
          </a:extLst>
        </xdr:cNvPr>
        <xdr:cNvSpPr/>
      </xdr:nvSpPr>
      <xdr:spPr>
        <a:xfrm>
          <a:off x="6446311" y="949862"/>
          <a:ext cx="2124000" cy="468000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개발</a:t>
          </a:r>
        </a:p>
      </xdr:txBody>
    </xdr:sp>
    <xdr:clientData/>
  </xdr:twoCellAnchor>
  <xdr:twoCellAnchor>
    <xdr:from>
      <xdr:col>8</xdr:col>
      <xdr:colOff>429792</xdr:colOff>
      <xdr:row>4</xdr:row>
      <xdr:rowOff>597968</xdr:rowOff>
    </xdr:from>
    <xdr:to>
      <xdr:col>10</xdr:col>
      <xdr:colOff>417626</xdr:colOff>
      <xdr:row>4</xdr:row>
      <xdr:rowOff>1065968</xdr:rowOff>
    </xdr:to>
    <xdr:sp macro="" textlink="">
      <xdr:nvSpPr>
        <xdr:cNvPr id="4" name="화살표: 오른쪽 3">
          <a:extLst>
            <a:ext uri="{FF2B5EF4-FFF2-40B4-BE49-F238E27FC236}">
              <a16:creationId xmlns:a16="http://schemas.microsoft.com/office/drawing/2014/main" id="{E8D01D46-7E96-4928-A3FB-1E20C73CAE52}"/>
            </a:ext>
          </a:extLst>
        </xdr:cNvPr>
        <xdr:cNvSpPr/>
      </xdr:nvSpPr>
      <xdr:spPr>
        <a:xfrm>
          <a:off x="7679375" y="1254135"/>
          <a:ext cx="1617668" cy="468000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연계</a:t>
          </a:r>
          <a:r>
            <a:rPr lang="en-US" altLang="ko-KR" sz="1000" b="1">
              <a:latin typeface="+mn-ea"/>
              <a:ea typeface="+mn-ea"/>
            </a:rPr>
            <a:t>/</a:t>
          </a:r>
          <a:r>
            <a:rPr lang="ko-KR" altLang="en-US" sz="1000" b="1">
              <a:latin typeface="+mn-ea"/>
              <a:ea typeface="+mn-ea"/>
            </a:rPr>
            <a:t>인증 테스트</a:t>
          </a:r>
        </a:p>
      </xdr:txBody>
    </xdr:sp>
    <xdr:clientData/>
  </xdr:twoCellAnchor>
  <xdr:twoCellAnchor>
    <xdr:from>
      <xdr:col>10</xdr:col>
      <xdr:colOff>413793</xdr:colOff>
      <xdr:row>4</xdr:row>
      <xdr:rowOff>799050</xdr:rowOff>
    </xdr:from>
    <xdr:to>
      <xdr:col>11</xdr:col>
      <xdr:colOff>30877</xdr:colOff>
      <xdr:row>4</xdr:row>
      <xdr:rowOff>1267050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DC01382B-5C4C-424C-BDB7-05FC8DCB0DF3}"/>
            </a:ext>
          </a:extLst>
        </xdr:cNvPr>
        <xdr:cNvSpPr/>
      </xdr:nvSpPr>
      <xdr:spPr>
        <a:xfrm>
          <a:off x="9293210" y="1455217"/>
          <a:ext cx="432000" cy="468000"/>
        </a:xfrm>
        <a:prstGeom prst="righ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이행</a:t>
          </a:r>
        </a:p>
      </xdr:txBody>
    </xdr:sp>
    <xdr:clientData/>
  </xdr:twoCellAnchor>
  <xdr:twoCellAnchor>
    <xdr:from>
      <xdr:col>11</xdr:col>
      <xdr:colOff>32078</xdr:colOff>
      <xdr:row>4</xdr:row>
      <xdr:rowOff>799050</xdr:rowOff>
    </xdr:from>
    <xdr:to>
      <xdr:col>12</xdr:col>
      <xdr:colOff>9161</xdr:colOff>
      <xdr:row>4</xdr:row>
      <xdr:rowOff>1267050</xdr:rowOff>
    </xdr:to>
    <xdr:sp macro="" textlink="">
      <xdr:nvSpPr>
        <xdr:cNvPr id="6" name="화살표: 오른쪽 5">
          <a:extLst>
            <a:ext uri="{FF2B5EF4-FFF2-40B4-BE49-F238E27FC236}">
              <a16:creationId xmlns:a16="http://schemas.microsoft.com/office/drawing/2014/main" id="{EB8F74A9-0B40-416A-85AD-D06CCA58DDFD}"/>
            </a:ext>
          </a:extLst>
        </xdr:cNvPr>
        <xdr:cNvSpPr/>
      </xdr:nvSpPr>
      <xdr:spPr>
        <a:xfrm>
          <a:off x="9726411" y="1455217"/>
          <a:ext cx="792000" cy="468000"/>
        </a:xfrm>
        <a:prstGeom prst="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시범운영</a:t>
          </a:r>
        </a:p>
      </xdr:txBody>
    </xdr:sp>
    <xdr:clientData/>
  </xdr:twoCellAnchor>
  <xdr:twoCellAnchor>
    <xdr:from>
      <xdr:col>12</xdr:col>
      <xdr:colOff>11051</xdr:colOff>
      <xdr:row>4</xdr:row>
      <xdr:rowOff>799050</xdr:rowOff>
    </xdr:from>
    <xdr:to>
      <xdr:col>12</xdr:col>
      <xdr:colOff>803051</xdr:colOff>
      <xdr:row>4</xdr:row>
      <xdr:rowOff>1267050</xdr:rowOff>
    </xdr:to>
    <xdr:sp macro="" textlink="">
      <xdr:nvSpPr>
        <xdr:cNvPr id="7" name="화살표: 오른쪽 6">
          <a:extLst>
            <a:ext uri="{FF2B5EF4-FFF2-40B4-BE49-F238E27FC236}">
              <a16:creationId xmlns:a16="http://schemas.microsoft.com/office/drawing/2014/main" id="{1FE66EB8-2023-4DE4-9B63-1A2CFF28F2EF}"/>
            </a:ext>
          </a:extLst>
        </xdr:cNvPr>
        <xdr:cNvSpPr/>
      </xdr:nvSpPr>
      <xdr:spPr>
        <a:xfrm>
          <a:off x="10520301" y="1455217"/>
          <a:ext cx="792000" cy="468000"/>
        </a:xfrm>
        <a:prstGeom prst="righ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00" b="1">
              <a:latin typeface="+mn-ea"/>
              <a:ea typeface="+mn-ea"/>
            </a:rPr>
            <a:t>안정화</a:t>
          </a:r>
        </a:p>
      </xdr:txBody>
    </xdr:sp>
    <xdr:clientData/>
  </xdr:twoCellAnchor>
  <xdr:twoCellAnchor>
    <xdr:from>
      <xdr:col>10</xdr:col>
      <xdr:colOff>710530</xdr:colOff>
      <xdr:row>4</xdr:row>
      <xdr:rowOff>793750</xdr:rowOff>
    </xdr:from>
    <xdr:to>
      <xdr:col>11</xdr:col>
      <xdr:colOff>111614</xdr:colOff>
      <xdr:row>4</xdr:row>
      <xdr:rowOff>1009750</xdr:rowOff>
    </xdr:to>
    <xdr:sp macro="" textlink="">
      <xdr:nvSpPr>
        <xdr:cNvPr id="8" name="별: 꼭짓점 7개 7">
          <a:extLst>
            <a:ext uri="{FF2B5EF4-FFF2-40B4-BE49-F238E27FC236}">
              <a16:creationId xmlns:a16="http://schemas.microsoft.com/office/drawing/2014/main" id="{B7A1AC8B-796D-4BBF-9D26-697E394287EE}"/>
            </a:ext>
          </a:extLst>
        </xdr:cNvPr>
        <xdr:cNvSpPr/>
      </xdr:nvSpPr>
      <xdr:spPr>
        <a:xfrm>
          <a:off x="9589947" y="1449917"/>
          <a:ext cx="216000" cy="216000"/>
        </a:xfrm>
        <a:prstGeom prst="star7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167363</xdr:colOff>
      <xdr:row>4</xdr:row>
      <xdr:rowOff>137584</xdr:rowOff>
    </xdr:from>
    <xdr:to>
      <xdr:col>12</xdr:col>
      <xdr:colOff>330149</xdr:colOff>
      <xdr:row>4</xdr:row>
      <xdr:rowOff>425584</xdr:rowOff>
    </xdr:to>
    <xdr:sp macro="" textlink="">
      <xdr:nvSpPr>
        <xdr:cNvPr id="9" name="설명선: 굽은 선 8">
          <a:extLst>
            <a:ext uri="{FF2B5EF4-FFF2-40B4-BE49-F238E27FC236}">
              <a16:creationId xmlns:a16="http://schemas.microsoft.com/office/drawing/2014/main" id="{83AED466-4E0D-4734-AA57-EBE7D95E6A7B}"/>
            </a:ext>
          </a:extLst>
        </xdr:cNvPr>
        <xdr:cNvSpPr/>
      </xdr:nvSpPr>
      <xdr:spPr>
        <a:xfrm>
          <a:off x="8697530" y="825501"/>
          <a:ext cx="744869" cy="288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55290"/>
            <a:gd name="adj6" fmla="val -2187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내부오픈</a:t>
          </a:r>
          <a:endParaRPr lang="en-US" altLang="ko-K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223603</xdr:colOff>
      <xdr:row>4</xdr:row>
      <xdr:rowOff>469897</xdr:rowOff>
    </xdr:from>
    <xdr:to>
      <xdr:col>13</xdr:col>
      <xdr:colOff>463164</xdr:colOff>
      <xdr:row>4</xdr:row>
      <xdr:rowOff>757897</xdr:rowOff>
    </xdr:to>
    <xdr:sp macro="" textlink="">
      <xdr:nvSpPr>
        <xdr:cNvPr id="10" name="설명선: 굽은 선 9">
          <a:extLst>
            <a:ext uri="{FF2B5EF4-FFF2-40B4-BE49-F238E27FC236}">
              <a16:creationId xmlns:a16="http://schemas.microsoft.com/office/drawing/2014/main" id="{550E37FA-E4B2-4940-9D18-9D500BEAC99A}"/>
            </a:ext>
          </a:extLst>
        </xdr:cNvPr>
        <xdr:cNvSpPr/>
      </xdr:nvSpPr>
      <xdr:spPr>
        <a:xfrm>
          <a:off x="10732853" y="1126064"/>
          <a:ext cx="1054478" cy="288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847"/>
            <a:gd name="adj6" fmla="val -21238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대고객 오픈</a:t>
          </a:r>
          <a:endParaRPr lang="en-US" altLang="ko-K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706148</xdr:colOff>
      <xdr:row>4</xdr:row>
      <xdr:rowOff>793750</xdr:rowOff>
    </xdr:from>
    <xdr:to>
      <xdr:col>12</xdr:col>
      <xdr:colOff>107231</xdr:colOff>
      <xdr:row>4</xdr:row>
      <xdr:rowOff>1009750</xdr:rowOff>
    </xdr:to>
    <xdr:sp macro="" textlink="">
      <xdr:nvSpPr>
        <xdr:cNvPr id="11" name="별: 꼭짓점 7개 10">
          <a:extLst>
            <a:ext uri="{FF2B5EF4-FFF2-40B4-BE49-F238E27FC236}">
              <a16:creationId xmlns:a16="http://schemas.microsoft.com/office/drawing/2014/main" id="{3D802CDE-B847-4818-BF9C-98134596C1BF}"/>
            </a:ext>
          </a:extLst>
        </xdr:cNvPr>
        <xdr:cNvSpPr/>
      </xdr:nvSpPr>
      <xdr:spPr>
        <a:xfrm>
          <a:off x="10400481" y="1449917"/>
          <a:ext cx="216000" cy="216000"/>
        </a:xfrm>
        <a:prstGeom prst="star7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119061</xdr:colOff>
      <xdr:row>3</xdr:row>
      <xdr:rowOff>35718</xdr:rowOff>
    </xdr:from>
    <xdr:to>
      <xdr:col>16</xdr:col>
      <xdr:colOff>41392</xdr:colOff>
      <xdr:row>21</xdr:row>
      <xdr:rowOff>7593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7367952-ADE5-47EE-9D31-C66A1AB01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4" y="583406"/>
          <a:ext cx="9518768" cy="554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SP\&#44060;&#48156;&#49892;&#51032;&#4420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53097;&#51020;&#47308;\&#49920;&#51020;&#47308;&#54408;&#51032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%20Files\Net%20Chat\&#49828;&#47924;&#46356;&#50500;&#54057;&#44060;&#48156;&#44228;&#54925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48164;&#51020;&#47308;\&#49920;&#51020;&#47308;&#54408;&#51032;&#494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52;&#47448;&#49892;&#51201;(&#50948;&#49828;&#53412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89;&#44397;&#50640;&#49436;%20&#50724;&#45716;&#45448;&#51012;&#50948;&#54644;&#494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274\d\&#44285;&#51116;&#50613;\&#50689;&#50629;\&#51109;&#44592;&#54032;&#47588;&#44228;&#5492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실"/>
      <sheetName val="가격검토"/>
      <sheetName val="추가예산"/>
      <sheetName val="10월가격"/>
      <sheetName val="Upgrades pricing"/>
      <sheetName val="정부노임단가"/>
      <sheetName val="캔개발배경"/>
      <sheetName val="경쟁사가격"/>
      <sheetName val="캔판매목표"/>
      <sheetName val="시장"/>
      <sheetName val="손익"/>
      <sheetName val="일정표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경쟁사가격"/>
      <sheetName val="캔판매목표"/>
      <sheetName val="일정표"/>
      <sheetName val="손익"/>
      <sheetName val="기안"/>
      <sheetName val="표지"/>
      <sheetName val="제목"/>
      <sheetName val="아침햇쌀"/>
      <sheetName val="캔판매가"/>
      <sheetName val="마케팅전략"/>
      <sheetName val="판촉전략"/>
      <sheetName val="원가계산서"/>
      <sheetName val="협조"/>
      <sheetName val="할당"/>
      <sheetName val="제품설명"/>
      <sheetName val="가짜1"/>
      <sheetName val="가짜2"/>
      <sheetName val="가짜4"/>
      <sheetName val="가짜3"/>
      <sheetName val="ꠀ짜4"/>
      <sheetName val="교통대책내역"/>
      <sheetName val="SAM"/>
      <sheetName val="준검 내역서"/>
      <sheetName val="월별일수"/>
      <sheetName val="무형자산명세"/>
      <sheetName val="쌀음료품의서"/>
      <sheetName val="원가계산"/>
      <sheetName val="Version Control"/>
      <sheetName val="cctv"/>
      <sheetName val="기준"/>
      <sheetName val="Sheet1"/>
      <sheetName val="군경력"/>
      <sheetName val="올해고과"/>
      <sheetName val="평가"/>
      <sheetName val="관리원가"/>
      <sheetName val="설계명세서"/>
      <sheetName val="기본사항"/>
      <sheetName val="#REF"/>
      <sheetName val="개인별급여명세서"/>
      <sheetName val="영업.일1"/>
      <sheetName val="MAIN"/>
      <sheetName val="본문"/>
      <sheetName val="갑지"/>
      <sheetName val="실행"/>
      <sheetName val="회사정보"/>
      <sheetName val="9GNG운반"/>
      <sheetName val="npv"/>
      <sheetName val="개요"/>
      <sheetName val="마케팅"/>
      <sheetName val="목차"/>
      <sheetName val="추정손익"/>
      <sheetName val="원가"/>
      <sheetName val="원가,목표"/>
      <sheetName val="판매"/>
      <sheetName val="판촉"/>
      <sheetName val="집계표"/>
      <sheetName val="수량산출기초(케블등)"/>
      <sheetName val="실적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B2" t="str">
            <v>3-3. 쌀음료 가격현황</v>
          </cell>
        </row>
        <row r="3">
          <cell r="K3" t="str">
            <v>단위: 원</v>
          </cell>
        </row>
        <row r="4">
          <cell r="B4" t="str">
            <v>제  품  명</v>
          </cell>
          <cell r="C4" t="str">
            <v>용   량</v>
          </cell>
          <cell r="D4" t="str">
            <v>발매일</v>
          </cell>
          <cell r="E4" t="str">
            <v>입 수</v>
          </cell>
          <cell r="F4" t="str">
            <v>대 리 점 가</v>
          </cell>
          <cell r="G4">
            <v>18600</v>
          </cell>
          <cell r="H4" t="str">
            <v>식 품 점 가</v>
          </cell>
          <cell r="I4">
            <v>18600</v>
          </cell>
          <cell r="J4" t="str">
            <v>소비자가</v>
          </cell>
          <cell r="K4" t="str">
            <v>비       고</v>
          </cell>
        </row>
        <row r="5">
          <cell r="F5" t="str">
            <v>본</v>
          </cell>
          <cell r="G5" t="str">
            <v xml:space="preserve">C/S </v>
          </cell>
          <cell r="H5" t="str">
            <v>본</v>
          </cell>
          <cell r="I5" t="str">
            <v xml:space="preserve">C/S </v>
          </cell>
        </row>
        <row r="6">
          <cell r="C6" t="str">
            <v>180㎖병</v>
          </cell>
          <cell r="D6">
            <v>1.18</v>
          </cell>
          <cell r="E6">
            <v>24</v>
          </cell>
          <cell r="F6">
            <v>400</v>
          </cell>
          <cell r="G6">
            <v>9600</v>
          </cell>
          <cell r="H6">
            <v>500</v>
          </cell>
          <cell r="I6">
            <v>12000</v>
          </cell>
          <cell r="J6">
            <v>700</v>
          </cell>
        </row>
        <row r="7">
          <cell r="B7" t="str">
            <v>아침 햇살</v>
          </cell>
          <cell r="C7" t="str">
            <v>1.5ℓ 펫</v>
          </cell>
          <cell r="D7">
            <v>36193</v>
          </cell>
          <cell r="E7">
            <v>12</v>
          </cell>
          <cell r="F7">
            <v>1900</v>
          </cell>
          <cell r="G7">
            <v>22800</v>
          </cell>
          <cell r="H7">
            <v>2100</v>
          </cell>
          <cell r="I7">
            <v>25200</v>
          </cell>
          <cell r="J7">
            <v>2700</v>
          </cell>
        </row>
        <row r="8">
          <cell r="C8" t="str">
            <v>190㎖캔</v>
          </cell>
          <cell r="D8">
            <v>36279</v>
          </cell>
          <cell r="E8">
            <v>90</v>
          </cell>
          <cell r="F8">
            <v>320</v>
          </cell>
          <cell r="G8">
            <v>28800</v>
          </cell>
          <cell r="H8">
            <v>367</v>
          </cell>
          <cell r="I8">
            <v>33030</v>
          </cell>
          <cell r="J8">
            <v>700</v>
          </cell>
        </row>
        <row r="9">
          <cell r="C9" t="str">
            <v>500㎖펫</v>
          </cell>
          <cell r="D9">
            <v>36373</v>
          </cell>
          <cell r="E9">
            <v>20</v>
          </cell>
          <cell r="F9">
            <v>840</v>
          </cell>
          <cell r="G9">
            <v>16800</v>
          </cell>
          <cell r="H9">
            <v>1100</v>
          </cell>
          <cell r="I9">
            <v>22000</v>
          </cell>
          <cell r="J9">
            <v>1500</v>
          </cell>
        </row>
        <row r="10">
          <cell r="C10" t="str">
            <v>180㎖병</v>
          </cell>
          <cell r="D10">
            <v>36353</v>
          </cell>
          <cell r="E10">
            <v>24</v>
          </cell>
          <cell r="F10">
            <v>430</v>
          </cell>
          <cell r="G10">
            <v>10320</v>
          </cell>
          <cell r="H10">
            <v>500</v>
          </cell>
          <cell r="I10">
            <v>12000</v>
          </cell>
          <cell r="J10">
            <v>700</v>
          </cell>
        </row>
        <row r="11">
          <cell r="B11" t="str">
            <v>백의 민족</v>
          </cell>
          <cell r="C11" t="str">
            <v>1ℓ 펫</v>
          </cell>
          <cell r="D11">
            <v>36418</v>
          </cell>
          <cell r="E11">
            <v>15</v>
          </cell>
          <cell r="F11">
            <v>1380</v>
          </cell>
          <cell r="G11">
            <v>20700</v>
          </cell>
          <cell r="H11">
            <v>1550</v>
          </cell>
          <cell r="I11">
            <v>23250</v>
          </cell>
          <cell r="J11">
            <v>2000</v>
          </cell>
        </row>
        <row r="12">
          <cell r="B12" t="str">
            <v>콜드 쥬스</v>
          </cell>
          <cell r="C12" t="str">
            <v>240㎖ 팩</v>
          </cell>
          <cell r="D12">
            <v>36230</v>
          </cell>
          <cell r="E12">
            <v>30</v>
          </cell>
          <cell r="F12">
            <v>620</v>
          </cell>
          <cell r="G12">
            <v>18600</v>
          </cell>
          <cell r="H12">
            <v>620</v>
          </cell>
          <cell r="I12">
            <v>18600</v>
          </cell>
          <cell r="J12">
            <v>850</v>
          </cell>
        </row>
      </sheetData>
      <sheetData sheetId="3" refreshError="1">
        <row r="2">
          <cell r="B2" t="str">
            <v>5-2. 판매목표 (1999.10월 ~ 2000년)</v>
          </cell>
        </row>
        <row r="3">
          <cell r="S3" t="str">
            <v>단위 : 阡C/S,백만원</v>
          </cell>
        </row>
        <row r="4">
          <cell r="C4" t="str">
            <v>1999년</v>
          </cell>
          <cell r="I4" t="str">
            <v>2000년</v>
          </cell>
          <cell r="O4" t="str">
            <v>TOTAL</v>
          </cell>
        </row>
        <row r="5">
          <cell r="B5" t="str">
            <v>월  별</v>
          </cell>
          <cell r="C5" t="str">
            <v>180㎖ 병</v>
          </cell>
          <cell r="E5" t="str">
            <v>180㎖ 캔</v>
          </cell>
          <cell r="G5" t="str">
            <v>합    계</v>
          </cell>
          <cell r="I5" t="str">
            <v>180㎖ 병</v>
          </cell>
          <cell r="K5" t="str">
            <v>180㎖ 캔</v>
          </cell>
          <cell r="M5" t="str">
            <v>합    계</v>
          </cell>
          <cell r="O5" t="str">
            <v>180㎖ 병</v>
          </cell>
          <cell r="Q5" t="str">
            <v>180㎖ 캔</v>
          </cell>
          <cell r="S5" t="str">
            <v>합    계</v>
          </cell>
        </row>
        <row r="6">
          <cell r="C6" t="str">
            <v>수  량</v>
          </cell>
          <cell r="D6" t="str">
            <v>금  액</v>
          </cell>
          <cell r="E6" t="str">
            <v>수  량</v>
          </cell>
          <cell r="F6" t="str">
            <v>금  액</v>
          </cell>
          <cell r="G6" t="str">
            <v>수  량</v>
          </cell>
          <cell r="H6" t="str">
            <v>금  액</v>
          </cell>
          <cell r="I6" t="str">
            <v>수  량</v>
          </cell>
          <cell r="J6" t="str">
            <v>금  액</v>
          </cell>
          <cell r="K6" t="str">
            <v>수  량</v>
          </cell>
          <cell r="L6" t="str">
            <v>금  액</v>
          </cell>
          <cell r="M6" t="str">
            <v>수  량</v>
          </cell>
          <cell r="N6" t="str">
            <v>금  액</v>
          </cell>
          <cell r="O6" t="str">
            <v>수  량</v>
          </cell>
          <cell r="P6" t="str">
            <v>금  액</v>
          </cell>
          <cell r="Q6" t="str">
            <v>수  량</v>
          </cell>
          <cell r="R6" t="str">
            <v>금  액</v>
          </cell>
          <cell r="S6" t="str">
            <v>수  량</v>
          </cell>
          <cell r="T6" t="str">
            <v>금  액</v>
          </cell>
        </row>
        <row r="7">
          <cell r="B7" t="str">
            <v>1 월</v>
          </cell>
          <cell r="G7">
            <v>0</v>
          </cell>
          <cell r="H7">
            <v>0</v>
          </cell>
          <cell r="I7">
            <v>100</v>
          </cell>
          <cell r="J7">
            <v>1363.6363636363635</v>
          </cell>
          <cell r="K7">
            <v>30</v>
          </cell>
          <cell r="L7">
            <v>300</v>
          </cell>
          <cell r="M7">
            <v>130</v>
          </cell>
          <cell r="N7">
            <v>1663.6363636363635</v>
          </cell>
          <cell r="O7">
            <v>100</v>
          </cell>
          <cell r="P7">
            <v>1363.6363636363635</v>
          </cell>
          <cell r="Q7">
            <v>30</v>
          </cell>
          <cell r="R7">
            <v>300</v>
          </cell>
          <cell r="S7">
            <v>130</v>
          </cell>
          <cell r="T7">
            <v>1663.6363636363635</v>
          </cell>
        </row>
        <row r="8">
          <cell r="B8" t="str">
            <v>2 월</v>
          </cell>
          <cell r="G8">
            <v>0</v>
          </cell>
          <cell r="H8">
            <v>0</v>
          </cell>
          <cell r="I8">
            <v>140</v>
          </cell>
          <cell r="J8">
            <v>1909.090909090909</v>
          </cell>
          <cell r="K8">
            <v>50</v>
          </cell>
          <cell r="L8">
            <v>499.99999999999994</v>
          </cell>
          <cell r="M8">
            <v>190</v>
          </cell>
          <cell r="N8">
            <v>2409.090909090909</v>
          </cell>
          <cell r="O8">
            <v>140</v>
          </cell>
          <cell r="P8">
            <v>1909.090909090909</v>
          </cell>
          <cell r="Q8">
            <v>50</v>
          </cell>
          <cell r="R8">
            <v>499.99999999999994</v>
          </cell>
          <cell r="S8">
            <v>190</v>
          </cell>
          <cell r="T8">
            <v>2409.090909090909</v>
          </cell>
        </row>
        <row r="9">
          <cell r="B9" t="str">
            <v>3 월</v>
          </cell>
          <cell r="G9">
            <v>0</v>
          </cell>
          <cell r="H9">
            <v>0</v>
          </cell>
          <cell r="I9">
            <v>80</v>
          </cell>
          <cell r="J9">
            <v>1090.9090909090908</v>
          </cell>
          <cell r="K9">
            <v>30</v>
          </cell>
          <cell r="L9">
            <v>300</v>
          </cell>
          <cell r="M9">
            <v>110</v>
          </cell>
          <cell r="N9">
            <v>1390.9090909090908</v>
          </cell>
          <cell r="O9">
            <v>80</v>
          </cell>
          <cell r="P9">
            <v>1090.9090909090908</v>
          </cell>
          <cell r="Q9">
            <v>30</v>
          </cell>
          <cell r="R9">
            <v>300</v>
          </cell>
          <cell r="S9">
            <v>110</v>
          </cell>
          <cell r="T9">
            <v>1390.9090909090908</v>
          </cell>
        </row>
        <row r="10">
          <cell r="B10" t="str">
            <v>4 월</v>
          </cell>
          <cell r="G10">
            <v>0</v>
          </cell>
          <cell r="H10">
            <v>0</v>
          </cell>
          <cell r="I10">
            <v>80</v>
          </cell>
          <cell r="J10">
            <v>1090.9090909090908</v>
          </cell>
          <cell r="K10">
            <v>30</v>
          </cell>
          <cell r="L10">
            <v>300</v>
          </cell>
          <cell r="M10">
            <v>110</v>
          </cell>
          <cell r="N10">
            <v>1390.9090909090908</v>
          </cell>
          <cell r="O10">
            <v>80</v>
          </cell>
          <cell r="P10">
            <v>1090.9090909090908</v>
          </cell>
          <cell r="Q10">
            <v>30</v>
          </cell>
          <cell r="R10">
            <v>300</v>
          </cell>
          <cell r="S10">
            <v>110</v>
          </cell>
          <cell r="T10">
            <v>1390.9090909090908</v>
          </cell>
        </row>
        <row r="11">
          <cell r="B11" t="str">
            <v>5 월</v>
          </cell>
          <cell r="G11">
            <v>0</v>
          </cell>
          <cell r="H11">
            <v>0</v>
          </cell>
          <cell r="I11">
            <v>100</v>
          </cell>
          <cell r="J11">
            <v>1363.6363636363635</v>
          </cell>
          <cell r="K11">
            <v>50</v>
          </cell>
          <cell r="L11">
            <v>499.99999999999994</v>
          </cell>
          <cell r="M11">
            <v>150</v>
          </cell>
          <cell r="N11">
            <v>1863.6363636363635</v>
          </cell>
          <cell r="O11">
            <v>100</v>
          </cell>
          <cell r="P11">
            <v>1363.6363636363635</v>
          </cell>
          <cell r="Q11">
            <v>50</v>
          </cell>
          <cell r="R11">
            <v>499.99999999999994</v>
          </cell>
          <cell r="S11">
            <v>150</v>
          </cell>
          <cell r="T11">
            <v>1863.6363636363635</v>
          </cell>
        </row>
        <row r="12">
          <cell r="B12" t="str">
            <v>6 월</v>
          </cell>
          <cell r="G12">
            <v>0</v>
          </cell>
          <cell r="H12">
            <v>0</v>
          </cell>
          <cell r="I12">
            <v>90</v>
          </cell>
          <cell r="J12">
            <v>1227.2727272727273</v>
          </cell>
          <cell r="K12">
            <v>25</v>
          </cell>
          <cell r="L12">
            <v>249.99999999999997</v>
          </cell>
          <cell r="M12">
            <v>115</v>
          </cell>
          <cell r="N12">
            <v>1477.2727272727273</v>
          </cell>
          <cell r="O12">
            <v>90</v>
          </cell>
          <cell r="P12">
            <v>1227.2727272727273</v>
          </cell>
          <cell r="Q12">
            <v>25</v>
          </cell>
          <cell r="R12">
            <v>249.99999999999997</v>
          </cell>
          <cell r="S12">
            <v>115</v>
          </cell>
          <cell r="T12">
            <v>1477.2727272727273</v>
          </cell>
        </row>
        <row r="13">
          <cell r="B13" t="str">
            <v>7 월</v>
          </cell>
          <cell r="G13">
            <v>0</v>
          </cell>
          <cell r="H13">
            <v>0</v>
          </cell>
          <cell r="I13">
            <v>90</v>
          </cell>
          <cell r="J13">
            <v>1227.2727272727273</v>
          </cell>
          <cell r="K13">
            <v>25</v>
          </cell>
          <cell r="L13">
            <v>249.99999999999997</v>
          </cell>
          <cell r="M13">
            <v>115</v>
          </cell>
          <cell r="N13">
            <v>1477.2727272727273</v>
          </cell>
          <cell r="O13">
            <v>90</v>
          </cell>
          <cell r="P13">
            <v>1227.2727272727273</v>
          </cell>
          <cell r="Q13">
            <v>25</v>
          </cell>
          <cell r="R13">
            <v>249.99999999999997</v>
          </cell>
          <cell r="S13">
            <v>115</v>
          </cell>
          <cell r="T13">
            <v>1477.2727272727273</v>
          </cell>
        </row>
        <row r="14">
          <cell r="B14" t="str">
            <v>8 월</v>
          </cell>
          <cell r="G14">
            <v>0</v>
          </cell>
          <cell r="H14">
            <v>0</v>
          </cell>
          <cell r="I14">
            <v>100</v>
          </cell>
          <cell r="J14">
            <v>1363.6363636363635</v>
          </cell>
          <cell r="K14">
            <v>30</v>
          </cell>
          <cell r="L14">
            <v>300</v>
          </cell>
          <cell r="M14">
            <v>130</v>
          </cell>
          <cell r="N14">
            <v>1663.6363636363635</v>
          </cell>
          <cell r="O14">
            <v>100</v>
          </cell>
          <cell r="P14">
            <v>1363.6363636363635</v>
          </cell>
          <cell r="Q14">
            <v>30</v>
          </cell>
          <cell r="R14">
            <v>300</v>
          </cell>
          <cell r="S14">
            <v>130</v>
          </cell>
          <cell r="T14">
            <v>1663.6363636363635</v>
          </cell>
        </row>
        <row r="15">
          <cell r="B15" t="str">
            <v>9 월</v>
          </cell>
          <cell r="G15">
            <v>0</v>
          </cell>
          <cell r="H15">
            <v>0</v>
          </cell>
          <cell r="I15">
            <v>150</v>
          </cell>
          <cell r="J15">
            <v>2045.4545454545453</v>
          </cell>
          <cell r="K15">
            <v>50</v>
          </cell>
          <cell r="L15">
            <v>499.99999999999994</v>
          </cell>
          <cell r="M15">
            <v>200</v>
          </cell>
          <cell r="N15">
            <v>2545.454545454545</v>
          </cell>
          <cell r="O15">
            <v>150</v>
          </cell>
          <cell r="P15">
            <v>2045.4545454545453</v>
          </cell>
          <cell r="Q15">
            <v>50</v>
          </cell>
          <cell r="R15">
            <v>499.99999999999994</v>
          </cell>
          <cell r="S15">
            <v>200</v>
          </cell>
          <cell r="T15">
            <v>2545.454545454545</v>
          </cell>
        </row>
        <row r="16">
          <cell r="B16" t="str">
            <v>10 월</v>
          </cell>
          <cell r="G16">
            <v>0</v>
          </cell>
          <cell r="H16">
            <v>0</v>
          </cell>
          <cell r="I16">
            <v>80</v>
          </cell>
          <cell r="J16">
            <v>1090.9090909090908</v>
          </cell>
          <cell r="K16">
            <v>40</v>
          </cell>
          <cell r="L16">
            <v>399.99999999999994</v>
          </cell>
          <cell r="M16">
            <v>120</v>
          </cell>
          <cell r="N16">
            <v>1490.9090909090908</v>
          </cell>
          <cell r="O16">
            <v>80</v>
          </cell>
          <cell r="P16">
            <v>1090.9090909090908</v>
          </cell>
          <cell r="Q16">
            <v>40</v>
          </cell>
          <cell r="R16">
            <v>399.99999999999994</v>
          </cell>
          <cell r="S16">
            <v>120</v>
          </cell>
          <cell r="T16">
            <v>1490.9090909090908</v>
          </cell>
        </row>
        <row r="17">
          <cell r="B17" t="str">
            <v>11 월</v>
          </cell>
          <cell r="C17">
            <v>90</v>
          </cell>
          <cell r="D17">
            <v>1227.2727272727273</v>
          </cell>
          <cell r="E17">
            <v>40</v>
          </cell>
          <cell r="F17">
            <v>399.99999999999994</v>
          </cell>
          <cell r="G17">
            <v>130</v>
          </cell>
          <cell r="H17">
            <v>1627.2727272727273</v>
          </cell>
          <cell r="I17">
            <v>85</v>
          </cell>
          <cell r="J17">
            <v>1159.090909090909</v>
          </cell>
          <cell r="K17">
            <v>40</v>
          </cell>
          <cell r="L17">
            <v>399.99999999999994</v>
          </cell>
          <cell r="M17">
            <v>125</v>
          </cell>
          <cell r="N17">
            <v>1559.090909090909</v>
          </cell>
          <cell r="O17">
            <v>175</v>
          </cell>
          <cell r="P17">
            <v>2386.363636363636</v>
          </cell>
          <cell r="Q17">
            <v>80</v>
          </cell>
          <cell r="R17">
            <v>799.99999999999989</v>
          </cell>
          <cell r="S17">
            <v>255</v>
          </cell>
          <cell r="T17">
            <v>3186.363636363636</v>
          </cell>
        </row>
        <row r="18">
          <cell r="B18" t="str">
            <v>12 월</v>
          </cell>
          <cell r="C18">
            <v>80</v>
          </cell>
          <cell r="D18">
            <v>1090.9090909090908</v>
          </cell>
          <cell r="E18">
            <v>40</v>
          </cell>
          <cell r="F18">
            <v>399.99999999999994</v>
          </cell>
          <cell r="G18">
            <v>120</v>
          </cell>
          <cell r="H18">
            <v>1490.9090909090908</v>
          </cell>
          <cell r="I18">
            <v>100</v>
          </cell>
          <cell r="J18">
            <v>1363.6363636363635</v>
          </cell>
          <cell r="K18">
            <v>40</v>
          </cell>
          <cell r="L18">
            <v>399.99999999999994</v>
          </cell>
          <cell r="M18">
            <v>140</v>
          </cell>
          <cell r="N18">
            <v>1763.6363636363635</v>
          </cell>
          <cell r="O18">
            <v>180</v>
          </cell>
          <cell r="P18">
            <v>2454.545454545454</v>
          </cell>
          <cell r="Q18">
            <v>80</v>
          </cell>
          <cell r="R18">
            <v>799.99999999999989</v>
          </cell>
          <cell r="S18">
            <v>260</v>
          </cell>
          <cell r="T18">
            <v>3254.545454545454</v>
          </cell>
        </row>
        <row r="19">
          <cell r="B19" t="str">
            <v>합  계</v>
          </cell>
          <cell r="C19">
            <v>170</v>
          </cell>
          <cell r="D19">
            <v>2318.181818181818</v>
          </cell>
          <cell r="E19">
            <v>80</v>
          </cell>
          <cell r="F19">
            <v>799.99999999999989</v>
          </cell>
          <cell r="G19">
            <v>250</v>
          </cell>
          <cell r="H19">
            <v>3118.181818181818</v>
          </cell>
          <cell r="I19">
            <v>1195</v>
          </cell>
          <cell r="J19">
            <v>16295.454545454544</v>
          </cell>
          <cell r="K19">
            <v>440</v>
          </cell>
          <cell r="L19">
            <v>4400</v>
          </cell>
          <cell r="M19">
            <v>1635</v>
          </cell>
          <cell r="N19">
            <v>20695.454545454544</v>
          </cell>
          <cell r="O19">
            <v>1365</v>
          </cell>
          <cell r="P19">
            <v>18613.63636363636</v>
          </cell>
          <cell r="Q19">
            <v>520</v>
          </cell>
          <cell r="R19">
            <v>5200</v>
          </cell>
          <cell r="S19">
            <v>1885</v>
          </cell>
          <cell r="T19">
            <v>23813.63636363636</v>
          </cell>
        </row>
      </sheetData>
      <sheetData sheetId="4" refreshError="1">
        <row r="1">
          <cell r="A1" t="str">
            <v>7. 손익계산서 (99년~2000년)</v>
          </cell>
        </row>
        <row r="2">
          <cell r="A2" t="str">
            <v>개발 일정표 (180㎖ 소병 )</v>
          </cell>
          <cell r="F2" t="str">
            <v xml:space="preserve"> (단위:백만원,%)</v>
          </cell>
        </row>
        <row r="3">
          <cell r="A3" t="str">
            <v>구      분</v>
          </cell>
          <cell r="B3" t="str">
            <v>180㎖ 소병</v>
          </cell>
          <cell r="D3" t="str">
            <v>180㎖ 캔</v>
          </cell>
          <cell r="F3" t="str">
            <v>T O T A L</v>
          </cell>
        </row>
        <row r="4">
          <cell r="A4" t="str">
            <v>상품기획팀</v>
          </cell>
          <cell r="B4" t="str">
            <v>금 액</v>
          </cell>
          <cell r="C4" t="str">
            <v>%</v>
          </cell>
          <cell r="D4" t="str">
            <v>금 액</v>
          </cell>
          <cell r="E4" t="str">
            <v>%</v>
          </cell>
          <cell r="F4" t="str">
            <v>금 액</v>
          </cell>
          <cell r="G4" t="str">
            <v>%</v>
          </cell>
        </row>
        <row r="5">
          <cell r="A5" t="str">
            <v>구       분</v>
          </cell>
          <cell r="B5">
            <v>1365</v>
          </cell>
          <cell r="C5" t="str">
            <v>阡C/S</v>
          </cell>
          <cell r="D5">
            <v>520</v>
          </cell>
          <cell r="E5" t="str">
            <v>阡C/S</v>
          </cell>
          <cell r="F5">
            <v>1885</v>
          </cell>
          <cell r="G5" t="str">
            <v>阡C/S</v>
          </cell>
          <cell r="P5" t="str">
            <v>10月</v>
          </cell>
          <cell r="Z5" t="str">
            <v>11月</v>
          </cell>
        </row>
        <row r="6">
          <cell r="A6" t="str">
            <v xml:space="preserve"> 1. 총매출액</v>
          </cell>
          <cell r="B6">
            <v>18613.63636363636</v>
          </cell>
          <cell r="C6">
            <v>100</v>
          </cell>
          <cell r="D6" t="str">
            <v>5일</v>
          </cell>
          <cell r="E6">
            <v>100</v>
          </cell>
          <cell r="F6">
            <v>23813.63636363636</v>
          </cell>
          <cell r="G6">
            <v>100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  <cell r="AG6">
            <v>0</v>
          </cell>
        </row>
        <row r="7">
          <cell r="A7" t="str">
            <v xml:space="preserve"> 2. D/C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 xml:space="preserve"> 3. 순매출액</v>
          </cell>
          <cell r="B8">
            <v>18613.63636363636</v>
          </cell>
          <cell r="C8">
            <v>100</v>
          </cell>
          <cell r="D8">
            <v>5200</v>
          </cell>
          <cell r="E8">
            <v>100</v>
          </cell>
          <cell r="F8">
            <v>23813.63636363636</v>
          </cell>
          <cell r="G8" t="str">
            <v>10日(개발계획 수립/결재완료)</v>
          </cell>
        </row>
        <row r="9">
          <cell r="A9" t="str">
            <v>1.사업계획</v>
          </cell>
          <cell r="B9">
            <v>10375.092000000001</v>
          </cell>
          <cell r="C9">
            <v>55.739200000000011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A10" t="str">
            <v xml:space="preserve"> 5. 매출총이익</v>
          </cell>
          <cell r="B10">
            <v>8238.5443636363598</v>
          </cell>
          <cell r="C10">
            <v>44.260799999999989</v>
          </cell>
          <cell r="D10">
            <v>2524.7559999999999</v>
          </cell>
          <cell r="E10">
            <v>48.552999999999997</v>
          </cell>
          <cell r="F10" t="str">
            <v>9日(연구소 스팩통보)</v>
          </cell>
          <cell r="G10">
            <v>45.198054590570706</v>
          </cell>
        </row>
        <row r="11">
          <cell r="A11" t="str">
            <v>2.스    팩</v>
          </cell>
          <cell r="B11">
            <v>8128.427272727271</v>
          </cell>
          <cell r="C11">
            <v>43.669206349206348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A12" t="str">
            <v xml:space="preserve">  1) 광고ㆍ판촉비</v>
          </cell>
          <cell r="B12">
            <v>2358.1999999999998</v>
          </cell>
          <cell r="C12">
            <v>12.66920634920635</v>
          </cell>
          <cell r="D12">
            <v>665.1</v>
          </cell>
          <cell r="E12">
            <v>12.790384615384614</v>
          </cell>
          <cell r="F12">
            <v>3023.2999999999997</v>
          </cell>
          <cell r="G12">
            <v>12.695667112044283</v>
          </cell>
          <cell r="I12" t="str">
            <v>11日(품목신고완료)</v>
          </cell>
        </row>
        <row r="13">
          <cell r="A13" t="str">
            <v>3.품목신고</v>
          </cell>
          <cell r="B13">
            <v>4467.2727272727261</v>
          </cell>
          <cell r="C13">
            <v>24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4">
          <cell r="A14" t="str">
            <v xml:space="preserve">  3) 물 류 비</v>
          </cell>
          <cell r="B14">
            <v>446.72727272727263</v>
          </cell>
          <cell r="C14">
            <v>2.4</v>
          </cell>
          <cell r="D14">
            <v>99.32</v>
          </cell>
          <cell r="E14">
            <v>1.91</v>
          </cell>
          <cell r="F14">
            <v>546.04727272727268</v>
          </cell>
          <cell r="G14">
            <v>2.2930024813895784</v>
          </cell>
        </row>
        <row r="15">
          <cell r="A15" t="str">
            <v>4.원부자재</v>
          </cell>
          <cell r="B15">
            <v>856.22727272727252</v>
          </cell>
          <cell r="C15">
            <v>4.5999999999999996</v>
          </cell>
          <cell r="D15">
            <v>405.6</v>
          </cell>
          <cell r="E15">
            <v>7.8</v>
          </cell>
          <cell r="F15">
            <v>1261.8272727272724</v>
          </cell>
          <cell r="G15">
            <v>5.2987593052109174</v>
          </cell>
        </row>
        <row r="16">
          <cell r="A16" t="str">
            <v xml:space="preserve">  5) 인 건 비</v>
          </cell>
          <cell r="D16">
            <v>447.2</v>
          </cell>
          <cell r="E16">
            <v>8.6</v>
          </cell>
          <cell r="F16">
            <v>447.2</v>
          </cell>
          <cell r="G16">
            <v>1.8779156327543429</v>
          </cell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D17">
            <v>237.11999999999998</v>
          </cell>
          <cell r="E17">
            <v>4.5599999999999996</v>
          </cell>
          <cell r="F17">
            <v>237.11999999999998</v>
          </cell>
          <cell r="G17">
            <v>0.99573200992555833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A18" t="str">
            <v xml:space="preserve"> 7. 영업이익</v>
          </cell>
          <cell r="B18">
            <v>110.1170909090888</v>
          </cell>
          <cell r="C18">
            <v>0.59159365079363957</v>
          </cell>
          <cell r="D18">
            <v>670.41599999999994</v>
          </cell>
          <cell r="E18">
            <v>12.892615384615382</v>
          </cell>
          <cell r="F18">
            <v>780.53309090908874</v>
          </cell>
          <cell r="G18">
            <v>3.2776728383279163</v>
          </cell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B19">
            <v>353.65909090909082</v>
          </cell>
          <cell r="C19">
            <v>1.9</v>
          </cell>
          <cell r="D19">
            <v>72.8</v>
          </cell>
          <cell r="E19">
            <v>1.4</v>
          </cell>
          <cell r="F19">
            <v>426.45909090909083</v>
          </cell>
          <cell r="G19">
            <v>1.7908188585607938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A20" t="str">
            <v xml:space="preserve"> 9. 경상이익</v>
          </cell>
          <cell r="B20">
            <v>-243.54200000000202</v>
          </cell>
          <cell r="C20">
            <v>-1.3084063492063602</v>
          </cell>
          <cell r="D20">
            <v>597.61599999999999</v>
          </cell>
          <cell r="E20">
            <v>11.492615384615384</v>
          </cell>
          <cell r="F20">
            <v>354.07399999999797</v>
          </cell>
          <cell r="G20">
            <v>1.4868539797671227</v>
          </cell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5" refreshError="1">
        <row r="1">
          <cell r="A1" t="str">
            <v>7. 손익계산서 (99년~2000년)</v>
          </cell>
        </row>
        <row r="2">
          <cell r="A2" t="str">
            <v>(쌀음료)</v>
          </cell>
          <cell r="F2" t="str">
            <v xml:space="preserve"> (단위:백만원,%)</v>
          </cell>
        </row>
        <row r="3">
          <cell r="A3" t="str">
            <v>구      분</v>
          </cell>
          <cell r="B3" t="str">
            <v>180㎖ 소병</v>
          </cell>
          <cell r="D3" t="str">
            <v>180㎖ 캔</v>
          </cell>
          <cell r="F3" t="str">
            <v>T O T A L</v>
          </cell>
        </row>
        <row r="4">
          <cell r="A4" t="str">
            <v>상품기획팀</v>
          </cell>
          <cell r="B4" t="str">
            <v>금 액</v>
          </cell>
          <cell r="C4" t="str">
            <v>%</v>
          </cell>
          <cell r="D4" t="str">
            <v>금 액</v>
          </cell>
          <cell r="E4" t="str">
            <v>%</v>
          </cell>
          <cell r="F4" t="str">
            <v>금 액</v>
          </cell>
          <cell r="G4" t="str">
            <v>%</v>
          </cell>
        </row>
        <row r="5">
          <cell r="A5" t="str">
            <v>판 매 량</v>
          </cell>
          <cell r="B5">
            <v>1365</v>
          </cell>
          <cell r="C5" t="str">
            <v>阡C/S</v>
          </cell>
          <cell r="D5">
            <v>520</v>
          </cell>
          <cell r="E5" t="str">
            <v>阡C/S</v>
          </cell>
          <cell r="F5">
            <v>1885</v>
          </cell>
          <cell r="G5" t="str">
            <v>阡C/S</v>
          </cell>
        </row>
        <row r="6">
          <cell r="A6" t="str">
            <v xml:space="preserve"> 1. 총매출액</v>
          </cell>
          <cell r="B6">
            <v>18613.63636363636</v>
          </cell>
          <cell r="C6">
            <v>100</v>
          </cell>
          <cell r="D6">
            <v>5200</v>
          </cell>
          <cell r="E6">
            <v>100</v>
          </cell>
          <cell r="F6">
            <v>23813.63636363636</v>
          </cell>
          <cell r="G6">
            <v>100</v>
          </cell>
        </row>
        <row r="7">
          <cell r="A7" t="str">
            <v xml:space="preserve"> 2. D/C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 xml:space="preserve"> 3. 순매출액</v>
          </cell>
          <cell r="B8">
            <v>18613.63636363636</v>
          </cell>
          <cell r="C8">
            <v>100</v>
          </cell>
          <cell r="D8">
            <v>5200</v>
          </cell>
          <cell r="E8">
            <v>100</v>
          </cell>
          <cell r="F8">
            <v>23813.63636363636</v>
          </cell>
          <cell r="G8">
            <v>100</v>
          </cell>
        </row>
        <row r="9">
          <cell r="A9" t="str">
            <v xml:space="preserve"> 4. 매출원가</v>
          </cell>
          <cell r="B9">
            <v>10375.092000000001</v>
          </cell>
          <cell r="C9">
            <v>55.739200000000011</v>
          </cell>
          <cell r="D9">
            <v>2675.2440000000001</v>
          </cell>
          <cell r="E9">
            <v>51.446999999999996</v>
          </cell>
          <cell r="F9">
            <v>13050.336000000001</v>
          </cell>
          <cell r="G9">
            <v>54.801945409429301</v>
          </cell>
        </row>
        <row r="10">
          <cell r="A10" t="str">
            <v xml:space="preserve"> 5. 매출총이익</v>
          </cell>
          <cell r="B10">
            <v>8238.5443636363598</v>
          </cell>
          <cell r="C10">
            <v>44.260799999999989</v>
          </cell>
          <cell r="D10">
            <v>2524.7559999999999</v>
          </cell>
          <cell r="E10">
            <v>48.552999999999997</v>
          </cell>
          <cell r="F10">
            <v>10763.300363636359</v>
          </cell>
          <cell r="G10">
            <v>45.198054590570706</v>
          </cell>
        </row>
        <row r="11">
          <cell r="A11" t="str">
            <v xml:space="preserve"> 6. 판매관리비</v>
          </cell>
          <cell r="B11">
            <v>8128.427272727271</v>
          </cell>
          <cell r="C11">
            <v>43.669206349206348</v>
          </cell>
          <cell r="D11">
            <v>1854.34</v>
          </cell>
          <cell r="E11">
            <v>35.660384615384615</v>
          </cell>
          <cell r="F11">
            <v>9982.7672727272711</v>
          </cell>
          <cell r="G11">
            <v>41.92038175224279</v>
          </cell>
        </row>
        <row r="12">
          <cell r="A12" t="str">
            <v xml:space="preserve">  1) 광고ㆍ판촉비</v>
          </cell>
          <cell r="B12">
            <v>2358.1999999999998</v>
          </cell>
          <cell r="C12">
            <v>12.66920634920635</v>
          </cell>
          <cell r="D12">
            <v>665.1</v>
          </cell>
          <cell r="E12">
            <v>12.790384615384614</v>
          </cell>
          <cell r="F12">
            <v>3023.2999999999997</v>
          </cell>
          <cell r="G12">
            <v>12.695667112044283</v>
          </cell>
        </row>
        <row r="13">
          <cell r="A13" t="str">
            <v xml:space="preserve">  2) 수 수 료</v>
          </cell>
          <cell r="B13">
            <v>4467.2727272727261</v>
          </cell>
          <cell r="C13">
            <v>24</v>
          </cell>
          <cell r="F13">
            <v>4467.2727272727261</v>
          </cell>
          <cell r="G13">
            <v>18.759305210918111</v>
          </cell>
        </row>
        <row r="14">
          <cell r="A14" t="str">
            <v xml:space="preserve">  3) 물 류 비</v>
          </cell>
          <cell r="B14">
            <v>446.72727272727263</v>
          </cell>
          <cell r="C14">
            <v>2.4</v>
          </cell>
          <cell r="D14">
            <v>99.32</v>
          </cell>
          <cell r="E14">
            <v>1.91</v>
          </cell>
          <cell r="F14">
            <v>546.04727272727268</v>
          </cell>
          <cell r="G14">
            <v>2.2930024813895784</v>
          </cell>
        </row>
        <row r="15">
          <cell r="A15" t="str">
            <v xml:space="preserve">  4) 간접비용기타</v>
          </cell>
          <cell r="B15">
            <v>856.22727272727252</v>
          </cell>
          <cell r="C15">
            <v>4.5999999999999996</v>
          </cell>
          <cell r="D15">
            <v>405.6</v>
          </cell>
          <cell r="E15">
            <v>7.8</v>
          </cell>
          <cell r="F15">
            <v>1261.8272727272724</v>
          </cell>
          <cell r="G15">
            <v>5.2987593052109174</v>
          </cell>
        </row>
        <row r="16">
          <cell r="A16" t="str">
            <v xml:space="preserve">  5) 인 건 비</v>
          </cell>
          <cell r="D16">
            <v>447.2</v>
          </cell>
          <cell r="E16">
            <v>8.6</v>
          </cell>
          <cell r="F16">
            <v>447.2</v>
          </cell>
          <cell r="G16">
            <v>1.8779156327543429</v>
          </cell>
        </row>
        <row r="17">
          <cell r="A17" t="str">
            <v xml:space="preserve">  6) 감 가 비</v>
          </cell>
          <cell r="D17">
            <v>237.11999999999998</v>
          </cell>
          <cell r="E17">
            <v>4.5599999999999996</v>
          </cell>
          <cell r="F17">
            <v>237.11999999999998</v>
          </cell>
          <cell r="G17">
            <v>0.99573200992555833</v>
          </cell>
        </row>
        <row r="18">
          <cell r="A18" t="str">
            <v xml:space="preserve"> 7. 영업이익</v>
          </cell>
          <cell r="B18">
            <v>110.1170909090888</v>
          </cell>
          <cell r="C18">
            <v>0.59159365079363957</v>
          </cell>
          <cell r="D18">
            <v>670.41599999999994</v>
          </cell>
          <cell r="E18">
            <v>12.892615384615382</v>
          </cell>
          <cell r="F18">
            <v>780.53309090908874</v>
          </cell>
          <cell r="G18">
            <v>3.2776728383279163</v>
          </cell>
        </row>
        <row r="19">
          <cell r="A19" t="str">
            <v xml:space="preserve"> 8. 금융비용</v>
          </cell>
          <cell r="B19">
            <v>353.65909090909082</v>
          </cell>
          <cell r="C19">
            <v>1.9</v>
          </cell>
          <cell r="D19">
            <v>72.8</v>
          </cell>
          <cell r="E19">
            <v>1.4</v>
          </cell>
          <cell r="F19">
            <v>426.45909090909083</v>
          </cell>
          <cell r="G19">
            <v>1.7908188585607938</v>
          </cell>
        </row>
        <row r="20">
          <cell r="A20" t="str">
            <v xml:space="preserve"> 9. 경상이익</v>
          </cell>
          <cell r="B20">
            <v>-243.54200000000202</v>
          </cell>
          <cell r="C20">
            <v>-1.3084063492063602</v>
          </cell>
          <cell r="D20">
            <v>597.61599999999999</v>
          </cell>
          <cell r="E20">
            <v>11.492615384615384</v>
          </cell>
          <cell r="F20">
            <v>354.07399999999797</v>
          </cell>
          <cell r="G20">
            <v>1.4868539797671227</v>
          </cell>
        </row>
        <row r="21">
          <cell r="A21" t="str">
            <v xml:space="preserve"> 註) 1. 판매관리비 '99년 1~7月 손익실적 적용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"/>
      <sheetName val="제목"/>
      <sheetName val="목차"/>
      <sheetName val="개요"/>
      <sheetName val="원가,목표"/>
      <sheetName val="판매"/>
      <sheetName val="마케팅"/>
      <sheetName val="판촉"/>
      <sheetName val="추정손익"/>
      <sheetName val="원가"/>
      <sheetName val="할당"/>
      <sheetName val="협조"/>
      <sheetName val="실적"/>
      <sheetName val="라인"/>
      <sheetName val="실적1"/>
      <sheetName val="스무디아실적"/>
      <sheetName val="Sheet1"/>
      <sheetName val="일정"/>
      <sheetName val="[스무디아팩개발계획서.x俰Ӟ_x0000__x0004__x0000_"/>
      <sheetName val=""/>
      <sheetName val="[스무디아팩개발계획서.x俰Ӟ"/>
      <sheetName val="원가_목표"/>
      <sheetName val="캔개발배경"/>
      <sheetName val="경쟁사가격"/>
      <sheetName val="캔판매목표"/>
      <sheetName val="시장"/>
      <sheetName val="손익"/>
      <sheetName val="일정표"/>
      <sheetName val="영업.일1"/>
      <sheetName val="교통대책내역"/>
      <sheetName val="재평가DB"/>
      <sheetName val="위스키3"/>
      <sheetName val="주류전체2"/>
      <sheetName val="PHD Reductions"/>
      <sheetName val="SVR(01)"/>
      <sheetName val="출금실적"/>
      <sheetName val="당월손익계산서★"/>
      <sheetName val="팀별 실적"/>
      <sheetName val="팀별 실적 (환산)"/>
      <sheetName val="[스무디아팩개발계획서_x俰Ӟ"/>
      <sheetName val="영업_일1"/>
      <sheetName val="주_부자재"/>
      <sheetName val="#REF"/>
      <sheetName val="스무디아팩개발계획서"/>
      <sheetName val="[스무디아팩개발계획서.x俰Ӟ?_x0004_?"/>
      <sheetName val="_스무디아팩개발계획서.x俰Ӟ"/>
      <sheetName val="SV"/>
      <sheetName val="표지"/>
      <sheetName val="MAIN"/>
      <sheetName val="가감점DB"/>
      <sheetName val="상향평가DB"/>
      <sheetName val="자기평가DB"/>
      <sheetName val="6월_가족사랑"/>
      <sheetName val="영업_일11"/>
      <sheetName val="[스무디아팩개발계획서_x俰Ӟ1"/>
      <sheetName val="PHD_Reductions"/>
      <sheetName val="팀별_실적"/>
      <sheetName val="팀별_실적_(환산)"/>
      <sheetName val="[스무디아팩개발계획서_x俰Ӟ??"/>
      <sheetName val="96월별PL"/>
      <sheetName val="판관(용역)"/>
      <sheetName val="9월"/>
      <sheetName val="Master"/>
      <sheetName val="기초자료입력"/>
      <sheetName val="SS"/>
    </sheetNames>
    <sheetDataSet>
      <sheetData sheetId="0" refreshError="1">
        <row r="1">
          <cell r="H1" t="str">
            <v>기  안  용  지</v>
          </cell>
        </row>
        <row r="2">
          <cell r="A2" t="str">
            <v>분류기호</v>
          </cell>
          <cell r="H2" t="str">
            <v>"經營의 質 向上의 해"</v>
          </cell>
          <cell r="Q2" t="str">
            <v xml:space="preserve"> 전결규정</v>
          </cell>
          <cell r="T2" t="str">
            <v>조  항</v>
          </cell>
        </row>
        <row r="3">
          <cell r="A3" t="str">
            <v>문서번호</v>
          </cell>
          <cell r="D3" t="str">
            <v>상기제99-296호</v>
          </cell>
          <cell r="H3" t="str">
            <v>(전화번호) 536-0222(246)</v>
          </cell>
          <cell r="T3" t="str">
            <v>전결사항</v>
          </cell>
        </row>
        <row r="4">
          <cell r="A4" t="str">
            <v>처리기한</v>
          </cell>
          <cell r="D4" t="str">
            <v xml:space="preserve">  1999. 8月</v>
          </cell>
          <cell r="K4" t="str">
            <v>이   사</v>
          </cell>
          <cell r="N4" t="str">
            <v>상   무</v>
          </cell>
          <cell r="Q4" t="str">
            <v>전   무</v>
          </cell>
          <cell r="T4" t="str">
            <v>사   장</v>
          </cell>
        </row>
        <row r="5">
          <cell r="A5" t="str">
            <v xml:space="preserve"> 시행일자 </v>
          </cell>
          <cell r="D5" t="str">
            <v xml:space="preserve">  1999. 8月</v>
          </cell>
        </row>
        <row r="6">
          <cell r="A6" t="str">
            <v>보존년한</v>
          </cell>
        </row>
        <row r="7">
          <cell r="A7" t="str">
            <v>결</v>
          </cell>
          <cell r="B7" t="str">
            <v>과 장</v>
          </cell>
          <cell r="D7" t="str">
            <v>김 태 환</v>
          </cell>
          <cell r="K7" t="str">
            <v>영업전략팀</v>
          </cell>
          <cell r="N7" t="str">
            <v>판촉지원팀</v>
          </cell>
          <cell r="Q7" t="str">
            <v>광 고 팀</v>
          </cell>
          <cell r="T7" t="str">
            <v>상임감사</v>
          </cell>
        </row>
        <row r="8">
          <cell r="J8" t="str">
            <v>협</v>
          </cell>
        </row>
        <row r="9">
          <cell r="A9" t="str">
            <v>재</v>
          </cell>
          <cell r="B9" t="str">
            <v>대 리</v>
          </cell>
          <cell r="D9" t="str">
            <v>노 연 석</v>
          </cell>
          <cell r="J9" t="str">
            <v>조</v>
          </cell>
        </row>
        <row r="10">
          <cell r="A10" t="str">
            <v xml:space="preserve">기안책임자 </v>
          </cell>
          <cell r="D10" t="str">
            <v>송 인 욱</v>
          </cell>
        </row>
        <row r="11">
          <cell r="A11" t="str">
            <v>경  유</v>
          </cell>
          <cell r="G11" t="str">
            <v>발</v>
          </cell>
          <cell r="O11" t="str">
            <v>통</v>
          </cell>
        </row>
        <row r="12">
          <cell r="A12" t="str">
            <v>수  신</v>
          </cell>
          <cell r="C12" t="str">
            <v>품    의</v>
          </cell>
          <cell r="H12" t="str">
            <v>상 품 기 획 팀</v>
          </cell>
        </row>
        <row r="13">
          <cell r="A13" t="str">
            <v>참  조</v>
          </cell>
          <cell r="G13" t="str">
            <v>신</v>
          </cell>
          <cell r="O13" t="str">
            <v>제</v>
          </cell>
        </row>
        <row r="14">
          <cell r="A14" t="str">
            <v>제  목</v>
          </cell>
          <cell r="C14" t="str">
            <v xml:space="preserve"> 스무디아 딸기,복숭아 190㎖ Slim Pack" 개발,발매계획서</v>
          </cell>
        </row>
        <row r="15">
          <cell r="C15" t="str">
            <v>99.6月 旣발매한 스무디아 製品의 용기계열확대를 통하여 음용타켓,음용상황을</v>
          </cell>
          <cell r="W15" t="str">
            <v>정</v>
          </cell>
        </row>
        <row r="16">
          <cell r="A16" t="str">
            <v>확산하고, 신제품의 조기 시장 정착을 유도하여 "190㎖ Slim Pack" 개발,발매코자 하오니</v>
          </cell>
          <cell r="W16" t="str">
            <v>서</v>
          </cell>
        </row>
        <row r="17">
          <cell r="A17" t="str">
            <v>재가하여 주시기 바랍니다.</v>
          </cell>
        </row>
        <row r="19">
          <cell r="A19" t="str">
            <v>별  첨 : "스무디아 딸기,복숭아 190㎖ Slim Pack" 개발,발매계획서 1부 "끝"</v>
          </cell>
        </row>
        <row r="21">
          <cell r="W21" t="str">
            <v>직</v>
          </cell>
        </row>
        <row r="22">
          <cell r="W22" t="str">
            <v>인</v>
          </cell>
        </row>
        <row r="27">
          <cell r="W27" t="str">
            <v>발</v>
          </cell>
        </row>
        <row r="28">
          <cell r="W28" t="str">
            <v>송</v>
          </cell>
        </row>
        <row r="33">
          <cell r="B33" t="str">
            <v xml:space="preserve">롯  데  칠  성  음  료  주  식  회  사 </v>
          </cell>
          <cell r="P33" t="str">
            <v>본 사 : 536-0222 (양식1)</v>
          </cell>
        </row>
        <row r="34">
          <cell r="P34" t="str">
            <v>공 장 : 3473-0171</v>
          </cell>
        </row>
      </sheetData>
      <sheetData sheetId="1" refreshError="1">
        <row r="5">
          <cell r="B5" t="str">
            <v>스무디아 190㎖ 슬림팩 개발,발매계획서</v>
          </cell>
        </row>
        <row r="10">
          <cell r="D10" t="str">
            <v>99年.8月</v>
          </cell>
        </row>
        <row r="15">
          <cell r="C15" t="str">
            <v>상 품 기 획 팀</v>
          </cell>
        </row>
      </sheetData>
      <sheetData sheetId="2" refreshError="1">
        <row r="2">
          <cell r="B2" t="str">
            <v>목           차</v>
          </cell>
        </row>
        <row r="4">
          <cell r="B4" t="str">
            <v>1.개발목적및 배경</v>
          </cell>
        </row>
        <row r="6">
          <cell r="B6" t="str">
            <v>2.사업개요</v>
          </cell>
        </row>
        <row r="8">
          <cell r="B8" t="str">
            <v>3.저과즙및 스무디아 실적</v>
          </cell>
        </row>
        <row r="10">
          <cell r="B10" t="str">
            <v>4.원가및 출고가 산정</v>
          </cell>
        </row>
        <row r="12">
          <cell r="B12" t="str">
            <v>5.판매계획</v>
          </cell>
        </row>
        <row r="14">
          <cell r="B14" t="str">
            <v>6.마케팅전략</v>
          </cell>
        </row>
        <row r="16">
          <cell r="B16" t="str">
            <v>7.추정손익계산서</v>
          </cell>
        </row>
        <row r="18">
          <cell r="B18" t="str">
            <v>8.원가계산서(딸기,복숭아)</v>
          </cell>
        </row>
        <row r="20">
          <cell r="B20" t="str">
            <v>9.광고및 시공품</v>
          </cell>
        </row>
        <row r="22">
          <cell r="B22" t="str">
            <v>10.개발 일정표</v>
          </cell>
        </row>
      </sheetData>
      <sheetData sheetId="3" refreshError="1">
        <row r="1">
          <cell r="A1" t="str">
            <v xml:space="preserve"> 1. 개발 목적 및 배경</v>
          </cell>
        </row>
        <row r="3">
          <cell r="A3" t="str">
            <v xml:space="preserve">  1). 부드러운 이미지의 제품의 용기계열을 통한 조기 시장 정착.</v>
          </cell>
        </row>
        <row r="4">
          <cell r="A4" t="str">
            <v xml:space="preserve">  2). 젊은층이 선호하는 부드럽고,차별화된 "맛"으로 시장 개척.</v>
          </cell>
        </row>
        <row r="5">
          <cell r="A5" t="str">
            <v xml:space="preserve">  3). 신용기(190㎖ new  Slim Pack)을 통한 소비 시장 확장.</v>
          </cell>
        </row>
        <row r="7">
          <cell r="A7" t="str">
            <v xml:space="preserve"> 2. 사업개요</v>
          </cell>
        </row>
        <row r="9">
          <cell r="A9" t="str">
            <v xml:space="preserve"> 1).도입개요</v>
          </cell>
        </row>
        <row r="10">
          <cell r="A10" t="str">
            <v>구    분</v>
          </cell>
          <cell r="C10" t="str">
            <v>내                용</v>
          </cell>
          <cell r="M10" t="str">
            <v>비   고</v>
          </cell>
        </row>
        <row r="11">
          <cell r="A11" t="str">
            <v>1. 사 업 명</v>
          </cell>
          <cell r="C11" t="str">
            <v xml:space="preserve">  스 무 디 아 (190㎖ Slim Pack) 개발</v>
          </cell>
        </row>
        <row r="12">
          <cell r="A12" t="str">
            <v>2. 사 업 장</v>
          </cell>
          <cell r="C12" t="str">
            <v xml:space="preserve">  양 산 공 장</v>
          </cell>
        </row>
        <row r="13">
          <cell r="A13" t="str">
            <v>3. 용량/용기</v>
          </cell>
          <cell r="C13" t="str">
            <v xml:space="preserve">  190㎖ Slim Pack</v>
          </cell>
        </row>
        <row r="14">
          <cell r="A14" t="str">
            <v>4. 투 자 비</v>
          </cell>
          <cell r="C14" t="str">
            <v xml:space="preserve">  투자비 없음 (생산설비,포장기 교체비용 - 한국 테트라에서 부담)</v>
          </cell>
        </row>
        <row r="15">
          <cell r="A15" t="str">
            <v>5. 발매시기</v>
          </cell>
          <cell r="C15" t="str">
            <v xml:space="preserve">  9月 중순</v>
          </cell>
        </row>
        <row r="16">
          <cell r="A16" t="str">
            <v>6. 판매계획</v>
          </cell>
          <cell r="I16" t="str">
            <v>단위:천C/S,백만원</v>
          </cell>
        </row>
        <row r="17">
          <cell r="D17" t="str">
            <v>구   분</v>
          </cell>
          <cell r="E17" t="str">
            <v>1999年</v>
          </cell>
          <cell r="G17" t="str">
            <v>2000年</v>
          </cell>
          <cell r="I17" t="str">
            <v>計</v>
          </cell>
        </row>
        <row r="18">
          <cell r="E18" t="str">
            <v>수  량</v>
          </cell>
          <cell r="F18" t="str">
            <v>금  액</v>
          </cell>
          <cell r="G18" t="str">
            <v>수  량</v>
          </cell>
          <cell r="H18" t="str">
            <v>금  액</v>
          </cell>
          <cell r="I18" t="str">
            <v>수  량</v>
          </cell>
          <cell r="J18" t="str">
            <v>금  액</v>
          </cell>
        </row>
        <row r="19">
          <cell r="D19" t="str">
            <v>딸   기</v>
          </cell>
          <cell r="E19">
            <v>70</v>
          </cell>
          <cell r="F19">
            <v>407.27272727272725</v>
          </cell>
          <cell r="G19">
            <v>520</v>
          </cell>
          <cell r="H19">
            <v>3025.4545454545455</v>
          </cell>
          <cell r="I19">
            <v>590</v>
          </cell>
          <cell r="J19">
            <v>3432.727272727273</v>
          </cell>
        </row>
        <row r="20">
          <cell r="D20" t="str">
            <v>복숭아</v>
          </cell>
          <cell r="E20">
            <v>70</v>
          </cell>
          <cell r="F20">
            <v>407.27272727272725</v>
          </cell>
          <cell r="G20">
            <v>520</v>
          </cell>
          <cell r="H20">
            <v>3025.4545454545455</v>
          </cell>
          <cell r="I20">
            <v>590</v>
          </cell>
          <cell r="J20">
            <v>3432.727272727273</v>
          </cell>
        </row>
        <row r="21">
          <cell r="D21" t="str">
            <v>計</v>
          </cell>
          <cell r="E21">
            <v>140</v>
          </cell>
          <cell r="F21">
            <v>814.5454545454545</v>
          </cell>
          <cell r="G21">
            <v>1040</v>
          </cell>
          <cell r="H21">
            <v>6050.909090909091</v>
          </cell>
          <cell r="I21">
            <v>1180</v>
          </cell>
          <cell r="J21">
            <v>6865.454545454546</v>
          </cell>
        </row>
        <row r="23">
          <cell r="A23" t="str">
            <v>7. 출고가</v>
          </cell>
        </row>
        <row r="24">
          <cell r="D24" t="str">
            <v>구     분</v>
          </cell>
          <cell r="F24" t="str">
            <v>本</v>
          </cell>
          <cell r="H24" t="str">
            <v xml:space="preserve">C/S </v>
          </cell>
          <cell r="J24" t="str">
            <v>비   고</v>
          </cell>
          <cell r="M24" t="str">
            <v xml:space="preserve"> - 비특소세</v>
          </cell>
        </row>
        <row r="25">
          <cell r="D25" t="str">
            <v>딸   기</v>
          </cell>
          <cell r="E25" t="str">
            <v>稅  前</v>
          </cell>
          <cell r="F25">
            <v>363.63636363636363</v>
          </cell>
          <cell r="H25">
            <v>5818.181818181818</v>
          </cell>
          <cell r="J25" t="str">
            <v xml:space="preserve"> 1C/S = 16(本)</v>
          </cell>
        </row>
        <row r="26">
          <cell r="D26" t="str">
            <v>복숭아</v>
          </cell>
          <cell r="E26" t="str">
            <v>稅  後</v>
          </cell>
          <cell r="F26">
            <v>400</v>
          </cell>
          <cell r="H26">
            <v>6400</v>
          </cell>
        </row>
        <row r="28">
          <cell r="A28" t="str">
            <v>8. 특기사항</v>
          </cell>
          <cell r="C28" t="str">
            <v>1.원재료구성</v>
          </cell>
        </row>
        <row r="29">
          <cell r="D29" t="str">
            <v>스무디아 딸기 : 딸기 10% + 乳 성분</v>
          </cell>
        </row>
        <row r="30">
          <cell r="D30" t="str">
            <v>스무디아 복숭아 : 복숭아 10% + 乳 성분</v>
          </cell>
        </row>
        <row r="31">
          <cell r="C31" t="str">
            <v>2.유통경로</v>
          </cell>
        </row>
        <row r="32">
          <cell r="D32" t="str">
            <v>직 판 (직판대리점포함)</v>
          </cell>
        </row>
        <row r="33">
          <cell r="C33" t="str">
            <v>3.마케팅 비용</v>
          </cell>
        </row>
        <row r="34">
          <cell r="D34" t="str">
            <v>Slim Pack 프로모션 행사時 테트라팩에서 마케팅비용 50% 부담</v>
          </cell>
        </row>
        <row r="35">
          <cell r="C35" t="str">
            <v>4.생산설비 (양산공장 Pack Line)</v>
          </cell>
        </row>
        <row r="36">
          <cell r="D36" t="str">
            <v xml:space="preserve">① 생산설비 - 現 250㎖ Pack 라인 4臺中 1臺는 한국 테트라가 보유중인 </v>
          </cell>
        </row>
        <row r="37">
          <cell r="D37" t="str">
            <v xml:space="preserve">    설비로 교체하고, 1臺는 당사 라인을 Rebuilding해서 사용</v>
          </cell>
        </row>
        <row r="38">
          <cell r="D38" t="str">
            <v xml:space="preserve">② 포장기 - 現 250㎖ Pack 설비 Rebuilding </v>
          </cell>
        </row>
        <row r="39">
          <cell r="D39" t="str">
            <v xml:space="preserve">     (Gift Box + 이중포장) - Delivery 2개월</v>
          </cell>
        </row>
        <row r="40">
          <cell r="C40" t="str">
            <v>5.現 250㎖ 팩제품(10% 드링크)은 폐지계획이며, 추후 필요시 200㎖로</v>
          </cell>
        </row>
        <row r="41">
          <cell r="C41" t="str">
            <v xml:space="preserve">      전환 생산계획임.</v>
          </cell>
        </row>
      </sheetData>
      <sheetData sheetId="4" refreshError="1">
        <row r="1">
          <cell r="A1" t="str">
            <v xml:space="preserve"> 4.스무디아 원가및 출고가 산정 </v>
          </cell>
        </row>
        <row r="3">
          <cell r="A3" t="str">
            <v>구      분</v>
          </cell>
          <cell r="C3" t="str">
            <v>스무디아 딸기
(190㎖ Pack)</v>
          </cell>
          <cell r="E3" t="str">
            <v>스무디아 복숭아
(190㎖ Pack)</v>
          </cell>
          <cell r="G3" t="str">
            <v>스무디아 딸기
(180㎖ 병)</v>
          </cell>
        </row>
        <row r="4">
          <cell r="C4" t="str">
            <v>금 액</v>
          </cell>
          <cell r="D4" t="str">
            <v>원가율</v>
          </cell>
          <cell r="E4" t="str">
            <v>금 액</v>
          </cell>
          <cell r="F4" t="str">
            <v>원가율</v>
          </cell>
          <cell r="G4" t="str">
            <v>금 액</v>
          </cell>
          <cell r="H4" t="str">
            <v>원가율</v>
          </cell>
        </row>
        <row r="5">
          <cell r="A5" t="str">
            <v xml:space="preserve"> 1. 재료비 계</v>
          </cell>
          <cell r="C5">
            <v>158.88999999999999</v>
          </cell>
          <cell r="D5">
            <v>43.694749999999999</v>
          </cell>
          <cell r="E5">
            <v>125.31</v>
          </cell>
          <cell r="F5">
            <v>34.460250000000002</v>
          </cell>
          <cell r="G5">
            <v>194.75</v>
          </cell>
          <cell r="H5">
            <v>42.845000000000006</v>
          </cell>
        </row>
        <row r="6">
          <cell r="A6" t="str">
            <v xml:space="preserve">    ⑴ 원재료비</v>
          </cell>
          <cell r="C6">
            <v>85.38</v>
          </cell>
          <cell r="D6">
            <v>23.479500000000002</v>
          </cell>
          <cell r="E6">
            <v>51.8</v>
          </cell>
          <cell r="F6">
            <v>14.244999999999999</v>
          </cell>
          <cell r="G6">
            <v>80.819999999999993</v>
          </cell>
          <cell r="H6">
            <v>17.7804</v>
          </cell>
        </row>
        <row r="7">
          <cell r="A7" t="str">
            <v xml:space="preserve">    ⑵ 포 장 비</v>
          </cell>
          <cell r="C7">
            <v>73.510000000000005</v>
          </cell>
          <cell r="D7">
            <v>20.215250000000001</v>
          </cell>
          <cell r="E7">
            <v>73.510000000000005</v>
          </cell>
          <cell r="F7">
            <v>20.215250000000001</v>
          </cell>
          <cell r="G7">
            <v>113.93</v>
          </cell>
          <cell r="H7">
            <v>25.064600000000002</v>
          </cell>
        </row>
        <row r="8">
          <cell r="A8" t="str">
            <v xml:space="preserve"> 2. 노무비</v>
          </cell>
          <cell r="C8">
            <v>7.82</v>
          </cell>
          <cell r="D8">
            <v>2.1505000000000001</v>
          </cell>
          <cell r="E8">
            <v>7.82</v>
          </cell>
          <cell r="F8">
            <v>2.1505000000000001</v>
          </cell>
          <cell r="G8">
            <v>3.8</v>
          </cell>
          <cell r="H8">
            <v>0.83600000000000008</v>
          </cell>
        </row>
        <row r="9">
          <cell r="A9" t="str">
            <v xml:space="preserve"> 3. 경   비</v>
          </cell>
          <cell r="C9">
            <v>16.143000000000001</v>
          </cell>
          <cell r="D9">
            <v>4.4393250000000002</v>
          </cell>
          <cell r="E9">
            <v>16.143000000000001</v>
          </cell>
          <cell r="F9">
            <v>4.4393250000000002</v>
          </cell>
          <cell r="G9">
            <v>8.1999999999999993</v>
          </cell>
          <cell r="H9">
            <v>1.804</v>
          </cell>
        </row>
        <row r="10">
          <cell r="A10" t="str">
            <v xml:space="preserve"> 4. 제조원가 계</v>
          </cell>
          <cell r="C10">
            <v>182.85299999999998</v>
          </cell>
          <cell r="D10">
            <v>50.284574999999997</v>
          </cell>
          <cell r="E10">
            <v>149.273</v>
          </cell>
          <cell r="F10">
            <v>41.050075</v>
          </cell>
          <cell r="G10">
            <v>206.75</v>
          </cell>
          <cell r="H10">
            <v>45.485000000000007</v>
          </cell>
        </row>
        <row r="11">
          <cell r="A11" t="str">
            <v xml:space="preserve"> 5. 출고가</v>
          </cell>
          <cell r="B11" t="str">
            <v>稅  前</v>
          </cell>
          <cell r="C11">
            <v>363.63636363636363</v>
          </cell>
          <cell r="D11">
            <v>100</v>
          </cell>
          <cell r="E11">
            <v>363.63636363636363</v>
          </cell>
          <cell r="F11">
            <v>100</v>
          </cell>
          <cell r="G11">
            <v>454.5454545454545</v>
          </cell>
          <cell r="H11">
            <v>100</v>
          </cell>
        </row>
        <row r="12">
          <cell r="B12" t="str">
            <v>稅  後</v>
          </cell>
          <cell r="C12">
            <v>400</v>
          </cell>
          <cell r="E12">
            <v>400</v>
          </cell>
          <cell r="G12">
            <v>500</v>
          </cell>
        </row>
        <row r="13">
          <cell r="A13" t="str">
            <v xml:space="preserve"> 6.소비자가</v>
          </cell>
          <cell r="C13">
            <v>600</v>
          </cell>
          <cell r="E13">
            <v>600</v>
          </cell>
          <cell r="G13">
            <v>700</v>
          </cell>
        </row>
        <row r="14">
          <cell r="A14" t="str">
            <v xml:space="preserve"> 註) 노무비 및 경비는 '99년 1~5월실적대비 산출.</v>
          </cell>
        </row>
      </sheetData>
      <sheetData sheetId="5" refreshError="1">
        <row r="1">
          <cell r="A1" t="str">
            <v>5.판매계획(1999年~2000年)</v>
          </cell>
        </row>
        <row r="2">
          <cell r="A2" t="str">
            <v>5.1 년간 판매 계획</v>
          </cell>
          <cell r="F2" t="str">
            <v>단위: 阡C/S,百萬원</v>
          </cell>
        </row>
        <row r="3">
          <cell r="A3" t="str">
            <v>구    분</v>
          </cell>
          <cell r="B3" t="str">
            <v>99年 10月~12月</v>
          </cell>
          <cell r="D3" t="str">
            <v>2000年</v>
          </cell>
          <cell r="F3" t="str">
            <v>합     계</v>
          </cell>
        </row>
        <row r="4">
          <cell r="B4" t="str">
            <v>數    量</v>
          </cell>
          <cell r="C4" t="str">
            <v>金    額</v>
          </cell>
          <cell r="D4" t="str">
            <v>數    量</v>
          </cell>
          <cell r="E4" t="str">
            <v>金    額</v>
          </cell>
          <cell r="F4" t="str">
            <v>數    量</v>
          </cell>
          <cell r="G4" t="str">
            <v>金    額</v>
          </cell>
        </row>
        <row r="5">
          <cell r="A5" t="str">
            <v>딸     기</v>
          </cell>
          <cell r="B5">
            <v>70</v>
          </cell>
          <cell r="C5">
            <v>407.27272727272731</v>
          </cell>
          <cell r="D5">
            <v>520</v>
          </cell>
          <cell r="E5">
            <v>3025.4545454545455</v>
          </cell>
          <cell r="F5">
            <v>590</v>
          </cell>
          <cell r="G5">
            <v>3432.727272727273</v>
          </cell>
        </row>
        <row r="6">
          <cell r="A6" t="str">
            <v>복 숭 아</v>
          </cell>
          <cell r="B6">
            <v>70</v>
          </cell>
          <cell r="C6">
            <v>407.27272727272731</v>
          </cell>
          <cell r="D6">
            <v>520</v>
          </cell>
          <cell r="E6">
            <v>3025.4545454545455</v>
          </cell>
          <cell r="F6">
            <v>590</v>
          </cell>
          <cell r="G6">
            <v>3432.727272727273</v>
          </cell>
        </row>
        <row r="7">
          <cell r="A7" t="str">
            <v>합    계</v>
          </cell>
          <cell r="B7">
            <v>140</v>
          </cell>
          <cell r="C7">
            <v>814.54545454545462</v>
          </cell>
          <cell r="D7">
            <v>1040</v>
          </cell>
          <cell r="E7">
            <v>6050.909090909091</v>
          </cell>
          <cell r="F7">
            <v>1180</v>
          </cell>
          <cell r="G7">
            <v>6865.454545454546</v>
          </cell>
        </row>
        <row r="9">
          <cell r="A9" t="str">
            <v>5.2 월별 판매 계획</v>
          </cell>
          <cell r="F9" t="str">
            <v>단위: 阡C/S,百萬원</v>
          </cell>
        </row>
        <row r="10">
          <cell r="A10" t="str">
            <v>월   별</v>
          </cell>
          <cell r="B10" t="str">
            <v>99年 10月~12月</v>
          </cell>
          <cell r="D10" t="str">
            <v>2000年</v>
          </cell>
          <cell r="F10" t="str">
            <v>합    계</v>
          </cell>
        </row>
        <row r="11">
          <cell r="B11" t="str">
            <v>딸  기</v>
          </cell>
          <cell r="C11" t="str">
            <v>복숭아</v>
          </cell>
          <cell r="D11" t="str">
            <v>딸  기</v>
          </cell>
          <cell r="E11" t="str">
            <v>복숭아</v>
          </cell>
          <cell r="F11" t="str">
            <v>수량계</v>
          </cell>
          <cell r="G11" t="str">
            <v>금  액</v>
          </cell>
        </row>
        <row r="12">
          <cell r="A12" t="str">
            <v>1月</v>
          </cell>
          <cell r="D12">
            <v>20</v>
          </cell>
          <cell r="E12">
            <v>20</v>
          </cell>
          <cell r="F12">
            <v>40</v>
          </cell>
          <cell r="G12">
            <v>232.72727272727275</v>
          </cell>
        </row>
        <row r="13">
          <cell r="A13" t="str">
            <v>2月</v>
          </cell>
          <cell r="D13">
            <v>20</v>
          </cell>
          <cell r="E13">
            <v>20</v>
          </cell>
          <cell r="F13">
            <v>40</v>
          </cell>
          <cell r="G13">
            <v>232.72727272727275</v>
          </cell>
        </row>
        <row r="14">
          <cell r="A14" t="str">
            <v>3月</v>
          </cell>
          <cell r="D14">
            <v>40</v>
          </cell>
          <cell r="E14">
            <v>40</v>
          </cell>
          <cell r="F14">
            <v>80</v>
          </cell>
          <cell r="G14">
            <v>465.4545454545455</v>
          </cell>
        </row>
        <row r="15">
          <cell r="A15" t="str">
            <v>4月</v>
          </cell>
          <cell r="D15">
            <v>50</v>
          </cell>
          <cell r="E15">
            <v>50</v>
          </cell>
          <cell r="F15">
            <v>100</v>
          </cell>
          <cell r="G15">
            <v>581.81818181818187</v>
          </cell>
        </row>
        <row r="16">
          <cell r="A16" t="str">
            <v>5月</v>
          </cell>
          <cell r="D16">
            <v>70</v>
          </cell>
          <cell r="E16">
            <v>70</v>
          </cell>
          <cell r="F16">
            <v>140</v>
          </cell>
          <cell r="G16">
            <v>814.54545454545462</v>
          </cell>
        </row>
        <row r="17">
          <cell r="A17" t="str">
            <v>6月</v>
          </cell>
          <cell r="D17">
            <v>60</v>
          </cell>
          <cell r="E17">
            <v>60</v>
          </cell>
          <cell r="F17">
            <v>120</v>
          </cell>
          <cell r="G17">
            <v>698.18181818181824</v>
          </cell>
        </row>
        <row r="18">
          <cell r="A18" t="str">
            <v>7月</v>
          </cell>
          <cell r="D18">
            <v>50</v>
          </cell>
          <cell r="E18">
            <v>50</v>
          </cell>
          <cell r="F18">
            <v>100</v>
          </cell>
          <cell r="G18">
            <v>581.81818181818187</v>
          </cell>
        </row>
        <row r="19">
          <cell r="A19" t="str">
            <v>8月</v>
          </cell>
          <cell r="D19">
            <v>70</v>
          </cell>
          <cell r="E19">
            <v>70</v>
          </cell>
          <cell r="F19">
            <v>140</v>
          </cell>
          <cell r="G19">
            <v>814.54545454545462</v>
          </cell>
        </row>
        <row r="20">
          <cell r="A20" t="str">
            <v>9月</v>
          </cell>
          <cell r="D20">
            <v>50</v>
          </cell>
          <cell r="E20">
            <v>50</v>
          </cell>
          <cell r="F20">
            <v>100</v>
          </cell>
          <cell r="G20">
            <v>581.81818181818187</v>
          </cell>
        </row>
        <row r="21">
          <cell r="A21" t="str">
            <v>10月</v>
          </cell>
          <cell r="B21">
            <v>30</v>
          </cell>
          <cell r="C21">
            <v>30</v>
          </cell>
          <cell r="D21">
            <v>40</v>
          </cell>
          <cell r="E21">
            <v>40</v>
          </cell>
          <cell r="F21">
            <v>140</v>
          </cell>
          <cell r="G21">
            <v>814.54545454545462</v>
          </cell>
        </row>
        <row r="22">
          <cell r="A22" t="str">
            <v>11月</v>
          </cell>
          <cell r="B22">
            <v>20</v>
          </cell>
          <cell r="C22">
            <v>20</v>
          </cell>
          <cell r="D22">
            <v>30</v>
          </cell>
          <cell r="E22">
            <v>30</v>
          </cell>
          <cell r="F22">
            <v>100</v>
          </cell>
          <cell r="G22">
            <v>581.81818181818187</v>
          </cell>
        </row>
        <row r="23">
          <cell r="A23" t="str">
            <v>12月</v>
          </cell>
          <cell r="B23">
            <v>20</v>
          </cell>
          <cell r="C23">
            <v>20</v>
          </cell>
          <cell r="D23">
            <v>20</v>
          </cell>
          <cell r="E23">
            <v>20</v>
          </cell>
          <cell r="F23">
            <v>80</v>
          </cell>
          <cell r="G23">
            <v>465.4545454545455</v>
          </cell>
        </row>
        <row r="24">
          <cell r="A24" t="str">
            <v>합 계</v>
          </cell>
          <cell r="B24">
            <v>70</v>
          </cell>
          <cell r="C24">
            <v>70</v>
          </cell>
          <cell r="D24">
            <v>520</v>
          </cell>
          <cell r="E24">
            <v>520</v>
          </cell>
          <cell r="F24">
            <v>1180</v>
          </cell>
          <cell r="G24">
            <v>6865.4545454545478</v>
          </cell>
        </row>
      </sheetData>
      <sheetData sheetId="6" refreshError="1">
        <row r="2">
          <cell r="A2" t="str">
            <v>6.마케팅 전략(案)</v>
          </cell>
        </row>
        <row r="3">
          <cell r="A3" t="str">
            <v xml:space="preserve">  1.제품 전략(Product)</v>
          </cell>
        </row>
        <row r="4">
          <cell r="A4" t="str">
            <v xml:space="preserve">    1). 부드러운 음료를 선호하는 젊은 10~20代 타켓 음료로 런칭.</v>
          </cell>
        </row>
        <row r="5">
          <cell r="A5" t="str">
            <v xml:space="preserve">    2). 젊은층에게 어필할수 있는 독특한 네임을 통한 제품이미지 강화.</v>
          </cell>
        </row>
        <row r="6">
          <cell r="A6" t="str">
            <v xml:space="preserve">    3). 패키지의 차별화(190㎖ Slim Pack)로 저과즙 시장에서의 Leader.</v>
          </cell>
        </row>
        <row r="8">
          <cell r="A8" t="str">
            <v xml:space="preserve">  2.가격 전략(Price)</v>
          </cell>
        </row>
        <row r="9">
          <cell r="A9" t="str">
            <v xml:space="preserve">    1). 직판 유통 가격</v>
          </cell>
        </row>
        <row r="10">
          <cell r="K10" t="str">
            <v xml:space="preserve"> (단위: 원)</v>
          </cell>
        </row>
        <row r="11">
          <cell r="A11" t="str">
            <v>구        분</v>
          </cell>
          <cell r="D11" t="str">
            <v>出  庫  價</v>
          </cell>
          <cell r="F11" t="str">
            <v>販  賣  價</v>
          </cell>
          <cell r="I11" t="str">
            <v>消 費 者 價</v>
          </cell>
          <cell r="K11" t="str">
            <v>딜러 마진</v>
          </cell>
        </row>
        <row r="12">
          <cell r="A12" t="str">
            <v>제품명</v>
          </cell>
          <cell r="B12" t="str">
            <v>용  량</v>
          </cell>
          <cell r="C12" t="str">
            <v>포  장</v>
          </cell>
          <cell r="H12" t="str">
            <v>D/C율</v>
          </cell>
        </row>
        <row r="13">
          <cell r="A13" t="str">
            <v>스  무</v>
          </cell>
          <cell r="B13" t="str">
            <v>190㎖</v>
          </cell>
          <cell r="C13" t="str">
            <v>C/S</v>
          </cell>
          <cell r="D13">
            <v>6400</v>
          </cell>
          <cell r="F13">
            <v>6400</v>
          </cell>
          <cell r="H13">
            <v>0</v>
          </cell>
          <cell r="I13">
            <v>9600</v>
          </cell>
          <cell r="K13">
            <v>3200</v>
          </cell>
        </row>
        <row r="14">
          <cell r="A14" t="str">
            <v>디  아</v>
          </cell>
          <cell r="B14" t="str">
            <v>팩</v>
          </cell>
          <cell r="C14" t="str">
            <v>16(本)</v>
          </cell>
          <cell r="D14">
            <v>400</v>
          </cell>
          <cell r="F14">
            <v>400</v>
          </cell>
          <cell r="H14">
            <v>0</v>
          </cell>
          <cell r="I14">
            <v>600</v>
          </cell>
          <cell r="K14">
            <v>200</v>
          </cell>
        </row>
        <row r="15">
          <cell r="A15" t="str">
            <v xml:space="preserve">        ※ 1 Gift = 1 C/S = 16 本 ,  (1 Box = 4 Gift)</v>
          </cell>
        </row>
        <row r="16">
          <cell r="A16" t="str">
            <v xml:space="preserve">    2). 직판대리점 판매수수료</v>
          </cell>
        </row>
        <row r="17">
          <cell r="A17" t="str">
            <v xml:space="preserve">         - 직판대리점 수수료 지급기준에 의거하여 지급.</v>
          </cell>
        </row>
        <row r="18">
          <cell r="A18" t="str">
            <v xml:space="preserve">    3). 제품 발매 일자</v>
          </cell>
        </row>
        <row r="19">
          <cell r="A19" t="str">
            <v xml:space="preserve">         - 99년 9월 중순 (예정)</v>
          </cell>
        </row>
        <row r="21">
          <cell r="A21" t="str">
            <v xml:space="preserve">  3. 유통 전략(Place)</v>
          </cell>
        </row>
        <row r="22">
          <cell r="A22" t="str">
            <v xml:space="preserve">    1). 유통 경로: 전국 직판 지점 (직판대리점포함)</v>
          </cell>
        </row>
        <row r="23">
          <cell r="A23" t="str">
            <v xml:space="preserve">    2). 표적(목표) 시장</v>
          </cell>
        </row>
        <row r="24">
          <cell r="A24" t="str">
            <v>구  분</v>
          </cell>
          <cell r="C24" t="str">
            <v xml:space="preserve">   계       층</v>
          </cell>
          <cell r="H24" t="str">
            <v>거    래    선</v>
          </cell>
        </row>
        <row r="25">
          <cell r="A25" t="str">
            <v>1 순위</v>
          </cell>
          <cell r="B25" t="str">
            <v xml:space="preserve"> ● 10代 初ㆍ中ㆍ高  남ㆍ여학생</v>
          </cell>
          <cell r="H25" t="str">
            <v xml:space="preserve"> ● 학교,도서관주변 거래선및 CVS</v>
          </cell>
        </row>
        <row r="26">
          <cell r="A26" t="str">
            <v>2 순위</v>
          </cell>
          <cell r="B26" t="str">
            <v xml:space="preserve"> ● 부드러운 음료를 즐겨마시는 남ㆍ여성층</v>
          </cell>
          <cell r="H26" t="str">
            <v xml:space="preserve"> ● 슈퍼및 주택가 주변</v>
          </cell>
        </row>
        <row r="27">
          <cell r="A27" t="str">
            <v>◈ 학교주변점포및 주택가를 주요 타겟.</v>
          </cell>
        </row>
      </sheetData>
      <sheetData sheetId="7" refreshError="1">
        <row r="2">
          <cell r="A2" t="str">
            <v xml:space="preserve">  4.판촉전략(Promotion)</v>
          </cell>
        </row>
        <row r="3">
          <cell r="A3" t="str">
            <v xml:space="preserve">   1).시공용 제품: 스무디아 "딸기,복숭아 190㎖ Pack"</v>
          </cell>
        </row>
        <row r="4">
          <cell r="A4" t="str">
            <v xml:space="preserve">     ①용  도: 초기 점유및 개척을 위한 시음용, 샘플제시, 교육용</v>
          </cell>
        </row>
        <row r="5">
          <cell r="A5" t="str">
            <v xml:space="preserve">     ②기  간: 제품 발매일 ~ 당월말</v>
          </cell>
        </row>
        <row r="6">
          <cell r="A6" t="str">
            <v xml:space="preserve">     ③사용수량</v>
          </cell>
          <cell r="J6" t="str">
            <v xml:space="preserve">단위:C/S </v>
          </cell>
        </row>
        <row r="7">
          <cell r="B7" t="str">
            <v>용      량</v>
          </cell>
          <cell r="D7" t="str">
            <v>제       품</v>
          </cell>
          <cell r="F7" t="str">
            <v>R/T 당</v>
          </cell>
          <cell r="H7" t="str">
            <v>지점/판매부</v>
          </cell>
          <cell r="J7" t="str">
            <v>신 유 통 팀</v>
          </cell>
        </row>
        <row r="8">
          <cell r="B8" t="str">
            <v>190㎖ 팩</v>
          </cell>
          <cell r="D8" t="str">
            <v>딸     기</v>
          </cell>
          <cell r="F8" t="str">
            <v xml:space="preserve">1C/S </v>
          </cell>
          <cell r="H8" t="str">
            <v xml:space="preserve">1C/S </v>
          </cell>
          <cell r="J8" t="str">
            <v xml:space="preserve">40C/S </v>
          </cell>
        </row>
        <row r="9">
          <cell r="B9" t="str">
            <v>190㎖ 팩</v>
          </cell>
          <cell r="D9" t="str">
            <v>복 숭 아</v>
          </cell>
          <cell r="F9" t="str">
            <v xml:space="preserve">1C/S </v>
          </cell>
          <cell r="H9" t="str">
            <v xml:space="preserve">1C/S </v>
          </cell>
          <cell r="J9" t="str">
            <v xml:space="preserve">40C/S </v>
          </cell>
        </row>
        <row r="10">
          <cell r="A10" t="str">
            <v xml:space="preserve">     ④신유통팀 대형매장 입점用 80C/S 포함</v>
          </cell>
        </row>
        <row r="11">
          <cell r="A11" t="str">
            <v xml:space="preserve">     ⑤정리방법: 예산부서는 영업전략팀(5322), 해당부서는 각 지점</v>
          </cell>
        </row>
        <row r="12">
          <cell r="A12" t="str">
            <v xml:space="preserve">                       계정과목은 판매촉진비 제품비(915210)로 정리</v>
          </cell>
        </row>
        <row r="13">
          <cell r="A13" t="str">
            <v xml:space="preserve">   2).판촉물</v>
          </cell>
        </row>
        <row r="14">
          <cell r="A14" t="str">
            <v xml:space="preserve">     ① 딜러레터: 신제품발매 점주 안내</v>
          </cell>
        </row>
        <row r="15">
          <cell r="A15" t="str">
            <v xml:space="preserve">     → 발매시 소병과 함께 딜러레타 제작 예정</v>
          </cell>
        </row>
        <row r="16">
          <cell r="A16" t="str">
            <v xml:space="preserve">   3).마케팅비용</v>
          </cell>
        </row>
        <row r="17">
          <cell r="A17" t="str">
            <v xml:space="preserve">      ※ 스무디아 Slim Pack 프로모션 행사시 테트라팩에서 마케팅비용 50% 부담</v>
          </cell>
        </row>
        <row r="18">
          <cell r="A18" t="str">
            <v xml:space="preserve">   4).광고 ( 235百萬원 )</v>
          </cell>
        </row>
        <row r="19">
          <cell r="A19" t="str">
            <v xml:space="preserve">     - 일간지및 잡지는 9月 ~ 10月 製品 고지 광고 실시 예정 (광고 예산 : 55百萬원)</v>
          </cell>
        </row>
        <row r="20">
          <cell r="A20" t="str">
            <v xml:space="preserve">     - TV광고는 9월~10월 現 스무디아 광고와 병행하여 실시 예정 (광고예산 : 180百萬원)</v>
          </cell>
        </row>
        <row r="22">
          <cell r="A22" t="str">
            <v xml:space="preserve">  5.소요예산: ( 11百萬원 )</v>
          </cell>
          <cell r="J22" t="str">
            <v>단위:阡원,C/S</v>
          </cell>
        </row>
        <row r="23">
          <cell r="A23" t="str">
            <v>구       분</v>
          </cell>
          <cell r="C23" t="str">
            <v>용      량</v>
          </cell>
          <cell r="E23" t="str">
            <v>단      가</v>
          </cell>
          <cell r="G23" t="str">
            <v>수      량</v>
          </cell>
          <cell r="I23" t="str">
            <v>금      액</v>
          </cell>
          <cell r="K23" t="str">
            <v>비  고</v>
          </cell>
        </row>
        <row r="24">
          <cell r="A24" t="str">
            <v>시  공  품</v>
          </cell>
          <cell r="C24" t="str">
            <v>190㎖ Pack</v>
          </cell>
          <cell r="E24">
            <v>5440</v>
          </cell>
          <cell r="G24">
            <v>1850</v>
          </cell>
          <cell r="I24">
            <v>10064</v>
          </cell>
          <cell r="K24" t="str">
            <v xml:space="preserve"> (16本)</v>
          </cell>
        </row>
        <row r="25">
          <cell r="A25" t="str">
            <v>판  촉  물</v>
          </cell>
          <cell r="C25" t="str">
            <v>딜 러  레 터</v>
          </cell>
          <cell r="E25">
            <v>30</v>
          </cell>
          <cell r="G25">
            <v>20000</v>
          </cell>
          <cell r="I25">
            <v>600</v>
          </cell>
        </row>
        <row r="26">
          <cell r="A26" t="str">
            <v>총      계</v>
          </cell>
          <cell r="G26">
            <v>21850</v>
          </cell>
          <cell r="I26">
            <v>10664</v>
          </cell>
        </row>
      </sheetData>
      <sheetData sheetId="8" refreshError="1">
        <row r="1">
          <cell r="A1" t="str">
            <v>7.추정 손익계산서('99年~2000年)</v>
          </cell>
        </row>
        <row r="3">
          <cell r="A3" t="str">
            <v>스무디아 Slim 190㎖ Pack</v>
          </cell>
          <cell r="G3" t="str">
            <v xml:space="preserve"> (단위:백만원,%)</v>
          </cell>
        </row>
        <row r="4">
          <cell r="A4" t="str">
            <v>구    분</v>
          </cell>
          <cell r="C4" t="str">
            <v>190㎖ 팩(딸기)</v>
          </cell>
          <cell r="E4" t="str">
            <v>190㎖ 팩(복숭아)</v>
          </cell>
          <cell r="G4" t="str">
            <v>합    계</v>
          </cell>
        </row>
        <row r="5">
          <cell r="C5" t="str">
            <v>금 액</v>
          </cell>
          <cell r="D5" t="str">
            <v>%</v>
          </cell>
          <cell r="E5" t="str">
            <v>금 액</v>
          </cell>
          <cell r="F5" t="str">
            <v>%</v>
          </cell>
          <cell r="G5">
            <v>6.4</v>
          </cell>
        </row>
        <row r="6">
          <cell r="A6" t="str">
            <v>판 매 량</v>
          </cell>
          <cell r="C6">
            <v>590</v>
          </cell>
          <cell r="D6" t="str">
            <v>阡C/S</v>
          </cell>
          <cell r="E6">
            <v>590</v>
          </cell>
          <cell r="F6" t="str">
            <v>阡C/S</v>
          </cell>
          <cell r="G6">
            <v>1180</v>
          </cell>
          <cell r="H6" t="str">
            <v>阡C/S</v>
          </cell>
        </row>
        <row r="7">
          <cell r="A7" t="str">
            <v xml:space="preserve"> 1. 총매출액</v>
          </cell>
          <cell r="C7">
            <v>3432.727272727273</v>
          </cell>
          <cell r="D7">
            <v>100</v>
          </cell>
          <cell r="E7">
            <v>3432.727272727273</v>
          </cell>
          <cell r="F7">
            <v>100</v>
          </cell>
          <cell r="G7">
            <v>6865.454545454546</v>
          </cell>
          <cell r="H7">
            <v>100</v>
          </cell>
        </row>
        <row r="8">
          <cell r="A8" t="str">
            <v xml:space="preserve"> 2. D/C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 xml:space="preserve"> 3. 순매출액</v>
          </cell>
          <cell r="C9">
            <v>3432.727272727273</v>
          </cell>
          <cell r="D9">
            <v>100</v>
          </cell>
          <cell r="E9">
            <v>3432.727272727273</v>
          </cell>
          <cell r="F9">
            <v>100</v>
          </cell>
          <cell r="G9">
            <v>6865.454545454546</v>
          </cell>
          <cell r="H9">
            <v>100</v>
          </cell>
        </row>
        <row r="10">
          <cell r="A10" t="str">
            <v xml:space="preserve"> 4. 매출원가</v>
          </cell>
          <cell r="C10">
            <v>1726.104</v>
          </cell>
          <cell r="D10">
            <v>50.283749999999991</v>
          </cell>
          <cell r="E10">
            <v>1409.1371199999999</v>
          </cell>
          <cell r="F10">
            <v>41.050074999999993</v>
          </cell>
          <cell r="G10">
            <v>3135.2411199999997</v>
          </cell>
          <cell r="H10">
            <v>45.666912499999988</v>
          </cell>
        </row>
        <row r="11">
          <cell r="A11" t="str">
            <v xml:space="preserve"> 5. 매출총이익</v>
          </cell>
          <cell r="C11">
            <v>1706.6232727272729</v>
          </cell>
          <cell r="D11">
            <v>49.716250000000002</v>
          </cell>
          <cell r="E11">
            <v>2023.5901527272731</v>
          </cell>
          <cell r="F11">
            <v>58.949925</v>
          </cell>
          <cell r="G11">
            <v>3730.2134254545463</v>
          </cell>
          <cell r="H11">
            <v>54.333087500000012</v>
          </cell>
        </row>
        <row r="12">
          <cell r="A12" t="str">
            <v xml:space="preserve"> 6. 판매관리비</v>
          </cell>
          <cell r="C12">
            <v>754.45381818181829</v>
          </cell>
          <cell r="D12">
            <v>21.978262711864406</v>
          </cell>
          <cell r="E12">
            <v>754.45381818181829</v>
          </cell>
          <cell r="F12">
            <v>21.978262711864406</v>
          </cell>
          <cell r="G12">
            <v>1508.9076363636366</v>
          </cell>
          <cell r="H12">
            <v>21.978262711864406</v>
          </cell>
        </row>
        <row r="13">
          <cell r="A13" t="str">
            <v xml:space="preserve">  1) 광고ㆍ판촉비</v>
          </cell>
          <cell r="C13">
            <v>122.83199999999999</v>
          </cell>
          <cell r="D13">
            <v>3.5782627118644066</v>
          </cell>
          <cell r="E13">
            <v>122.83199999999999</v>
          </cell>
          <cell r="F13">
            <v>3.5782627118644066</v>
          </cell>
          <cell r="G13">
            <v>245.66399999999999</v>
          </cell>
          <cell r="H13">
            <v>3.5782627118644066</v>
          </cell>
        </row>
        <row r="14">
          <cell r="A14" t="str">
            <v xml:space="preserve">  2) 인 건 비</v>
          </cell>
          <cell r="C14">
            <v>219.69454545454548</v>
          </cell>
          <cell r="D14">
            <v>6.4</v>
          </cell>
          <cell r="E14">
            <v>219.69454545454548</v>
          </cell>
          <cell r="F14">
            <v>6.4</v>
          </cell>
          <cell r="G14">
            <v>439.38909090909095</v>
          </cell>
          <cell r="H14">
            <v>6.4</v>
          </cell>
        </row>
        <row r="15">
          <cell r="A15" t="str">
            <v xml:space="preserve">  3) 감 가 비</v>
          </cell>
          <cell r="C15">
            <v>30.894545454545458</v>
          </cell>
          <cell r="D15">
            <v>0.9</v>
          </cell>
          <cell r="E15">
            <v>30.894545454545458</v>
          </cell>
          <cell r="F15">
            <v>0.9</v>
          </cell>
          <cell r="G15">
            <v>61.789090909090916</v>
          </cell>
          <cell r="H15">
            <v>0.90000000000000013</v>
          </cell>
        </row>
        <row r="16">
          <cell r="A16" t="str">
            <v xml:space="preserve">  4) 물 류 비</v>
          </cell>
          <cell r="C16">
            <v>116.71272727272728</v>
          </cell>
          <cell r="D16">
            <v>3.4</v>
          </cell>
          <cell r="E16">
            <v>116.71272727272728</v>
          </cell>
          <cell r="F16">
            <v>3.4</v>
          </cell>
          <cell r="G16">
            <v>233.42545454545456</v>
          </cell>
          <cell r="H16">
            <v>3.4000000000000004</v>
          </cell>
        </row>
        <row r="17">
          <cell r="A17" t="str">
            <v xml:space="preserve">  5) 간접비용기타</v>
          </cell>
          <cell r="C17">
            <v>264.32000000000005</v>
          </cell>
          <cell r="D17">
            <v>7.7</v>
          </cell>
          <cell r="E17">
            <v>264.32000000000005</v>
          </cell>
          <cell r="F17">
            <v>7.7</v>
          </cell>
          <cell r="G17">
            <v>528.6400000000001</v>
          </cell>
          <cell r="H17">
            <v>7.7000000000000011</v>
          </cell>
        </row>
        <row r="18">
          <cell r="A18" t="str">
            <v xml:space="preserve"> 7. 영업이익</v>
          </cell>
          <cell r="C18">
            <v>952.16945454545464</v>
          </cell>
          <cell r="D18">
            <v>27.737987288135596</v>
          </cell>
          <cell r="E18">
            <v>1269.1363345454547</v>
          </cell>
          <cell r="F18">
            <v>36.97166228813559</v>
          </cell>
          <cell r="G18">
            <v>2221.3057890909095</v>
          </cell>
          <cell r="H18">
            <v>32.354824788135595</v>
          </cell>
        </row>
        <row r="19">
          <cell r="A19" t="str">
            <v xml:space="preserve"> 8. 금융비용</v>
          </cell>
          <cell r="C19">
            <v>85.818181818181813</v>
          </cell>
          <cell r="D19">
            <v>2.5</v>
          </cell>
          <cell r="E19">
            <v>85.818181818181813</v>
          </cell>
          <cell r="F19">
            <v>2.5</v>
          </cell>
          <cell r="G19">
            <v>171.63636363636363</v>
          </cell>
          <cell r="H19">
            <v>2.5</v>
          </cell>
        </row>
        <row r="20">
          <cell r="A20" t="str">
            <v xml:space="preserve"> 9. 경상이익</v>
          </cell>
          <cell r="C20">
            <v>866.35127272727277</v>
          </cell>
          <cell r="D20">
            <v>25.237987288135592</v>
          </cell>
          <cell r="E20">
            <v>1183.3181527272729</v>
          </cell>
          <cell r="F20">
            <v>34.471662288135597</v>
          </cell>
          <cell r="G20">
            <v>2049.6694254545455</v>
          </cell>
          <cell r="H20">
            <v>29.854824788135591</v>
          </cell>
        </row>
        <row r="21">
          <cell r="A21" t="str">
            <v>註) 1. 판매관리비 : '99년 1月~5月 기획실 손익실적 적용.</v>
          </cell>
        </row>
      </sheetData>
      <sheetData sheetId="9" refreshError="1">
        <row r="1">
          <cell r="A1" t="str">
            <v>8.원가계산서</v>
          </cell>
        </row>
        <row r="3">
          <cell r="A3" t="str">
            <v>스무디아 190㎖ 슬림 팩(딸기)</v>
          </cell>
        </row>
        <row r="4">
          <cell r="A4" t="str">
            <v>구       분</v>
          </cell>
          <cell r="C4" t="str">
            <v>단위</v>
          </cell>
          <cell r="D4" t="str">
            <v>단   가</v>
          </cell>
          <cell r="E4" t="str">
            <v>소요량</v>
          </cell>
          <cell r="F4" t="str">
            <v>수율</v>
          </cell>
          <cell r="G4" t="str">
            <v>원     가</v>
          </cell>
          <cell r="I4" t="str">
            <v>비     고</v>
          </cell>
        </row>
        <row r="5">
          <cell r="D5" t="str">
            <v>(원/Kg)</v>
          </cell>
          <cell r="E5" t="str">
            <v>(g)</v>
          </cell>
          <cell r="F5" t="str">
            <v>(%)</v>
          </cell>
          <cell r="G5" t="str">
            <v>금 액</v>
          </cell>
          <cell r="H5" t="str">
            <v>%</v>
          </cell>
        </row>
        <row r="6">
          <cell r="A6" t="str">
            <v xml:space="preserve"> 1.원재료비 계</v>
          </cell>
          <cell r="G6">
            <v>85.377022162342854</v>
          </cell>
          <cell r="H6">
            <v>23.478681094644287</v>
          </cell>
        </row>
        <row r="7">
          <cell r="A7" t="str">
            <v xml:space="preserve"> 가당딸기퓨레(국산)</v>
          </cell>
          <cell r="C7" t="str">
            <v>"</v>
          </cell>
          <cell r="D7">
            <v>1620</v>
          </cell>
          <cell r="E7">
            <v>21.95557312</v>
          </cell>
          <cell r="F7">
            <v>98</v>
          </cell>
          <cell r="G7">
            <v>36.293906586122446</v>
          </cell>
          <cell r="H7">
            <v>9.9808243111836727</v>
          </cell>
        </row>
        <row r="8">
          <cell r="A8" t="str">
            <v xml:space="preserve"> 설      탕</v>
          </cell>
          <cell r="C8" t="str">
            <v>"</v>
          </cell>
          <cell r="D8">
            <v>715.7</v>
          </cell>
          <cell r="E8">
            <v>16.378135279999999</v>
          </cell>
          <cell r="F8">
            <v>98</v>
          </cell>
          <cell r="G8">
            <v>11.961052469281633</v>
          </cell>
          <cell r="H8">
            <v>3.2892894290524493</v>
          </cell>
        </row>
        <row r="9">
          <cell r="A9" t="str">
            <v xml:space="preserve"> 탈지 분유</v>
          </cell>
          <cell r="C9" t="str">
            <v>"</v>
          </cell>
          <cell r="D9">
            <v>4600</v>
          </cell>
          <cell r="E9">
            <v>1.976</v>
          </cell>
          <cell r="F9">
            <v>98</v>
          </cell>
          <cell r="G9">
            <v>9.2751020408163267</v>
          </cell>
          <cell r="H9">
            <v>2.55065306122449</v>
          </cell>
        </row>
        <row r="10">
          <cell r="A10" t="str">
            <v xml:space="preserve"> 팩      틴</v>
          </cell>
          <cell r="C10" t="str">
            <v>"</v>
          </cell>
          <cell r="D10">
            <v>19228</v>
          </cell>
          <cell r="E10">
            <v>0.7904000000000001</v>
          </cell>
          <cell r="F10">
            <v>98</v>
          </cell>
          <cell r="G10">
            <v>15.5079706122449</v>
          </cell>
          <cell r="H10">
            <v>4.2646919183673475</v>
          </cell>
        </row>
        <row r="11">
          <cell r="A11" t="str">
            <v xml:space="preserve"> 구연산 (결정)</v>
          </cell>
          <cell r="C11" t="str">
            <v>"</v>
          </cell>
          <cell r="D11">
            <v>1290</v>
          </cell>
          <cell r="E11">
            <v>0.45372911999999999</v>
          </cell>
          <cell r="F11">
            <v>98</v>
          </cell>
          <cell r="G11">
            <v>0.59725567836734694</v>
          </cell>
          <cell r="H11">
            <v>0.1642453115510204</v>
          </cell>
        </row>
        <row r="12">
          <cell r="A12" t="str">
            <v xml:space="preserve"> 구연산나트륨</v>
          </cell>
          <cell r="C12" t="str">
            <v>"</v>
          </cell>
          <cell r="D12">
            <v>1750</v>
          </cell>
          <cell r="E12">
            <v>0.11856</v>
          </cell>
          <cell r="F12">
            <v>98</v>
          </cell>
          <cell r="G12">
            <v>0.21171428571428569</v>
          </cell>
          <cell r="H12">
            <v>5.8221428571428563E-2</v>
          </cell>
        </row>
        <row r="13">
          <cell r="A13" t="str">
            <v xml:space="preserve"> 비타민 - C</v>
          </cell>
          <cell r="C13" t="str">
            <v>"</v>
          </cell>
          <cell r="D13">
            <v>8100</v>
          </cell>
          <cell r="E13">
            <v>7.9039999999999999E-2</v>
          </cell>
          <cell r="F13">
            <v>98</v>
          </cell>
          <cell r="G13">
            <v>0.65328979591836744</v>
          </cell>
          <cell r="H13">
            <v>0.17965469387755104</v>
          </cell>
        </row>
        <row r="14">
          <cell r="A14" t="str">
            <v xml:space="preserve"> 락 색 소</v>
          </cell>
          <cell r="C14" t="str">
            <v>"</v>
          </cell>
          <cell r="D14">
            <v>37800</v>
          </cell>
          <cell r="E14">
            <v>2.964E-2</v>
          </cell>
          <cell r="F14">
            <v>98</v>
          </cell>
          <cell r="G14">
            <v>1.1432571428571427</v>
          </cell>
          <cell r="H14">
            <v>0.31439571428571428</v>
          </cell>
          <cell r="I14" t="str">
            <v>400p</v>
          </cell>
        </row>
        <row r="15">
          <cell r="A15" t="str">
            <v xml:space="preserve"> 향 료 1</v>
          </cell>
          <cell r="C15" t="str">
            <v>"</v>
          </cell>
          <cell r="D15">
            <v>31052</v>
          </cell>
          <cell r="E15">
            <v>0.2964</v>
          </cell>
          <cell r="F15">
            <v>98</v>
          </cell>
          <cell r="G15">
            <v>9.3916457142857137</v>
          </cell>
          <cell r="H15">
            <v>2.5827025714285714</v>
          </cell>
          <cell r="I15" t="str">
            <v>Nocks 96-0903-d</v>
          </cell>
        </row>
        <row r="16">
          <cell r="A16" t="str">
            <v xml:space="preserve"> 향 료 2</v>
          </cell>
          <cell r="C16" t="str">
            <v>"</v>
          </cell>
          <cell r="D16">
            <v>16953</v>
          </cell>
          <cell r="E16">
            <v>1.976E-2</v>
          </cell>
          <cell r="F16">
            <v>98</v>
          </cell>
          <cell r="G16">
            <v>0.34182783673469391</v>
          </cell>
          <cell r="H16">
            <v>9.4002655102040825E-2</v>
          </cell>
          <cell r="I16" t="str">
            <v xml:space="preserve">Hagelin 650582 </v>
          </cell>
        </row>
        <row r="20">
          <cell r="A20" t="str">
            <v xml:space="preserve"> 2.포장비 계</v>
          </cell>
          <cell r="G20">
            <v>73.509519038076164</v>
          </cell>
          <cell r="H20">
            <v>20.215117735470944</v>
          </cell>
        </row>
        <row r="21">
          <cell r="A21" t="str">
            <v xml:space="preserve"> Tetra Pack</v>
          </cell>
          <cell r="C21" t="str">
            <v>本</v>
          </cell>
          <cell r="D21">
            <v>59.1</v>
          </cell>
          <cell r="E21">
            <v>1</v>
          </cell>
          <cell r="F21">
            <v>99.8</v>
          </cell>
          <cell r="G21">
            <v>59.218436873747493</v>
          </cell>
          <cell r="H21">
            <v>16.28507014028056</v>
          </cell>
        </row>
        <row r="22">
          <cell r="A22" t="str">
            <v xml:space="preserve"> G-Box</v>
          </cell>
          <cell r="C22" t="str">
            <v>枚</v>
          </cell>
          <cell r="D22">
            <v>160</v>
          </cell>
          <cell r="E22" t="str">
            <v xml:space="preserve"> 1/16</v>
          </cell>
          <cell r="F22">
            <v>99.8</v>
          </cell>
          <cell r="G22">
            <v>10.020040080160321</v>
          </cell>
          <cell r="H22">
            <v>2.7555110220440882</v>
          </cell>
        </row>
        <row r="23">
          <cell r="A23" t="str">
            <v xml:space="preserve"> Straw</v>
          </cell>
          <cell r="C23" t="str">
            <v>個</v>
          </cell>
          <cell r="D23">
            <v>1.45</v>
          </cell>
          <cell r="E23">
            <v>1</v>
          </cell>
          <cell r="F23">
            <v>99.8</v>
          </cell>
          <cell r="G23">
            <v>1.4529058116232465</v>
          </cell>
          <cell r="H23">
            <v>0.39954909819639278</v>
          </cell>
        </row>
        <row r="24">
          <cell r="A24" t="str">
            <v xml:space="preserve"> O-Box</v>
          </cell>
          <cell r="C24" t="str">
            <v>枚</v>
          </cell>
          <cell r="D24">
            <v>180</v>
          </cell>
          <cell r="E24" t="str">
            <v xml:space="preserve"> 1/64</v>
          </cell>
          <cell r="F24">
            <v>99.8</v>
          </cell>
          <cell r="G24">
            <v>2.81813627254509</v>
          </cell>
          <cell r="H24">
            <v>0.77498747494989983</v>
          </cell>
        </row>
        <row r="26">
          <cell r="A26" t="str">
            <v xml:space="preserve"> 3.재료비 계</v>
          </cell>
          <cell r="G26">
            <v>158.886541200419</v>
          </cell>
          <cell r="H26">
            <v>43.693798830115227</v>
          </cell>
        </row>
        <row r="27">
          <cell r="A27" t="str">
            <v xml:space="preserve"> 4.노무비</v>
          </cell>
          <cell r="G27">
            <v>7.82</v>
          </cell>
          <cell r="H27">
            <v>2.1505000000000001</v>
          </cell>
          <cell r="I27" t="str">
            <v>10% 드링크</v>
          </cell>
        </row>
        <row r="28">
          <cell r="A28" t="str">
            <v xml:space="preserve"> 5.경비</v>
          </cell>
          <cell r="G28">
            <v>16.1435</v>
          </cell>
          <cell r="H28">
            <v>4.4394625000000003</v>
          </cell>
          <cell r="I28" t="str">
            <v>99.5월실적 기준</v>
          </cell>
        </row>
        <row r="29">
          <cell r="A29" t="str">
            <v xml:space="preserve"> 6.제조원가 계</v>
          </cell>
          <cell r="G29">
            <v>182.85004120041901</v>
          </cell>
          <cell r="H29">
            <v>50.283761330115226</v>
          </cell>
        </row>
        <row r="30">
          <cell r="A30" t="str">
            <v xml:space="preserve"> 7.출고가</v>
          </cell>
          <cell r="B30" t="str">
            <v>세전</v>
          </cell>
          <cell r="G30">
            <v>363.63636363636363</v>
          </cell>
          <cell r="H30">
            <v>100</v>
          </cell>
        </row>
        <row r="31">
          <cell r="B31" t="str">
            <v>세후</v>
          </cell>
          <cell r="G31">
            <v>400</v>
          </cell>
        </row>
      </sheetData>
      <sheetData sheetId="10" refreshError="1">
        <row r="1">
          <cell r="A1" t="str">
            <v>9.시공,포스터,딜러레터 할당표</v>
          </cell>
        </row>
        <row r="3">
          <cell r="A3" t="str">
            <v>구     분</v>
          </cell>
          <cell r="D3" t="str">
            <v>R/T</v>
          </cell>
          <cell r="E3" t="str">
            <v>시  공</v>
          </cell>
          <cell r="F3" t="str">
            <v>딜 러</v>
          </cell>
          <cell r="G3" t="str">
            <v>구     분</v>
          </cell>
          <cell r="J3" t="str">
            <v>R/T</v>
          </cell>
          <cell r="K3" t="str">
            <v>시  공</v>
          </cell>
          <cell r="L3" t="str">
            <v>딜 러</v>
          </cell>
        </row>
        <row r="4">
          <cell r="D4" t="str">
            <v>수</v>
          </cell>
          <cell r="E4" t="str">
            <v>할당량</v>
          </cell>
          <cell r="F4" t="str">
            <v>레 터</v>
          </cell>
          <cell r="J4" t="str">
            <v>수</v>
          </cell>
          <cell r="K4" t="str">
            <v>할당량</v>
          </cell>
          <cell r="L4" t="str">
            <v>레 터</v>
          </cell>
        </row>
        <row r="5">
          <cell r="B5" t="str">
            <v>서</v>
          </cell>
          <cell r="C5" t="str">
            <v>중  부</v>
          </cell>
          <cell r="D5">
            <v>11</v>
          </cell>
          <cell r="E5">
            <v>24</v>
          </cell>
          <cell r="F5">
            <v>300</v>
          </cell>
          <cell r="H5" t="str">
            <v>대</v>
          </cell>
          <cell r="I5" t="str">
            <v>동대구</v>
          </cell>
          <cell r="J5">
            <v>11</v>
          </cell>
          <cell r="K5">
            <v>24</v>
          </cell>
          <cell r="L5">
            <v>290</v>
          </cell>
        </row>
        <row r="6">
          <cell r="B6" t="str">
            <v>울</v>
          </cell>
          <cell r="C6" t="str">
            <v>강  남</v>
          </cell>
          <cell r="D6">
            <v>12</v>
          </cell>
          <cell r="E6">
            <v>26</v>
          </cell>
          <cell r="F6">
            <v>300</v>
          </cell>
          <cell r="H6" t="str">
            <v>구</v>
          </cell>
          <cell r="I6" t="str">
            <v>북대구</v>
          </cell>
          <cell r="J6">
            <v>10</v>
          </cell>
          <cell r="K6">
            <v>22</v>
          </cell>
          <cell r="L6">
            <v>390</v>
          </cell>
        </row>
        <row r="7">
          <cell r="B7" t="str">
            <v>판</v>
          </cell>
          <cell r="C7" t="str">
            <v>용  산</v>
          </cell>
          <cell r="D7">
            <v>13</v>
          </cell>
          <cell r="E7">
            <v>28</v>
          </cell>
          <cell r="F7">
            <v>350</v>
          </cell>
          <cell r="H7" t="str">
            <v>판</v>
          </cell>
          <cell r="I7" t="str">
            <v>남대구</v>
          </cell>
          <cell r="J7">
            <v>11</v>
          </cell>
          <cell r="K7">
            <v>24</v>
          </cell>
          <cell r="L7">
            <v>300</v>
          </cell>
        </row>
        <row r="8">
          <cell r="B8" t="str">
            <v>매</v>
          </cell>
          <cell r="C8" t="str">
            <v>강  동</v>
          </cell>
          <cell r="D8">
            <v>11</v>
          </cell>
          <cell r="E8">
            <v>24</v>
          </cell>
          <cell r="F8">
            <v>300</v>
          </cell>
          <cell r="I8" t="str">
            <v>서대구</v>
          </cell>
          <cell r="J8">
            <v>11</v>
          </cell>
          <cell r="K8">
            <v>24</v>
          </cell>
          <cell r="L8">
            <v>200</v>
          </cell>
        </row>
        <row r="9">
          <cell r="A9" t="str">
            <v>서</v>
          </cell>
          <cell r="C9" t="str">
            <v>영  동</v>
          </cell>
          <cell r="D9">
            <v>11</v>
          </cell>
          <cell r="E9">
            <v>24</v>
          </cell>
          <cell r="F9">
            <v>300</v>
          </cell>
          <cell r="G9" t="str">
            <v>지</v>
          </cell>
          <cell r="H9" t="str">
            <v>매</v>
          </cell>
          <cell r="I9" t="str">
            <v>신유통</v>
          </cell>
          <cell r="J9">
            <v>9</v>
          </cell>
          <cell r="K9">
            <v>20</v>
          </cell>
          <cell r="L9">
            <v>230</v>
          </cell>
        </row>
        <row r="10">
          <cell r="B10">
            <v>1</v>
          </cell>
          <cell r="C10" t="str">
            <v>북  부</v>
          </cell>
          <cell r="D10">
            <v>11</v>
          </cell>
          <cell r="E10">
            <v>24</v>
          </cell>
          <cell r="F10">
            <v>300</v>
          </cell>
          <cell r="H10" t="str">
            <v>부</v>
          </cell>
          <cell r="I10" t="str">
            <v>안  동</v>
          </cell>
          <cell r="J10">
            <v>9</v>
          </cell>
          <cell r="K10">
            <v>20</v>
          </cell>
          <cell r="L10">
            <v>230</v>
          </cell>
        </row>
        <row r="11">
          <cell r="B11" t="str">
            <v>부</v>
          </cell>
          <cell r="C11" t="str">
            <v>성  북</v>
          </cell>
          <cell r="D11">
            <v>12</v>
          </cell>
          <cell r="E11">
            <v>26</v>
          </cell>
          <cell r="F11">
            <v>300</v>
          </cell>
          <cell r="I11" t="str">
            <v>포  항</v>
          </cell>
          <cell r="J11">
            <v>12</v>
          </cell>
          <cell r="K11">
            <v>26</v>
          </cell>
          <cell r="L11">
            <v>330</v>
          </cell>
        </row>
        <row r="12">
          <cell r="C12" t="str">
            <v>성  동</v>
          </cell>
          <cell r="D12">
            <v>10</v>
          </cell>
          <cell r="E12">
            <v>22</v>
          </cell>
          <cell r="F12">
            <v>230</v>
          </cell>
          <cell r="I12" t="str">
            <v>상  주</v>
          </cell>
          <cell r="J12">
            <v>6</v>
          </cell>
          <cell r="K12">
            <v>14</v>
          </cell>
          <cell r="L12">
            <v>160</v>
          </cell>
        </row>
        <row r="13">
          <cell r="C13" t="str">
            <v>구  리</v>
          </cell>
          <cell r="D13">
            <v>13</v>
          </cell>
          <cell r="E13">
            <v>28</v>
          </cell>
          <cell r="F13">
            <v>320</v>
          </cell>
          <cell r="I13" t="str">
            <v>구  미</v>
          </cell>
          <cell r="J13">
            <v>10</v>
          </cell>
          <cell r="K13">
            <v>22</v>
          </cell>
          <cell r="L13">
            <v>260</v>
          </cell>
        </row>
        <row r="14">
          <cell r="B14">
            <v>9</v>
          </cell>
          <cell r="C14" t="str">
            <v>소  계</v>
          </cell>
          <cell r="D14">
            <v>104</v>
          </cell>
          <cell r="E14">
            <v>226</v>
          </cell>
          <cell r="F14">
            <v>2700</v>
          </cell>
          <cell r="I14" t="str">
            <v>경  주</v>
          </cell>
          <cell r="J14">
            <v>7</v>
          </cell>
          <cell r="K14">
            <v>16</v>
          </cell>
          <cell r="L14">
            <v>200</v>
          </cell>
        </row>
        <row r="15">
          <cell r="B15" t="str">
            <v>서</v>
          </cell>
          <cell r="C15" t="str">
            <v>서  부</v>
          </cell>
          <cell r="D15">
            <v>14</v>
          </cell>
          <cell r="E15">
            <v>30</v>
          </cell>
          <cell r="F15">
            <v>360</v>
          </cell>
          <cell r="I15" t="str">
            <v>경  산</v>
          </cell>
          <cell r="J15">
            <v>8</v>
          </cell>
          <cell r="K15">
            <v>18</v>
          </cell>
          <cell r="L15">
            <v>210</v>
          </cell>
        </row>
        <row r="16">
          <cell r="B16" t="str">
            <v>울</v>
          </cell>
          <cell r="C16" t="str">
            <v>남  부</v>
          </cell>
          <cell r="D16">
            <v>15</v>
          </cell>
          <cell r="E16">
            <v>32</v>
          </cell>
          <cell r="F16">
            <v>390</v>
          </cell>
          <cell r="H16">
            <v>11</v>
          </cell>
          <cell r="I16" t="str">
            <v>소  계</v>
          </cell>
          <cell r="J16">
            <v>104</v>
          </cell>
          <cell r="K16">
            <v>230</v>
          </cell>
          <cell r="L16">
            <v>2800</v>
          </cell>
        </row>
        <row r="17">
          <cell r="B17" t="str">
            <v>판</v>
          </cell>
          <cell r="C17" t="str">
            <v>강  서</v>
          </cell>
          <cell r="D17">
            <v>12</v>
          </cell>
          <cell r="E17">
            <v>26</v>
          </cell>
          <cell r="F17">
            <v>310</v>
          </cell>
          <cell r="G17" t="str">
            <v>방</v>
          </cell>
          <cell r="H17" t="str">
            <v>대</v>
          </cell>
          <cell r="I17" t="str">
            <v>천  안</v>
          </cell>
          <cell r="J17">
            <v>12</v>
          </cell>
          <cell r="K17">
            <v>26</v>
          </cell>
          <cell r="L17">
            <v>310</v>
          </cell>
        </row>
        <row r="18">
          <cell r="B18" t="str">
            <v>매</v>
          </cell>
          <cell r="C18" t="str">
            <v>관  악</v>
          </cell>
          <cell r="D18">
            <v>16</v>
          </cell>
          <cell r="E18">
            <v>34</v>
          </cell>
          <cell r="F18">
            <v>410</v>
          </cell>
          <cell r="H18" t="str">
            <v>전</v>
          </cell>
          <cell r="I18" t="str">
            <v>홍  성</v>
          </cell>
          <cell r="J18">
            <v>7</v>
          </cell>
          <cell r="K18">
            <v>16</v>
          </cell>
          <cell r="L18">
            <v>170</v>
          </cell>
        </row>
        <row r="19">
          <cell r="C19" t="str">
            <v>인  천</v>
          </cell>
          <cell r="D19">
            <v>16</v>
          </cell>
          <cell r="E19">
            <v>34</v>
          </cell>
          <cell r="F19">
            <v>410</v>
          </cell>
          <cell r="I19" t="str">
            <v>동대전</v>
          </cell>
          <cell r="J19">
            <v>12</v>
          </cell>
          <cell r="K19">
            <v>26</v>
          </cell>
          <cell r="L19">
            <v>310</v>
          </cell>
        </row>
        <row r="20">
          <cell r="B20">
            <v>2</v>
          </cell>
          <cell r="C20" t="str">
            <v>서인천</v>
          </cell>
          <cell r="D20">
            <v>13</v>
          </cell>
          <cell r="E20">
            <v>28</v>
          </cell>
          <cell r="F20">
            <v>340</v>
          </cell>
          <cell r="H20" t="str">
            <v>판</v>
          </cell>
          <cell r="I20" t="str">
            <v>서대전</v>
          </cell>
          <cell r="J20">
            <v>12</v>
          </cell>
          <cell r="K20">
            <v>26</v>
          </cell>
          <cell r="L20">
            <v>320</v>
          </cell>
        </row>
        <row r="21">
          <cell r="B21" t="str">
            <v>부</v>
          </cell>
          <cell r="C21" t="str">
            <v>부  천</v>
          </cell>
          <cell r="D21">
            <v>13</v>
          </cell>
          <cell r="E21">
            <v>28</v>
          </cell>
          <cell r="F21">
            <v>340</v>
          </cell>
          <cell r="G21" t="str">
            <v xml:space="preserve"> </v>
          </cell>
          <cell r="H21" t="str">
            <v>매</v>
          </cell>
          <cell r="I21" t="str">
            <v>신유통</v>
          </cell>
          <cell r="J21">
            <v>5</v>
          </cell>
          <cell r="K21">
            <v>12</v>
          </cell>
          <cell r="L21">
            <v>120</v>
          </cell>
        </row>
        <row r="22">
          <cell r="C22" t="str">
            <v>의정부</v>
          </cell>
          <cell r="D22">
            <v>11</v>
          </cell>
          <cell r="E22">
            <v>24</v>
          </cell>
          <cell r="F22">
            <v>280</v>
          </cell>
          <cell r="H22" t="str">
            <v>부</v>
          </cell>
          <cell r="I22" t="str">
            <v>충  주</v>
          </cell>
          <cell r="J22">
            <v>7</v>
          </cell>
          <cell r="K22">
            <v>16</v>
          </cell>
          <cell r="L22">
            <v>170</v>
          </cell>
        </row>
        <row r="23">
          <cell r="C23" t="str">
            <v>고  양</v>
          </cell>
          <cell r="D23">
            <v>10</v>
          </cell>
          <cell r="E23">
            <v>22</v>
          </cell>
          <cell r="F23">
            <v>260</v>
          </cell>
          <cell r="I23" t="str">
            <v>논  산</v>
          </cell>
          <cell r="J23">
            <v>6</v>
          </cell>
          <cell r="K23">
            <v>14</v>
          </cell>
          <cell r="L23">
            <v>150</v>
          </cell>
        </row>
        <row r="24">
          <cell r="B24">
            <v>9</v>
          </cell>
          <cell r="C24" t="str">
            <v>소  계</v>
          </cell>
          <cell r="D24">
            <v>120</v>
          </cell>
          <cell r="E24">
            <v>258</v>
          </cell>
          <cell r="F24">
            <v>3100</v>
          </cell>
          <cell r="I24" t="str">
            <v>청  주</v>
          </cell>
          <cell r="J24">
            <v>11</v>
          </cell>
          <cell r="K24">
            <v>24</v>
          </cell>
          <cell r="L24">
            <v>300</v>
          </cell>
        </row>
        <row r="25">
          <cell r="B25" t="str">
            <v>서</v>
          </cell>
          <cell r="C25" t="str">
            <v>안  양</v>
          </cell>
          <cell r="D25">
            <v>12</v>
          </cell>
          <cell r="E25">
            <v>26</v>
          </cell>
          <cell r="F25">
            <v>320</v>
          </cell>
          <cell r="I25" t="str">
            <v>서  산</v>
          </cell>
          <cell r="J25">
            <v>6</v>
          </cell>
          <cell r="K25">
            <v>14</v>
          </cell>
          <cell r="L25">
            <v>150</v>
          </cell>
        </row>
        <row r="26">
          <cell r="B26" t="str">
            <v>울</v>
          </cell>
          <cell r="C26" t="str">
            <v>수  원</v>
          </cell>
          <cell r="D26">
            <v>12</v>
          </cell>
          <cell r="E26">
            <v>26</v>
          </cell>
          <cell r="F26">
            <v>320</v>
          </cell>
          <cell r="H26">
            <v>9</v>
          </cell>
          <cell r="I26" t="str">
            <v xml:space="preserve"> 소  계</v>
          </cell>
          <cell r="J26">
            <v>78</v>
          </cell>
          <cell r="K26">
            <v>174</v>
          </cell>
          <cell r="L26">
            <v>2000</v>
          </cell>
        </row>
        <row r="27">
          <cell r="B27" t="str">
            <v>판</v>
          </cell>
          <cell r="C27" t="str">
            <v>안  산</v>
          </cell>
          <cell r="D27">
            <v>10</v>
          </cell>
          <cell r="E27">
            <v>22</v>
          </cell>
          <cell r="F27">
            <v>260</v>
          </cell>
          <cell r="H27" t="str">
            <v>광</v>
          </cell>
          <cell r="I27" t="str">
            <v>전  주</v>
          </cell>
          <cell r="J27">
            <v>13</v>
          </cell>
          <cell r="K27">
            <v>28</v>
          </cell>
          <cell r="L27">
            <v>320</v>
          </cell>
        </row>
        <row r="28">
          <cell r="B28" t="str">
            <v>매</v>
          </cell>
          <cell r="C28" t="str">
            <v>평  택</v>
          </cell>
          <cell r="D28">
            <v>10</v>
          </cell>
          <cell r="E28">
            <v>22</v>
          </cell>
          <cell r="F28">
            <v>260</v>
          </cell>
          <cell r="H28" t="str">
            <v>주</v>
          </cell>
          <cell r="I28" t="str">
            <v>군  산</v>
          </cell>
          <cell r="J28">
            <v>10</v>
          </cell>
          <cell r="K28">
            <v>22</v>
          </cell>
          <cell r="L28">
            <v>250</v>
          </cell>
        </row>
        <row r="29">
          <cell r="A29" t="str">
            <v>울</v>
          </cell>
          <cell r="C29" t="str">
            <v>성  남</v>
          </cell>
          <cell r="D29">
            <v>12</v>
          </cell>
          <cell r="E29">
            <v>26</v>
          </cell>
          <cell r="F29">
            <v>320</v>
          </cell>
          <cell r="I29" t="str">
            <v>정  읍</v>
          </cell>
          <cell r="J29">
            <v>6</v>
          </cell>
          <cell r="K29">
            <v>14</v>
          </cell>
          <cell r="L29">
            <v>150</v>
          </cell>
        </row>
        <row r="30">
          <cell r="B30">
            <v>3</v>
          </cell>
          <cell r="C30" t="str">
            <v>이  천</v>
          </cell>
          <cell r="D30">
            <v>8</v>
          </cell>
          <cell r="E30">
            <v>18</v>
          </cell>
          <cell r="F30">
            <v>180</v>
          </cell>
          <cell r="G30" t="str">
            <v xml:space="preserve"> </v>
          </cell>
          <cell r="H30" t="str">
            <v>판</v>
          </cell>
          <cell r="I30" t="str">
            <v>남  원</v>
          </cell>
          <cell r="J30">
            <v>6</v>
          </cell>
          <cell r="K30">
            <v>14</v>
          </cell>
          <cell r="L30">
            <v>150</v>
          </cell>
        </row>
        <row r="31">
          <cell r="B31" t="str">
            <v>부</v>
          </cell>
          <cell r="C31" t="str">
            <v>제  천</v>
          </cell>
          <cell r="D31">
            <v>5</v>
          </cell>
          <cell r="E31">
            <v>12</v>
          </cell>
          <cell r="F31">
            <v>130</v>
          </cell>
          <cell r="G31" t="str">
            <v xml:space="preserve"> </v>
          </cell>
          <cell r="H31" t="str">
            <v>매</v>
          </cell>
          <cell r="I31" t="str">
            <v>동광주</v>
          </cell>
          <cell r="J31">
            <v>11</v>
          </cell>
          <cell r="K31">
            <v>24</v>
          </cell>
          <cell r="L31">
            <v>300</v>
          </cell>
        </row>
        <row r="32">
          <cell r="C32" t="str">
            <v>춘  천</v>
          </cell>
          <cell r="D32">
            <v>9</v>
          </cell>
          <cell r="E32">
            <v>20</v>
          </cell>
          <cell r="F32">
            <v>230</v>
          </cell>
          <cell r="H32" t="str">
            <v>부</v>
          </cell>
          <cell r="I32" t="str">
            <v>서광주</v>
          </cell>
          <cell r="J32">
            <v>12</v>
          </cell>
          <cell r="K32">
            <v>26</v>
          </cell>
          <cell r="L32">
            <v>300</v>
          </cell>
        </row>
        <row r="33">
          <cell r="C33" t="str">
            <v>원  주</v>
          </cell>
          <cell r="D33">
            <v>6</v>
          </cell>
          <cell r="E33">
            <v>14</v>
          </cell>
          <cell r="F33">
            <v>160</v>
          </cell>
          <cell r="I33" t="str">
            <v>목  포</v>
          </cell>
          <cell r="J33">
            <v>11</v>
          </cell>
          <cell r="K33">
            <v>24</v>
          </cell>
          <cell r="L33">
            <v>300</v>
          </cell>
        </row>
        <row r="34">
          <cell r="C34" t="str">
            <v>강  릉</v>
          </cell>
          <cell r="D34">
            <v>12</v>
          </cell>
          <cell r="E34">
            <v>26</v>
          </cell>
          <cell r="F34">
            <v>320</v>
          </cell>
          <cell r="I34" t="str">
            <v>순  천</v>
          </cell>
          <cell r="J34">
            <v>7</v>
          </cell>
          <cell r="K34">
            <v>16</v>
          </cell>
          <cell r="L34">
            <v>180</v>
          </cell>
        </row>
        <row r="35">
          <cell r="B35">
            <v>10</v>
          </cell>
          <cell r="C35" t="str">
            <v>소  계</v>
          </cell>
          <cell r="D35">
            <v>96</v>
          </cell>
          <cell r="E35">
            <v>212</v>
          </cell>
          <cell r="F35">
            <v>2500</v>
          </cell>
          <cell r="I35" t="str">
            <v>여  수</v>
          </cell>
          <cell r="J35">
            <v>6</v>
          </cell>
          <cell r="K35">
            <v>14</v>
          </cell>
          <cell r="L35">
            <v>150</v>
          </cell>
        </row>
        <row r="36">
          <cell r="A36" t="str">
            <v xml:space="preserve"> </v>
          </cell>
          <cell r="B36" t="str">
            <v>부</v>
          </cell>
          <cell r="C36" t="str">
            <v>울  산</v>
          </cell>
          <cell r="D36">
            <v>14</v>
          </cell>
          <cell r="E36">
            <v>30</v>
          </cell>
          <cell r="F36">
            <v>330</v>
          </cell>
          <cell r="H36">
            <v>9</v>
          </cell>
          <cell r="I36" t="str">
            <v xml:space="preserve"> 소  계</v>
          </cell>
          <cell r="J36">
            <v>82</v>
          </cell>
          <cell r="K36">
            <v>182</v>
          </cell>
          <cell r="L36">
            <v>2100</v>
          </cell>
        </row>
        <row r="37">
          <cell r="A37" t="str">
            <v>지</v>
          </cell>
          <cell r="B37" t="str">
            <v>산</v>
          </cell>
          <cell r="C37" t="str">
            <v>양  산</v>
          </cell>
          <cell r="D37">
            <v>5</v>
          </cell>
          <cell r="E37">
            <v>12</v>
          </cell>
          <cell r="F37">
            <v>130</v>
          </cell>
          <cell r="G37" t="str">
            <v>특</v>
          </cell>
          <cell r="H37" t="str">
            <v>특</v>
          </cell>
          <cell r="I37" t="str">
            <v>특  판</v>
          </cell>
          <cell r="J37">
            <v>12</v>
          </cell>
          <cell r="K37">
            <v>26</v>
          </cell>
          <cell r="L37">
            <v>250</v>
          </cell>
        </row>
        <row r="38">
          <cell r="C38" t="str">
            <v>동부산</v>
          </cell>
          <cell r="D38">
            <v>12</v>
          </cell>
          <cell r="E38">
            <v>26</v>
          </cell>
          <cell r="F38">
            <v>300</v>
          </cell>
          <cell r="I38" t="str">
            <v>자  판</v>
          </cell>
          <cell r="J38">
            <v>11</v>
          </cell>
          <cell r="K38">
            <v>13</v>
          </cell>
          <cell r="L38">
            <v>250</v>
          </cell>
        </row>
        <row r="39">
          <cell r="B39" t="str">
            <v>판</v>
          </cell>
          <cell r="C39" t="str">
            <v>서부산</v>
          </cell>
          <cell r="D39">
            <v>13</v>
          </cell>
          <cell r="E39">
            <v>28</v>
          </cell>
          <cell r="F39">
            <v>340</v>
          </cell>
          <cell r="H39" t="str">
            <v>판</v>
          </cell>
          <cell r="I39" t="str">
            <v>시  럽</v>
          </cell>
          <cell r="J39">
            <v>14</v>
          </cell>
          <cell r="K39">
            <v>10</v>
          </cell>
        </row>
        <row r="40">
          <cell r="B40" t="str">
            <v>매</v>
          </cell>
          <cell r="C40" t="str">
            <v>특  판</v>
          </cell>
          <cell r="D40">
            <v>7</v>
          </cell>
          <cell r="E40">
            <v>16</v>
          </cell>
          <cell r="F40">
            <v>180</v>
          </cell>
          <cell r="I40" t="str">
            <v>F / S</v>
          </cell>
          <cell r="J40">
            <v>13</v>
          </cell>
          <cell r="K40">
            <v>13</v>
          </cell>
          <cell r="L40">
            <v>270</v>
          </cell>
        </row>
        <row r="41">
          <cell r="B41" t="str">
            <v>부</v>
          </cell>
          <cell r="C41" t="str">
            <v>남부산</v>
          </cell>
          <cell r="D41">
            <v>12</v>
          </cell>
          <cell r="E41">
            <v>26</v>
          </cell>
          <cell r="F41">
            <v>300</v>
          </cell>
          <cell r="G41" t="str">
            <v>판</v>
          </cell>
          <cell r="H41" t="str">
            <v>부</v>
          </cell>
          <cell r="I41" t="str">
            <v>A / S</v>
          </cell>
          <cell r="K41">
            <v>10</v>
          </cell>
        </row>
        <row r="42">
          <cell r="C42" t="str">
            <v>중부산</v>
          </cell>
          <cell r="D42">
            <v>8</v>
          </cell>
          <cell r="E42">
            <v>18</v>
          </cell>
          <cell r="F42">
            <v>200</v>
          </cell>
          <cell r="H42">
            <v>4</v>
          </cell>
          <cell r="I42" t="str">
            <v xml:space="preserve"> 소  계</v>
          </cell>
          <cell r="J42">
            <v>50</v>
          </cell>
          <cell r="K42">
            <v>72</v>
          </cell>
          <cell r="L42">
            <v>770</v>
          </cell>
        </row>
        <row r="43">
          <cell r="C43" t="str">
            <v>북부산</v>
          </cell>
          <cell r="D43">
            <v>13</v>
          </cell>
          <cell r="E43">
            <v>28</v>
          </cell>
          <cell r="F43">
            <v>340</v>
          </cell>
          <cell r="I43" t="str">
            <v xml:space="preserve">C.V.S </v>
          </cell>
          <cell r="J43">
            <v>9</v>
          </cell>
          <cell r="K43">
            <v>20</v>
          </cell>
          <cell r="L43">
            <v>200</v>
          </cell>
        </row>
        <row r="44">
          <cell r="C44" t="str">
            <v>신유통</v>
          </cell>
          <cell r="D44">
            <v>7</v>
          </cell>
          <cell r="E44">
            <v>16</v>
          </cell>
          <cell r="F44">
            <v>180</v>
          </cell>
          <cell r="G44" t="str">
            <v>신유통</v>
          </cell>
          <cell r="I44" t="str">
            <v>유통지원用</v>
          </cell>
          <cell r="K44">
            <v>80</v>
          </cell>
        </row>
        <row r="45">
          <cell r="B45">
            <v>9</v>
          </cell>
          <cell r="C45" t="str">
            <v>소  계</v>
          </cell>
          <cell r="D45">
            <v>91</v>
          </cell>
          <cell r="E45">
            <v>200</v>
          </cell>
          <cell r="F45">
            <v>2300</v>
          </cell>
          <cell r="H45">
            <v>1</v>
          </cell>
          <cell r="I45" t="str">
            <v xml:space="preserve"> 소  계</v>
          </cell>
          <cell r="J45">
            <v>9</v>
          </cell>
          <cell r="K45">
            <v>100</v>
          </cell>
          <cell r="L45">
            <v>200</v>
          </cell>
        </row>
        <row r="46">
          <cell r="B46" t="str">
            <v>경</v>
          </cell>
          <cell r="C46" t="str">
            <v>창  원</v>
          </cell>
          <cell r="D46">
            <v>14</v>
          </cell>
          <cell r="E46">
            <v>30</v>
          </cell>
          <cell r="F46">
            <v>400</v>
          </cell>
          <cell r="G46" t="str">
            <v xml:space="preserve"> 서     울 </v>
          </cell>
          <cell r="J46">
            <v>329</v>
          </cell>
          <cell r="K46">
            <v>796</v>
          </cell>
          <cell r="L46">
            <v>8500</v>
          </cell>
        </row>
        <row r="47">
          <cell r="A47" t="str">
            <v>방</v>
          </cell>
          <cell r="B47" t="str">
            <v>남</v>
          </cell>
          <cell r="C47" t="str">
            <v>마  산</v>
          </cell>
          <cell r="D47">
            <v>10</v>
          </cell>
          <cell r="E47">
            <v>22</v>
          </cell>
          <cell r="F47">
            <v>260</v>
          </cell>
          <cell r="G47" t="str">
            <v>지     방</v>
          </cell>
          <cell r="J47">
            <v>412</v>
          </cell>
          <cell r="K47">
            <v>910</v>
          </cell>
          <cell r="L47">
            <v>10700</v>
          </cell>
        </row>
        <row r="48">
          <cell r="B48" t="str">
            <v>판</v>
          </cell>
          <cell r="C48" t="str">
            <v>진  주</v>
          </cell>
          <cell r="D48">
            <v>16</v>
          </cell>
          <cell r="E48">
            <v>34</v>
          </cell>
          <cell r="F48">
            <v>430</v>
          </cell>
          <cell r="G48" t="str">
            <v>특     판</v>
          </cell>
          <cell r="J48">
            <v>50</v>
          </cell>
          <cell r="K48">
            <v>72</v>
          </cell>
          <cell r="L48">
            <v>770</v>
          </cell>
        </row>
        <row r="49">
          <cell r="B49" t="str">
            <v>매</v>
          </cell>
          <cell r="C49" t="str">
            <v>통  영</v>
          </cell>
          <cell r="D49">
            <v>7</v>
          </cell>
          <cell r="E49">
            <v>16</v>
          </cell>
          <cell r="F49">
            <v>180</v>
          </cell>
          <cell r="G49" t="str">
            <v>합     계</v>
          </cell>
          <cell r="J49">
            <v>791</v>
          </cell>
          <cell r="K49">
            <v>1778</v>
          </cell>
          <cell r="L49">
            <v>19970</v>
          </cell>
        </row>
        <row r="50">
          <cell r="B50" t="str">
            <v>부</v>
          </cell>
          <cell r="C50" t="str">
            <v>제  주</v>
          </cell>
          <cell r="D50">
            <v>10</v>
          </cell>
          <cell r="E50">
            <v>22</v>
          </cell>
          <cell r="F50">
            <v>230</v>
          </cell>
          <cell r="G50" t="str">
            <v>본부예비분+판매부</v>
          </cell>
          <cell r="K50">
            <v>72</v>
          </cell>
          <cell r="L50">
            <v>30</v>
          </cell>
        </row>
        <row r="51">
          <cell r="B51">
            <v>5</v>
          </cell>
          <cell r="C51" t="str">
            <v>소  계</v>
          </cell>
          <cell r="D51">
            <v>57</v>
          </cell>
          <cell r="E51">
            <v>124</v>
          </cell>
          <cell r="F51">
            <v>1500</v>
          </cell>
          <cell r="G51" t="str">
            <v>총        계</v>
          </cell>
          <cell r="J51">
            <v>791</v>
          </cell>
          <cell r="K51">
            <v>1850</v>
          </cell>
          <cell r="L51">
            <v>20000</v>
          </cell>
        </row>
        <row r="52">
          <cell r="A52" t="str">
            <v>직판대리점 42개 해당지점에 포함됨.</v>
          </cell>
        </row>
      </sheetData>
      <sheetData sheetId="11" refreshError="1">
        <row r="2">
          <cell r="D2" t="str">
            <v xml:space="preserve">  關 聯 部 署 協 議 事 項</v>
          </cell>
        </row>
        <row r="4">
          <cell r="A4" t="str">
            <v>1.기안제목: 스무디아 190㎖ Slim Pack 개발 계획案</v>
          </cell>
        </row>
        <row r="6">
          <cell r="A6" t="str">
            <v>2.협의 부서 및 협의 사항</v>
          </cell>
        </row>
        <row r="9">
          <cell r="A9" t="str">
            <v>협의 부서</v>
          </cell>
          <cell r="C9" t="str">
            <v>협의 내용</v>
          </cell>
          <cell r="F9" t="str">
            <v>협 의 부 서 의 견</v>
          </cell>
          <cell r="J9" t="str">
            <v>비   고</v>
          </cell>
        </row>
        <row r="10">
          <cell r="C10" t="str">
            <v xml:space="preserve"> - 사업전반에 대한</v>
          </cell>
        </row>
        <row r="11">
          <cell r="C11" t="str">
            <v xml:space="preserve">  의견</v>
          </cell>
        </row>
        <row r="13">
          <cell r="A13" t="str">
            <v>기  획  실</v>
          </cell>
        </row>
        <row r="18">
          <cell r="C18" t="str">
            <v xml:space="preserve"> - 원부자재 수급에</v>
          </cell>
        </row>
        <row r="19">
          <cell r="C19" t="str">
            <v xml:space="preserve">  대한 의견</v>
          </cell>
        </row>
        <row r="21">
          <cell r="A21" t="str">
            <v>구  매  부</v>
          </cell>
        </row>
        <row r="26">
          <cell r="C26" t="str">
            <v xml:space="preserve"> - 생산 전반에 대한</v>
          </cell>
        </row>
        <row r="27">
          <cell r="C27" t="str">
            <v xml:space="preserve">  의견</v>
          </cell>
        </row>
        <row r="29">
          <cell r="A29" t="str">
            <v>생산관리실</v>
          </cell>
        </row>
      </sheetData>
      <sheetData sheetId="12" refreshError="1">
        <row r="1">
          <cell r="A1" t="str">
            <v>5.1 팩주스 판매 실적 현황(94年~98年)</v>
          </cell>
        </row>
        <row r="14">
          <cell r="I14" t="str">
            <v>단위:阡C/S,%</v>
          </cell>
        </row>
        <row r="15">
          <cell r="A15" t="str">
            <v>구      분</v>
          </cell>
          <cell r="B15" t="str">
            <v>94年</v>
          </cell>
          <cell r="C15" t="str">
            <v>95年</v>
          </cell>
          <cell r="E15" t="str">
            <v>96年</v>
          </cell>
          <cell r="G15" t="str">
            <v>97年</v>
          </cell>
          <cell r="I15" t="str">
            <v>98年</v>
          </cell>
        </row>
        <row r="16">
          <cell r="B16" t="str">
            <v>실 적</v>
          </cell>
          <cell r="C16" t="str">
            <v>실 적</v>
          </cell>
          <cell r="D16" t="str">
            <v>신장율</v>
          </cell>
          <cell r="E16" t="str">
            <v>실 적</v>
          </cell>
          <cell r="F16" t="str">
            <v>신장율</v>
          </cell>
          <cell r="G16" t="str">
            <v>실 적</v>
          </cell>
          <cell r="H16" t="str">
            <v>신장율</v>
          </cell>
          <cell r="I16" t="str">
            <v>실 적</v>
          </cell>
          <cell r="J16" t="str">
            <v>신장율</v>
          </cell>
        </row>
        <row r="17">
          <cell r="A17" t="str">
            <v>스 카 시 골드</v>
          </cell>
          <cell r="I17">
            <v>34.816000000000003</v>
          </cell>
        </row>
        <row r="18">
          <cell r="A18" t="str">
            <v>드링크 오렌지</v>
          </cell>
          <cell r="B18">
            <v>1792.2639999999999</v>
          </cell>
          <cell r="C18">
            <v>847.34</v>
          </cell>
          <cell r="D18">
            <v>-52.722366794177638</v>
          </cell>
          <cell r="E18">
            <v>682.37699999999995</v>
          </cell>
          <cell r="F18">
            <v>-19.46833620506527</v>
          </cell>
          <cell r="G18">
            <v>391.74400000000003</v>
          </cell>
          <cell r="H18">
            <v>-42.591265532103215</v>
          </cell>
          <cell r="I18">
            <v>331.87</v>
          </cell>
          <cell r="J18">
            <v>-15.283960954092464</v>
          </cell>
        </row>
        <row r="19">
          <cell r="A19" t="str">
            <v>파  인  애  플</v>
          </cell>
          <cell r="B19">
            <v>322.52</v>
          </cell>
          <cell r="C19">
            <v>203.11600000000001</v>
          </cell>
          <cell r="D19">
            <v>-37.022200173632633</v>
          </cell>
          <cell r="E19">
            <v>138.24700000000001</v>
          </cell>
          <cell r="F19">
            <v>-31.936922743653867</v>
          </cell>
          <cell r="G19">
            <v>37.872</v>
          </cell>
          <cell r="H19">
            <v>-72.605553827569494</v>
          </cell>
          <cell r="I19">
            <v>-0.91300000000000003</v>
          </cell>
          <cell r="J19">
            <v>-102.41075200675961</v>
          </cell>
        </row>
        <row r="20">
          <cell r="A20" t="str">
            <v>살  구  따  봉</v>
          </cell>
          <cell r="B20">
            <v>285.94</v>
          </cell>
          <cell r="C20">
            <v>333.78100000000001</v>
          </cell>
          <cell r="D20">
            <v>16.731132405399734</v>
          </cell>
          <cell r="E20">
            <v>331.41399999999999</v>
          </cell>
          <cell r="F20">
            <v>-0.70914761475339105</v>
          </cell>
          <cell r="G20">
            <v>149.881</v>
          </cell>
          <cell r="H20">
            <v>-54.775296155261998</v>
          </cell>
          <cell r="I20">
            <v>45.73</v>
          </cell>
          <cell r="J20">
            <v>-69.489128041579661</v>
          </cell>
        </row>
        <row r="21">
          <cell r="A21" t="str">
            <v>포  도  따  봉</v>
          </cell>
          <cell r="B21">
            <v>572.26800000000003</v>
          </cell>
          <cell r="C21">
            <v>400.19099999999997</v>
          </cell>
          <cell r="D21">
            <v>-30.069303193608604</v>
          </cell>
          <cell r="E21">
            <v>391.78300000000002</v>
          </cell>
          <cell r="F21">
            <v>-2.1009967740403823</v>
          </cell>
          <cell r="G21">
            <v>210.21899999999999</v>
          </cell>
          <cell r="H21">
            <v>-46.343001100098782</v>
          </cell>
          <cell r="I21">
            <v>207.048</v>
          </cell>
          <cell r="J21">
            <v>-1.5084269262055159</v>
          </cell>
        </row>
        <row r="22">
          <cell r="A22" t="str">
            <v>복 숭 아 따봉</v>
          </cell>
          <cell r="B22">
            <v>742.577</v>
          </cell>
          <cell r="C22">
            <v>397.834</v>
          </cell>
          <cell r="D22">
            <v>-46.425219202857079</v>
          </cell>
          <cell r="E22">
            <v>307.7</v>
          </cell>
          <cell r="F22">
            <v>-22.65618323220238</v>
          </cell>
          <cell r="G22">
            <v>168.715</v>
          </cell>
          <cell r="H22">
            <v>-45.168995775105614</v>
          </cell>
          <cell r="I22">
            <v>39.58</v>
          </cell>
          <cell r="J22">
            <v>-76.540319473668617</v>
          </cell>
        </row>
        <row r="23">
          <cell r="A23" t="str">
            <v>計</v>
          </cell>
          <cell r="B23">
            <v>3715.5689999999995</v>
          </cell>
          <cell r="C23">
            <v>2182.2620000000002</v>
          </cell>
          <cell r="D23">
            <v>-41.267084529987187</v>
          </cell>
          <cell r="E23">
            <v>1851.521</v>
          </cell>
          <cell r="F23">
            <v>-15.155879541503268</v>
          </cell>
          <cell r="G23">
            <v>958.43100000000015</v>
          </cell>
          <cell r="H23">
            <v>-48.235477750454891</v>
          </cell>
          <cell r="I23">
            <v>658.13100000000009</v>
          </cell>
          <cell r="J23">
            <v>-31.332458987657958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일정표"/>
      <sheetName val="기안"/>
      <sheetName val="표지"/>
      <sheetName val="제목"/>
      <sheetName val="아침햇쌀"/>
      <sheetName val="경쟁사가격"/>
      <sheetName val="캔판매가"/>
      <sheetName val="캔판매목표"/>
      <sheetName val="마케팅전략"/>
      <sheetName val="판촉전략"/>
      <sheetName val="원가계산서"/>
      <sheetName val="손익"/>
      <sheetName val="협조"/>
      <sheetName val="할당"/>
      <sheetName val="제품설명"/>
      <sheetName val="가짜1"/>
      <sheetName val="가짜2"/>
      <sheetName val="가짜4"/>
      <sheetName val="가짜3"/>
      <sheetName val="쌀음료품의서"/>
      <sheetName val="양식(직판용)"/>
      <sheetName val="회사정보"/>
      <sheetName val="외주가공비0109"/>
      <sheetName val="Sheet1"/>
      <sheetName val="시험결과"/>
      <sheetName val="입사자료"/>
      <sheetName val="승진대상자"/>
      <sheetName val="탄산"/>
      <sheetName val="단가산출"/>
      <sheetName val="월별일수"/>
      <sheetName val="개요"/>
      <sheetName val="마케팅"/>
      <sheetName val="목차"/>
      <sheetName val="추정손익"/>
      <sheetName val="원가"/>
      <sheetName val="원가,목표"/>
      <sheetName val="판매"/>
      <sheetName val="판촉"/>
      <sheetName val="원본"/>
      <sheetName val="96월별PL"/>
      <sheetName val="실적"/>
      <sheetName val="70%"/>
      <sheetName val="(실사조정)총괄"/>
      <sheetName val="0111"/>
      <sheetName val="Sheet12"/>
      <sheetName val="데이타"/>
      <sheetName val="환율"/>
      <sheetName val="원가계산서 "/>
      <sheetName val="대총괄표"/>
      <sheetName val="본문"/>
      <sheetName val="추정1안계획1,2,3안"/>
      <sheetName val="1~5월"/>
      <sheetName val="1~9월"/>
      <sheetName val="#REF"/>
      <sheetName val="재료율"/>
      <sheetName val="HP1AMLIST"/>
      <sheetName val="Macro1"/>
      <sheetName val="계열사현황종합"/>
      <sheetName val="지점장"/>
      <sheetName val="진도현황"/>
      <sheetName val="생산"/>
      <sheetName val="단가표(2006)"/>
      <sheetName val="표준도급비(2006)"/>
      <sheetName val="work"/>
      <sheetName val="문화센터"/>
      <sheetName val="세금계산서DB"/>
      <sheetName val="주말캐셔 펀칭수"/>
      <sheetName val="AS"/>
      <sheetName val="능력태도평가DB"/>
      <sheetName val="갑지"/>
      <sheetName val="집계표"/>
      <sheetName val="견적서"/>
      <sheetName val="기준9801"/>
      <sheetName val="비교9701"/>
      <sheetName val="DATA(2009판매)"/>
      <sheetName val="부서"/>
      <sheetName val="npv"/>
      <sheetName val="원본가중수1-2"/>
      <sheetName val="970721"/>
      <sheetName val="판매사원 입력2"/>
      <sheetName val="자판"/>
      <sheetName val="위스키3"/>
      <sheetName val="주류전체2"/>
      <sheetName val="당년실적"/>
      <sheetName val="출납장"/>
      <sheetName val="순매출액"/>
      <sheetName val="금관"/>
      <sheetName val="백화"/>
      <sheetName val="단가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  <cell r="AG6">
            <v>0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7. 손익계산서 (99년~2000년)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주시장"/>
      <sheetName val="위스키1"/>
      <sheetName val="주류전체2"/>
      <sheetName val="위스키3"/>
      <sheetName val="Sheet1"/>
      <sheetName val="당사주류4"/>
      <sheetName val="롯데위스키5"/>
      <sheetName val="수입위스키6"/>
      <sheetName val="주세와전략7"/>
      <sheetName val="원가구조"/>
      <sheetName val="주세"/>
      <sheetName val="위스키수량3-1"/>
      <sheetName val="위스키3-2"/>
      <sheetName val="위스키3-3"/>
      <sheetName val="영문(주류)"/>
      <sheetName val="표지"/>
      <sheetName val="목 차"/>
      <sheetName val="한글(영문)"/>
      <sheetName val="내용"/>
      <sheetName val="주_부자재"/>
      <sheetName val="캔개발배경"/>
      <sheetName val="시장"/>
      <sheetName val="일정표"/>
      <sheetName val="아침햇쌀"/>
      <sheetName val="주류실적(위스키)"/>
      <sheetName val="스낵물량"/>
      <sheetName val="수정시산표"/>
      <sheetName val="개요"/>
      <sheetName val="기안"/>
      <sheetName val="마케팅"/>
      <sheetName val="목차"/>
      <sheetName val="추정손익"/>
      <sheetName val="할당"/>
      <sheetName val="실적"/>
      <sheetName val="원가"/>
      <sheetName val="제목"/>
      <sheetName val="원가,목표"/>
      <sheetName val="판매"/>
      <sheetName val="판촉"/>
      <sheetName val="협조"/>
      <sheetName val="캔판매목표"/>
      <sheetName val="①매출"/>
      <sheetName val="당월손익계산서★"/>
      <sheetName val="96월별PL"/>
      <sheetName val="양식(직판용)"/>
      <sheetName val="내역서"/>
      <sheetName val="AR"/>
      <sheetName val="이고량입력"/>
      <sheetName val="이익영"/>
      <sheetName val="팀별 실적"/>
      <sheetName val="팀별 실적 (환산)"/>
      <sheetName val="내역"/>
      <sheetName val="FC-101"/>
      <sheetName val="노무비"/>
      <sheetName val="KCS-CA"/>
      <sheetName val="부정형평가"/>
      <sheetName val="재공품평가"/>
      <sheetName val="99판매"/>
      <sheetName val="연회비"/>
      <sheetName val="본문"/>
      <sheetName val="0"/>
      <sheetName val="MAIN"/>
      <sheetName val="코드"/>
      <sheetName val="20020327184814"/>
      <sheetName val="단가조사"/>
      <sheetName val="목_차"/>
      <sheetName val="팀별_실적"/>
      <sheetName val="팀별_실적_(환산)"/>
      <sheetName val="그래프 (2)"/>
      <sheetName val="Import"/>
      <sheetName val="국내조달(통합-1)"/>
      <sheetName val="대차대조표"/>
      <sheetName val="을지"/>
      <sheetName val="노임단가"/>
      <sheetName val="#REF"/>
      <sheetName val="주간계획"/>
      <sheetName val="탄산"/>
      <sheetName val="원가율"/>
      <sheetName val="평가"/>
    </sheetNames>
    <sheetDataSet>
      <sheetData sheetId="0" refreshError="1"/>
      <sheetData sheetId="1" refreshError="1"/>
      <sheetData sheetId="2" refreshError="1">
        <row r="1">
          <cell r="A1" t="str">
            <v>국내 주류별 출고실적 ( 수량 )</v>
          </cell>
        </row>
        <row r="3">
          <cell r="AA3" t="str">
            <v>단위:㎘,%</v>
          </cell>
          <cell r="AB3" t="str">
            <v>단위:㎘,%</v>
          </cell>
        </row>
        <row r="4">
          <cell r="A4" t="str">
            <v>주종별</v>
          </cell>
          <cell r="B4" t="str">
            <v>기준</v>
          </cell>
          <cell r="C4">
            <v>1992</v>
          </cell>
          <cell r="E4">
            <v>1993</v>
          </cell>
          <cell r="H4">
            <v>1994</v>
          </cell>
          <cell r="K4">
            <v>1995</v>
          </cell>
          <cell r="N4">
            <v>1996</v>
          </cell>
          <cell r="Q4">
            <v>1997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B5" t="str">
            <v>도수</v>
          </cell>
          <cell r="C5" t="str">
            <v>수  량</v>
          </cell>
          <cell r="D5" t="str">
            <v>M/S</v>
          </cell>
          <cell r="E5" t="str">
            <v>수  량</v>
          </cell>
          <cell r="F5" t="str">
            <v>M/S</v>
          </cell>
          <cell r="G5" t="str">
            <v>증감율</v>
          </cell>
          <cell r="H5" t="str">
            <v>수  량</v>
          </cell>
          <cell r="I5" t="str">
            <v>M/S</v>
          </cell>
          <cell r="J5" t="str">
            <v>증감율</v>
          </cell>
          <cell r="K5" t="str">
            <v>수  량</v>
          </cell>
          <cell r="L5" t="str">
            <v>M/S</v>
          </cell>
          <cell r="M5" t="str">
            <v>증감율</v>
          </cell>
          <cell r="N5" t="str">
            <v>수  량</v>
          </cell>
          <cell r="O5" t="str">
            <v>M/S</v>
          </cell>
          <cell r="P5" t="str">
            <v>증감율</v>
          </cell>
          <cell r="Q5" t="str">
            <v>수  량</v>
          </cell>
          <cell r="R5" t="str">
            <v>M/S</v>
          </cell>
          <cell r="S5" t="str">
            <v>증감율</v>
          </cell>
          <cell r="T5" t="str">
            <v>수  량</v>
          </cell>
          <cell r="U5" t="str">
            <v>M/S</v>
          </cell>
          <cell r="V5" t="str">
            <v>증감율</v>
          </cell>
          <cell r="W5" t="str">
            <v>수  량</v>
          </cell>
          <cell r="X5" t="str">
            <v>M/S</v>
          </cell>
          <cell r="Y5" t="str">
            <v>증감율</v>
          </cell>
          <cell r="Z5" t="str">
            <v>수  량</v>
          </cell>
          <cell r="AA5" t="str">
            <v>M/S</v>
          </cell>
          <cell r="AB5" t="str">
            <v>증감율</v>
          </cell>
        </row>
        <row r="6">
          <cell r="A6" t="str">
            <v>맥  주</v>
          </cell>
          <cell r="B6">
            <v>4</v>
          </cell>
          <cell r="C6">
            <v>1574500</v>
          </cell>
          <cell r="D6">
            <v>56.303869965774254</v>
          </cell>
          <cell r="E6">
            <v>1508900</v>
          </cell>
          <cell r="F6">
            <v>56.168231465674801</v>
          </cell>
          <cell r="G6">
            <v>-4.1664020323912325</v>
          </cell>
          <cell r="H6">
            <v>1764900</v>
          </cell>
          <cell r="I6">
            <v>59.290071189070126</v>
          </cell>
          <cell r="J6">
            <v>16.966001723109557</v>
          </cell>
          <cell r="K6">
            <v>1777800</v>
          </cell>
          <cell r="L6">
            <v>60.895031598417518</v>
          </cell>
          <cell r="M6">
            <v>0.73091959884412461</v>
          </cell>
          <cell r="N6">
            <v>1881999</v>
          </cell>
          <cell r="O6">
            <v>62.15084301619985</v>
          </cell>
          <cell r="P6">
            <v>5.8611204859939221</v>
          </cell>
          <cell r="Q6">
            <v>1679719</v>
          </cell>
          <cell r="R6">
            <v>58.36380282938066</v>
          </cell>
          <cell r="S6">
            <v>-10.748145987325174</v>
          </cell>
          <cell r="T6">
            <v>1417076</v>
          </cell>
          <cell r="U6">
            <v>53.871712367095689</v>
          </cell>
          <cell r="V6">
            <v>-15.636127233186031</v>
          </cell>
          <cell r="W6">
            <v>953040</v>
          </cell>
          <cell r="X6">
            <v>52.738437735009605</v>
          </cell>
          <cell r="Y6">
            <v>-43.26193845518209</v>
          </cell>
          <cell r="Z6">
            <v>967124</v>
          </cell>
          <cell r="AA6">
            <v>53.517804977790476</v>
          </cell>
          <cell r="AB6">
            <v>1.4777973642239601</v>
          </cell>
        </row>
        <row r="7">
          <cell r="A7" t="str">
            <v>소  주</v>
          </cell>
          <cell r="B7">
            <v>25</v>
          </cell>
          <cell r="C7">
            <v>708169</v>
          </cell>
          <cell r="D7">
            <v>25.324010981132034</v>
          </cell>
          <cell r="E7">
            <v>740773</v>
          </cell>
          <cell r="F7">
            <v>27.574994583817563</v>
          </cell>
          <cell r="G7">
            <v>4.6039857717578627</v>
          </cell>
          <cell r="H7">
            <v>785571</v>
          </cell>
          <cell r="I7">
            <v>26.390481338358551</v>
          </cell>
          <cell r="J7">
            <v>6.047466632828133</v>
          </cell>
          <cell r="K7">
            <v>769758</v>
          </cell>
          <cell r="L7">
            <v>26.366541643117706</v>
          </cell>
          <cell r="M7">
            <v>-2.012930721729802</v>
          </cell>
          <cell r="N7">
            <v>811249</v>
          </cell>
          <cell r="O7">
            <v>26.790561124660062</v>
          </cell>
          <cell r="P7">
            <v>5.3901356010590291</v>
          </cell>
          <cell r="Q7">
            <v>889074</v>
          </cell>
          <cell r="R7">
            <v>30.891916824616967</v>
          </cell>
          <cell r="S7">
            <v>9.593232164230713</v>
          </cell>
          <cell r="T7">
            <v>933731</v>
          </cell>
          <cell r="U7">
            <v>35.49681729155008</v>
          </cell>
          <cell r="V7">
            <v>5.0228664880538503</v>
          </cell>
          <cell r="W7">
            <v>606067</v>
          </cell>
          <cell r="X7">
            <v>33.53796980477636</v>
          </cell>
          <cell r="Y7">
            <v>-31.831658557105484</v>
          </cell>
          <cell r="Z7">
            <v>660922</v>
          </cell>
          <cell r="AA7">
            <v>36.573484580603136</v>
          </cell>
          <cell r="AB7">
            <v>9.0509795121661512</v>
          </cell>
        </row>
        <row r="8">
          <cell r="A8" t="str">
            <v>탁  주</v>
          </cell>
          <cell r="B8">
            <v>8</v>
          </cell>
          <cell r="C8">
            <v>418892</v>
          </cell>
          <cell r="D8">
            <v>14.979511398985778</v>
          </cell>
          <cell r="E8">
            <v>352202</v>
          </cell>
          <cell r="F8">
            <v>13.110586161225793</v>
          </cell>
          <cell r="G8">
            <v>-15.92057141220171</v>
          </cell>
          <cell r="H8">
            <v>329868</v>
          </cell>
          <cell r="I8">
            <v>11.081589440192749</v>
          </cell>
          <cell r="J8">
            <v>-6.3412473523716528</v>
          </cell>
          <cell r="K8">
            <v>276401</v>
          </cell>
          <cell r="L8">
            <v>9.4675709465824038</v>
          </cell>
          <cell r="M8">
            <v>-16.208604653982803</v>
          </cell>
          <cell r="N8">
            <v>236598</v>
          </cell>
          <cell r="O8">
            <v>7.8133756478865575</v>
          </cell>
          <cell r="P8">
            <v>-14.400454412248877</v>
          </cell>
          <cell r="Q8">
            <v>211360</v>
          </cell>
          <cell r="R8">
            <v>7.3439506048439647</v>
          </cell>
          <cell r="S8">
            <v>-10.667038605567242</v>
          </cell>
          <cell r="T8">
            <v>205191</v>
          </cell>
          <cell r="U8">
            <v>7.8005629425074812</v>
          </cell>
          <cell r="V8">
            <v>-2.9187168811506439</v>
          </cell>
          <cell r="W8">
            <v>140700</v>
          </cell>
          <cell r="X8">
            <v>7.7859252385165902</v>
          </cell>
          <cell r="Y8">
            <v>-33.431112793338386</v>
          </cell>
          <cell r="Z8">
            <v>125166</v>
          </cell>
          <cell r="AA8">
            <v>6.9263192494965704</v>
          </cell>
          <cell r="AB8">
            <v>-11.040511727078894</v>
          </cell>
        </row>
        <row r="9">
          <cell r="A9" t="str">
            <v>청  주</v>
          </cell>
          <cell r="B9">
            <v>16</v>
          </cell>
          <cell r="C9">
            <v>50832</v>
          </cell>
          <cell r="D9">
            <v>1.8177442477613444</v>
          </cell>
          <cell r="E9">
            <v>48419</v>
          </cell>
          <cell r="F9">
            <v>1.8023789511143935</v>
          </cell>
          <cell r="G9">
            <v>-4.7470097576329948</v>
          </cell>
          <cell r="H9">
            <v>52416</v>
          </cell>
          <cell r="I9">
            <v>1.7608637154775337</v>
          </cell>
          <cell r="J9">
            <v>8.255023854272082</v>
          </cell>
          <cell r="K9">
            <v>48217</v>
          </cell>
          <cell r="L9">
            <v>1.6515782082241519</v>
          </cell>
          <cell r="M9">
            <v>-8.0109126984126959</v>
          </cell>
          <cell r="N9">
            <v>44567</v>
          </cell>
          <cell r="O9">
            <v>1.4717736941958941</v>
          </cell>
          <cell r="P9">
            <v>-7.569944210548158</v>
          </cell>
          <cell r="Q9">
            <v>46470</v>
          </cell>
          <cell r="R9">
            <v>1.6146545448859719</v>
          </cell>
          <cell r="S9">
            <v>4.2699755424416992</v>
          </cell>
          <cell r="T9">
            <v>36875</v>
          </cell>
          <cell r="U9">
            <v>1.401843933237634</v>
          </cell>
          <cell r="V9">
            <v>-20.647729718097693</v>
          </cell>
          <cell r="W9">
            <v>21178</v>
          </cell>
          <cell r="X9">
            <v>1.1719283916226322</v>
          </cell>
          <cell r="Y9">
            <v>-54.426511727996555</v>
          </cell>
          <cell r="Z9">
            <v>23917</v>
          </cell>
          <cell r="AA9">
            <v>1.3234966164150768</v>
          </cell>
          <cell r="AB9">
            <v>12.933232599867779</v>
          </cell>
        </row>
        <row r="10">
          <cell r="A10" t="str">
            <v>위스키</v>
          </cell>
          <cell r="B10">
            <v>40</v>
          </cell>
          <cell r="C10">
            <v>11009</v>
          </cell>
          <cell r="D10">
            <v>0.39368009174544855</v>
          </cell>
          <cell r="E10">
            <v>12400</v>
          </cell>
          <cell r="F10">
            <v>0.46158530729297337</v>
          </cell>
          <cell r="G10">
            <v>12.635116722681445</v>
          </cell>
          <cell r="H10">
            <v>16866</v>
          </cell>
          <cell r="I10">
            <v>0.56659660075633556</v>
          </cell>
          <cell r="J10">
            <v>36.01612903225805</v>
          </cell>
          <cell r="K10">
            <v>16578</v>
          </cell>
          <cell r="L10">
            <v>0.56784668345064993</v>
          </cell>
          <cell r="M10">
            <v>-1.7075773745997935</v>
          </cell>
          <cell r="N10">
            <v>14096</v>
          </cell>
          <cell r="O10">
            <v>0.46550411724785884</v>
          </cell>
          <cell r="P10">
            <v>-14.971649173603581</v>
          </cell>
          <cell r="Q10">
            <v>11717</v>
          </cell>
          <cell r="R10">
            <v>0.40712088018999204</v>
          </cell>
          <cell r="S10">
            <v>-16.877128263337113</v>
          </cell>
          <cell r="T10">
            <v>8425</v>
          </cell>
          <cell r="U10">
            <v>0.32028569864480183</v>
          </cell>
          <cell r="V10">
            <v>-28.095928992062809</v>
          </cell>
          <cell r="W10">
            <v>4966</v>
          </cell>
          <cell r="X10">
            <v>0.27480387160251163</v>
          </cell>
          <cell r="Y10">
            <v>-57.617137492532216</v>
          </cell>
          <cell r="Z10">
            <v>6950</v>
          </cell>
          <cell r="AA10">
            <v>0.3845926112842239</v>
          </cell>
          <cell r="AB10">
            <v>39.951671365283914</v>
          </cell>
          <cell r="AC10" t="str">
            <v>수입제외</v>
          </cell>
        </row>
        <row r="11">
          <cell r="A11" t="str">
            <v>과실주</v>
          </cell>
          <cell r="B11">
            <v>12</v>
          </cell>
          <cell r="C11">
            <v>11389</v>
          </cell>
          <cell r="D11">
            <v>0.40726883140057352</v>
          </cell>
          <cell r="E11">
            <v>7320</v>
          </cell>
          <cell r="F11">
            <v>0.27248422978907783</v>
          </cell>
          <cell r="G11">
            <v>-35.727456317499346</v>
          </cell>
          <cell r="H11">
            <v>8640</v>
          </cell>
          <cell r="I11">
            <v>0.29025226079300009</v>
          </cell>
          <cell r="J11">
            <v>18.032786885245898</v>
          </cell>
          <cell r="K11">
            <v>7803</v>
          </cell>
          <cell r="L11">
            <v>0.2672763705492473</v>
          </cell>
          <cell r="M11">
            <v>-9.6875</v>
          </cell>
          <cell r="N11">
            <v>7212</v>
          </cell>
          <cell r="O11">
            <v>0.23816796918214797</v>
          </cell>
          <cell r="P11">
            <v>-7.5740099961553256</v>
          </cell>
          <cell r="Q11">
            <v>9691</v>
          </cell>
          <cell r="R11">
            <v>0.33672513868065318</v>
          </cell>
          <cell r="S11">
            <v>34.373266777592903</v>
          </cell>
          <cell r="T11">
            <v>7071</v>
          </cell>
          <cell r="U11">
            <v>0.26881189022164909</v>
          </cell>
          <cell r="V11">
            <v>-27.035393664224543</v>
          </cell>
          <cell r="W11">
            <v>4327</v>
          </cell>
          <cell r="X11">
            <v>0.23944348619091177</v>
          </cell>
          <cell r="Y11">
            <v>-55.350325043855122</v>
          </cell>
          <cell r="Z11">
            <v>5279</v>
          </cell>
          <cell r="AA11">
            <v>0.29212437337689467</v>
          </cell>
          <cell r="AB11">
            <v>22.001386642015248</v>
          </cell>
        </row>
        <row r="12">
          <cell r="A12" t="str">
            <v>리큐르</v>
          </cell>
          <cell r="B12">
            <v>35</v>
          </cell>
          <cell r="C12">
            <v>8678</v>
          </cell>
          <cell r="D12">
            <v>0.31032390191361636</v>
          </cell>
          <cell r="E12">
            <v>10503</v>
          </cell>
          <cell r="F12">
            <v>0.39097020020145962</v>
          </cell>
          <cell r="G12">
            <v>21.030191288315265</v>
          </cell>
          <cell r="H12">
            <v>12726</v>
          </cell>
          <cell r="I12">
            <v>0.42751739245968973</v>
          </cell>
          <cell r="J12">
            <v>21.165381319622952</v>
          </cell>
          <cell r="K12">
            <v>18572</v>
          </cell>
          <cell r="L12">
            <v>0.63614721951052422</v>
          </cell>
          <cell r="M12">
            <v>45.937450887945943</v>
          </cell>
          <cell r="N12">
            <v>29173</v>
          </cell>
          <cell r="O12">
            <v>0.96340462631042745</v>
          </cell>
          <cell r="P12">
            <v>57.08055136765023</v>
          </cell>
          <cell r="Q12">
            <v>27518</v>
          </cell>
          <cell r="R12">
            <v>0.95614512085586756</v>
          </cell>
          <cell r="S12">
            <v>-5.6730538511637434</v>
          </cell>
          <cell r="T12">
            <v>20243</v>
          </cell>
          <cell r="U12">
            <v>0.76956004720079796</v>
          </cell>
          <cell r="V12">
            <v>-26.437241078566757</v>
          </cell>
          <cell r="W12">
            <v>13395</v>
          </cell>
          <cell r="X12">
            <v>0.74124000405067325</v>
          </cell>
          <cell r="Y12">
            <v>-51.322770550185332</v>
          </cell>
          <cell r="Z12">
            <v>16450</v>
          </cell>
          <cell r="AA12">
            <v>0.91029474181661629</v>
          </cell>
          <cell r="AB12">
            <v>22.807017543859658</v>
          </cell>
        </row>
        <row r="13">
          <cell r="A13" t="str">
            <v>일반증류주</v>
          </cell>
          <cell r="B13">
            <v>40</v>
          </cell>
          <cell r="C13">
            <v>11265</v>
          </cell>
          <cell r="D13">
            <v>0.40283461109205909</v>
          </cell>
          <cell r="E13">
            <v>4700</v>
          </cell>
          <cell r="F13">
            <v>0.17495572131265927</v>
          </cell>
          <cell r="G13">
            <v>-58.277851753217931</v>
          </cell>
          <cell r="H13">
            <v>4095</v>
          </cell>
          <cell r="I13">
            <v>0.13756747777168232</v>
          </cell>
          <cell r="J13">
            <v>-12.872340425531917</v>
          </cell>
          <cell r="K13">
            <v>2583</v>
          </cell>
          <cell r="L13">
            <v>8.8475569028412887E-2</v>
          </cell>
          <cell r="M13">
            <v>-36.923076923076927</v>
          </cell>
          <cell r="N13">
            <v>1542</v>
          </cell>
          <cell r="O13">
            <v>5.0922768785201356E-2</v>
          </cell>
          <cell r="P13">
            <v>-40.301974448315917</v>
          </cell>
          <cell r="Q13">
            <v>934</v>
          </cell>
          <cell r="R13">
            <v>3.2452923282192764E-2</v>
          </cell>
          <cell r="S13">
            <v>-39.429312581063556</v>
          </cell>
          <cell r="T13">
            <v>689</v>
          </cell>
          <cell r="U13">
            <v>2.619309749154522E-2</v>
          </cell>
          <cell r="V13">
            <v>-26.231263383297645</v>
          </cell>
          <cell r="W13">
            <v>456</v>
          </cell>
          <cell r="X13">
            <v>2.5233702265554832E-2</v>
          </cell>
          <cell r="Y13">
            <v>-51.177730192719487</v>
          </cell>
          <cell r="Z13">
            <v>408</v>
          </cell>
          <cell r="AA13">
            <v>2.2577523079706958E-2</v>
          </cell>
          <cell r="AB13">
            <v>-10.526315789473685</v>
          </cell>
        </row>
        <row r="14">
          <cell r="A14" t="str">
            <v>기타주류</v>
          </cell>
          <cell r="B14">
            <v>25</v>
          </cell>
          <cell r="C14">
            <v>1260</v>
          </cell>
          <cell r="D14">
            <v>4.5057399909098482E-2</v>
          </cell>
          <cell r="E14">
            <v>847</v>
          </cell>
          <cell r="F14">
            <v>3.1529254457834555E-2</v>
          </cell>
          <cell r="G14">
            <v>-32.777777777777771</v>
          </cell>
          <cell r="H14">
            <v>1103</v>
          </cell>
          <cell r="I14">
            <v>3.7054194867439709E-2</v>
          </cell>
          <cell r="J14">
            <v>30.224321133412047</v>
          </cell>
          <cell r="K14">
            <v>1181</v>
          </cell>
          <cell r="L14">
            <v>4.0452825018411E-2</v>
          </cell>
          <cell r="M14">
            <v>7.0716228467815085</v>
          </cell>
          <cell r="N14">
            <v>1201</v>
          </cell>
          <cell r="O14">
            <v>3.966163768549081E-2</v>
          </cell>
          <cell r="P14">
            <v>1.693480101608813</v>
          </cell>
          <cell r="Q14">
            <v>1189</v>
          </cell>
          <cell r="R14">
            <v>4.1313196769301064E-2</v>
          </cell>
          <cell r="S14">
            <v>-0.99916736053289412</v>
          </cell>
          <cell r="T14">
            <v>949</v>
          </cell>
          <cell r="U14">
            <v>3.6077285224203788E-2</v>
          </cell>
          <cell r="V14">
            <v>-20.185029436501253</v>
          </cell>
          <cell r="W14">
            <v>569</v>
          </cell>
          <cell r="X14">
            <v>3.1486790765571711E-2</v>
          </cell>
          <cell r="Y14">
            <v>-52.144659377628258</v>
          </cell>
          <cell r="Z14">
            <v>745</v>
          </cell>
          <cell r="AA14">
            <v>4.1226114447013927E-2</v>
          </cell>
          <cell r="AB14">
            <v>30.931458699472756</v>
          </cell>
        </row>
        <row r="15">
          <cell r="A15" t="str">
            <v>브랜디</v>
          </cell>
          <cell r="B15">
            <v>40</v>
          </cell>
          <cell r="C15">
            <v>439</v>
          </cell>
          <cell r="D15">
            <v>1.5698570285789075E-2</v>
          </cell>
          <cell r="E15">
            <v>330</v>
          </cell>
          <cell r="F15">
            <v>1.2284125113442033E-2</v>
          </cell>
          <cell r="G15">
            <v>-24.829157175398635</v>
          </cell>
          <cell r="H15">
            <v>536</v>
          </cell>
          <cell r="I15">
            <v>1.8006390252899077E-2</v>
          </cell>
          <cell r="J15">
            <v>62.424242424242436</v>
          </cell>
          <cell r="K15">
            <v>557</v>
          </cell>
          <cell r="L15">
            <v>1.9078936100977925E-2</v>
          </cell>
          <cell r="M15">
            <v>3.9179104477612015</v>
          </cell>
          <cell r="N15">
            <v>478</v>
          </cell>
          <cell r="O15">
            <v>1.5785397846515076E-2</v>
          </cell>
          <cell r="P15">
            <v>-14.18312387791741</v>
          </cell>
          <cell r="Q15">
            <v>343</v>
          </cell>
          <cell r="R15">
            <v>1.1917936494424108E-2</v>
          </cell>
          <cell r="S15">
            <v>-28.242677824267787</v>
          </cell>
          <cell r="T15">
            <v>214</v>
          </cell>
          <cell r="U15">
            <v>8.1354468261112863E-3</v>
          </cell>
          <cell r="V15">
            <v>-37.609329446064145</v>
          </cell>
          <cell r="W15">
            <v>133</v>
          </cell>
          <cell r="X15">
            <v>7.3598298274534938E-3</v>
          </cell>
          <cell r="Y15">
            <v>-61.224489795918366</v>
          </cell>
          <cell r="Z15">
            <v>146</v>
          </cell>
          <cell r="AA15">
            <v>8.0792116902872937E-3</v>
          </cell>
          <cell r="AB15">
            <v>9.7744360902255636</v>
          </cell>
        </row>
        <row r="16">
          <cell r="A16" t="str">
            <v>계</v>
          </cell>
          <cell r="C16">
            <v>2796433</v>
          </cell>
          <cell r="D16">
            <v>100</v>
          </cell>
          <cell r="E16">
            <v>2686394</v>
          </cell>
          <cell r="F16">
            <v>100</v>
          </cell>
          <cell r="G16">
            <v>-3.9349771655534056</v>
          </cell>
          <cell r="H16">
            <v>2976721</v>
          </cell>
          <cell r="I16">
            <v>100</v>
          </cell>
          <cell r="J16">
            <v>10.807312702455405</v>
          </cell>
          <cell r="K16">
            <v>2919450</v>
          </cell>
          <cell r="L16">
            <v>100</v>
          </cell>
          <cell r="M16">
            <v>-1.9239626421152565</v>
          </cell>
          <cell r="N16">
            <v>3028115</v>
          </cell>
          <cell r="O16">
            <v>100</v>
          </cell>
          <cell r="P16">
            <v>3.7221051910462535</v>
          </cell>
          <cell r="Q16">
            <v>2878015</v>
          </cell>
          <cell r="R16">
            <v>100</v>
          </cell>
          <cell r="S16">
            <v>-4.9568791145646713</v>
          </cell>
          <cell r="T16">
            <v>2630464</v>
          </cell>
          <cell r="U16">
            <v>100</v>
          </cell>
          <cell r="V16">
            <v>-8.60144926277313</v>
          </cell>
          <cell r="W16">
            <v>1744831</v>
          </cell>
          <cell r="X16">
            <v>100</v>
          </cell>
          <cell r="Y16">
            <v>-39.37380451456994</v>
          </cell>
          <cell r="Z16">
            <v>1807107</v>
          </cell>
          <cell r="AA16">
            <v>100</v>
          </cell>
          <cell r="AB16">
            <v>3.5691708824522266</v>
          </cell>
        </row>
        <row r="17">
          <cell r="A17" t="str">
            <v>국내 주류별 출고실적 ( 청구금액 )</v>
          </cell>
        </row>
        <row r="19">
          <cell r="AC19" t="str">
            <v>단위:백만원,%</v>
          </cell>
        </row>
        <row r="20">
          <cell r="A20" t="str">
            <v>주종별</v>
          </cell>
          <cell r="B20" t="str">
            <v>기준</v>
          </cell>
          <cell r="C20">
            <v>1992</v>
          </cell>
          <cell r="E20">
            <v>1993</v>
          </cell>
          <cell r="H20">
            <v>1994</v>
          </cell>
          <cell r="K20">
            <v>1995</v>
          </cell>
          <cell r="N20">
            <v>1996</v>
          </cell>
          <cell r="Q20">
            <v>1997</v>
          </cell>
          <cell r="T20">
            <v>1998</v>
          </cell>
          <cell r="W20" t="str">
            <v>1998. 1 ~ 8월</v>
          </cell>
          <cell r="Z20" t="str">
            <v>1999. 1 ~ 8월</v>
          </cell>
          <cell r="AC20" t="str">
            <v>비   고</v>
          </cell>
        </row>
        <row r="21">
          <cell r="B21" t="str">
            <v>도수</v>
          </cell>
          <cell r="C21" t="str">
            <v>수  량</v>
          </cell>
          <cell r="D21" t="str">
            <v>M/S</v>
          </cell>
          <cell r="E21" t="str">
            <v>수  량</v>
          </cell>
          <cell r="F21" t="str">
            <v>M/S</v>
          </cell>
          <cell r="G21" t="str">
            <v>증감율</v>
          </cell>
          <cell r="H21" t="str">
            <v>수  량</v>
          </cell>
          <cell r="I21" t="str">
            <v>M/S</v>
          </cell>
          <cell r="J21" t="str">
            <v>증감율</v>
          </cell>
          <cell r="K21" t="str">
            <v>수  량</v>
          </cell>
          <cell r="L21" t="str">
            <v>M/S</v>
          </cell>
          <cell r="M21" t="str">
            <v>증감율</v>
          </cell>
          <cell r="N21" t="str">
            <v>수  량</v>
          </cell>
          <cell r="O21" t="str">
            <v>M/S</v>
          </cell>
          <cell r="P21" t="str">
            <v>증감율</v>
          </cell>
          <cell r="Q21" t="str">
            <v>수  량</v>
          </cell>
          <cell r="R21" t="str">
            <v>M/S</v>
          </cell>
          <cell r="S21" t="str">
            <v>증감율</v>
          </cell>
          <cell r="T21" t="str">
            <v>수  량</v>
          </cell>
          <cell r="U21" t="str">
            <v>M/S</v>
          </cell>
          <cell r="V21" t="str">
            <v>증감율</v>
          </cell>
          <cell r="W21" t="str">
            <v>수  량</v>
          </cell>
          <cell r="X21" t="str">
            <v>M/S</v>
          </cell>
          <cell r="Y21" t="str">
            <v>증감율</v>
          </cell>
          <cell r="Z21" t="str">
            <v>수  량</v>
          </cell>
          <cell r="AA21" t="str">
            <v>M/S</v>
          </cell>
          <cell r="AB21" t="str">
            <v>증감율</v>
          </cell>
        </row>
        <row r="22">
          <cell r="A22" t="str">
            <v>맥  주</v>
          </cell>
          <cell r="B22">
            <v>4</v>
          </cell>
          <cell r="C22">
            <v>2008100</v>
          </cell>
          <cell r="D22">
            <v>59.277132475727257</v>
          </cell>
          <cell r="E22">
            <v>2130800</v>
          </cell>
          <cell r="F22">
            <v>58.898730835730092</v>
          </cell>
          <cell r="G22">
            <v>6.1102534734325928</v>
          </cell>
          <cell r="H22">
            <v>2501200</v>
          </cell>
          <cell r="I22">
            <v>59.529575455498119</v>
          </cell>
          <cell r="J22">
            <v>17.383142481697007</v>
          </cell>
          <cell r="K22">
            <v>2683700</v>
          </cell>
          <cell r="L22">
            <v>60.977230728961587</v>
          </cell>
          <cell r="M22">
            <v>7.2964976811130668</v>
          </cell>
          <cell r="N22">
            <v>2979427</v>
          </cell>
          <cell r="O22">
            <v>61.095071140232768</v>
          </cell>
          <cell r="P22">
            <v>11.01937623430338</v>
          </cell>
          <cell r="Q22">
            <v>3020365</v>
          </cell>
          <cell r="R22">
            <v>59.865434010596488</v>
          </cell>
          <cell r="S22">
            <v>1.3740225889071951</v>
          </cell>
          <cell r="T22">
            <v>2771615</v>
          </cell>
          <cell r="U22">
            <v>78.402599526011386</v>
          </cell>
          <cell r="V22">
            <v>-8.23575958534812</v>
          </cell>
          <cell r="W22">
            <v>1860786</v>
          </cell>
          <cell r="X22">
            <v>52.637346659477821</v>
          </cell>
          <cell r="Y22">
            <v>-38.392015534546317</v>
          </cell>
          <cell r="Z22">
            <v>1922159</v>
          </cell>
          <cell r="AA22">
            <v>54.373447359145665</v>
          </cell>
          <cell r="AB22">
            <v>3.2982298878001046</v>
          </cell>
        </row>
        <row r="23">
          <cell r="A23" t="str">
            <v>소  주</v>
          </cell>
          <cell r="B23">
            <v>25</v>
          </cell>
          <cell r="C23">
            <v>698114</v>
          </cell>
          <cell r="D23">
            <v>20.607637100323618</v>
          </cell>
          <cell r="E23">
            <v>794222</v>
          </cell>
          <cell r="F23">
            <v>21.95357039694726</v>
          </cell>
          <cell r="G23">
            <v>13.766805994436453</v>
          </cell>
          <cell r="H23">
            <v>899594</v>
          </cell>
          <cell r="I23">
            <v>21.410702423761947</v>
          </cell>
          <cell r="J23">
            <v>13.267323242116191</v>
          </cell>
          <cell r="K23">
            <v>899230</v>
          </cell>
          <cell r="L23">
            <v>20.431700707383136</v>
          </cell>
          <cell r="M23">
            <v>-4.0462697616931109E-2</v>
          </cell>
          <cell r="N23">
            <v>1046322</v>
          </cell>
          <cell r="O23">
            <v>21.455507057427699</v>
          </cell>
          <cell r="P23">
            <v>16.357550348631605</v>
          </cell>
          <cell r="Q23">
            <v>1185101</v>
          </cell>
          <cell r="R23">
            <v>23.489407972676119</v>
          </cell>
          <cell r="S23">
            <v>13.263507792056359</v>
          </cell>
          <cell r="T23">
            <v>1386904</v>
          </cell>
          <cell r="U23">
            <v>39.232317220473725</v>
          </cell>
          <cell r="V23">
            <v>17.028337669110044</v>
          </cell>
          <cell r="W23">
            <v>894440</v>
          </cell>
          <cell r="X23">
            <v>25.301645834665209</v>
          </cell>
          <cell r="Y23">
            <v>-24.526264006190189</v>
          </cell>
          <cell r="Z23">
            <v>982910</v>
          </cell>
          <cell r="AA23">
            <v>27.804258203290082</v>
          </cell>
          <cell r="AB23">
            <v>9.8911050489691945</v>
          </cell>
        </row>
        <row r="24">
          <cell r="A24" t="str">
            <v>탁  주</v>
          </cell>
          <cell r="B24">
            <v>8</v>
          </cell>
          <cell r="C24">
            <v>155000</v>
          </cell>
          <cell r="D24">
            <v>4.5754472056858342</v>
          </cell>
          <cell r="E24">
            <v>150865</v>
          </cell>
          <cell r="F24">
            <v>4.170150660565243</v>
          </cell>
          <cell r="G24">
            <v>-2.6677419354838747</v>
          </cell>
          <cell r="H24">
            <v>141360</v>
          </cell>
          <cell r="I24">
            <v>3.3644253903683086</v>
          </cell>
          <cell r="J24">
            <v>-6.3003347363536903</v>
          </cell>
          <cell r="K24">
            <v>118448</v>
          </cell>
          <cell r="L24">
            <v>2.691295981437583</v>
          </cell>
          <cell r="M24">
            <v>-16.208262591963788</v>
          </cell>
          <cell r="N24">
            <v>157728</v>
          </cell>
          <cell r="O24">
            <v>3.2343143097000309</v>
          </cell>
          <cell r="P24">
            <v>33.162231527759019</v>
          </cell>
          <cell r="Q24">
            <v>154927</v>
          </cell>
          <cell r="R24">
            <v>3.070745454592303</v>
          </cell>
          <cell r="S24">
            <v>-1.7758419557719662</v>
          </cell>
          <cell r="T24">
            <v>177827</v>
          </cell>
          <cell r="U24">
            <v>5.0303159226342862</v>
          </cell>
          <cell r="V24">
            <v>14.781154995578575</v>
          </cell>
          <cell r="W24">
            <v>121900</v>
          </cell>
          <cell r="X24">
            <v>3.4482700094424326</v>
          </cell>
          <cell r="Y24">
            <v>-21.317781923099261</v>
          </cell>
          <cell r="Z24">
            <v>108475</v>
          </cell>
          <cell r="AA24">
            <v>3.0685077052852163</v>
          </cell>
          <cell r="AB24">
            <v>-11.013125512715334</v>
          </cell>
          <cell r="AC24" t="str">
            <v>추정</v>
          </cell>
        </row>
        <row r="25">
          <cell r="A25" t="str">
            <v>청  주</v>
          </cell>
          <cell r="B25">
            <v>16</v>
          </cell>
          <cell r="C25">
            <v>116900</v>
          </cell>
          <cell r="D25">
            <v>3.450772763514026</v>
          </cell>
          <cell r="E25">
            <v>120957</v>
          </cell>
          <cell r="F25">
            <v>3.3434455536406067</v>
          </cell>
          <cell r="G25">
            <v>3.4704875962360973</v>
          </cell>
          <cell r="H25">
            <v>130570</v>
          </cell>
          <cell r="I25">
            <v>3.1076190097650684</v>
          </cell>
          <cell r="J25">
            <v>7.947452400439829</v>
          </cell>
          <cell r="K25">
            <v>130090</v>
          </cell>
          <cell r="L25">
            <v>2.9558176940532146</v>
          </cell>
          <cell r="M25">
            <v>-0.36761890173852407</v>
          </cell>
          <cell r="N25">
            <v>149909</v>
          </cell>
          <cell r="O25">
            <v>3.073980674660314</v>
          </cell>
          <cell r="P25">
            <v>15.234837420247516</v>
          </cell>
          <cell r="Q25">
            <v>157420</v>
          </cell>
          <cell r="R25">
            <v>3.1201582000679053</v>
          </cell>
          <cell r="S25">
            <v>5.0103729595954718</v>
          </cell>
          <cell r="T25">
            <v>145209</v>
          </cell>
          <cell r="U25">
            <v>4.1076278900830694</v>
          </cell>
          <cell r="V25">
            <v>-7.7569559141151103</v>
          </cell>
          <cell r="W25">
            <v>84286</v>
          </cell>
          <cell r="X25">
            <v>2.384256653124404</v>
          </cell>
          <cell r="Y25">
            <v>-46.457883369330453</v>
          </cell>
          <cell r="Z25">
            <v>94103</v>
          </cell>
          <cell r="AA25">
            <v>2.661956954048903</v>
          </cell>
          <cell r="AB25">
            <v>11.647248653394399</v>
          </cell>
        </row>
        <row r="26">
          <cell r="A26" t="str">
            <v>위스키</v>
          </cell>
          <cell r="B26">
            <v>40</v>
          </cell>
          <cell r="C26">
            <v>270297</v>
          </cell>
          <cell r="D26">
            <v>7.9789009893887997</v>
          </cell>
          <cell r="E26">
            <v>310945</v>
          </cell>
          <cell r="F26">
            <v>8.5950187064558357</v>
          </cell>
          <cell r="G26">
            <v>15.038272714828494</v>
          </cell>
          <cell r="H26">
            <v>411169</v>
          </cell>
          <cell r="I26">
            <v>9.7859891294025694</v>
          </cell>
          <cell r="J26">
            <v>32.232066764218757</v>
          </cell>
          <cell r="K26">
            <v>445265</v>
          </cell>
          <cell r="L26">
            <v>10.117012572392994</v>
          </cell>
          <cell r="M26">
            <v>8.2924539544566755</v>
          </cell>
          <cell r="N26">
            <v>408628</v>
          </cell>
          <cell r="O26">
            <v>8.3791805370264267</v>
          </cell>
          <cell r="P26">
            <v>-8.2281338079570645</v>
          </cell>
          <cell r="Q26">
            <v>392786</v>
          </cell>
          <cell r="R26">
            <v>7.7852525649337592</v>
          </cell>
          <cell r="S26">
            <v>-3.8768757892263892</v>
          </cell>
          <cell r="T26">
            <v>389034</v>
          </cell>
          <cell r="U26">
            <v>11.004875101340666</v>
          </cell>
          <cell r="V26">
            <v>-0.95522752847607251</v>
          </cell>
          <cell r="W26">
            <v>226602</v>
          </cell>
          <cell r="X26">
            <v>6.4100482418348985</v>
          </cell>
          <cell r="Y26">
            <v>-42.309043601350346</v>
          </cell>
          <cell r="Z26">
            <v>335464</v>
          </cell>
          <cell r="AA26">
            <v>9.4895032850500112</v>
          </cell>
          <cell r="AB26">
            <v>48.041058772649848</v>
          </cell>
          <cell r="AC26" t="str">
            <v>수입제외</v>
          </cell>
        </row>
        <row r="27">
          <cell r="A27" t="str">
            <v>과실주</v>
          </cell>
          <cell r="B27">
            <v>12</v>
          </cell>
          <cell r="C27">
            <v>28298</v>
          </cell>
          <cell r="D27">
            <v>0.83532906468708223</v>
          </cell>
          <cell r="E27">
            <v>21640</v>
          </cell>
          <cell r="F27">
            <v>0.59816432104617945</v>
          </cell>
          <cell r="G27">
            <v>-23.528164534596087</v>
          </cell>
          <cell r="H27">
            <v>22169</v>
          </cell>
          <cell r="I27">
            <v>0.52763120033301525</v>
          </cell>
          <cell r="J27">
            <v>2.4445471349353198</v>
          </cell>
          <cell r="K27">
            <v>21613</v>
          </cell>
          <cell r="L27">
            <v>0.49107608441519046</v>
          </cell>
          <cell r="M27">
            <v>-2.5080066759889945</v>
          </cell>
          <cell r="N27">
            <v>21213</v>
          </cell>
          <cell r="O27">
            <v>0.43498623866191649</v>
          </cell>
          <cell r="P27">
            <v>-1.8507379817702372</v>
          </cell>
          <cell r="Q27">
            <v>29008</v>
          </cell>
          <cell r="R27">
            <v>0.57495584466757588</v>
          </cell>
          <cell r="S27">
            <v>36.74633479470134</v>
          </cell>
          <cell r="T27">
            <v>21514</v>
          </cell>
          <cell r="U27">
            <v>0.60858146827846182</v>
          </cell>
          <cell r="V27">
            <v>-25.834252619966904</v>
          </cell>
          <cell r="W27">
            <v>13048</v>
          </cell>
          <cell r="X27">
            <v>0.36909784317641392</v>
          </cell>
          <cell r="Y27">
            <v>-55.019305019305023</v>
          </cell>
          <cell r="Z27">
            <v>15822</v>
          </cell>
          <cell r="AA27">
            <v>0.44756790885478398</v>
          </cell>
          <cell r="AB27">
            <v>21.259963212752922</v>
          </cell>
        </row>
        <row r="28">
          <cell r="A28" t="str">
            <v>리큐르</v>
          </cell>
          <cell r="B28">
            <v>35</v>
          </cell>
          <cell r="C28">
            <v>33706</v>
          </cell>
          <cell r="D28">
            <v>0.99496789364417249</v>
          </cell>
          <cell r="E28">
            <v>48119</v>
          </cell>
          <cell r="F28">
            <v>1.3300863661932121</v>
          </cell>
          <cell r="G28">
            <v>42.760932771613369</v>
          </cell>
          <cell r="H28">
            <v>56382</v>
          </cell>
          <cell r="I28">
            <v>1.3419144903773768</v>
          </cell>
          <cell r="J28">
            <v>17.172011055923846</v>
          </cell>
          <cell r="K28">
            <v>74784</v>
          </cell>
          <cell r="L28">
            <v>1.6991918704902422</v>
          </cell>
          <cell r="M28">
            <v>32.638075981696289</v>
          </cell>
          <cell r="N28">
            <v>94891</v>
          </cell>
          <cell r="O28">
            <v>1.9458011206744883</v>
          </cell>
          <cell r="P28">
            <v>26.88676722293539</v>
          </cell>
          <cell r="Q28">
            <v>93011</v>
          </cell>
          <cell r="R28">
            <v>1.8435334414084359</v>
          </cell>
          <cell r="S28">
            <v>-1.9812205583248215</v>
          </cell>
          <cell r="T28">
            <v>80666</v>
          </cell>
          <cell r="U28">
            <v>2.2818551975527748</v>
          </cell>
          <cell r="V28">
            <v>-13.272623668168279</v>
          </cell>
          <cell r="W28">
            <v>51888</v>
          </cell>
          <cell r="X28">
            <v>1.4677919134532318</v>
          </cell>
          <cell r="Y28">
            <v>-44.213050069346636</v>
          </cell>
          <cell r="Z28">
            <v>69693</v>
          </cell>
          <cell r="AA28">
            <v>1.9714543213131375</v>
          </cell>
          <cell r="AB28">
            <v>34.314292321924142</v>
          </cell>
        </row>
        <row r="29">
          <cell r="A29" t="str">
            <v>일반증류주</v>
          </cell>
          <cell r="B29">
            <v>40</v>
          </cell>
          <cell r="C29">
            <v>68552</v>
          </cell>
          <cell r="D29">
            <v>2.0235874635108084</v>
          </cell>
          <cell r="E29">
            <v>33954</v>
          </cell>
          <cell r="F29">
            <v>0.93854303866922251</v>
          </cell>
          <cell r="G29">
            <v>-50.469716419652229</v>
          </cell>
          <cell r="H29">
            <v>30493</v>
          </cell>
          <cell r="I29">
            <v>0.72574577977151133</v>
          </cell>
          <cell r="J29">
            <v>-10.193202568180482</v>
          </cell>
          <cell r="K29">
            <v>19149</v>
          </cell>
          <cell r="L29">
            <v>0.43509072967503276</v>
          </cell>
          <cell r="M29">
            <v>-37.201980782474664</v>
          </cell>
          <cell r="N29">
            <v>10202</v>
          </cell>
          <cell r="O29">
            <v>0.20919858609479433</v>
          </cell>
          <cell r="P29">
            <v>-46.723066478667299</v>
          </cell>
          <cell r="Q29">
            <v>4876</v>
          </cell>
          <cell r="R29">
            <v>9.6645225406753313E-2</v>
          </cell>
          <cell r="S29">
            <v>-52.205449911782004</v>
          </cell>
          <cell r="T29">
            <v>3624</v>
          </cell>
          <cell r="U29">
            <v>0.10251460635126641</v>
          </cell>
          <cell r="V29">
            <v>-25.676784249384738</v>
          </cell>
          <cell r="W29">
            <v>2386</v>
          </cell>
          <cell r="X29">
            <v>6.7494440053565571E-2</v>
          </cell>
          <cell r="Y29">
            <v>-51.066447908121411</v>
          </cell>
          <cell r="Z29">
            <v>2209</v>
          </cell>
          <cell r="AA29">
            <v>6.2487518054621272E-2</v>
          </cell>
          <cell r="AB29">
            <v>-7.4182732606873429</v>
          </cell>
        </row>
        <row r="30">
          <cell r="A30" t="str">
            <v>기타주류</v>
          </cell>
          <cell r="B30">
            <v>25</v>
          </cell>
          <cell r="C30">
            <v>3940</v>
          </cell>
          <cell r="D30">
            <v>0.11630491606711088</v>
          </cell>
          <cell r="E30">
            <v>2546</v>
          </cell>
          <cell r="F30">
            <v>7.0375525017725177E-2</v>
          </cell>
          <cell r="G30">
            <v>-35.380710659898469</v>
          </cell>
          <cell r="H30">
            <v>2334</v>
          </cell>
          <cell r="I30">
            <v>5.5550147574417327E-2</v>
          </cell>
          <cell r="J30">
            <v>-8.3267871170463508</v>
          </cell>
          <cell r="K30">
            <v>2391</v>
          </cell>
          <cell r="L30">
            <v>5.4326697720664431E-2</v>
          </cell>
          <cell r="M30">
            <v>2.4421593830334274</v>
          </cell>
          <cell r="N30">
            <v>2634</v>
          </cell>
          <cell r="O30">
            <v>5.4011867846862203E-2</v>
          </cell>
          <cell r="P30">
            <v>10.16311166875785</v>
          </cell>
          <cell r="Q30">
            <v>2985</v>
          </cell>
          <cell r="R30">
            <v>5.9164478638055511E-2</v>
          </cell>
          <cell r="S30">
            <v>13.325740318906611</v>
          </cell>
          <cell r="T30">
            <v>2626</v>
          </cell>
          <cell r="U30">
            <v>7.4283486831795142E-2</v>
          </cell>
          <cell r="V30">
            <v>-12.02680067001674</v>
          </cell>
          <cell r="W30">
            <v>1573</v>
          </cell>
          <cell r="X30">
            <v>4.4496544092312927E-2</v>
          </cell>
          <cell r="Y30">
            <v>-47.303182579564485</v>
          </cell>
          <cell r="Z30">
            <v>2047</v>
          </cell>
          <cell r="AA30">
            <v>5.7904911479316326E-2</v>
          </cell>
          <cell r="AB30">
            <v>30.133502860775593</v>
          </cell>
        </row>
        <row r="31">
          <cell r="A31" t="str">
            <v>브랜디</v>
          </cell>
          <cell r="B31">
            <v>40</v>
          </cell>
          <cell r="C31">
            <v>4740</v>
          </cell>
          <cell r="D31">
            <v>0.13992012745129584</v>
          </cell>
          <cell r="E31">
            <v>3687</v>
          </cell>
          <cell r="F31">
            <v>0.10191459573462402</v>
          </cell>
          <cell r="G31">
            <v>-22.215189873417714</v>
          </cell>
          <cell r="H31">
            <v>6338</v>
          </cell>
          <cell r="I31">
            <v>0.15084697314766796</v>
          </cell>
          <cell r="J31">
            <v>71.901274749118528</v>
          </cell>
          <cell r="K31">
            <v>6481</v>
          </cell>
          <cell r="L31">
            <v>0.14725693347035809</v>
          </cell>
          <cell r="M31">
            <v>2.256232249921112</v>
          </cell>
          <cell r="N31">
            <v>5752</v>
          </cell>
          <cell r="O31">
            <v>0.11794846767469681</v>
          </cell>
          <cell r="P31">
            <v>-11.248264156765927</v>
          </cell>
          <cell r="Q31">
            <v>4778</v>
          </cell>
          <cell r="R31">
            <v>9.4702807012606097E-2</v>
          </cell>
          <cell r="S31">
            <v>-16.933240611961054</v>
          </cell>
          <cell r="T31">
            <v>3215</v>
          </cell>
          <cell r="U31">
            <v>9.0944939133366862E-2</v>
          </cell>
          <cell r="V31">
            <v>-32.712431979907905</v>
          </cell>
          <cell r="W31">
            <v>1685</v>
          </cell>
          <cell r="X31">
            <v>4.7664765922153393E-2</v>
          </cell>
          <cell r="Y31">
            <v>-64.734198409376319</v>
          </cell>
          <cell r="Z31">
            <v>2224</v>
          </cell>
          <cell r="AA31">
            <v>6.2911833478260626E-2</v>
          </cell>
          <cell r="AB31">
            <v>31.988130563798222</v>
          </cell>
        </row>
        <row r="32">
          <cell r="A32" t="str">
            <v>계</v>
          </cell>
          <cell r="C32">
            <v>3387647</v>
          </cell>
          <cell r="D32">
            <v>100</v>
          </cell>
          <cell r="E32">
            <v>3617735</v>
          </cell>
          <cell r="F32">
            <v>100</v>
          </cell>
          <cell r="G32">
            <v>6.7919709462054243</v>
          </cell>
          <cell r="H32">
            <v>4201609</v>
          </cell>
          <cell r="I32">
            <v>100</v>
          </cell>
          <cell r="J32">
            <v>16.139214176826115</v>
          </cell>
          <cell r="K32">
            <v>4401151</v>
          </cell>
          <cell r="L32">
            <v>100</v>
          </cell>
          <cell r="M32">
            <v>4.7491806115228741</v>
          </cell>
          <cell r="N32">
            <v>4876706</v>
          </cell>
          <cell r="O32">
            <v>100</v>
          </cell>
          <cell r="P32">
            <v>10.805241628837535</v>
          </cell>
          <cell r="Q32">
            <v>5045257</v>
          </cell>
          <cell r="R32">
            <v>100</v>
          </cell>
          <cell r="S32">
            <v>3.4562469010844552</v>
          </cell>
          <cell r="T32">
            <v>4982234</v>
          </cell>
          <cell r="U32">
            <v>100</v>
          </cell>
          <cell r="V32">
            <v>-1.2491534127993873</v>
          </cell>
          <cell r="W32">
            <v>3258594</v>
          </cell>
          <cell r="X32">
            <v>100</v>
          </cell>
          <cell r="Y32">
            <v>-35.412725258594364</v>
          </cell>
          <cell r="Z32">
            <v>3535106</v>
          </cell>
          <cell r="AA32">
            <v>100</v>
          </cell>
          <cell r="AB32">
            <v>8.4856229404461061</v>
          </cell>
        </row>
        <row r="34">
          <cell r="A34" t="str">
            <v>2. 국내 주류별 시장현황 ( 순매출액 )</v>
          </cell>
        </row>
        <row r="35">
          <cell r="AC35" t="str">
            <v>단위:백만원,%</v>
          </cell>
        </row>
        <row r="36">
          <cell r="A36" t="str">
            <v>주종별</v>
          </cell>
          <cell r="B36" t="str">
            <v>기준</v>
          </cell>
          <cell r="C36">
            <v>1992</v>
          </cell>
          <cell r="E36">
            <v>1993</v>
          </cell>
          <cell r="H36">
            <v>1994</v>
          </cell>
          <cell r="K36">
            <v>1995</v>
          </cell>
          <cell r="N36" t="str">
            <v>1996년</v>
          </cell>
          <cell r="Q36" t="str">
            <v>1997년</v>
          </cell>
          <cell r="T36" t="str">
            <v>1998년</v>
          </cell>
          <cell r="W36" t="str">
            <v>1998. 1 ~ 8월</v>
          </cell>
          <cell r="Z36" t="str">
            <v>1999. 1 ~ 8월</v>
          </cell>
          <cell r="AA36" t="str">
            <v>단위:백만원,%</v>
          </cell>
          <cell r="AC36" t="str">
            <v>비   고</v>
          </cell>
        </row>
        <row r="37">
          <cell r="A37" t="str">
            <v>주종별</v>
          </cell>
          <cell r="B37" t="str">
            <v>도수</v>
          </cell>
          <cell r="C37" t="str">
            <v>수  량</v>
          </cell>
          <cell r="D37" t="str">
            <v>M/S</v>
          </cell>
          <cell r="E37">
            <v>1993</v>
          </cell>
          <cell r="F37" t="str">
            <v>M/S</v>
          </cell>
          <cell r="G37" t="str">
            <v>증감율</v>
          </cell>
          <cell r="H37" t="str">
            <v>1994년</v>
          </cell>
          <cell r="I37" t="str">
            <v>M/S</v>
          </cell>
          <cell r="J37" t="str">
            <v>증감율</v>
          </cell>
          <cell r="K37" t="str">
            <v>1995년</v>
          </cell>
          <cell r="L37" t="str">
            <v>M/S</v>
          </cell>
          <cell r="M37" t="str">
            <v>증감율</v>
          </cell>
          <cell r="N37" t="str">
            <v>1996년</v>
          </cell>
          <cell r="O37" t="str">
            <v>M/S</v>
          </cell>
          <cell r="P37" t="str">
            <v>증감율</v>
          </cell>
          <cell r="Q37" t="str">
            <v>1997년</v>
          </cell>
          <cell r="R37" t="str">
            <v>M/S</v>
          </cell>
          <cell r="S37" t="str">
            <v>증감율</v>
          </cell>
          <cell r="T37" t="str">
            <v>1998년</v>
          </cell>
          <cell r="U37" t="str">
            <v>M/S</v>
          </cell>
          <cell r="V37" t="str">
            <v>증감율</v>
          </cell>
          <cell r="W37" t="str">
            <v>1998. 1 ~ 8월</v>
          </cell>
          <cell r="X37" t="str">
            <v>M/S</v>
          </cell>
          <cell r="Y37" t="str">
            <v>증감율</v>
          </cell>
          <cell r="Z37" t="str">
            <v>1999. 1 ~ 8월</v>
          </cell>
          <cell r="AA37" t="str">
            <v>M/S</v>
          </cell>
          <cell r="AB37" t="str">
            <v>증감율</v>
          </cell>
          <cell r="AC37" t="str">
            <v>비   고</v>
          </cell>
        </row>
        <row r="38">
          <cell r="A38" t="str">
            <v>맥  주</v>
          </cell>
          <cell r="B38" t="str">
            <v>도수</v>
          </cell>
          <cell r="C38" t="str">
            <v>수  량</v>
          </cell>
          <cell r="D38" t="str">
            <v>M/S</v>
          </cell>
          <cell r="E38" t="str">
            <v>수  량</v>
          </cell>
          <cell r="F38" t="str">
            <v>M/S</v>
          </cell>
          <cell r="G38" t="str">
            <v>증감율</v>
          </cell>
          <cell r="H38" t="str">
            <v>수  량</v>
          </cell>
          <cell r="I38" t="str">
            <v>M/S</v>
          </cell>
          <cell r="J38" t="str">
            <v>증감율</v>
          </cell>
          <cell r="K38" t="str">
            <v>금   액</v>
          </cell>
          <cell r="L38" t="str">
            <v>M/S</v>
          </cell>
          <cell r="M38" t="str">
            <v>증감율</v>
          </cell>
          <cell r="N38" t="str">
            <v>금  액</v>
          </cell>
          <cell r="O38" t="str">
            <v>M/S</v>
          </cell>
          <cell r="P38" t="str">
            <v>증감율</v>
          </cell>
          <cell r="Q38" t="str">
            <v>금  액</v>
          </cell>
          <cell r="R38" t="str">
            <v>M/S</v>
          </cell>
          <cell r="S38" t="str">
            <v>증감율</v>
          </cell>
          <cell r="T38" t="str">
            <v>금  액</v>
          </cell>
          <cell r="U38" t="str">
            <v>M/S</v>
          </cell>
          <cell r="V38" t="str">
            <v>증감율</v>
          </cell>
          <cell r="W38" t="str">
            <v>금  액</v>
          </cell>
          <cell r="X38" t="str">
            <v>M/S</v>
          </cell>
          <cell r="Y38" t="str">
            <v>증감율</v>
          </cell>
          <cell r="Z38" t="str">
            <v>금  액</v>
          </cell>
          <cell r="AA38" t="str">
            <v>M/S</v>
          </cell>
          <cell r="AB38" t="str">
            <v>증감율</v>
          </cell>
        </row>
        <row r="39">
          <cell r="A39" t="str">
            <v>소  주</v>
          </cell>
          <cell r="B39">
            <v>25</v>
          </cell>
          <cell r="C39">
            <v>472106</v>
          </cell>
          <cell r="D39">
            <v>32.564063115494463</v>
          </cell>
          <cell r="E39">
            <v>537233</v>
          </cell>
          <cell r="F39">
            <v>34.74106208630883</v>
          </cell>
          <cell r="G39">
            <v>13.794995191757778</v>
          </cell>
          <cell r="H39">
            <v>611115</v>
          </cell>
          <cell r="I39">
            <v>34.209583424650639</v>
          </cell>
          <cell r="J39">
            <v>13.752319756976945</v>
          </cell>
          <cell r="K39">
            <v>599009</v>
          </cell>
          <cell r="L39">
            <v>32.713684208786383</v>
          </cell>
          <cell r="M39">
            <v>-1.9809692120141023</v>
          </cell>
          <cell r="N39">
            <v>698267</v>
          </cell>
          <cell r="O39">
            <v>33.660262574989574</v>
          </cell>
          <cell r="P39">
            <v>16.570368725678591</v>
          </cell>
          <cell r="Q39">
            <v>794707</v>
          </cell>
          <cell r="R39">
            <v>34.840961421439083</v>
          </cell>
          <cell r="S39">
            <v>13.811335778434312</v>
          </cell>
          <cell r="T39">
            <v>937133</v>
          </cell>
          <cell r="U39">
            <v>56.909344196192166</v>
          </cell>
          <cell r="V39">
            <v>17.921825276485535</v>
          </cell>
          <cell r="W39">
            <v>604088</v>
          </cell>
          <cell r="X39">
            <v>36.68449613532907</v>
          </cell>
          <cell r="Y39">
            <v>-23.986072854523741</v>
          </cell>
          <cell r="Z39">
            <v>662397</v>
          </cell>
          <cell r="AA39">
            <v>40.225431040764867</v>
          </cell>
          <cell r="AB39">
            <v>9.652401636847614</v>
          </cell>
        </row>
        <row r="40">
          <cell r="A40" t="str">
            <v>탁  주</v>
          </cell>
          <cell r="B40">
            <v>8</v>
          </cell>
          <cell r="C40">
            <v>133563.11934510985</v>
          </cell>
          <cell r="D40">
            <v>9.2126722563502206</v>
          </cell>
          <cell r="E40">
            <v>129999.99999999999</v>
          </cell>
          <cell r="F40">
            <v>8.4066653969881742</v>
          </cell>
          <cell r="G40">
            <v>-2.6677419354838747</v>
          </cell>
          <cell r="H40">
            <v>121809.56484274019</v>
          </cell>
          <cell r="I40">
            <v>6.8187730139304588</v>
          </cell>
          <cell r="J40">
            <v>-6.3003347363536903</v>
          </cell>
          <cell r="K40">
            <v>102066.35071090047</v>
          </cell>
          <cell r="L40">
            <v>5.5741505812093592</v>
          </cell>
          <cell r="M40">
            <v>-16.208262591963774</v>
          </cell>
          <cell r="N40">
            <v>107792</v>
          </cell>
          <cell r="O40">
            <v>5.196159955265359</v>
          </cell>
          <cell r="P40">
            <v>5.6097325408618133</v>
          </cell>
          <cell r="Q40">
            <v>105878</v>
          </cell>
          <cell r="R40">
            <v>4.641825620485446</v>
          </cell>
          <cell r="S40">
            <v>-1.7756419771411629</v>
          </cell>
          <cell r="T40">
            <v>121528</v>
          </cell>
          <cell r="U40">
            <v>7.3800397397966373</v>
          </cell>
          <cell r="V40">
            <v>14.781163225599286</v>
          </cell>
          <cell r="W40">
            <v>105000</v>
          </cell>
          <cell r="X40">
            <v>6.3763426755862591</v>
          </cell>
          <cell r="Y40">
            <v>-0.82925631387068677</v>
          </cell>
          <cell r="Z40">
            <v>93473</v>
          </cell>
          <cell r="AA40">
            <v>5.6763417039530895</v>
          </cell>
          <cell r="AB40">
            <v>-10.978095238095236</v>
          </cell>
        </row>
        <row r="41">
          <cell r="A41" t="str">
            <v>청  주</v>
          </cell>
          <cell r="B41">
            <v>16</v>
          </cell>
          <cell r="C41">
            <v>60236</v>
          </cell>
          <cell r="D41">
            <v>4.1548484997541326</v>
          </cell>
          <cell r="E41">
            <v>62505</v>
          </cell>
          <cell r="F41">
            <v>4.0419893895288137</v>
          </cell>
          <cell r="G41">
            <v>3.7668503884720224</v>
          </cell>
          <cell r="H41">
            <v>67703</v>
          </cell>
          <cell r="I41">
            <v>3.7899436711570198</v>
          </cell>
          <cell r="J41">
            <v>8.3161347092232489</v>
          </cell>
          <cell r="K41">
            <v>68409</v>
          </cell>
          <cell r="L41">
            <v>3.7360213670226448</v>
          </cell>
          <cell r="M41">
            <v>1.0427898320606062</v>
          </cell>
          <cell r="N41">
            <v>78090</v>
          </cell>
          <cell r="O41">
            <v>3.7643622059769912</v>
          </cell>
          <cell r="P41">
            <v>14.151646713151791</v>
          </cell>
          <cell r="Q41">
            <v>82693</v>
          </cell>
          <cell r="R41">
            <v>3.6253658553694152</v>
          </cell>
          <cell r="S41">
            <v>5.8944807273658739</v>
          </cell>
          <cell r="T41">
            <v>75731</v>
          </cell>
          <cell r="U41">
            <v>4.5989219729983137</v>
          </cell>
          <cell r="V41">
            <v>-8.4190923052737219</v>
          </cell>
          <cell r="W41">
            <v>43836</v>
          </cell>
          <cell r="X41">
            <v>2.6620319764476119</v>
          </cell>
          <cell r="Y41">
            <v>-46.989467064926892</v>
          </cell>
          <cell r="Z41">
            <v>49215</v>
          </cell>
          <cell r="AA41">
            <v>2.9886829026569308</v>
          </cell>
          <cell r="AB41">
            <v>12.270736381056665</v>
          </cell>
        </row>
        <row r="42">
          <cell r="A42" t="str">
            <v>위스키</v>
          </cell>
          <cell r="B42">
            <v>40</v>
          </cell>
          <cell r="C42">
            <v>86197</v>
          </cell>
          <cell r="D42">
            <v>5.9455388162113509</v>
          </cell>
          <cell r="E42">
            <v>97926</v>
          </cell>
          <cell r="F42">
            <v>6.3325470435804911</v>
          </cell>
          <cell r="G42">
            <v>13.607202106801864</v>
          </cell>
          <cell r="H42">
            <v>148218</v>
          </cell>
          <cell r="I42">
            <v>8.2970898047582988</v>
          </cell>
          <cell r="J42">
            <v>51.357147233625398</v>
          </cell>
          <cell r="K42">
            <v>161434</v>
          </cell>
          <cell r="L42">
            <v>8.8163965759466389</v>
          </cell>
          <cell r="M42">
            <v>8.9165958250684696</v>
          </cell>
          <cell r="N42">
            <v>164589</v>
          </cell>
          <cell r="O42">
            <v>7.9340838919137804</v>
          </cell>
          <cell r="P42">
            <v>1.9543590569520717</v>
          </cell>
          <cell r="Q42">
            <v>158910</v>
          </cell>
          <cell r="R42">
            <v>6.9668156685179365</v>
          </cell>
          <cell r="S42">
            <v>-3.4504128465450208</v>
          </cell>
          <cell r="T42">
            <v>157365</v>
          </cell>
          <cell r="U42">
            <v>9.5563158585107786</v>
          </cell>
          <cell r="V42">
            <v>-0.97224844251464049</v>
          </cell>
          <cell r="W42">
            <v>91310</v>
          </cell>
          <cell r="X42">
            <v>5.5449890448360133</v>
          </cell>
          <cell r="Y42">
            <v>-42.539802403876401</v>
          </cell>
          <cell r="Z42">
            <v>134922</v>
          </cell>
          <cell r="AA42">
            <v>8.1934181569090416</v>
          </cell>
          <cell r="AB42">
            <v>47.762567079180798</v>
          </cell>
          <cell r="AC42" t="str">
            <v>수입제외</v>
          </cell>
        </row>
        <row r="43">
          <cell r="A43" t="str">
            <v>과실주</v>
          </cell>
          <cell r="B43">
            <v>12</v>
          </cell>
          <cell r="C43">
            <v>19361</v>
          </cell>
          <cell r="D43">
            <v>1.3354476028245525</v>
          </cell>
          <cell r="E43">
            <v>14870</v>
          </cell>
          <cell r="F43">
            <v>0.96159318810164729</v>
          </cell>
          <cell r="G43">
            <v>-23.196115903104172</v>
          </cell>
          <cell r="H43">
            <v>15179</v>
          </cell>
          <cell r="I43">
            <v>0.84970466573848147</v>
          </cell>
          <cell r="J43">
            <v>2.0780094149293973</v>
          </cell>
          <cell r="K43">
            <v>14812</v>
          </cell>
          <cell r="L43">
            <v>0.8089278967436947</v>
          </cell>
          <cell r="M43">
            <v>-2.4178140852493613</v>
          </cell>
          <cell r="N43">
            <v>14537</v>
          </cell>
          <cell r="O43">
            <v>0.70076236891135257</v>
          </cell>
          <cell r="P43">
            <v>-1.8566027545233652</v>
          </cell>
          <cell r="Q43">
            <v>19851</v>
          </cell>
          <cell r="R43">
            <v>0.87029298241614472</v>
          </cell>
          <cell r="S43">
            <v>36.55499759235056</v>
          </cell>
          <cell r="T43">
            <v>14767</v>
          </cell>
          <cell r="U43">
            <v>0.89675668847983125</v>
          </cell>
          <cell r="V43">
            <v>-25.610800463452719</v>
          </cell>
          <cell r="W43">
            <v>8937</v>
          </cell>
          <cell r="X43">
            <v>0.54271785230204195</v>
          </cell>
          <cell r="Y43">
            <v>-54.979598005138278</v>
          </cell>
          <cell r="Z43">
            <v>10863</v>
          </cell>
          <cell r="AA43">
            <v>0.6596781950942241</v>
          </cell>
          <cell r="AB43">
            <v>21.550855991943592</v>
          </cell>
          <cell r="AC43" t="str">
            <v>수입제외</v>
          </cell>
        </row>
        <row r="44">
          <cell r="A44" t="str">
            <v>리큐르</v>
          </cell>
          <cell r="B44">
            <v>35</v>
          </cell>
          <cell r="C44">
            <v>20214</v>
          </cell>
          <cell r="D44">
            <v>1.3942842747531381</v>
          </cell>
          <cell r="E44">
            <v>28261</v>
          </cell>
          <cell r="F44">
            <v>1.8275443906483291</v>
          </cell>
          <cell r="G44">
            <v>39.809043237360243</v>
          </cell>
          <cell r="H44">
            <v>33283</v>
          </cell>
          <cell r="I44">
            <v>1.8631477956238141</v>
          </cell>
          <cell r="J44">
            <v>17.770071830437701</v>
          </cell>
          <cell r="K44">
            <v>44169</v>
          </cell>
          <cell r="L44">
            <v>2.412202016694049</v>
          </cell>
          <cell r="M44">
            <v>32.707388156115741</v>
          </cell>
          <cell r="N44">
            <v>56050</v>
          </cell>
          <cell r="O44">
            <v>2.7019144787426095</v>
          </cell>
          <cell r="P44">
            <v>26.898956281554945</v>
          </cell>
          <cell r="Q44">
            <v>55094</v>
          </cell>
          <cell r="R44">
            <v>2.4153907396723131</v>
          </cell>
          <cell r="S44">
            <v>-1.7056199821587938</v>
          </cell>
          <cell r="T44">
            <v>47899</v>
          </cell>
          <cell r="U44">
            <v>2.9087660744562496</v>
          </cell>
          <cell r="V44">
            <v>-13.059498311975887</v>
          </cell>
          <cell r="W44">
            <v>30868</v>
          </cell>
          <cell r="X44">
            <v>1.8745232924761583</v>
          </cell>
          <cell r="Y44">
            <v>-43.972120376084511</v>
          </cell>
          <cell r="Z44">
            <v>41723</v>
          </cell>
          <cell r="AA44">
            <v>2.5337156709855759</v>
          </cell>
          <cell r="AB44">
            <v>35.165867565115974</v>
          </cell>
        </row>
        <row r="45">
          <cell r="A45" t="str">
            <v>일반증류주</v>
          </cell>
          <cell r="B45">
            <v>40</v>
          </cell>
          <cell r="C45">
            <v>34259</v>
          </cell>
          <cell r="D45">
            <v>2.3630545645971979</v>
          </cell>
          <cell r="E45">
            <v>15566</v>
          </cell>
          <cell r="F45">
            <v>1.0066011813039839</v>
          </cell>
          <cell r="G45">
            <v>-54.563764266324178</v>
          </cell>
          <cell r="H45">
            <v>12968</v>
          </cell>
          <cell r="I45">
            <v>0.72593518053209216</v>
          </cell>
          <cell r="J45">
            <v>-16.690222279326733</v>
          </cell>
          <cell r="K45">
            <v>8059</v>
          </cell>
          <cell r="L45">
            <v>0.44012624357665647</v>
          </cell>
          <cell r="M45">
            <v>-37.854719309068471</v>
          </cell>
          <cell r="N45">
            <v>4429</v>
          </cell>
          <cell r="O45">
            <v>0.21350185952454981</v>
          </cell>
          <cell r="P45">
            <v>-45.042809281548578</v>
          </cell>
          <cell r="Q45">
            <v>2379</v>
          </cell>
          <cell r="R45">
            <v>0.10429837313828062</v>
          </cell>
          <cell r="S45">
            <v>-46.285843305486566</v>
          </cell>
          <cell r="T45">
            <v>1892</v>
          </cell>
          <cell r="U45">
            <v>0.11489562230675429</v>
          </cell>
          <cell r="V45">
            <v>-20.470786044556533</v>
          </cell>
          <cell r="W45">
            <v>1238</v>
          </cell>
          <cell r="X45">
            <v>7.5180116498817035E-2</v>
          </cell>
          <cell r="Y45">
            <v>-47.961328289197148</v>
          </cell>
          <cell r="Z45">
            <v>1106</v>
          </cell>
          <cell r="AA45">
            <v>6.7164142849508598E-2</v>
          </cell>
          <cell r="AB45">
            <v>-10.662358642972535</v>
          </cell>
        </row>
        <row r="46">
          <cell r="A46" t="str">
            <v>기타주류</v>
          </cell>
          <cell r="B46">
            <v>25</v>
          </cell>
          <cell r="C46">
            <v>2311</v>
          </cell>
          <cell r="D46">
            <v>0.15940392594016534</v>
          </cell>
          <cell r="E46">
            <v>1493</v>
          </cell>
          <cell r="F46">
            <v>9.6547318751564179E-2</v>
          </cell>
          <cell r="G46">
            <v>-35.395932496754654</v>
          </cell>
          <cell r="H46">
            <v>1940</v>
          </cell>
          <cell r="I46">
            <v>0.10859918647688609</v>
          </cell>
          <cell r="J46">
            <v>29.939718687206977</v>
          </cell>
          <cell r="K46">
            <v>1974</v>
          </cell>
          <cell r="L46">
            <v>0.10780608075695741</v>
          </cell>
          <cell r="M46">
            <v>1.7525773195876297</v>
          </cell>
          <cell r="N46">
            <v>2162</v>
          </cell>
          <cell r="O46">
            <v>0.10422014456809138</v>
          </cell>
          <cell r="P46">
            <v>9.5238095238095326</v>
          </cell>
          <cell r="Q46">
            <v>2446</v>
          </cell>
          <cell r="R46">
            <v>0.10723573799757645</v>
          </cell>
          <cell r="S46">
            <v>13.135985198889927</v>
          </cell>
          <cell r="T46">
            <v>2151</v>
          </cell>
          <cell r="U46">
            <v>0.1306239342398671</v>
          </cell>
          <cell r="V46">
            <v>-12.060506950122658</v>
          </cell>
          <cell r="W46">
            <v>1289</v>
          </cell>
          <cell r="X46">
            <v>7.8277197226958931E-2</v>
          </cell>
          <cell r="Y46">
            <v>-47.301717089125106</v>
          </cell>
          <cell r="Z46">
            <v>1679</v>
          </cell>
          <cell r="AA46">
            <v>0.10196075573627933</v>
          </cell>
          <cell r="AB46">
            <v>30.256012412723038</v>
          </cell>
        </row>
        <row r="47">
          <cell r="A47" t="str">
            <v>브랜디</v>
          </cell>
          <cell r="B47">
            <v>40</v>
          </cell>
          <cell r="C47">
            <v>2700</v>
          </cell>
          <cell r="D47">
            <v>0.18623565557699975</v>
          </cell>
          <cell r="E47">
            <v>1897</v>
          </cell>
          <cell r="F47">
            <v>0.12267264813912743</v>
          </cell>
          <cell r="G47">
            <v>-29.740740740740748</v>
          </cell>
          <cell r="H47">
            <v>3384</v>
          </cell>
          <cell r="I47">
            <v>0.18943280775143428</v>
          </cell>
          <cell r="J47">
            <v>78.38692672641011</v>
          </cell>
          <cell r="K47">
            <v>4107</v>
          </cell>
          <cell r="L47">
            <v>0.2242956300247336</v>
          </cell>
          <cell r="M47">
            <v>21.365248226950357</v>
          </cell>
          <cell r="N47">
            <v>4247</v>
          </cell>
          <cell r="O47">
            <v>0.20472847085138021</v>
          </cell>
          <cell r="P47">
            <v>3.4088142196250288</v>
          </cell>
          <cell r="Q47">
            <v>3687</v>
          </cell>
          <cell r="R47">
            <v>0.16164274979438445</v>
          </cell>
          <cell r="S47">
            <v>-13.185778196373903</v>
          </cell>
          <cell r="T47">
            <v>2692</v>
          </cell>
          <cell r="U47">
            <v>0.16347728078741153</v>
          </cell>
          <cell r="V47">
            <v>-26.986710062381334</v>
          </cell>
          <cell r="W47">
            <v>1193</v>
          </cell>
          <cell r="X47">
            <v>7.2447398209280062E-2</v>
          </cell>
          <cell r="Y47">
            <v>-67.643070246813124</v>
          </cell>
          <cell r="Z47">
            <v>1737</v>
          </cell>
          <cell r="AA47">
            <v>0.10548292597612698</v>
          </cell>
          <cell r="AB47">
            <v>45.599329421626152</v>
          </cell>
        </row>
        <row r="48">
          <cell r="A48" t="str">
            <v>계</v>
          </cell>
          <cell r="B48">
            <v>40</v>
          </cell>
          <cell r="C48">
            <v>1449776.086987637</v>
          </cell>
          <cell r="D48">
            <v>100</v>
          </cell>
          <cell r="E48">
            <v>1546391.9861325114</v>
          </cell>
          <cell r="F48">
            <v>100</v>
          </cell>
          <cell r="G48">
            <v>6.6641945616322147</v>
          </cell>
          <cell r="H48">
            <v>1786385.3891878864</v>
          </cell>
          <cell r="I48">
            <v>100</v>
          </cell>
          <cell r="J48">
            <v>15.519571053623508</v>
          </cell>
          <cell r="K48">
            <v>1831065.5448557385</v>
          </cell>
          <cell r="L48">
            <v>100</v>
          </cell>
          <cell r="M48">
            <v>2.5011487408192608</v>
          </cell>
          <cell r="N48">
            <v>2074455</v>
          </cell>
          <cell r="O48">
            <v>100</v>
          </cell>
          <cell r="P48">
            <v>13.292230626481327</v>
          </cell>
          <cell r="Q48">
            <v>2280956</v>
          </cell>
          <cell r="R48">
            <v>100</v>
          </cell>
          <cell r="S48">
            <v>9.9544699692208241</v>
          </cell>
          <cell r="T48">
            <v>2328719</v>
          </cell>
          <cell r="U48">
            <v>100</v>
          </cell>
          <cell r="V48">
            <v>2.0939904145454733</v>
          </cell>
          <cell r="W48">
            <v>1536767</v>
          </cell>
          <cell r="X48">
            <v>100</v>
          </cell>
          <cell r="Y48">
            <v>-32.626188317530008</v>
          </cell>
          <cell r="Z48">
            <v>1646712</v>
          </cell>
          <cell r="AA48">
            <v>100</v>
          </cell>
          <cell r="AB48">
            <v>7.1543051093626957</v>
          </cell>
        </row>
        <row r="49">
          <cell r="A49" t="str">
            <v>계</v>
          </cell>
          <cell r="C49">
            <v>1449776.086987637</v>
          </cell>
          <cell r="D49">
            <v>100</v>
          </cell>
          <cell r="E49">
            <v>1546391.9861325114</v>
          </cell>
          <cell r="F49">
            <v>100</v>
          </cell>
          <cell r="G49">
            <v>6.6641945616322147</v>
          </cell>
          <cell r="H49">
            <v>1786385.3891878864</v>
          </cell>
          <cell r="I49">
            <v>100</v>
          </cell>
          <cell r="J49">
            <v>15.519571053623508</v>
          </cell>
          <cell r="K49">
            <v>1831065.5448557385</v>
          </cell>
          <cell r="L49">
            <v>100</v>
          </cell>
          <cell r="M49">
            <v>2.5011487408192608</v>
          </cell>
          <cell r="N49">
            <v>2074455</v>
          </cell>
          <cell r="O49">
            <v>100</v>
          </cell>
          <cell r="P49">
            <v>13.292230626481327</v>
          </cell>
          <cell r="Q49">
            <v>2280956</v>
          </cell>
          <cell r="R49">
            <v>100</v>
          </cell>
          <cell r="S49">
            <v>9.9544699692208241</v>
          </cell>
          <cell r="T49">
            <v>2328719</v>
          </cell>
          <cell r="U49">
            <v>100</v>
          </cell>
          <cell r="V49">
            <v>2.0939904145454733</v>
          </cell>
          <cell r="W49">
            <v>1536767</v>
          </cell>
          <cell r="X49">
            <v>100</v>
          </cell>
          <cell r="Y49">
            <v>-32.626188317530008</v>
          </cell>
          <cell r="Z49">
            <v>1646712</v>
          </cell>
          <cell r="AA49">
            <v>100</v>
          </cell>
          <cell r="AB49">
            <v>7.1543051093626957</v>
          </cell>
        </row>
      </sheetData>
      <sheetData sheetId="3" refreshError="1">
        <row r="1">
          <cell r="A1" t="str">
            <v>위스키 시장 ( 수량 )</v>
          </cell>
        </row>
        <row r="3">
          <cell r="AC3" t="str">
            <v>단위:㎘,%</v>
          </cell>
        </row>
        <row r="4">
          <cell r="A4" t="str">
            <v>회  사</v>
          </cell>
          <cell r="B4" t="str">
            <v>품  명</v>
          </cell>
          <cell r="C4">
            <v>1993</v>
          </cell>
          <cell r="E4">
            <v>1994</v>
          </cell>
          <cell r="H4">
            <v>1995</v>
          </cell>
          <cell r="K4">
            <v>1996</v>
          </cell>
          <cell r="N4">
            <v>1997</v>
          </cell>
          <cell r="Q4" t="str">
            <v>1997 (1~10월)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C5" t="str">
            <v>수  량</v>
          </cell>
          <cell r="D5" t="str">
            <v>M / S</v>
          </cell>
          <cell r="E5" t="str">
            <v>수  량</v>
          </cell>
          <cell r="F5" t="str">
            <v>M / S</v>
          </cell>
          <cell r="G5" t="str">
            <v>증감율</v>
          </cell>
          <cell r="H5" t="str">
            <v>수  량</v>
          </cell>
          <cell r="I5" t="str">
            <v>M / S</v>
          </cell>
          <cell r="J5" t="str">
            <v>증감율</v>
          </cell>
          <cell r="K5" t="str">
            <v>수  량</v>
          </cell>
          <cell r="L5" t="str">
            <v>M / S</v>
          </cell>
          <cell r="M5" t="str">
            <v>증감율</v>
          </cell>
          <cell r="N5" t="str">
            <v>수  량</v>
          </cell>
          <cell r="O5" t="str">
            <v>M / S</v>
          </cell>
          <cell r="P5" t="str">
            <v>증감율</v>
          </cell>
          <cell r="Q5" t="str">
            <v>수  량</v>
          </cell>
          <cell r="R5" t="str">
            <v>M / S</v>
          </cell>
          <cell r="S5" t="str">
            <v>증감율</v>
          </cell>
          <cell r="T5" t="str">
            <v>수  량</v>
          </cell>
          <cell r="U5" t="str">
            <v>M / S</v>
          </cell>
          <cell r="V5" t="str">
            <v>증감율</v>
          </cell>
          <cell r="W5" t="str">
            <v>수  량</v>
          </cell>
          <cell r="X5" t="str">
            <v>M / S</v>
          </cell>
          <cell r="Y5" t="str">
            <v>증감율</v>
          </cell>
          <cell r="Z5" t="str">
            <v>수  량</v>
          </cell>
          <cell r="AA5" t="str">
            <v>M / S</v>
          </cell>
          <cell r="AB5" t="str">
            <v>증감율</v>
          </cell>
        </row>
        <row r="6">
          <cell r="A6" t="str">
            <v>진  로</v>
          </cell>
          <cell r="B6" t="str">
            <v>V I P</v>
          </cell>
          <cell r="C6">
            <v>3125</v>
          </cell>
          <cell r="D6">
            <v>25.26477484032662</v>
          </cell>
          <cell r="E6">
            <v>2265</v>
          </cell>
          <cell r="F6">
            <v>13.545840559775133</v>
          </cell>
          <cell r="G6">
            <v>-27.519999999999996</v>
          </cell>
          <cell r="H6">
            <v>563</v>
          </cell>
          <cell r="I6">
            <v>3.4034578648289204</v>
          </cell>
          <cell r="J6">
            <v>-75.143487858719652</v>
          </cell>
          <cell r="K6">
            <v>309</v>
          </cell>
          <cell r="L6">
            <v>2.1947581504368205</v>
          </cell>
          <cell r="M6">
            <v>-45.115452930728239</v>
          </cell>
          <cell r="N6">
            <v>-14</v>
          </cell>
          <cell r="O6">
            <v>-0.11964789334244937</v>
          </cell>
          <cell r="P6">
            <v>-104.53074433656958</v>
          </cell>
          <cell r="Q6">
            <v>-14</v>
          </cell>
          <cell r="R6">
            <v>-0.11964789334244937</v>
          </cell>
          <cell r="T6">
            <v>-53</v>
          </cell>
          <cell r="U6">
            <v>-0.63020214030915578</v>
          </cell>
          <cell r="V6">
            <v>278.57142857142856</v>
          </cell>
          <cell r="W6">
            <v>-30</v>
          </cell>
          <cell r="X6">
            <v>-0.356718192627824</v>
          </cell>
          <cell r="Y6">
            <v>-43.39622641509434</v>
          </cell>
          <cell r="Z6">
            <v>-4</v>
          </cell>
          <cell r="AA6">
            <v>-4.7562425683709872E-2</v>
          </cell>
          <cell r="AB6">
            <v>-86.666666666666671</v>
          </cell>
        </row>
        <row r="7">
          <cell r="B7" t="str">
            <v>임페리얼</v>
          </cell>
          <cell r="D7">
            <v>0</v>
          </cell>
          <cell r="E7">
            <v>1093</v>
          </cell>
          <cell r="F7">
            <v>6.5366903893307819</v>
          </cell>
          <cell r="H7">
            <v>4881</v>
          </cell>
          <cell r="I7">
            <v>29.506710192237939</v>
          </cell>
          <cell r="J7">
            <v>346.5690759377859</v>
          </cell>
          <cell r="K7">
            <v>6342</v>
          </cell>
          <cell r="L7">
            <v>45.045812912848923</v>
          </cell>
          <cell r="M7">
            <v>29.932390903503375</v>
          </cell>
          <cell r="N7">
            <v>4921</v>
          </cell>
          <cell r="O7">
            <v>42.056234509870947</v>
          </cell>
          <cell r="P7">
            <v>-22.406181015452546</v>
          </cell>
          <cell r="Q7">
            <v>4921</v>
          </cell>
          <cell r="R7">
            <v>42.056234509870947</v>
          </cell>
          <cell r="T7">
            <v>3884</v>
          </cell>
          <cell r="U7">
            <v>46.183115338882288</v>
          </cell>
          <cell r="V7">
            <v>-21.072952651900025</v>
          </cell>
          <cell r="W7">
            <v>2262</v>
          </cell>
          <cell r="X7">
            <v>26.896551724137929</v>
          </cell>
          <cell r="Y7">
            <v>-41.761071060762099</v>
          </cell>
          <cell r="Z7">
            <v>3469</v>
          </cell>
          <cell r="AA7">
            <v>41.248513674197383</v>
          </cell>
          <cell r="AB7">
            <v>53.359858532272312</v>
          </cell>
          <cell r="AC7" t="str">
            <v xml:space="preserve"> S.B포함</v>
          </cell>
        </row>
        <row r="8">
          <cell r="B8" t="str">
            <v>퍼스트클래식</v>
          </cell>
          <cell r="D8">
            <v>0</v>
          </cell>
          <cell r="F8">
            <v>0</v>
          </cell>
          <cell r="H8">
            <v>177</v>
          </cell>
          <cell r="I8">
            <v>1.0700036271309394</v>
          </cell>
          <cell r="K8">
            <v>7</v>
          </cell>
          <cell r="L8">
            <v>4.9719440301157755E-2</v>
          </cell>
          <cell r="M8">
            <v>-96.045197740112997</v>
          </cell>
          <cell r="N8">
            <v>-35</v>
          </cell>
          <cell r="O8">
            <v>-0.29911973335612341</v>
          </cell>
          <cell r="P8">
            <v>-600</v>
          </cell>
          <cell r="Q8">
            <v>-35</v>
          </cell>
          <cell r="R8">
            <v>-0.29911973335612341</v>
          </cell>
          <cell r="T8">
            <v>-2</v>
          </cell>
          <cell r="U8">
            <v>-2.3781212841854936E-2</v>
          </cell>
          <cell r="V8">
            <v>-94.285714285714292</v>
          </cell>
          <cell r="W8">
            <v>-1</v>
          </cell>
          <cell r="X8">
            <v>-1.1890606420927468E-2</v>
          </cell>
          <cell r="Y8">
            <v>-50</v>
          </cell>
          <cell r="Z8">
            <v>0</v>
          </cell>
          <cell r="AA8">
            <v>0</v>
          </cell>
          <cell r="AB8">
            <v>-100</v>
          </cell>
        </row>
        <row r="9">
          <cell r="B9" t="str">
            <v>칼튼힐</v>
          </cell>
          <cell r="D9">
            <v>0</v>
          </cell>
          <cell r="F9">
            <v>0</v>
          </cell>
          <cell r="I9">
            <v>0</v>
          </cell>
          <cell r="K9">
            <v>388</v>
          </cell>
          <cell r="L9">
            <v>2.7558775481213154</v>
          </cell>
          <cell r="N9">
            <v>1050</v>
          </cell>
          <cell r="O9">
            <v>8.973592000683702</v>
          </cell>
          <cell r="P9">
            <v>170.61855670103097</v>
          </cell>
          <cell r="Q9">
            <v>1050</v>
          </cell>
          <cell r="R9">
            <v>8.973592000683702</v>
          </cell>
          <cell r="T9">
            <v>317</v>
          </cell>
          <cell r="U9">
            <v>3.7693222354340068</v>
          </cell>
          <cell r="V9">
            <v>-69.80952380952381</v>
          </cell>
          <cell r="W9">
            <v>182</v>
          </cell>
          <cell r="X9">
            <v>2.1640903686087993</v>
          </cell>
          <cell r="Y9">
            <v>-42.586750788643535</v>
          </cell>
          <cell r="Z9">
            <v>207</v>
          </cell>
          <cell r="AA9">
            <v>2.4613555291319855</v>
          </cell>
          <cell r="AB9">
            <v>13.736263736263737</v>
          </cell>
        </row>
        <row r="10">
          <cell r="B10" t="str">
            <v>계</v>
          </cell>
          <cell r="C10">
            <v>3125</v>
          </cell>
          <cell r="D10">
            <v>25.26477484032662</v>
          </cell>
          <cell r="E10">
            <v>3358</v>
          </cell>
          <cell r="F10">
            <v>20.082530949105916</v>
          </cell>
          <cell r="G10">
            <v>7.4559999999999889</v>
          </cell>
          <cell r="H10">
            <v>5621</v>
          </cell>
          <cell r="I10">
            <v>33.980171684197799</v>
          </cell>
          <cell r="J10">
            <v>67.391304347826093</v>
          </cell>
          <cell r="K10">
            <v>7046</v>
          </cell>
          <cell r="L10">
            <v>50.046168051708214</v>
          </cell>
          <cell r="M10">
            <v>25.351360967799337</v>
          </cell>
          <cell r="N10">
            <v>5922</v>
          </cell>
          <cell r="O10">
            <v>50.611058883856089</v>
          </cell>
          <cell r="P10">
            <v>-15.952313369287538</v>
          </cell>
          <cell r="Q10">
            <v>5922</v>
          </cell>
          <cell r="R10">
            <v>50.611058883856089</v>
          </cell>
          <cell r="S10">
            <v>0</v>
          </cell>
          <cell r="T10">
            <v>4146</v>
          </cell>
          <cell r="U10">
            <v>49.298454221165279</v>
          </cell>
          <cell r="V10">
            <v>-29.989868287740634</v>
          </cell>
          <cell r="W10">
            <v>2413</v>
          </cell>
          <cell r="X10">
            <v>28.692033293697978</v>
          </cell>
          <cell r="Y10">
            <v>-41.799324650265312</v>
          </cell>
          <cell r="Z10">
            <v>3672</v>
          </cell>
          <cell r="AA10">
            <v>43.662306777645661</v>
          </cell>
          <cell r="AB10">
            <v>52.175714877745548</v>
          </cell>
        </row>
        <row r="11">
          <cell r="A11" t="str">
            <v>OB시그램</v>
          </cell>
          <cell r="B11" t="str">
            <v>패스포드</v>
          </cell>
          <cell r="C11">
            <v>5309</v>
          </cell>
          <cell r="D11">
            <v>42.921820680734093</v>
          </cell>
          <cell r="E11">
            <v>8801</v>
          </cell>
          <cell r="F11">
            <v>52.634411817475034</v>
          </cell>
          <cell r="G11">
            <v>65.775098888679594</v>
          </cell>
          <cell r="H11">
            <v>9307</v>
          </cell>
          <cell r="I11">
            <v>56.2628460887438</v>
          </cell>
          <cell r="J11">
            <v>5.7493466651516769</v>
          </cell>
          <cell r="K11">
            <v>3840</v>
          </cell>
          <cell r="L11">
            <v>27.274664393777968</v>
          </cell>
          <cell r="M11">
            <v>-58.740732781777155</v>
          </cell>
          <cell r="N11">
            <v>1343</v>
          </cell>
          <cell r="O11">
            <v>11.477651482779249</v>
          </cell>
          <cell r="P11">
            <v>-65.026041666666657</v>
          </cell>
          <cell r="Q11">
            <v>1343</v>
          </cell>
          <cell r="R11">
            <v>11.477651482779249</v>
          </cell>
          <cell r="T11">
            <v>900</v>
          </cell>
          <cell r="U11">
            <v>10.701545778834721</v>
          </cell>
          <cell r="V11">
            <v>-32.985852568875657</v>
          </cell>
          <cell r="W11">
            <v>591</v>
          </cell>
          <cell r="X11">
            <v>7.0273483947681337</v>
          </cell>
          <cell r="Y11">
            <v>-34.333333333333343</v>
          </cell>
          <cell r="Z11">
            <v>562</v>
          </cell>
          <cell r="AA11">
            <v>6.682520808561236</v>
          </cell>
          <cell r="AB11">
            <v>-4.9069373942470378</v>
          </cell>
        </row>
        <row r="12">
          <cell r="B12" t="str">
            <v>썸씽스페셜</v>
          </cell>
          <cell r="C12">
            <v>3252</v>
          </cell>
          <cell r="D12">
            <v>26.291535289837498</v>
          </cell>
          <cell r="E12">
            <v>3811</v>
          </cell>
          <cell r="F12">
            <v>22.791699061060942</v>
          </cell>
          <cell r="G12">
            <v>17.189421894218953</v>
          </cell>
          <cell r="H12">
            <v>1322</v>
          </cell>
          <cell r="I12">
            <v>7.9917785032039657</v>
          </cell>
          <cell r="J12">
            <v>-65.310942009971143</v>
          </cell>
          <cell r="K12">
            <v>1083</v>
          </cell>
          <cell r="L12">
            <v>7.6923076923076925</v>
          </cell>
          <cell r="M12">
            <v>-18.07866868381241</v>
          </cell>
          <cell r="N12">
            <v>850</v>
          </cell>
          <cell r="O12">
            <v>7.2643363815058537</v>
          </cell>
          <cell r="P12">
            <v>-21.514312096029556</v>
          </cell>
          <cell r="Q12">
            <v>850</v>
          </cell>
          <cell r="R12">
            <v>7.2643363815058537</v>
          </cell>
          <cell r="T12">
            <v>649</v>
          </cell>
          <cell r="U12">
            <v>7.7170035671819264</v>
          </cell>
          <cell r="V12">
            <v>-23.647058823529406</v>
          </cell>
          <cell r="W12">
            <v>345</v>
          </cell>
          <cell r="X12">
            <v>4.1022592152199762</v>
          </cell>
          <cell r="Y12">
            <v>-46.841294298921419</v>
          </cell>
          <cell r="Z12">
            <v>439</v>
          </cell>
          <cell r="AA12">
            <v>5.2199762187871581</v>
          </cell>
          <cell r="AB12">
            <v>27.246376811594203</v>
          </cell>
        </row>
        <row r="13">
          <cell r="B13" t="str">
            <v>베리나인골드</v>
          </cell>
          <cell r="C13">
            <v>683</v>
          </cell>
          <cell r="D13">
            <v>5.5218691891017864</v>
          </cell>
          <cell r="E13">
            <v>210</v>
          </cell>
          <cell r="F13">
            <v>1.2559057472639197</v>
          </cell>
          <cell r="G13">
            <v>-69.253294289897511</v>
          </cell>
          <cell r="H13">
            <v>73</v>
          </cell>
          <cell r="I13">
            <v>0.44130093096360778</v>
          </cell>
          <cell r="J13">
            <v>-65.238095238095241</v>
          </cell>
          <cell r="K13">
            <v>32</v>
          </cell>
          <cell r="L13">
            <v>0.22728886994814973</v>
          </cell>
          <cell r="M13">
            <v>-56.164383561643838</v>
          </cell>
          <cell r="N13">
            <v>-27</v>
          </cell>
          <cell r="O13">
            <v>-0.2307495085890095</v>
          </cell>
          <cell r="P13">
            <v>-184.375</v>
          </cell>
          <cell r="Q13">
            <v>-27</v>
          </cell>
          <cell r="R13">
            <v>-0.2307495085890095</v>
          </cell>
          <cell r="T13">
            <v>0</v>
          </cell>
          <cell r="U13">
            <v>0</v>
          </cell>
          <cell r="V13">
            <v>-100</v>
          </cell>
          <cell r="W13">
            <v>0</v>
          </cell>
          <cell r="X13">
            <v>0</v>
          </cell>
          <cell r="Y13" t="e">
            <v>#DIV/0!</v>
          </cell>
          <cell r="Z13">
            <v>0</v>
          </cell>
          <cell r="AA13">
            <v>0</v>
          </cell>
        </row>
        <row r="14">
          <cell r="B14" t="str">
            <v>퀸   앤</v>
          </cell>
          <cell r="D14">
            <v>0</v>
          </cell>
          <cell r="E14">
            <v>541</v>
          </cell>
          <cell r="F14">
            <v>3.2354524250941932</v>
          </cell>
          <cell r="H14">
            <v>109</v>
          </cell>
          <cell r="I14">
            <v>0.65892878732922255</v>
          </cell>
          <cell r="J14">
            <v>-79.852125693160815</v>
          </cell>
          <cell r="K14">
            <v>20</v>
          </cell>
          <cell r="L14">
            <v>0.14205554371759357</v>
          </cell>
          <cell r="M14">
            <v>-81.651376146788991</v>
          </cell>
          <cell r="N14">
            <v>-34</v>
          </cell>
          <cell r="O14">
            <v>-0.29057345526023415</v>
          </cell>
          <cell r="P14">
            <v>-270</v>
          </cell>
          <cell r="Q14">
            <v>-34</v>
          </cell>
          <cell r="R14">
            <v>-0.29057345526023415</v>
          </cell>
          <cell r="T14">
            <v>1</v>
          </cell>
          <cell r="U14">
            <v>1.1890606420927468E-2</v>
          </cell>
          <cell r="V14">
            <v>-102.94117647058823</v>
          </cell>
          <cell r="W14">
            <v>1</v>
          </cell>
          <cell r="X14">
            <v>1.1890606420927468E-2</v>
          </cell>
          <cell r="Y14">
            <v>0</v>
          </cell>
          <cell r="Z14">
            <v>0</v>
          </cell>
          <cell r="AA14">
            <v>0</v>
          </cell>
          <cell r="AB14">
            <v>-100</v>
          </cell>
        </row>
        <row r="15">
          <cell r="B15" t="str">
            <v>윈   저</v>
          </cell>
          <cell r="D15">
            <v>0</v>
          </cell>
          <cell r="F15">
            <v>0</v>
          </cell>
          <cell r="I15">
            <v>0</v>
          </cell>
          <cell r="K15">
            <v>1949</v>
          </cell>
          <cell r="L15">
            <v>13.843312735279495</v>
          </cell>
          <cell r="N15">
            <v>3534</v>
          </cell>
          <cell r="O15">
            <v>30.202546790872574</v>
          </cell>
          <cell r="Q15">
            <v>3534</v>
          </cell>
          <cell r="R15">
            <v>30.202546790872574</v>
          </cell>
          <cell r="T15">
            <v>2663</v>
          </cell>
          <cell r="U15">
            <v>31.664684898929846</v>
          </cell>
          <cell r="V15">
            <v>-24.64629315223543</v>
          </cell>
          <cell r="W15">
            <v>1604</v>
          </cell>
          <cell r="X15">
            <v>19.072532699167656</v>
          </cell>
          <cell r="Y15">
            <v>-39.767179872324441</v>
          </cell>
          <cell r="Z15">
            <v>2215</v>
          </cell>
          <cell r="AA15">
            <v>26.337693222354343</v>
          </cell>
          <cell r="AB15">
            <v>38.092269326683294</v>
          </cell>
        </row>
        <row r="16">
          <cell r="B16" t="str">
            <v>계</v>
          </cell>
          <cell r="C16">
            <v>9244</v>
          </cell>
          <cell r="D16">
            <v>74.735225159673377</v>
          </cell>
          <cell r="E16">
            <v>13363</v>
          </cell>
          <cell r="F16">
            <v>79.917469050894084</v>
          </cell>
          <cell r="G16">
            <v>44.558632626568595</v>
          </cell>
          <cell r="H16">
            <v>10811</v>
          </cell>
          <cell r="I16">
            <v>65.354854310240597</v>
          </cell>
          <cell r="J16">
            <v>-19.097508044600758</v>
          </cell>
          <cell r="K16">
            <v>6924</v>
          </cell>
          <cell r="L16">
            <v>49.179629235030895</v>
          </cell>
          <cell r="M16">
            <v>-35.954120802885953</v>
          </cell>
          <cell r="N16">
            <v>5666</v>
          </cell>
          <cell r="O16">
            <v>48.423211691308438</v>
          </cell>
          <cell r="P16">
            <v>-18.16868861929521</v>
          </cell>
          <cell r="Q16">
            <v>5666</v>
          </cell>
          <cell r="R16">
            <v>48.423211691308438</v>
          </cell>
          <cell r="S16">
            <v>0</v>
          </cell>
          <cell r="T16">
            <v>4213</v>
          </cell>
          <cell r="U16">
            <v>50.095124851367423</v>
          </cell>
          <cell r="V16">
            <v>-25.644193434521711</v>
          </cell>
          <cell r="W16">
            <v>2541</v>
          </cell>
          <cell r="X16">
            <v>30.214030915576696</v>
          </cell>
          <cell r="Y16">
            <v>-39.686684073107045</v>
          </cell>
          <cell r="Z16">
            <v>3216</v>
          </cell>
          <cell r="AA16">
            <v>38.240190249702735</v>
          </cell>
          <cell r="AB16">
            <v>26.564344746162931</v>
          </cell>
        </row>
        <row r="17">
          <cell r="A17" t="str">
            <v>보  해</v>
          </cell>
          <cell r="B17" t="str">
            <v>앰버서더</v>
          </cell>
          <cell r="D17">
            <v>0</v>
          </cell>
          <cell r="F17">
            <v>0</v>
          </cell>
          <cell r="H17">
            <v>110</v>
          </cell>
          <cell r="I17">
            <v>0.6649740055616008</v>
          </cell>
          <cell r="K17">
            <v>109</v>
          </cell>
          <cell r="L17">
            <v>0.77420271326088508</v>
          </cell>
          <cell r="M17">
            <v>-0.90909090909090651</v>
          </cell>
          <cell r="N17">
            <v>103</v>
          </cell>
          <cell r="O17">
            <v>0.8802666438765917</v>
          </cell>
          <cell r="P17">
            <v>-5.5045871559633071</v>
          </cell>
          <cell r="Q17">
            <v>103</v>
          </cell>
          <cell r="R17">
            <v>0.8802666438765917</v>
          </cell>
          <cell r="T17">
            <v>48</v>
          </cell>
          <cell r="U17">
            <v>0.57074910820451841</v>
          </cell>
          <cell r="V17">
            <v>-53.398058252427184</v>
          </cell>
          <cell r="W17">
            <v>4</v>
          </cell>
          <cell r="X17">
            <v>8.0661423674127847E-2</v>
          </cell>
          <cell r="Y17">
            <v>-91.666666666666671</v>
          </cell>
          <cell r="Z17">
            <v>23</v>
          </cell>
          <cell r="AA17">
            <v>0.33098287523384662</v>
          </cell>
          <cell r="AB17">
            <v>475</v>
          </cell>
        </row>
        <row r="18">
          <cell r="A18" t="str">
            <v>롯  데</v>
          </cell>
          <cell r="B18" t="str">
            <v>스카치블루</v>
          </cell>
          <cell r="D18">
            <v>0</v>
          </cell>
          <cell r="F18">
            <v>0</v>
          </cell>
          <cell r="I18">
            <v>0</v>
          </cell>
          <cell r="N18">
            <v>10</v>
          </cell>
          <cell r="O18">
            <v>8.5462780958892412E-2</v>
          </cell>
          <cell r="Q18">
            <v>10</v>
          </cell>
          <cell r="T18">
            <v>1</v>
          </cell>
          <cell r="U18">
            <v>1.1890606420927468E-2</v>
          </cell>
          <cell r="V18">
            <v>-90</v>
          </cell>
          <cell r="W18">
            <v>1</v>
          </cell>
          <cell r="X18">
            <v>1.1890606420927468E-2</v>
          </cell>
          <cell r="Y18">
            <v>0</v>
          </cell>
          <cell r="Z18">
            <v>0</v>
          </cell>
          <cell r="AA18">
            <v>0</v>
          </cell>
          <cell r="AB18">
            <v>-100</v>
          </cell>
        </row>
        <row r="19">
          <cell r="B19" t="str">
            <v>인터내셔널</v>
          </cell>
          <cell r="D19">
            <v>0</v>
          </cell>
          <cell r="F19">
            <v>0</v>
          </cell>
          <cell r="I19">
            <v>0</v>
          </cell>
          <cell r="O19">
            <v>0</v>
          </cell>
          <cell r="T19">
            <v>2</v>
          </cell>
          <cell r="U19">
            <v>2.3781212841854936E-2</v>
          </cell>
          <cell r="W19">
            <v>0</v>
          </cell>
          <cell r="X19">
            <v>0</v>
          </cell>
          <cell r="Z19">
            <v>38</v>
          </cell>
          <cell r="AA19">
            <v>0.45184304399524378</v>
          </cell>
        </row>
        <row r="20">
          <cell r="B20" t="str">
            <v>계</v>
          </cell>
          <cell r="N20">
            <v>10</v>
          </cell>
          <cell r="O20">
            <v>8.5462780958892412E-2</v>
          </cell>
          <cell r="Q20">
            <v>10</v>
          </cell>
          <cell r="T20">
            <v>3</v>
          </cell>
          <cell r="U20">
            <v>3.56718192627824E-2</v>
          </cell>
          <cell r="V20">
            <v>-70</v>
          </cell>
          <cell r="W20">
            <v>1</v>
          </cell>
          <cell r="X20">
            <v>1.1890606420927468E-2</v>
          </cell>
          <cell r="Y20">
            <v>-66.666666666666671</v>
          </cell>
          <cell r="Z20">
            <v>38</v>
          </cell>
          <cell r="AA20">
            <v>0.45184304399524378</v>
          </cell>
          <cell r="AB20">
            <v>3700</v>
          </cell>
        </row>
        <row r="21">
          <cell r="A21" t="str">
            <v>합       계</v>
          </cell>
          <cell r="C21">
            <v>12369</v>
          </cell>
          <cell r="D21">
            <v>100</v>
          </cell>
          <cell r="E21">
            <v>16721</v>
          </cell>
          <cell r="F21">
            <v>100</v>
          </cell>
          <cell r="G21">
            <v>35.184736033632447</v>
          </cell>
          <cell r="H21">
            <v>16542</v>
          </cell>
          <cell r="I21">
            <v>100</v>
          </cell>
          <cell r="J21">
            <v>-1.0705101369535299</v>
          </cell>
          <cell r="K21">
            <v>14079</v>
          </cell>
          <cell r="L21">
            <v>100</v>
          </cell>
          <cell r="M21">
            <v>-14.88937250634747</v>
          </cell>
          <cell r="N21">
            <v>11701</v>
          </cell>
          <cell r="O21">
            <v>100</v>
          </cell>
          <cell r="P21">
            <v>-16.890404148021872</v>
          </cell>
          <cell r="Q21">
            <v>11701</v>
          </cell>
          <cell r="R21">
            <v>100</v>
          </cell>
          <cell r="S21">
            <v>0</v>
          </cell>
          <cell r="T21">
            <v>8410</v>
          </cell>
          <cell r="U21">
            <v>100</v>
          </cell>
          <cell r="V21">
            <v>-28.125801213571492</v>
          </cell>
          <cell r="W21">
            <v>4959</v>
          </cell>
          <cell r="X21">
            <v>100</v>
          </cell>
          <cell r="Y21">
            <v>-41.034482758620697</v>
          </cell>
          <cell r="Z21">
            <v>6949</v>
          </cell>
          <cell r="AA21">
            <v>100</v>
          </cell>
          <cell r="AB21">
            <v>40.129058277878613</v>
          </cell>
        </row>
        <row r="43">
          <cell r="A43" t="str">
            <v>3. 국내 위스키 시장현황 ( 순매출액 )</v>
          </cell>
        </row>
        <row r="45">
          <cell r="AC45" t="str">
            <v>단위:백만원,%</v>
          </cell>
        </row>
        <row r="46">
          <cell r="A46" t="str">
            <v>회  사</v>
          </cell>
          <cell r="B46" t="str">
            <v>품  명</v>
          </cell>
          <cell r="C46">
            <v>1993</v>
          </cell>
          <cell r="E46">
            <v>1994</v>
          </cell>
          <cell r="H46">
            <v>1995</v>
          </cell>
          <cell r="K46" t="str">
            <v>1996년</v>
          </cell>
          <cell r="N46" t="str">
            <v>1997년</v>
          </cell>
          <cell r="Q46" t="str">
            <v>1997 (1~10월)</v>
          </cell>
          <cell r="T46" t="str">
            <v>1998년</v>
          </cell>
          <cell r="W46" t="str">
            <v>1998. 1 ~ 8월</v>
          </cell>
          <cell r="Z46" t="str">
            <v>1999. 1 ~ 8월</v>
          </cell>
          <cell r="AC46" t="str">
            <v>비   고</v>
          </cell>
        </row>
        <row r="47">
          <cell r="C47" t="str">
            <v>수  량</v>
          </cell>
          <cell r="D47" t="str">
            <v>M / S</v>
          </cell>
          <cell r="E47" t="str">
            <v>수  량</v>
          </cell>
          <cell r="F47" t="str">
            <v>M / S</v>
          </cell>
          <cell r="G47" t="str">
            <v>증감율</v>
          </cell>
          <cell r="H47" t="str">
            <v>수  량</v>
          </cell>
          <cell r="I47" t="str">
            <v>M / S</v>
          </cell>
          <cell r="J47" t="str">
            <v>증감율</v>
          </cell>
          <cell r="K47" t="str">
            <v>금  액</v>
          </cell>
          <cell r="L47" t="str">
            <v>M / S</v>
          </cell>
          <cell r="M47" t="str">
            <v>증감율</v>
          </cell>
          <cell r="N47" t="str">
            <v>금  액</v>
          </cell>
          <cell r="O47" t="str">
            <v>M / S</v>
          </cell>
          <cell r="P47" t="str">
            <v>증감율</v>
          </cell>
          <cell r="Q47" t="str">
            <v>수  량</v>
          </cell>
          <cell r="R47" t="str">
            <v>M / S</v>
          </cell>
          <cell r="S47" t="str">
            <v>증감율</v>
          </cell>
          <cell r="T47" t="str">
            <v>금  액</v>
          </cell>
          <cell r="U47" t="str">
            <v>M / S</v>
          </cell>
          <cell r="V47" t="str">
            <v>증감율</v>
          </cell>
          <cell r="W47" t="str">
            <v>금  액</v>
          </cell>
          <cell r="X47" t="str">
            <v>M / S</v>
          </cell>
          <cell r="Y47" t="str">
            <v>증감율</v>
          </cell>
          <cell r="Z47" t="str">
            <v>금  액</v>
          </cell>
          <cell r="AA47" t="str">
            <v>M / S</v>
          </cell>
          <cell r="AB47" t="str">
            <v>증감율</v>
          </cell>
        </row>
        <row r="48">
          <cell r="A48" t="str">
            <v>진  로</v>
          </cell>
          <cell r="B48" t="str">
            <v>V I P</v>
          </cell>
          <cell r="C48">
            <v>24714</v>
          </cell>
          <cell r="D48">
            <v>25.344313065950182</v>
          </cell>
          <cell r="E48">
            <v>18804</v>
          </cell>
          <cell r="F48">
            <v>12.70918381140339</v>
          </cell>
          <cell r="G48">
            <v>-23.913571255159013</v>
          </cell>
          <cell r="H48">
            <v>4615</v>
          </cell>
          <cell r="I48">
            <v>2.8630275508241674</v>
          </cell>
          <cell r="J48">
            <v>-75.457349500106361</v>
          </cell>
          <cell r="K48">
            <v>2627</v>
          </cell>
          <cell r="L48">
            <v>1.5960969445102651</v>
          </cell>
          <cell r="M48">
            <v>-43.07692307692308</v>
          </cell>
          <cell r="N48">
            <v>-78</v>
          </cell>
          <cell r="O48">
            <v>-4.9084387389088165E-2</v>
          </cell>
          <cell r="P48">
            <v>-102.96916634944805</v>
          </cell>
          <cell r="Q48">
            <v>-78</v>
          </cell>
          <cell r="R48">
            <v>-4.9134167774285191E-2</v>
          </cell>
          <cell r="T48">
            <v>-491</v>
          </cell>
          <cell r="U48">
            <v>-0.31201347186477302</v>
          </cell>
          <cell r="V48">
            <v>529.48717948717945</v>
          </cell>
          <cell r="W48">
            <v>-270</v>
          </cell>
          <cell r="X48">
            <v>-0.17157563625965114</v>
          </cell>
          <cell r="Y48">
            <v>-45.010183299389006</v>
          </cell>
          <cell r="Z48">
            <v>-38</v>
          </cell>
          <cell r="AA48">
            <v>-2.4147682140247196E-2</v>
          </cell>
          <cell r="AB48">
            <v>-85.925925925925924</v>
          </cell>
        </row>
        <row r="49">
          <cell r="B49" t="str">
            <v>임페리얼</v>
          </cell>
          <cell r="D49">
            <v>0</v>
          </cell>
          <cell r="E49">
            <v>14168</v>
          </cell>
          <cell r="F49">
            <v>9.5758198383303146</v>
          </cell>
          <cell r="H49">
            <v>63380</v>
          </cell>
          <cell r="I49">
            <v>39.31932528087448</v>
          </cell>
          <cell r="J49">
            <v>347.34613212874086</v>
          </cell>
          <cell r="K49">
            <v>86257</v>
          </cell>
          <cell r="L49">
            <v>52.407512045154903</v>
          </cell>
          <cell r="M49">
            <v>36.094982644367292</v>
          </cell>
          <cell r="N49">
            <v>72588</v>
          </cell>
          <cell r="O49">
            <v>45.678686048706815</v>
          </cell>
          <cell r="P49">
            <v>-15.846829822507161</v>
          </cell>
          <cell r="Q49">
            <v>72588</v>
          </cell>
          <cell r="R49">
            <v>45.725012441023253</v>
          </cell>
          <cell r="T49">
            <v>78696</v>
          </cell>
          <cell r="U49">
            <v>50.008578781812986</v>
          </cell>
          <cell r="V49">
            <v>8.4146139857827791</v>
          </cell>
          <cell r="W49">
            <v>45070</v>
          </cell>
          <cell r="X49">
            <v>28.640421948972133</v>
          </cell>
          <cell r="Y49">
            <v>-42.728982413337405</v>
          </cell>
          <cell r="Z49">
            <v>71814</v>
          </cell>
          <cell r="AA49">
            <v>45.635306453150321</v>
          </cell>
          <cell r="AB49">
            <v>59.338806301309091</v>
          </cell>
          <cell r="AC49" t="str">
            <v xml:space="preserve"> S.B포함</v>
          </cell>
        </row>
        <row r="50">
          <cell r="B50" t="str">
            <v>퍼스트클래식</v>
          </cell>
          <cell r="D50">
            <v>0</v>
          </cell>
          <cell r="E50">
            <v>1026</v>
          </cell>
          <cell r="F50">
            <v>0.69344940387682819</v>
          </cell>
          <cell r="H50">
            <v>1601</v>
          </cell>
          <cell r="I50">
            <v>0.99321930853076745</v>
          </cell>
          <cell r="K50">
            <v>62</v>
          </cell>
          <cell r="L50">
            <v>3.7669589097691823E-2</v>
          </cell>
          <cell r="N50">
            <v>-314</v>
          </cell>
          <cell r="O50">
            <v>-0.19759612359197032</v>
          </cell>
          <cell r="Q50">
            <v>-314</v>
          </cell>
          <cell r="R50">
            <v>-0.19779652155289168</v>
          </cell>
          <cell r="T50">
            <v>-21</v>
          </cell>
          <cell r="U50">
            <v>-1.3344771709083977E-2</v>
          </cell>
          <cell r="V50">
            <v>-93.312101910828019</v>
          </cell>
          <cell r="W50">
            <v>-9</v>
          </cell>
          <cell r="X50">
            <v>-5.7191878753217046E-3</v>
          </cell>
          <cell r="Y50">
            <v>-57.142857142857146</v>
          </cell>
          <cell r="Z50">
            <v>-4</v>
          </cell>
          <cell r="AA50">
            <v>-2.5418612779207574E-3</v>
          </cell>
          <cell r="AB50">
            <v>-55.555555555555557</v>
          </cell>
        </row>
        <row r="51">
          <cell r="B51" t="str">
            <v>칼튼힐</v>
          </cell>
          <cell r="D51">
            <v>0</v>
          </cell>
          <cell r="F51">
            <v>0</v>
          </cell>
          <cell r="I51">
            <v>0</v>
          </cell>
          <cell r="K51">
            <v>4342</v>
          </cell>
          <cell r="L51">
            <v>2.6380863848738372</v>
          </cell>
          <cell r="N51">
            <v>12677</v>
          </cell>
          <cell r="O51">
            <v>7.9774715247624446</v>
          </cell>
          <cell r="Q51">
            <v>12677</v>
          </cell>
          <cell r="R51">
            <v>7.9855621137770951</v>
          </cell>
          <cell r="T51">
            <v>5167</v>
          </cell>
          <cell r="U51">
            <v>3.283449305754139</v>
          </cell>
          <cell r="V51">
            <v>-59.241145381399384</v>
          </cell>
          <cell r="W51">
            <v>3026</v>
          </cell>
          <cell r="X51">
            <v>1.9229180567470532</v>
          </cell>
          <cell r="Y51">
            <v>-41.436036384749372</v>
          </cell>
          <cell r="Z51">
            <v>3264</v>
          </cell>
          <cell r="AA51">
            <v>2.0741588027833382</v>
          </cell>
          <cell r="AB51">
            <v>7.8651685393258362</v>
          </cell>
        </row>
        <row r="52">
          <cell r="B52" t="str">
            <v>계</v>
          </cell>
          <cell r="C52">
            <v>24714</v>
          </cell>
          <cell r="D52">
            <v>25.344313065950182</v>
          </cell>
          <cell r="E52">
            <v>33998</v>
          </cell>
          <cell r="F52">
            <v>22.978453053610533</v>
          </cell>
          <cell r="G52">
            <v>37.565752205227795</v>
          </cell>
          <cell r="H52">
            <v>69596</v>
          </cell>
          <cell r="I52">
            <v>43.175572140229413</v>
          </cell>
          <cell r="J52">
            <v>104.70615918583448</v>
          </cell>
          <cell r="K52">
            <v>93288</v>
          </cell>
          <cell r="L52">
            <v>56.679364963636694</v>
          </cell>
          <cell r="M52">
            <v>34.042186332547857</v>
          </cell>
          <cell r="N52">
            <v>84873</v>
          </cell>
          <cell r="O52">
            <v>53.4094770624882</v>
          </cell>
          <cell r="P52">
            <v>-9.0204527913558081</v>
          </cell>
          <cell r="Q52">
            <v>84873</v>
          </cell>
          <cell r="R52">
            <v>53.463643865473166</v>
          </cell>
          <cell r="S52">
            <v>0</v>
          </cell>
          <cell r="T52">
            <v>83351</v>
          </cell>
          <cell r="U52">
            <v>52.966669843993266</v>
          </cell>
          <cell r="V52">
            <v>-1.7932675880433067</v>
          </cell>
          <cell r="W52">
            <v>47817</v>
          </cell>
          <cell r="X52">
            <v>30.386045181584215</v>
          </cell>
          <cell r="Y52">
            <v>-42.631762066441915</v>
          </cell>
          <cell r="Z52">
            <v>75036</v>
          </cell>
          <cell r="AA52">
            <v>47.682775712515493</v>
          </cell>
          <cell r="AB52">
            <v>56.923269966748222</v>
          </cell>
        </row>
        <row r="53">
          <cell r="A53" t="str">
            <v>OB시그램</v>
          </cell>
          <cell r="B53" t="str">
            <v>패스포드</v>
          </cell>
          <cell r="C53">
            <v>42348</v>
          </cell>
          <cell r="D53">
            <v>43.4280557464133</v>
          </cell>
          <cell r="E53">
            <v>73533</v>
          </cell>
          <cell r="F53">
            <v>49.699234907675255</v>
          </cell>
          <cell r="G53">
            <v>73.639841314820075</v>
          </cell>
          <cell r="H53">
            <v>77746</v>
          </cell>
          <cell r="I53">
            <v>48.231622961294846</v>
          </cell>
          <cell r="J53">
            <v>5.7294004052602219</v>
          </cell>
          <cell r="K53">
            <v>33668</v>
          </cell>
          <cell r="L53">
            <v>20.455802028082072</v>
          </cell>
          <cell r="M53">
            <v>-56.694878193090318</v>
          </cell>
          <cell r="N53">
            <v>12887</v>
          </cell>
          <cell r="O53">
            <v>8.109621798502296</v>
          </cell>
          <cell r="P53">
            <v>-61.723298087204462</v>
          </cell>
          <cell r="Q53">
            <v>12887</v>
          </cell>
          <cell r="R53">
            <v>8.1178464116309392</v>
          </cell>
          <cell r="T53">
            <v>11370</v>
          </cell>
          <cell r="U53">
            <v>7.225240682489753</v>
          </cell>
          <cell r="V53">
            <v>-11.771552727554905</v>
          </cell>
          <cell r="W53">
            <v>7348</v>
          </cell>
          <cell r="X53">
            <v>4.6693991675404316</v>
          </cell>
          <cell r="Y53">
            <v>-35.373790677220754</v>
          </cell>
          <cell r="Z53">
            <v>7405</v>
          </cell>
          <cell r="AA53">
            <v>4.705620690750802</v>
          </cell>
          <cell r="AB53">
            <v>0.77572128470330881</v>
          </cell>
        </row>
        <row r="54">
          <cell r="B54" t="str">
            <v>썸씽스페셜</v>
          </cell>
          <cell r="C54">
            <v>25901</v>
          </cell>
          <cell r="D54">
            <v>26.56158666024017</v>
          </cell>
          <cell r="E54">
            <v>31866</v>
          </cell>
          <cell r="F54">
            <v>21.53748411689962</v>
          </cell>
          <cell r="G54">
            <v>23.029998841743577</v>
          </cell>
          <cell r="H54">
            <v>11006</v>
          </cell>
          <cell r="I54">
            <v>6.8278399186068874</v>
          </cell>
          <cell r="J54">
            <v>-65.461620535994484</v>
          </cell>
          <cell r="K54">
            <v>9574</v>
          </cell>
          <cell r="L54">
            <v>5.8169136455048633</v>
          </cell>
          <cell r="M54">
            <v>-13.011084862802107</v>
          </cell>
          <cell r="N54">
            <v>8331</v>
          </cell>
          <cell r="O54">
            <v>5.242590145365301</v>
          </cell>
          <cell r="P54">
            <v>-12.98307917275956</v>
          </cell>
          <cell r="Q54">
            <v>8062</v>
          </cell>
          <cell r="R54">
            <v>5.0784571871318871</v>
          </cell>
          <cell r="T54">
            <v>8462</v>
          </cell>
          <cell r="U54">
            <v>5.3773075334413623</v>
          </cell>
          <cell r="V54">
            <v>4.9615480029769259</v>
          </cell>
          <cell r="W54">
            <v>4383</v>
          </cell>
          <cell r="X54">
            <v>2.78524449528167</v>
          </cell>
          <cell r="Y54">
            <v>-48.203734341763173</v>
          </cell>
          <cell r="Z54">
            <v>5836</v>
          </cell>
          <cell r="AA54">
            <v>3.7085756044863851</v>
          </cell>
          <cell r="AB54">
            <v>33.150809947524522</v>
          </cell>
        </row>
        <row r="55">
          <cell r="B55" t="str">
            <v>베리나인골드</v>
          </cell>
          <cell r="C55">
            <v>4550</v>
          </cell>
          <cell r="D55">
            <v>4.6660445273963473</v>
          </cell>
          <cell r="E55">
            <v>1488</v>
          </cell>
          <cell r="F55">
            <v>1.0057043986049907</v>
          </cell>
          <cell r="G55">
            <v>-67.296703296703299</v>
          </cell>
          <cell r="H55">
            <v>507</v>
          </cell>
          <cell r="I55">
            <v>0.31452978727364089</v>
          </cell>
          <cell r="J55">
            <v>-65.927419354838719</v>
          </cell>
          <cell r="K55">
            <v>228</v>
          </cell>
          <cell r="L55">
            <v>0.13852687603667316</v>
          </cell>
          <cell r="M55">
            <v>-55.029585798816569</v>
          </cell>
          <cell r="N55">
            <v>-198</v>
          </cell>
          <cell r="O55">
            <v>-0.12459882952614687</v>
          </cell>
          <cell r="P55">
            <v>-186.84210526315792</v>
          </cell>
          <cell r="Q55">
            <v>-198</v>
          </cell>
          <cell r="R55">
            <v>-0.12472519511933934</v>
          </cell>
          <cell r="T55">
            <v>-1</v>
          </cell>
          <cell r="U55">
            <v>-6.3546531948018936E-4</v>
          </cell>
          <cell r="V55">
            <v>-99.494949494949495</v>
          </cell>
          <cell r="W55">
            <v>-1</v>
          </cell>
          <cell r="X55">
            <v>-6.3546531948018936E-4</v>
          </cell>
          <cell r="Y55">
            <v>0</v>
          </cell>
          <cell r="Z55">
            <v>1</v>
          </cell>
          <cell r="AA55">
            <v>6.3546531948018936E-4</v>
          </cell>
          <cell r="AB55">
            <v>-200</v>
          </cell>
        </row>
        <row r="56">
          <cell r="B56" t="str">
            <v>퀸   앤</v>
          </cell>
          <cell r="D56">
            <v>0</v>
          </cell>
          <cell r="E56">
            <v>7071</v>
          </cell>
          <cell r="F56">
            <v>4.779123523209603</v>
          </cell>
          <cell r="H56">
            <v>1426</v>
          </cell>
          <cell r="I56">
            <v>0.88465380010298211</v>
          </cell>
          <cell r="J56">
            <v>-79.833121199264596</v>
          </cell>
          <cell r="K56">
            <v>274</v>
          </cell>
          <cell r="L56">
            <v>0.1664752808510897</v>
          </cell>
          <cell r="M56">
            <v>-80.785413744740538</v>
          </cell>
          <cell r="N56">
            <v>-418</v>
          </cell>
          <cell r="O56">
            <v>-0.26304197344408786</v>
          </cell>
          <cell r="P56">
            <v>-252.55474452554745</v>
          </cell>
          <cell r="Q56">
            <v>-418</v>
          </cell>
          <cell r="R56">
            <v>-0.26330874525193859</v>
          </cell>
          <cell r="T56">
            <v>17</v>
          </cell>
          <cell r="U56">
            <v>1.0802910431163219E-2</v>
          </cell>
          <cell r="V56">
            <v>-104.06698564593302</v>
          </cell>
          <cell r="W56">
            <v>17</v>
          </cell>
          <cell r="X56">
            <v>1.0802910431163219E-2</v>
          </cell>
          <cell r="Y56">
            <v>0</v>
          </cell>
          <cell r="Z56">
            <v>0</v>
          </cell>
          <cell r="AA56">
            <v>0</v>
          </cell>
          <cell r="AB56">
            <v>-100</v>
          </cell>
        </row>
        <row r="57">
          <cell r="B57" t="str">
            <v>윈   저</v>
          </cell>
          <cell r="D57">
            <v>0</v>
          </cell>
          <cell r="F57">
            <v>0</v>
          </cell>
          <cell r="I57">
            <v>0</v>
          </cell>
          <cell r="K57">
            <v>26586</v>
          </cell>
          <cell r="L57">
            <v>16.152962834697338</v>
          </cell>
          <cell r="N57">
            <v>52131</v>
          </cell>
          <cell r="O57">
            <v>32.805361525391731</v>
          </cell>
          <cell r="Q57">
            <v>52131</v>
          </cell>
          <cell r="R57">
            <v>32.838632054375147</v>
          </cell>
          <cell r="T57">
            <v>53576</v>
          </cell>
          <cell r="U57">
            <v>34.045689956470625</v>
          </cell>
          <cell r="V57">
            <v>2.7718631908077782</v>
          </cell>
          <cell r="W57">
            <v>31639</v>
          </cell>
          <cell r="X57">
            <v>20.105487243033711</v>
          </cell>
          <cell r="Y57">
            <v>-40.945572644467674</v>
          </cell>
          <cell r="Z57">
            <v>45808</v>
          </cell>
          <cell r="AA57">
            <v>29.109395354748514</v>
          </cell>
          <cell r="AB57">
            <v>44.783337020765515</v>
          </cell>
        </row>
        <row r="58">
          <cell r="B58" t="str">
            <v>계</v>
          </cell>
          <cell r="C58">
            <v>72799</v>
          </cell>
          <cell r="D58">
            <v>74.655686934049811</v>
          </cell>
          <cell r="E58">
            <v>113958</v>
          </cell>
          <cell r="F58">
            <v>77.021546946389464</v>
          </cell>
          <cell r="G58">
            <v>56.53786453110618</v>
          </cell>
          <cell r="H58">
            <v>90685</v>
          </cell>
          <cell r="I58">
            <v>56.258646467278353</v>
          </cell>
          <cell r="J58">
            <v>-20.422436336194039</v>
          </cell>
          <cell r="K58">
            <v>70330</v>
          </cell>
          <cell r="L58">
            <v>42.730680665172031</v>
          </cell>
          <cell r="M58">
            <v>-22.445828968407127</v>
          </cell>
          <cell r="N58">
            <v>72733</v>
          </cell>
          <cell r="O58">
            <v>45.769932666289094</v>
          </cell>
          <cell r="P58">
            <v>3.4167496089862084</v>
          </cell>
          <cell r="Q58">
            <v>72464</v>
          </cell>
          <cell r="R58">
            <v>45.646901712766699</v>
          </cell>
          <cell r="S58">
            <v>-0.36984587463737739</v>
          </cell>
          <cell r="T58">
            <v>73424</v>
          </cell>
          <cell r="U58">
            <v>46.658405617513424</v>
          </cell>
          <cell r="V58">
            <v>1.3247957606535579</v>
          </cell>
          <cell r="W58">
            <v>43386</v>
          </cell>
          <cell r="X58">
            <v>27.570298350967498</v>
          </cell>
          <cell r="Y58">
            <v>-40.910329047722819</v>
          </cell>
          <cell r="Z58">
            <v>59050</v>
          </cell>
          <cell r="AA58">
            <v>37.52422711530518</v>
          </cell>
          <cell r="AB58">
            <v>36.1038122896787</v>
          </cell>
        </row>
        <row r="59">
          <cell r="A59" t="str">
            <v>보  해</v>
          </cell>
          <cell r="B59" t="str">
            <v>앰버서더</v>
          </cell>
          <cell r="D59">
            <v>0</v>
          </cell>
          <cell r="F59">
            <v>0</v>
          </cell>
          <cell r="H59">
            <v>912</v>
          </cell>
          <cell r="I59">
            <v>0.56578139249222981</v>
          </cell>
          <cell r="K59">
            <v>971</v>
          </cell>
          <cell r="L59">
            <v>0.58995437119127037</v>
          </cell>
          <cell r="M59">
            <v>6.4692982456140413</v>
          </cell>
          <cell r="N59">
            <v>933</v>
          </cell>
          <cell r="O59">
            <v>0.58712478761563147</v>
          </cell>
          <cell r="P59">
            <v>-3.913491246137994</v>
          </cell>
          <cell r="Q59">
            <v>933</v>
          </cell>
          <cell r="R59">
            <v>0.5877202376077959</v>
          </cell>
          <cell r="T59">
            <v>560</v>
          </cell>
          <cell r="U59">
            <v>0.35586057890890604</v>
          </cell>
          <cell r="V59">
            <v>-39.978563772775985</v>
          </cell>
          <cell r="W59">
            <v>90</v>
          </cell>
          <cell r="X59">
            <v>9.8565445648877675E-2</v>
          </cell>
          <cell r="Y59">
            <v>-83.928571428571431</v>
          </cell>
          <cell r="Z59">
            <v>246</v>
          </cell>
          <cell r="AA59">
            <v>0.18232701974145807</v>
          </cell>
          <cell r="AB59">
            <v>173.33333333333331</v>
          </cell>
        </row>
        <row r="60">
          <cell r="A60" t="str">
            <v>롯  데</v>
          </cell>
          <cell r="B60" t="str">
            <v>스카치블루</v>
          </cell>
          <cell r="D60">
            <v>0</v>
          </cell>
          <cell r="F60">
            <v>0</v>
          </cell>
          <cell r="I60">
            <v>0</v>
          </cell>
          <cell r="N60">
            <v>371</v>
          </cell>
          <cell r="O60">
            <v>0.2334654836070732</v>
          </cell>
          <cell r="Q60">
            <v>479</v>
          </cell>
          <cell r="T60">
            <v>24</v>
          </cell>
          <cell r="U60">
            <v>1.5251167667524544E-2</v>
          </cell>
          <cell r="V60">
            <v>-94.989561586638828</v>
          </cell>
          <cell r="W60">
            <v>16.89</v>
          </cell>
          <cell r="X60">
            <v>1.8497448633439377E-2</v>
          </cell>
          <cell r="Y60">
            <v>-29.625</v>
          </cell>
          <cell r="Z60">
            <v>-32.706000000000003</v>
          </cell>
          <cell r="AA60">
            <v>-2.4240599624650926E-2</v>
          </cell>
          <cell r="AB60">
            <v>-293.64120781527532</v>
          </cell>
        </row>
        <row r="61">
          <cell r="B61" t="str">
            <v>인터내셔널</v>
          </cell>
          <cell r="D61">
            <v>0</v>
          </cell>
          <cell r="F61">
            <v>0</v>
          </cell>
          <cell r="I61">
            <v>0</v>
          </cell>
          <cell r="O61">
            <v>0</v>
          </cell>
          <cell r="T61">
            <v>6</v>
          </cell>
          <cell r="U61">
            <v>3.812791916881136E-3</v>
          </cell>
          <cell r="W61">
            <v>0</v>
          </cell>
          <cell r="X61">
            <v>0</v>
          </cell>
          <cell r="Z61">
            <v>623.11099999999999</v>
          </cell>
          <cell r="AA61">
            <v>0.39596543068662027</v>
          </cell>
        </row>
        <row r="62">
          <cell r="B62" t="str">
            <v>계</v>
          </cell>
          <cell r="N62">
            <v>371</v>
          </cell>
          <cell r="O62">
            <v>0.2334654836070732</v>
          </cell>
          <cell r="Q62">
            <v>479</v>
          </cell>
          <cell r="T62">
            <v>30</v>
          </cell>
          <cell r="U62">
            <v>1.9063959584405682E-2</v>
          </cell>
          <cell r="W62">
            <v>16.89</v>
          </cell>
          <cell r="X62">
            <v>1.07330092460204E-2</v>
          </cell>
          <cell r="Z62">
            <v>590.40499999999997</v>
          </cell>
          <cell r="AA62">
            <v>0.37518190194770118</v>
          </cell>
          <cell r="AB62">
            <v>3395.5891059798696</v>
          </cell>
        </row>
        <row r="63">
          <cell r="A63" t="str">
            <v>합       계</v>
          </cell>
          <cell r="C63">
            <v>97513</v>
          </cell>
          <cell r="D63">
            <v>100</v>
          </cell>
          <cell r="E63">
            <v>147956</v>
          </cell>
          <cell r="F63">
            <v>100</v>
          </cell>
          <cell r="G63">
            <v>51.729512988011862</v>
          </cell>
          <cell r="H63">
            <v>161193</v>
          </cell>
          <cell r="I63">
            <v>100</v>
          </cell>
          <cell r="J63">
            <v>8.9465787125902381</v>
          </cell>
          <cell r="K63">
            <v>164589</v>
          </cell>
          <cell r="L63">
            <v>100</v>
          </cell>
          <cell r="M63">
            <v>2.1067912378329083</v>
          </cell>
          <cell r="N63">
            <v>158910</v>
          </cell>
          <cell r="O63">
            <v>100</v>
          </cell>
          <cell r="P63">
            <v>-3.4504128465450208</v>
          </cell>
          <cell r="Q63">
            <v>158749</v>
          </cell>
          <cell r="R63">
            <v>100</v>
          </cell>
          <cell r="S63">
            <v>-0.10131520986722364</v>
          </cell>
          <cell r="T63">
            <v>157365</v>
          </cell>
          <cell r="U63">
            <v>100</v>
          </cell>
          <cell r="V63">
            <v>-0.87181651537962068</v>
          </cell>
          <cell r="W63">
            <v>91309.89</v>
          </cell>
          <cell r="X63">
            <v>100</v>
          </cell>
          <cell r="Y63">
            <v>-41.975731579449047</v>
          </cell>
          <cell r="Z63">
            <v>134922.405</v>
          </cell>
          <cell r="AA63">
            <v>100</v>
          </cell>
          <cell r="AB63">
            <v>47.763188631592925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순서들"/>
      <sheetName val="표지"/>
      <sheetName val="전체순매출"/>
      <sheetName val="위스키전체"/>
      <sheetName val="시장상황"/>
      <sheetName val="롯데위스키"/>
      <sheetName val="판매계획"/>
      <sheetName val="재고현황"/>
      <sheetName val="15년산20년산"/>
      <sheetName val="시장가격"/>
      <sheetName val="Sheet2"/>
      <sheetName val="새로운 원가"/>
      <sheetName val="Sheet1"/>
      <sheetName val="전체수량"/>
      <sheetName val="수정1"/>
      <sheetName val="수정"/>
      <sheetName val="Sheet3"/>
      <sheetName val="가격표"/>
      <sheetName val="15년산"/>
      <sheetName val="경쟁사동향"/>
      <sheetName val="품종별월계"/>
      <sheetName val="그래프 (2)"/>
      <sheetName val="손익"/>
      <sheetName val="fursys"/>
      <sheetName val="이자율"/>
      <sheetName val="이익영"/>
      <sheetName val="영국에서 오는놈을위해서"/>
      <sheetName val="위스키3"/>
      <sheetName val="주류전체2"/>
      <sheetName val="당월손익계산서★"/>
      <sheetName val="평가"/>
      <sheetName val="4급"/>
      <sheetName val="2.대상자"/>
      <sheetName val="견적서 N"/>
      <sheetName val="sw1"/>
      <sheetName val="LD TX"/>
      <sheetName val="견적서"/>
      <sheetName val="급여인상효과-연간부담분"/>
      <sheetName val="시장"/>
      <sheetName val="캔개발배경"/>
      <sheetName val="일정표"/>
      <sheetName val="본문"/>
      <sheetName val="내역서1"/>
      <sheetName val="예산내역서"/>
      <sheetName val="물량투입계획"/>
      <sheetName val="손익분석"/>
      <sheetName val="양식(직판용)"/>
      <sheetName val="NH3 LINE"/>
      <sheetName val="개발실"/>
      <sheetName val="새로운_원가"/>
      <sheetName val="그래프_(2)"/>
      <sheetName val="교통대책내역"/>
    </sheetNames>
    <sheetDataSet>
      <sheetData sheetId="0" refreshError="1"/>
      <sheetData sheetId="1" refreshError="1">
        <row r="2">
          <cell r="B2" t="str">
            <v>WHISKY MARKET TREND</v>
          </cell>
        </row>
        <row r="8">
          <cell r="B8" t="str">
            <v>2000. 4</v>
          </cell>
        </row>
        <row r="14">
          <cell r="B14" t="str">
            <v>LOTTE CHILSUNG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종별월계"/>
      <sheetName val="표지"/>
      <sheetName val="기준"/>
      <sheetName val="참고1"/>
      <sheetName val="종합"/>
      <sheetName val="품종"/>
      <sheetName val="수량"/>
      <sheetName val="매출액"/>
      <sheetName val="경제전망"/>
      <sheetName val="그래프"/>
      <sheetName val="Sheet16"/>
      <sheetName val="아침햇쌀"/>
      <sheetName val="양식(직판용)"/>
      <sheetName val="참고"/>
      <sheetName val="실적"/>
      <sheetName val="97손익"/>
      <sheetName val="98손익"/>
      <sheetName val="BackData"/>
      <sheetName val="96월별PL"/>
      <sheetName val="위스키3"/>
      <sheetName val="주류전체2"/>
      <sheetName val="npv"/>
      <sheetName val="S1.1총괄"/>
      <sheetName val="장기판매계획"/>
      <sheetName val="준비"/>
      <sheetName val="금액중량"/>
      <sheetName val="단가"/>
      <sheetName val="@제조원가"/>
      <sheetName val="점공통경비배부"/>
      <sheetName val="0.0ControlSheet"/>
      <sheetName val="매출속보"/>
      <sheetName val="신공항A-9(원가수정)"/>
      <sheetName val="주간계획"/>
      <sheetName val="할당"/>
      <sheetName val="밧데리"/>
      <sheetName val="과6"/>
      <sheetName val="일일근태 (2003-9(1))"/>
      <sheetName val="외화계약"/>
      <sheetName val="45,46"/>
      <sheetName val="협조"/>
      <sheetName val="#REF"/>
      <sheetName val="부서실적"/>
      <sheetName val="호칭"/>
      <sheetName val="주문"/>
      <sheetName val="공동"/>
      <sheetName val="Sheet1"/>
      <sheetName val="당월손익계산서★"/>
      <sheetName val="손익(10월)"/>
      <sheetName val="물량투입계획"/>
      <sheetName val="보고"/>
      <sheetName val="대전전제"/>
      <sheetName val="대차대조표-공시형"/>
      <sheetName val="99손익"/>
      <sheetName val="3부손익당월"/>
      <sheetName val="①매출"/>
      <sheetName val="부문별재고 (상품)"/>
      <sheetName val="개발실"/>
      <sheetName val="준검 내역서"/>
      <sheetName val="캔개발배경"/>
      <sheetName val="시장"/>
      <sheetName val="일정표"/>
      <sheetName val="회차별합계"/>
      <sheetName val="연습"/>
      <sheetName val="S1_1총괄"/>
      <sheetName val="0_0ControlSheet"/>
      <sheetName val="일일근태_(2003-9(1))"/>
      <sheetName val="부문별재고_(상품)"/>
      <sheetName val="현금흐름표"/>
      <sheetName val="12월달"/>
      <sheetName val="갑지"/>
      <sheetName val="원가,목표"/>
      <sheetName val="영업.일1"/>
      <sheetName val="YOEMAGUM"/>
      <sheetName val="년간업무"/>
      <sheetName val="9-1차이내역"/>
      <sheetName val="경비_물류기획"/>
      <sheetName val="S1_1총괄1"/>
      <sheetName val="0_0ControlSheet1"/>
      <sheetName val="일일근태_(2003-9(1))1"/>
      <sheetName val="재공실사분석"/>
      <sheetName val="list price"/>
      <sheetName val="FG"/>
      <sheetName val="97년추정손익계산서"/>
      <sheetName val="회사정보"/>
      <sheetName val="4.경비 5.영업외수지"/>
      <sheetName val="퇴직율"/>
      <sheetName val="대차대조표"/>
      <sheetName val="할빙수"/>
      <sheetName val="호프"/>
      <sheetName val="송산(직)"/>
      <sheetName val="반금(위)"/>
      <sheetName val="연교(위)"/>
      <sheetName val="안산(직)"/>
      <sheetName val="장춘(직)"/>
      <sheetName val="신규(위)"/>
      <sheetName val="일일근태_(2003-Ĺ(1))"/>
      <sheetName val="당월금액"/>
      <sheetName val="내역"/>
      <sheetName val="붙임2-1  지급조서명세서(2001년분)"/>
      <sheetName val="코드"/>
      <sheetName val="DB"/>
      <sheetName val="수입"/>
      <sheetName val="AR"/>
      <sheetName val="원본DB"/>
      <sheetName val="선택과정 미수료자"/>
      <sheetName val="의무과정 미수료자"/>
      <sheetName val="부문별재고_(상품)1"/>
      <sheetName val="이익영"/>
      <sheetName val="sbr706"/>
      <sheetName val="공사비집계"/>
      <sheetName val="신우"/>
      <sheetName val="캔판매목표"/>
      <sheetName val="급여인상효과-연간부담분"/>
      <sheetName val="depo-1"/>
      <sheetName val="한자"/>
      <sheetName val="가공"/>
      <sheetName val="단가표"/>
      <sheetName val="비교1"/>
      <sheetName val="단기차입금"/>
      <sheetName val="대구역사"/>
      <sheetName val="점별(추정)"/>
      <sheetName val="영업사원입력"/>
      <sheetName val="01.02월 성과급"/>
      <sheetName val="당년실적"/>
      <sheetName val="개요"/>
      <sheetName val="기안"/>
      <sheetName val="마케팅"/>
      <sheetName val="목차"/>
      <sheetName val="추정손익"/>
      <sheetName val="원가"/>
      <sheetName val="제목"/>
      <sheetName val="판매"/>
      <sheetName val="판촉"/>
      <sheetName val="인구(2002년통계자료)"/>
      <sheetName val="유림총괄"/>
      <sheetName val="임원,관리,별도"/>
      <sheetName val="BS"/>
      <sheetName val="자판"/>
      <sheetName val="영화별rawdata"/>
      <sheetName val="***********************00"/>
      <sheetName val="S1_1총괄2"/>
      <sheetName val="0_0ControlSheet2"/>
      <sheetName val="일일근태_(2003-9(1))2"/>
      <sheetName val="영업_일1"/>
      <sheetName val="list_price"/>
      <sheetName val="4_경비_5_영업외수지"/>
      <sheetName val="준검_내역서"/>
      <sheetName val="01_02월_성과급"/>
      <sheetName val="붙임2-1__지급조서명세서(2001년분)"/>
      <sheetName val="그래프 (2)"/>
      <sheetName val="실적피벗"/>
      <sheetName val="Sheet3"/>
      <sheetName val="손익"/>
      <sheetName val="탄산"/>
      <sheetName val="차량별점검"/>
      <sheetName val="입력"/>
      <sheetName val="N賃率-職"/>
      <sheetName val="현대물량"/>
      <sheetName val="명세"/>
      <sheetName val="외주가공비0109"/>
      <sheetName val="칙촉"/>
      <sheetName val="종합표"/>
      <sheetName val="★단가표★"/>
      <sheetName val="내역서"/>
      <sheetName val="캔판매가"/>
      <sheetName val="A1"/>
      <sheetName val="@생산실적"/>
      <sheetName val="@인원"/>
      <sheetName val="경쟁사가격"/>
      <sheetName val="월별일수"/>
      <sheetName val="99성력화(우선순위)"/>
      <sheetName val="model master"/>
      <sheetName val="Sheet12"/>
      <sheetName val="총괄"/>
      <sheetName val="집행현황"/>
      <sheetName val="스낵물량"/>
      <sheetName val="부품"/>
      <sheetName val="2001Org"/>
      <sheetName val="05년점포별계획"/>
      <sheetName val="당년사별실적"/>
      <sheetName val="특판인센기초11"/>
      <sheetName val="팀별"/>
      <sheetName val="실적(월간)"/>
      <sheetName val="1-2"/>
      <sheetName val="판매가격(정리)"/>
      <sheetName val="일반"/>
      <sheetName val="간부대상"/>
      <sheetName val="월,누계 (2)"/>
      <sheetName val="Total"/>
      <sheetName val="견적서"/>
      <sheetName val="S1_1총괄3"/>
      <sheetName val="0_0ControlSheet3"/>
      <sheetName val="일일근태_(2003-9(1))3"/>
      <sheetName val="부문별재고_(상품)2"/>
      <sheetName val="영업_일11"/>
      <sheetName val="list_price1"/>
      <sheetName val="4_경비_5_영업외수지1"/>
      <sheetName val="준검_내역서1"/>
      <sheetName val="붙임2-1__지급조서명세서(2001년분)1"/>
      <sheetName val="01_02월_성과급1"/>
      <sheetName val="선택과정_미수료자"/>
      <sheetName val="의무과정_미수료자"/>
      <sheetName val="인건비(ref)"/>
      <sheetName val="영업-차량운반구"/>
      <sheetName val="예총"/>
      <sheetName val="신계좌부여"/>
      <sheetName val="기준자료"/>
      <sheetName val="그래프_(2)"/>
      <sheetName val="model_master"/>
      <sheetName val="계획표지"/>
      <sheetName val="매장구분"/>
      <sheetName val="유"/>
      <sheetName val="code"/>
      <sheetName val="나뚜루기초"/>
      <sheetName val="내역표지"/>
      <sheetName val="관계주식"/>
      <sheetName val="⑤항목별2"/>
      <sheetName val="PR제조"/>
      <sheetName val="신한은행"/>
      <sheetName val="1월"/>
      <sheetName val="96그룹포함"/>
      <sheetName val="본문"/>
      <sheetName val="1유리"/>
      <sheetName val="수정시산표"/>
      <sheetName val="설정"/>
      <sheetName val="관A준공"/>
      <sheetName val="사원명부"/>
      <sheetName val="명단"/>
      <sheetName val="S1_1총괄4"/>
      <sheetName val="0_0ControlSheet4"/>
      <sheetName val="일일근태_(2003-9(1))4"/>
      <sheetName val="부문별재고_(상품)3"/>
      <sheetName val="영업_일12"/>
      <sheetName val="list_price2"/>
      <sheetName val="4_경비_5_영업외수지2"/>
      <sheetName val="준검_내역서2"/>
      <sheetName val="붙임2-1__지급조서명세서(2001년분)2"/>
      <sheetName val="01_02월_성과급2"/>
      <sheetName val="선택과정_미수료자1"/>
      <sheetName val="의무과정_미수료자1"/>
      <sheetName val="월,누계_(2)"/>
      <sheetName val="년매출"/>
      <sheetName val="단가현황"/>
      <sheetName val="판매DB"/>
      <sheetName val="크라운"/>
      <sheetName val="그래프_(2)1"/>
      <sheetName val="model_master1"/>
      <sheetName val="810"/>
      <sheetName val="환율"/>
      <sheetName val="LD TX"/>
      <sheetName val="채권"/>
      <sheetName val="_______________________00"/>
      <sheetName val="현금흐름"/>
      <sheetName val="부문99-2"/>
      <sheetName val="BJJIN"/>
      <sheetName val="연락처"/>
      <sheetName val="FC-101"/>
      <sheetName val="Assumptions"/>
      <sheetName val="판촉전략"/>
      <sheetName val="투자평가모델"/>
      <sheetName val="2.대외공문"/>
      <sheetName val="매각비용"/>
      <sheetName val="이고량입력"/>
      <sheetName val="금호"/>
      <sheetName val="3월"/>
      <sheetName val="기본 자료"/>
      <sheetName val="충청4"/>
      <sheetName val="평택 제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219D-5640-4061-8807-A91604F00AFD}">
  <sheetPr>
    <tabColor rgb="FF0070C0"/>
    <pageSetUpPr fitToPage="1"/>
  </sheetPr>
  <dimension ref="A1:P56"/>
  <sheetViews>
    <sheetView tabSelected="1" view="pageBreakPreview" zoomScale="70" zoomScaleNormal="70" zoomScaleSheetLayoutView="70" workbookViewId="0">
      <selection activeCell="E15" sqref="E15:I15"/>
    </sheetView>
  </sheetViews>
  <sheetFormatPr defaultColWidth="9" defaultRowHeight="16.5"/>
  <cols>
    <col min="1" max="2" width="1.625" style="27" customWidth="1"/>
    <col min="3" max="3" width="5.625" style="27" customWidth="1"/>
    <col min="4" max="4" width="15.625" style="27" customWidth="1"/>
    <col min="5" max="5" width="40.25" style="27" customWidth="1"/>
    <col min="6" max="6" width="13.375" style="27" customWidth="1"/>
    <col min="7" max="7" width="16.875" style="27" bestFit="1" customWidth="1"/>
    <col min="8" max="8" width="16.5" style="27" customWidth="1"/>
    <col min="9" max="10" width="14.625" style="27" customWidth="1"/>
    <col min="11" max="11" width="5.625" style="27" customWidth="1"/>
    <col min="12" max="12" width="15.625" style="27" customWidth="1"/>
    <col min="13" max="13" width="8.625" style="27" customWidth="1"/>
    <col min="14" max="14" width="21.625" style="27" customWidth="1"/>
    <col min="15" max="16" width="1.625" style="27" customWidth="1"/>
    <col min="17" max="17" width="9" style="27" customWidth="1"/>
    <col min="18" max="16384" width="9" style="27"/>
  </cols>
  <sheetData>
    <row r="1" spans="1:16" ht="8.1" customHeight="1" thickBo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ht="15.75" customHeight="1" thickBot="1">
      <c r="A2" s="31"/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  <c r="P2" s="31"/>
    </row>
    <row r="3" spans="1:16" ht="26.25" customHeight="1">
      <c r="A3" s="31"/>
      <c r="B3" s="69"/>
      <c r="C3" s="31"/>
      <c r="D3" s="31"/>
      <c r="E3" s="70"/>
      <c r="F3" s="266" t="s">
        <v>24</v>
      </c>
      <c r="G3" s="267"/>
      <c r="H3" s="267"/>
      <c r="I3" s="267"/>
      <c r="J3" s="268"/>
      <c r="K3" s="31"/>
      <c r="L3" s="71"/>
      <c r="M3" s="272"/>
      <c r="N3" s="272"/>
      <c r="O3" s="72"/>
      <c r="P3" s="31"/>
    </row>
    <row r="4" spans="1:16" ht="26.25" customHeight="1" thickBot="1">
      <c r="A4" s="31"/>
      <c r="B4" s="69"/>
      <c r="C4" s="31"/>
      <c r="D4" s="31"/>
      <c r="E4" s="73"/>
      <c r="F4" s="269"/>
      <c r="G4" s="270"/>
      <c r="H4" s="270"/>
      <c r="I4" s="270"/>
      <c r="J4" s="271"/>
      <c r="K4" s="31"/>
      <c r="L4" s="31"/>
      <c r="M4" s="31"/>
      <c r="N4" s="31"/>
      <c r="O4" s="72"/>
      <c r="P4" s="31"/>
    </row>
    <row r="5" spans="1:16" ht="16.5" customHeight="1">
      <c r="A5" s="31"/>
      <c r="B5" s="69"/>
      <c r="C5" s="31"/>
      <c r="D5" s="31"/>
      <c r="E5" s="73"/>
      <c r="F5" s="273"/>
      <c r="G5" s="273"/>
      <c r="H5" s="273"/>
      <c r="I5" s="273"/>
      <c r="J5" s="74"/>
      <c r="K5" s="31"/>
      <c r="L5" s="31"/>
      <c r="M5" s="31"/>
      <c r="N5" s="31"/>
      <c r="O5" s="72"/>
      <c r="P5" s="31"/>
    </row>
    <row r="6" spans="1:16" ht="17.25" customHeight="1">
      <c r="A6" s="31"/>
      <c r="B6" s="69"/>
      <c r="C6" s="31"/>
      <c r="D6" s="31"/>
      <c r="E6" s="73"/>
      <c r="F6" s="75"/>
      <c r="G6" s="75"/>
      <c r="H6" s="75"/>
      <c r="I6" s="75"/>
      <c r="J6" s="75"/>
      <c r="K6" s="31"/>
      <c r="L6" s="31"/>
      <c r="M6" s="31"/>
      <c r="N6" s="31"/>
      <c r="O6" s="72"/>
      <c r="P6" s="31"/>
    </row>
    <row r="7" spans="1:16" ht="24.95" customHeight="1">
      <c r="A7" s="31"/>
      <c r="B7" s="69"/>
      <c r="C7" s="31"/>
      <c r="E7" s="127" t="s">
        <v>25</v>
      </c>
      <c r="F7" s="31"/>
      <c r="G7" s="31"/>
      <c r="H7" s="31"/>
      <c r="I7" s="31"/>
      <c r="J7" s="31"/>
      <c r="K7" s="76"/>
      <c r="L7" s="77"/>
      <c r="M7" s="274" t="s">
        <v>26</v>
      </c>
      <c r="N7" s="274"/>
      <c r="O7" s="72"/>
      <c r="P7" s="31"/>
    </row>
    <row r="8" spans="1:16" ht="24.95" customHeight="1">
      <c r="A8" s="31"/>
      <c r="B8" s="69"/>
      <c r="C8" s="252" t="s">
        <v>27</v>
      </c>
      <c r="D8" s="252"/>
      <c r="E8" s="161" t="s">
        <v>100</v>
      </c>
      <c r="F8" s="31"/>
      <c r="G8" s="31"/>
      <c r="H8" s="31"/>
      <c r="I8" s="78"/>
      <c r="J8" s="79"/>
      <c r="K8" s="252" t="s">
        <v>28</v>
      </c>
      <c r="L8" s="252"/>
      <c r="M8" s="253" t="s">
        <v>29</v>
      </c>
      <c r="N8" s="253"/>
      <c r="O8" s="72"/>
      <c r="P8" s="31"/>
    </row>
    <row r="9" spans="1:16" ht="24.95" customHeight="1">
      <c r="A9" s="31"/>
      <c r="B9" s="69"/>
      <c r="C9" s="260" t="s">
        <v>30</v>
      </c>
      <c r="D9" s="260"/>
      <c r="E9" s="158"/>
      <c r="F9" s="31"/>
      <c r="G9" s="31"/>
      <c r="H9" s="31"/>
      <c r="I9" s="80"/>
      <c r="J9" s="79"/>
      <c r="K9" s="224" t="s">
        <v>31</v>
      </c>
      <c r="L9" s="224"/>
      <c r="M9" s="225" t="s">
        <v>32</v>
      </c>
      <c r="N9" s="225"/>
      <c r="O9" s="72"/>
      <c r="P9" s="31"/>
    </row>
    <row r="10" spans="1:16" ht="24.95" customHeight="1">
      <c r="A10" s="31"/>
      <c r="B10" s="69"/>
      <c r="C10" s="240" t="s">
        <v>33</v>
      </c>
      <c r="D10" s="240"/>
      <c r="E10" s="158" t="s">
        <v>101</v>
      </c>
      <c r="F10" s="31"/>
      <c r="G10" s="31"/>
      <c r="I10" s="80"/>
      <c r="J10" s="79"/>
      <c r="K10" s="240" t="s">
        <v>34</v>
      </c>
      <c r="L10" s="240"/>
      <c r="M10" s="263" t="s">
        <v>35</v>
      </c>
      <c r="N10" s="264"/>
      <c r="O10" s="72"/>
      <c r="P10" s="31"/>
    </row>
    <row r="11" spans="1:16" ht="24.95" customHeight="1">
      <c r="A11" s="31"/>
      <c r="B11" s="69"/>
      <c r="C11" s="240" t="s">
        <v>36</v>
      </c>
      <c r="D11" s="240"/>
      <c r="E11" s="158" t="s">
        <v>37</v>
      </c>
      <c r="F11" s="31"/>
      <c r="G11" s="31"/>
      <c r="H11" s="31"/>
      <c r="I11" s="80"/>
      <c r="J11" s="79"/>
      <c r="K11" s="252"/>
      <c r="L11" s="252"/>
      <c r="M11" s="265"/>
      <c r="N11" s="265"/>
      <c r="O11" s="72"/>
      <c r="P11" s="31"/>
    </row>
    <row r="12" spans="1:16" ht="24.95" customHeight="1">
      <c r="A12" s="31"/>
      <c r="B12" s="69"/>
      <c r="C12" s="224" t="s">
        <v>38</v>
      </c>
      <c r="D12" s="224"/>
      <c r="E12" s="158" t="s">
        <v>102</v>
      </c>
      <c r="F12" s="31"/>
      <c r="G12" s="31"/>
      <c r="I12" s="80"/>
      <c r="J12" s="80"/>
      <c r="K12" s="224" t="s">
        <v>39</v>
      </c>
      <c r="L12" s="224"/>
      <c r="M12" s="225" t="s">
        <v>40</v>
      </c>
      <c r="N12" s="225"/>
      <c r="O12" s="72"/>
      <c r="P12" s="31"/>
    </row>
    <row r="13" spans="1:16" ht="69.95" customHeight="1">
      <c r="A13" s="31"/>
      <c r="B13" s="69"/>
      <c r="C13" s="31"/>
      <c r="D13" s="31"/>
      <c r="E13" s="31"/>
      <c r="F13" s="31"/>
      <c r="G13" s="31"/>
      <c r="H13" s="31"/>
      <c r="I13" s="80"/>
      <c r="J13" s="79"/>
      <c r="K13" s="260" t="s">
        <v>41</v>
      </c>
      <c r="L13" s="260"/>
      <c r="M13" s="225"/>
      <c r="N13" s="225"/>
      <c r="O13" s="72"/>
      <c r="P13" s="31"/>
    </row>
    <row r="14" spans="1:16" ht="9.9499999999999993" customHeight="1">
      <c r="A14" s="31"/>
      <c r="B14" s="69"/>
      <c r="C14" s="31"/>
      <c r="D14" s="31"/>
      <c r="E14" s="31"/>
      <c r="F14" s="31"/>
      <c r="G14" s="31"/>
      <c r="H14" s="31"/>
      <c r="I14" s="31"/>
      <c r="J14" s="31"/>
      <c r="K14" s="81"/>
      <c r="L14" s="81"/>
      <c r="M14" s="81"/>
      <c r="N14" s="81"/>
      <c r="O14" s="72"/>
      <c r="P14" s="31"/>
    </row>
    <row r="15" spans="1:16" ht="30" customHeight="1">
      <c r="A15" s="31"/>
      <c r="B15" s="69"/>
      <c r="C15" s="261" t="s">
        <v>42</v>
      </c>
      <c r="D15" s="261"/>
      <c r="E15" s="262" t="s">
        <v>364</v>
      </c>
      <c r="F15" s="262"/>
      <c r="G15" s="262"/>
      <c r="H15" s="262"/>
      <c r="I15" s="262"/>
      <c r="J15" s="31"/>
      <c r="K15" s="31"/>
      <c r="L15" s="31"/>
      <c r="N15" s="31"/>
      <c r="O15" s="72"/>
      <c r="P15" s="31"/>
    </row>
    <row r="16" spans="1:16" ht="30" customHeight="1">
      <c r="A16" s="31"/>
      <c r="B16" s="69"/>
      <c r="C16" s="252" t="s">
        <v>65</v>
      </c>
      <c r="D16" s="252"/>
      <c r="E16" s="253" t="str">
        <f>"일금 "&amp;NUMBERSTRING(G16,1)&amp;" 원정"</f>
        <v>일금 팔억팔천일백만 원정</v>
      </c>
      <c r="F16" s="253"/>
      <c r="G16" s="254">
        <f>J39</f>
        <v>881000000</v>
      </c>
      <c r="H16" s="255"/>
      <c r="I16" s="255"/>
      <c r="J16" s="162"/>
      <c r="K16" s="82"/>
      <c r="L16" s="82"/>
      <c r="M16" s="83"/>
      <c r="N16" s="83"/>
      <c r="O16" s="72"/>
      <c r="P16" s="31"/>
    </row>
    <row r="17" spans="1:16" ht="13.5" customHeight="1">
      <c r="A17" s="31"/>
      <c r="B17" s="69"/>
      <c r="C17" s="31"/>
      <c r="D17" s="84"/>
      <c r="E17" s="162"/>
      <c r="F17" s="162"/>
      <c r="G17" s="31"/>
      <c r="H17" s="31"/>
      <c r="I17" s="85"/>
      <c r="J17" s="162"/>
      <c r="K17" s="162"/>
      <c r="L17" s="86"/>
      <c r="M17" s="162"/>
      <c r="N17" s="162"/>
      <c r="O17" s="72"/>
      <c r="P17" s="31"/>
    </row>
    <row r="18" spans="1:16" ht="24.95" customHeight="1" thickBot="1">
      <c r="A18" s="31"/>
      <c r="B18" s="87"/>
      <c r="C18" s="3" t="s">
        <v>43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163"/>
      <c r="O18" s="88"/>
      <c r="P18" s="31"/>
    </row>
    <row r="19" spans="1:16" s="93" customFormat="1" ht="45" customHeight="1" thickBot="1">
      <c r="A19" s="89"/>
      <c r="B19" s="90"/>
      <c r="C19" s="91" t="s">
        <v>44</v>
      </c>
      <c r="D19" s="256" t="s">
        <v>22</v>
      </c>
      <c r="E19" s="257"/>
      <c r="F19" s="159" t="s">
        <v>85</v>
      </c>
      <c r="G19" s="91" t="s">
        <v>45</v>
      </c>
      <c r="H19" s="160" t="s">
        <v>46</v>
      </c>
      <c r="I19" s="159" t="s">
        <v>47</v>
      </c>
      <c r="J19" s="256" t="s">
        <v>48</v>
      </c>
      <c r="K19" s="257"/>
      <c r="L19" s="159" t="s">
        <v>49</v>
      </c>
      <c r="M19" s="256" t="s">
        <v>0</v>
      </c>
      <c r="N19" s="257"/>
      <c r="O19" s="92"/>
      <c r="P19" s="89"/>
    </row>
    <row r="20" spans="1:16" ht="32.1" customHeight="1">
      <c r="A20" s="31"/>
      <c r="B20" s="87"/>
      <c r="C20" s="285">
        <v>1</v>
      </c>
      <c r="D20" s="285" t="str">
        <f>'별첨#1 인력투입계획'!C7</f>
        <v>국내/국제
체크카드
시스템 개발</v>
      </c>
      <c r="E20" s="135" t="str">
        <f>'별첨#1 인력투입계획'!D7</f>
        <v>프로젝트 총괄</v>
      </c>
      <c r="F20" s="114" t="str">
        <f>'별첨#1 인력투입계획'!F7</f>
        <v>특급</v>
      </c>
      <c r="G20" s="94">
        <f>IFERROR(VLOOKUP(F20,'별첨#3 노임단가 (2018년)'!$D$9:$J$13,7,0),0)*1.077</f>
        <v>22939023</v>
      </c>
      <c r="H20" s="124">
        <f t="shared" ref="H20:H28" si="0">ROUNDDOWN(G20*(1-L20), -3)</f>
        <v>17204000</v>
      </c>
      <c r="I20" s="96">
        <f>'별첨#1 인력투입계획'!N7</f>
        <v>3.5</v>
      </c>
      <c r="J20" s="258">
        <f t="shared" ref="J20:J28" si="1">H20*I20</f>
        <v>60214000</v>
      </c>
      <c r="K20" s="259"/>
      <c r="L20" s="125">
        <v>0.25</v>
      </c>
      <c r="M20" s="226"/>
      <c r="N20" s="227"/>
      <c r="O20" s="88"/>
      <c r="P20" s="31"/>
    </row>
    <row r="21" spans="1:16" ht="32.1" customHeight="1">
      <c r="A21" s="31"/>
      <c r="B21" s="87"/>
      <c r="C21" s="250"/>
      <c r="D21" s="250"/>
      <c r="E21" s="147" t="str">
        <f>'별첨#1 인력투입계획'!D8</f>
        <v>공통/국내.국제카드발급/배송</v>
      </c>
      <c r="F21" s="114" t="str">
        <f>'별첨#1 인력투입계획'!F8</f>
        <v>특급</v>
      </c>
      <c r="G21" s="94">
        <f>IFERROR(VLOOKUP(F21,'별첨#3 노임단가 (2018년)'!$D$9:$J$13,7,0),0)*1.077</f>
        <v>22939023</v>
      </c>
      <c r="H21" s="95">
        <f t="shared" si="0"/>
        <v>17204000</v>
      </c>
      <c r="I21" s="96">
        <f>'별첨#1 인력투입계획'!N8</f>
        <v>7</v>
      </c>
      <c r="J21" s="228">
        <f t="shared" si="1"/>
        <v>120428000</v>
      </c>
      <c r="K21" s="229"/>
      <c r="L21" s="97">
        <f>$L$20</f>
        <v>0.25</v>
      </c>
      <c r="M21" s="112"/>
      <c r="N21" s="113"/>
      <c r="O21" s="88"/>
      <c r="P21" s="31"/>
    </row>
    <row r="22" spans="1:16" ht="32.1" customHeight="1">
      <c r="A22" s="31"/>
      <c r="B22" s="87"/>
      <c r="C22" s="250"/>
      <c r="D22" s="250"/>
      <c r="E22" s="147" t="str">
        <f>'별첨#1 인력투입계획'!D9</f>
        <v>국내상품/가맹점, 국제이용수수료</v>
      </c>
      <c r="F22" s="114" t="str">
        <f>'별첨#1 인력투입계획'!F9</f>
        <v>중급</v>
      </c>
      <c r="G22" s="94">
        <f>IFERROR(VLOOKUP(F22,'별첨#3 노임단가 (2018년)'!$D$9:$J$13,7,0),0)*1.077</f>
        <v>13534659</v>
      </c>
      <c r="H22" s="95">
        <f t="shared" si="0"/>
        <v>10150000</v>
      </c>
      <c r="I22" s="96">
        <f>'별첨#1 인력투입계획'!N9</f>
        <v>6</v>
      </c>
      <c r="J22" s="228">
        <f t="shared" si="1"/>
        <v>60900000</v>
      </c>
      <c r="K22" s="229"/>
      <c r="L22" s="97">
        <f t="shared" ref="L22:L30" si="2">$L$20</f>
        <v>0.25</v>
      </c>
      <c r="M22" s="112"/>
      <c r="N22" s="113"/>
      <c r="O22" s="88"/>
      <c r="P22" s="31"/>
    </row>
    <row r="23" spans="1:16" ht="32.1" customHeight="1">
      <c r="A23" s="31"/>
      <c r="B23" s="87"/>
      <c r="C23" s="250"/>
      <c r="D23" s="250"/>
      <c r="E23" s="147" t="str">
        <f>'별첨#1 인력투입계획'!D10</f>
        <v>국내카드발급/배송, 국제카드발급</v>
      </c>
      <c r="F23" s="114" t="str">
        <f>'별첨#1 인력투입계획'!F10</f>
        <v>초급</v>
      </c>
      <c r="G23" s="94">
        <f>IFERROR(VLOOKUP(F23,'별첨#3 노임단가 (2018년)'!$D$9:$J$13,7,0),0)*1.077</f>
        <v>12175485</v>
      </c>
      <c r="H23" s="95">
        <f t="shared" si="0"/>
        <v>9131000</v>
      </c>
      <c r="I23" s="96">
        <f>'별첨#1 인력투입계획'!N10</f>
        <v>6</v>
      </c>
      <c r="J23" s="228">
        <f t="shared" si="1"/>
        <v>54786000</v>
      </c>
      <c r="K23" s="229"/>
      <c r="L23" s="97">
        <f t="shared" si="2"/>
        <v>0.25</v>
      </c>
      <c r="M23" s="112"/>
      <c r="N23" s="113"/>
      <c r="O23" s="88"/>
      <c r="P23" s="31"/>
    </row>
    <row r="24" spans="1:16" ht="32.1" customHeight="1">
      <c r="A24" s="31"/>
      <c r="B24" s="87"/>
      <c r="C24" s="250"/>
      <c r="D24" s="250"/>
      <c r="E24" s="147" t="str">
        <f>'별첨#1 인력투입계획'!D11</f>
        <v>국내승인/사고, 국제승인/사고</v>
      </c>
      <c r="F24" s="114" t="str">
        <f>'별첨#1 인력투입계획'!F11</f>
        <v>중급</v>
      </c>
      <c r="G24" s="94">
        <f>IFERROR(VLOOKUP(F24,'별첨#3 노임단가 (2018년)'!$D$9:$J$13,7,0),0)*1.077</f>
        <v>13534659</v>
      </c>
      <c r="H24" s="95">
        <f t="shared" si="0"/>
        <v>10150000</v>
      </c>
      <c r="I24" s="96">
        <f>'별첨#1 인력투입계획'!N11</f>
        <v>7</v>
      </c>
      <c r="J24" s="228">
        <f t="shared" si="1"/>
        <v>71050000</v>
      </c>
      <c r="K24" s="229"/>
      <c r="L24" s="97">
        <f t="shared" si="2"/>
        <v>0.25</v>
      </c>
      <c r="M24" s="112"/>
      <c r="N24" s="113"/>
      <c r="O24" s="88"/>
      <c r="P24" s="31"/>
    </row>
    <row r="25" spans="1:16" ht="32.1" customHeight="1">
      <c r="A25" s="31"/>
      <c r="B25" s="87"/>
      <c r="C25" s="250"/>
      <c r="D25" s="250"/>
      <c r="E25" s="147" t="str">
        <f>'별첨#1 인력투입계획'!D12</f>
        <v>국내승인/사고, 국제승인/사고</v>
      </c>
      <c r="F25" s="114" t="str">
        <f>'별첨#1 인력투입계획'!F12</f>
        <v>초급</v>
      </c>
      <c r="G25" s="94">
        <f>IFERROR(VLOOKUP(F25,'별첨#3 노임단가 (2018년)'!$D$9:$J$13,7,0),0)*1.077</f>
        <v>12175485</v>
      </c>
      <c r="H25" s="95">
        <f t="shared" si="0"/>
        <v>9131000</v>
      </c>
      <c r="I25" s="96">
        <f>'별첨#1 인력투입계획'!N12</f>
        <v>6</v>
      </c>
      <c r="J25" s="228">
        <f t="shared" si="1"/>
        <v>54786000</v>
      </c>
      <c r="K25" s="229"/>
      <c r="L25" s="97">
        <f t="shared" si="2"/>
        <v>0.25</v>
      </c>
      <c r="M25" s="112"/>
      <c r="N25" s="113"/>
      <c r="O25" s="88"/>
      <c r="P25" s="31"/>
    </row>
    <row r="26" spans="1:16" ht="32.1" customHeight="1">
      <c r="A26" s="31"/>
      <c r="B26" s="87"/>
      <c r="C26" s="250"/>
      <c r="D26" s="250"/>
      <c r="E26" s="147" t="str">
        <f>'별첨#1 인력투입계획'!D13</f>
        <v>국내매입/정산, 국제매입/정산</v>
      </c>
      <c r="F26" s="114" t="str">
        <f>'별첨#1 인력투입계획'!F13</f>
        <v>중급</v>
      </c>
      <c r="G26" s="94">
        <f>IFERROR(VLOOKUP(F26,'별첨#3 노임단가 (2018년)'!$D$9:$J$13,7,0),0)*1.077</f>
        <v>13534659</v>
      </c>
      <c r="H26" s="95">
        <f t="shared" si="0"/>
        <v>10150000</v>
      </c>
      <c r="I26" s="96">
        <f>'별첨#1 인력투입계획'!N13</f>
        <v>7</v>
      </c>
      <c r="J26" s="228">
        <f t="shared" si="1"/>
        <v>71050000</v>
      </c>
      <c r="K26" s="229"/>
      <c r="L26" s="97">
        <f t="shared" si="2"/>
        <v>0.25</v>
      </c>
      <c r="M26" s="112"/>
      <c r="N26" s="113"/>
      <c r="O26" s="88"/>
      <c r="P26" s="31"/>
    </row>
    <row r="27" spans="1:16" ht="32.1" customHeight="1">
      <c r="A27" s="31"/>
      <c r="B27" s="87"/>
      <c r="C27" s="250"/>
      <c r="D27" s="250"/>
      <c r="E27" s="147" t="str">
        <f>'별첨#1 인력투입계획'!D14</f>
        <v>국내매입/정산, 국제매입/정산</v>
      </c>
      <c r="F27" s="114" t="str">
        <f>'별첨#1 인력투입계획'!F14</f>
        <v>초급</v>
      </c>
      <c r="G27" s="94">
        <f>IFERROR(VLOOKUP(F27,'별첨#3 노임단가 (2018년)'!$D$9:$J$13,7,0),0)*1.077</f>
        <v>12175485</v>
      </c>
      <c r="H27" s="95">
        <f t="shared" si="0"/>
        <v>9131000</v>
      </c>
      <c r="I27" s="96">
        <f>'별첨#1 인력투입계획'!N14</f>
        <v>5</v>
      </c>
      <c r="J27" s="228">
        <f t="shared" si="1"/>
        <v>45655000</v>
      </c>
      <c r="K27" s="229"/>
      <c r="L27" s="97">
        <f t="shared" si="2"/>
        <v>0.25</v>
      </c>
      <c r="M27" s="112"/>
      <c r="N27" s="113"/>
      <c r="O27" s="88"/>
      <c r="P27" s="31"/>
    </row>
    <row r="28" spans="1:16" ht="32.1" customHeight="1">
      <c r="A28" s="31"/>
      <c r="B28" s="87"/>
      <c r="C28" s="250"/>
      <c r="D28" s="250"/>
      <c r="E28" s="147" t="str">
        <f>'별첨#1 인력투입계획'!D15</f>
        <v>수수료정산, 국제Chargeback</v>
      </c>
      <c r="F28" s="114" t="str">
        <f>'별첨#1 인력투입계획'!F15</f>
        <v>특급</v>
      </c>
      <c r="G28" s="94">
        <f>IFERROR(VLOOKUP(F28,'별첨#3 노임단가 (2018년)'!$D$9:$J$13,7,0),0)*1.077</f>
        <v>22939023</v>
      </c>
      <c r="H28" s="95">
        <f t="shared" si="0"/>
        <v>17204000</v>
      </c>
      <c r="I28" s="96">
        <f>'별첨#1 인력투입계획'!N15</f>
        <v>7</v>
      </c>
      <c r="J28" s="228">
        <f t="shared" si="1"/>
        <v>120428000</v>
      </c>
      <c r="K28" s="229"/>
      <c r="L28" s="97">
        <f t="shared" si="2"/>
        <v>0.25</v>
      </c>
      <c r="M28" s="112"/>
      <c r="N28" s="113"/>
      <c r="O28" s="88"/>
      <c r="P28" s="31"/>
    </row>
    <row r="29" spans="1:16" ht="32.1" customHeight="1">
      <c r="A29" s="31"/>
      <c r="B29" s="87"/>
      <c r="C29" s="281"/>
      <c r="D29" s="281"/>
      <c r="E29" s="171" t="s">
        <v>90</v>
      </c>
      <c r="F29" s="172"/>
      <c r="G29" s="173"/>
      <c r="H29" s="173"/>
      <c r="I29" s="174">
        <f>SUM(I20:I28)</f>
        <v>54.5</v>
      </c>
      <c r="J29" s="277">
        <f>ROUNDDOWN(SUM(J20:K28), -5)</f>
        <v>659200000</v>
      </c>
      <c r="K29" s="277"/>
      <c r="L29" s="176"/>
      <c r="M29" s="275" t="s">
        <v>83</v>
      </c>
      <c r="N29" s="276"/>
      <c r="O29" s="88"/>
      <c r="P29" s="31"/>
    </row>
    <row r="30" spans="1:16" ht="32.1" customHeight="1">
      <c r="A30" s="31"/>
      <c r="B30" s="87"/>
      <c r="C30" s="278">
        <v>2</v>
      </c>
      <c r="D30" s="280" t="str">
        <f>'별첨#1 인력투입계획'!C17</f>
        <v>모바일웹
(WebView)</v>
      </c>
      <c r="E30" s="177" t="str">
        <f>'별첨#1 인력투입계획'!D17</f>
        <v>기획</v>
      </c>
      <c r="F30" s="180" t="str">
        <f>'별첨#1 인력투입계획'!F17</f>
        <v>특급</v>
      </c>
      <c r="G30" s="94">
        <f>IFERROR(VLOOKUP(F30,'별첨#3 노임단가 (2018년)'!$D$9:$J$13,7,0),0)*1.077</f>
        <v>22939023</v>
      </c>
      <c r="H30" s="178">
        <f t="shared" ref="H30" si="3">ROUNDDOWN(G30*(1-L30), -3)</f>
        <v>17204000</v>
      </c>
      <c r="I30" s="179">
        <f>'별첨#1 인력투입계획'!N17</f>
        <v>1.3</v>
      </c>
      <c r="J30" s="284">
        <f t="shared" ref="J30:J31" si="4">H30*I30</f>
        <v>22365200</v>
      </c>
      <c r="K30" s="284"/>
      <c r="L30" s="181">
        <f t="shared" si="2"/>
        <v>0.25</v>
      </c>
      <c r="M30" s="282"/>
      <c r="N30" s="283"/>
      <c r="O30" s="88"/>
      <c r="P30" s="31"/>
    </row>
    <row r="31" spans="1:16" ht="32.1" customHeight="1">
      <c r="A31" s="31"/>
      <c r="B31" s="87"/>
      <c r="C31" s="248"/>
      <c r="D31" s="250"/>
      <c r="E31" s="182" t="str">
        <f>'별첨#1 인력투입계획'!D18</f>
        <v>디자인/퍼블리싱</v>
      </c>
      <c r="F31" s="184" t="str">
        <f>'별첨#1 인력투입계획'!F18</f>
        <v>고급</v>
      </c>
      <c r="G31" s="94">
        <f>IFERROR(VLOOKUP(F31,'별첨#3 노임단가 (2018년)'!$D$9:$J$13,7,0),0)*1.077</f>
        <v>17242770</v>
      </c>
      <c r="H31" s="94">
        <f>ROUNDDOWN(G31*(1-L31), -3)</f>
        <v>12932000</v>
      </c>
      <c r="I31" s="183">
        <f>'별첨#1 인력투입계획'!N18</f>
        <v>1.4000000000000001</v>
      </c>
      <c r="J31" s="235">
        <f t="shared" si="4"/>
        <v>18104800</v>
      </c>
      <c r="K31" s="235"/>
      <c r="L31" s="185">
        <f>$L$20</f>
        <v>0.25</v>
      </c>
      <c r="M31" s="236"/>
      <c r="N31" s="237"/>
      <c r="O31" s="88"/>
      <c r="P31" s="31"/>
    </row>
    <row r="32" spans="1:16" ht="32.1" customHeight="1">
      <c r="A32" s="31"/>
      <c r="B32" s="87"/>
      <c r="C32" s="248"/>
      <c r="D32" s="250"/>
      <c r="E32" s="182" t="str">
        <f>'별첨#1 인력투입계획'!D19</f>
        <v>개발</v>
      </c>
      <c r="F32" s="184" t="str">
        <f>'별첨#1 인력투입계획'!F19</f>
        <v>중급</v>
      </c>
      <c r="G32" s="94">
        <f>IFERROR(VLOOKUP(F32,'별첨#3 노임단가 (2018년)'!$D$9:$J$13,7,0),0)*1.077</f>
        <v>13534659</v>
      </c>
      <c r="H32" s="94">
        <f>ROUNDDOWN(G32*(1-L32), -3)</f>
        <v>10150000</v>
      </c>
      <c r="I32" s="183">
        <f>'별첨#1 인력투입계획'!N19</f>
        <v>6</v>
      </c>
      <c r="J32" s="235">
        <f t="shared" ref="J32" si="5">H32*I32</f>
        <v>60900000</v>
      </c>
      <c r="K32" s="235"/>
      <c r="L32" s="185">
        <f>$L$20</f>
        <v>0.25</v>
      </c>
      <c r="M32" s="236"/>
      <c r="N32" s="237"/>
      <c r="O32" s="88"/>
      <c r="P32" s="31"/>
    </row>
    <row r="33" spans="1:16" ht="32.1" customHeight="1">
      <c r="A33" s="31"/>
      <c r="B33" s="87"/>
      <c r="C33" s="279"/>
      <c r="D33" s="281"/>
      <c r="E33" s="175" t="s">
        <v>90</v>
      </c>
      <c r="F33" s="175"/>
      <c r="G33" s="173"/>
      <c r="H33" s="173"/>
      <c r="I33" s="205">
        <f>SUM(I30:I32)</f>
        <v>8.6999999999999993</v>
      </c>
      <c r="J33" s="277">
        <f>ROUNDDOWN(SUM(J30:K32), -5)</f>
        <v>101300000</v>
      </c>
      <c r="K33" s="277"/>
      <c r="L33" s="206"/>
      <c r="M33" s="275" t="s">
        <v>83</v>
      </c>
      <c r="N33" s="276"/>
      <c r="O33" s="88"/>
      <c r="P33" s="31"/>
    </row>
    <row r="34" spans="1:16" ht="32.1" customHeight="1">
      <c r="A34" s="31"/>
      <c r="B34" s="87"/>
      <c r="C34" s="248">
        <v>3</v>
      </c>
      <c r="D34" s="250" t="s">
        <v>104</v>
      </c>
      <c r="E34" s="220" t="s">
        <v>105</v>
      </c>
      <c r="F34" s="221"/>
      <c r="G34" s="204">
        <v>120000000</v>
      </c>
      <c r="H34" s="207">
        <f t="shared" ref="H34:H36" si="6">ROUNDDOWN(G34*(1-L34), -3)</f>
        <v>54000000</v>
      </c>
      <c r="I34" s="208">
        <v>1</v>
      </c>
      <c r="J34" s="232">
        <f t="shared" ref="J34:J37" si="7">H34*I34</f>
        <v>54000000</v>
      </c>
      <c r="K34" s="232"/>
      <c r="L34" s="97">
        <v>0.55000000000000004</v>
      </c>
      <c r="M34" s="233"/>
      <c r="N34" s="234"/>
      <c r="O34" s="88"/>
      <c r="P34" s="31"/>
    </row>
    <row r="35" spans="1:16" ht="32.1" customHeight="1">
      <c r="A35" s="31"/>
      <c r="B35" s="87"/>
      <c r="C35" s="248"/>
      <c r="D35" s="250"/>
      <c r="E35" s="222"/>
      <c r="F35" s="223"/>
      <c r="G35" s="204">
        <v>120000000</v>
      </c>
      <c r="H35" s="207">
        <f t="shared" si="6"/>
        <v>30000000</v>
      </c>
      <c r="I35" s="208">
        <v>1</v>
      </c>
      <c r="J35" s="235">
        <f t="shared" si="7"/>
        <v>30000000</v>
      </c>
      <c r="K35" s="235"/>
      <c r="L35" s="97">
        <v>0.75</v>
      </c>
      <c r="M35" s="236"/>
      <c r="N35" s="237"/>
      <c r="O35" s="88"/>
      <c r="P35" s="31"/>
    </row>
    <row r="36" spans="1:16" ht="32.1" customHeight="1">
      <c r="A36" s="31"/>
      <c r="B36" s="87"/>
      <c r="C36" s="248"/>
      <c r="D36" s="250"/>
      <c r="E36" s="222"/>
      <c r="F36" s="223"/>
      <c r="G36" s="204">
        <v>80000000</v>
      </c>
      <c r="H36" s="207">
        <f t="shared" si="6"/>
        <v>20000000</v>
      </c>
      <c r="I36" s="208">
        <v>1</v>
      </c>
      <c r="J36" s="235">
        <f t="shared" si="7"/>
        <v>20000000</v>
      </c>
      <c r="K36" s="235"/>
      <c r="L36" s="97">
        <v>0.75</v>
      </c>
      <c r="M36" s="236"/>
      <c r="N36" s="237"/>
      <c r="O36" s="88"/>
      <c r="P36" s="31"/>
    </row>
    <row r="37" spans="1:16" ht="32.1" customHeight="1">
      <c r="A37" s="31"/>
      <c r="B37" s="87"/>
      <c r="C37" s="248"/>
      <c r="D37" s="250"/>
      <c r="E37" s="182" t="s">
        <v>106</v>
      </c>
      <c r="F37" s="184" t="s">
        <v>107</v>
      </c>
      <c r="G37" s="94">
        <f>IFERROR(VLOOKUP(F37,'별첨#3 노임단가 (2018년)'!$D$9:$J$13,7,0),0)*1.1</f>
        <v>17611000</v>
      </c>
      <c r="H37" s="94">
        <f>ROUNDDOWN(G37*(1-L37), -3)</f>
        <v>13208000</v>
      </c>
      <c r="I37" s="183">
        <v>1.25</v>
      </c>
      <c r="J37" s="235">
        <f t="shared" si="7"/>
        <v>16510000</v>
      </c>
      <c r="K37" s="235"/>
      <c r="L37" s="97">
        <f t="shared" ref="L37" si="8">$L$21</f>
        <v>0.25</v>
      </c>
      <c r="M37" s="236"/>
      <c r="N37" s="237"/>
      <c r="O37" s="88"/>
      <c r="P37" s="31"/>
    </row>
    <row r="38" spans="1:16" ht="32.1" customHeight="1" thickBot="1">
      <c r="A38" s="31"/>
      <c r="B38" s="87"/>
      <c r="C38" s="249"/>
      <c r="D38" s="251"/>
      <c r="E38" s="188" t="s">
        <v>90</v>
      </c>
      <c r="F38" s="188"/>
      <c r="G38" s="186"/>
      <c r="H38" s="186"/>
      <c r="I38" s="187"/>
      <c r="J38" s="238">
        <f>ROUNDDOWN(SUM(J34:K37), -5)</f>
        <v>120500000</v>
      </c>
      <c r="K38" s="238"/>
      <c r="L38" s="189"/>
      <c r="M38" s="239" t="s">
        <v>83</v>
      </c>
      <c r="N38" s="239"/>
      <c r="O38" s="88"/>
      <c r="P38" s="31"/>
    </row>
    <row r="39" spans="1:16" ht="45" customHeight="1" thickBot="1">
      <c r="A39" s="31"/>
      <c r="B39" s="87"/>
      <c r="C39" s="241" t="s">
        <v>64</v>
      </c>
      <c r="D39" s="242"/>
      <c r="E39" s="242"/>
      <c r="F39" s="242"/>
      <c r="G39" s="98"/>
      <c r="H39" s="99"/>
      <c r="I39" s="100">
        <f>SUM(I33,I29)</f>
        <v>63.2</v>
      </c>
      <c r="J39" s="243">
        <f>SUM(J29,J33,J38)</f>
        <v>881000000</v>
      </c>
      <c r="K39" s="243"/>
      <c r="L39" s="101"/>
      <c r="M39" s="230"/>
      <c r="N39" s="231"/>
      <c r="O39" s="88"/>
      <c r="P39" s="31"/>
    </row>
    <row r="40" spans="1:16" ht="9.9499999999999993" customHeight="1">
      <c r="A40" s="31"/>
      <c r="B40" s="87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88"/>
      <c r="P40" s="31"/>
    </row>
    <row r="41" spans="1:16" ht="30" customHeight="1">
      <c r="A41" s="31"/>
      <c r="B41" s="69"/>
      <c r="C41" s="31"/>
      <c r="D41" s="31"/>
      <c r="E41" s="31"/>
      <c r="F41" s="31"/>
      <c r="G41" s="31"/>
      <c r="H41" s="31"/>
      <c r="I41" s="31"/>
      <c r="J41" s="244"/>
      <c r="K41" s="244"/>
      <c r="L41" s="31"/>
      <c r="M41" s="31"/>
      <c r="N41" s="31"/>
      <c r="O41" s="72"/>
      <c r="P41" s="31"/>
    </row>
    <row r="42" spans="1:16" ht="5.0999999999999996" customHeight="1">
      <c r="A42" s="31"/>
      <c r="B42" s="69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72"/>
      <c r="P42" s="31"/>
    </row>
    <row r="43" spans="1:16" ht="27.95" customHeight="1">
      <c r="A43" s="31"/>
      <c r="B43" s="69"/>
      <c r="C43" s="245" t="s">
        <v>50</v>
      </c>
      <c r="D43" s="245"/>
      <c r="E43" s="134" t="s">
        <v>121</v>
      </c>
      <c r="F43" s="134"/>
      <c r="G43" s="134"/>
      <c r="H43" s="134"/>
      <c r="I43" s="134"/>
      <c r="J43" s="31"/>
      <c r="K43" s="246" t="s">
        <v>51</v>
      </c>
      <c r="L43" s="246"/>
      <c r="M43" s="247" t="s">
        <v>52</v>
      </c>
      <c r="N43" s="247"/>
      <c r="O43" s="72"/>
      <c r="P43" s="31"/>
    </row>
    <row r="44" spans="1:16" ht="27.95" customHeight="1">
      <c r="A44" s="31"/>
      <c r="B44" s="69"/>
      <c r="C44" s="240" t="s">
        <v>53</v>
      </c>
      <c r="D44" s="240"/>
      <c r="E44" s="103" t="s">
        <v>81</v>
      </c>
      <c r="F44" s="128"/>
      <c r="G44" s="128"/>
      <c r="H44" s="128"/>
      <c r="I44" s="128"/>
      <c r="J44" s="31"/>
      <c r="K44" s="224" t="s">
        <v>54</v>
      </c>
      <c r="L44" s="224"/>
      <c r="M44" s="225" t="s">
        <v>55</v>
      </c>
      <c r="N44" s="225"/>
      <c r="O44" s="72"/>
      <c r="P44" s="31"/>
    </row>
    <row r="45" spans="1:16" ht="27.95" customHeight="1">
      <c r="A45" s="31"/>
      <c r="B45" s="69"/>
      <c r="C45" s="145"/>
      <c r="D45" s="145"/>
      <c r="E45" s="103" t="s">
        <v>82</v>
      </c>
      <c r="F45" s="128"/>
      <c r="G45" s="128"/>
      <c r="H45" s="128"/>
      <c r="I45" s="128"/>
      <c r="J45" s="31"/>
      <c r="K45" s="224" t="s">
        <v>56</v>
      </c>
      <c r="L45" s="224"/>
      <c r="M45" s="225" t="s">
        <v>57</v>
      </c>
      <c r="N45" s="225"/>
      <c r="O45" s="72"/>
      <c r="P45" s="31"/>
    </row>
    <row r="46" spans="1:16" ht="27.95" customHeight="1">
      <c r="A46" s="31"/>
      <c r="B46" s="69"/>
      <c r="C46" s="145"/>
      <c r="D46" s="145"/>
      <c r="E46" s="128" t="s">
        <v>122</v>
      </c>
      <c r="F46" s="128"/>
      <c r="G46" s="128"/>
      <c r="H46" s="128"/>
      <c r="I46" s="128"/>
      <c r="J46" s="31"/>
      <c r="K46" s="224" t="s">
        <v>58</v>
      </c>
      <c r="L46" s="224"/>
      <c r="M46" s="225" t="s">
        <v>59</v>
      </c>
      <c r="N46" s="225"/>
      <c r="O46" s="72"/>
      <c r="P46" s="31"/>
    </row>
    <row r="47" spans="1:16" ht="27.95" customHeight="1">
      <c r="A47" s="31"/>
      <c r="B47" s="69"/>
      <c r="C47" s="145"/>
      <c r="D47" s="145"/>
      <c r="E47" s="128" t="s">
        <v>126</v>
      </c>
      <c r="F47" s="128"/>
      <c r="G47" s="128"/>
      <c r="H47" s="128"/>
      <c r="I47" s="128"/>
      <c r="J47" s="31"/>
      <c r="K47" s="224" t="s">
        <v>60</v>
      </c>
      <c r="L47" s="224"/>
      <c r="M47" s="225" t="s">
        <v>61</v>
      </c>
      <c r="N47" s="225"/>
      <c r="O47" s="72"/>
      <c r="P47" s="31"/>
    </row>
    <row r="48" spans="1:16" ht="27.95" customHeight="1">
      <c r="A48" s="31"/>
      <c r="B48" s="69"/>
      <c r="C48" s="145"/>
      <c r="D48" s="145"/>
      <c r="E48" s="103" t="s">
        <v>123</v>
      </c>
      <c r="F48" s="128"/>
      <c r="G48" s="128"/>
      <c r="H48" s="128"/>
      <c r="I48" s="128"/>
      <c r="J48" s="31"/>
      <c r="K48" s="104"/>
      <c r="L48" s="104"/>
      <c r="M48" s="104"/>
      <c r="N48" s="104"/>
      <c r="O48" s="72"/>
      <c r="P48" s="31"/>
    </row>
    <row r="49" spans="1:16" ht="27.95" customHeight="1">
      <c r="A49" s="31"/>
      <c r="B49" s="69"/>
      <c r="C49" s="145"/>
      <c r="D49" s="145"/>
      <c r="E49" s="133" t="s">
        <v>125</v>
      </c>
      <c r="F49" s="128"/>
      <c r="G49" s="128"/>
      <c r="H49" s="128"/>
      <c r="I49" s="128"/>
      <c r="J49" s="31"/>
      <c r="K49" s="104"/>
      <c r="L49" s="104"/>
      <c r="M49" s="104"/>
      <c r="N49" s="104"/>
      <c r="O49" s="72"/>
      <c r="P49" s="31"/>
    </row>
    <row r="50" spans="1:16" ht="27.95" customHeight="1">
      <c r="A50" s="31"/>
      <c r="B50" s="69"/>
      <c r="C50" s="145"/>
      <c r="D50" s="145"/>
      <c r="E50" s="133" t="s">
        <v>99</v>
      </c>
      <c r="F50" s="128"/>
      <c r="G50" s="128"/>
      <c r="H50" s="128"/>
      <c r="I50" s="128"/>
      <c r="J50" s="31"/>
      <c r="K50" s="104"/>
      <c r="L50" s="104"/>
      <c r="M50" s="104"/>
      <c r="N50" s="104"/>
      <c r="O50" s="72"/>
      <c r="P50" s="31"/>
    </row>
    <row r="51" spans="1:16" ht="27.95" customHeight="1">
      <c r="A51" s="31"/>
      <c r="B51" s="69"/>
      <c r="C51" s="145"/>
      <c r="D51" s="145"/>
      <c r="E51" s="133" t="s">
        <v>70</v>
      </c>
      <c r="F51" s="128"/>
      <c r="G51" s="128"/>
      <c r="H51" s="128"/>
      <c r="I51" s="128"/>
      <c r="J51" s="31"/>
      <c r="K51" s="104"/>
      <c r="L51" s="104"/>
      <c r="M51" s="104"/>
      <c r="N51" s="104"/>
      <c r="O51" s="72"/>
      <c r="P51" s="31"/>
    </row>
    <row r="52" spans="1:16" ht="27.95" customHeight="1">
      <c r="A52" s="31"/>
      <c r="B52" s="69"/>
      <c r="C52" s="145"/>
      <c r="D52" s="145"/>
      <c r="E52" s="133" t="s">
        <v>124</v>
      </c>
      <c r="F52" s="128"/>
      <c r="G52" s="128"/>
      <c r="H52" s="128"/>
      <c r="I52" s="128"/>
      <c r="J52" s="31"/>
      <c r="K52" s="104"/>
      <c r="L52" s="104"/>
      <c r="M52" s="104"/>
      <c r="N52" s="104"/>
      <c r="O52" s="72"/>
      <c r="P52" s="31"/>
    </row>
    <row r="53" spans="1:16" ht="27.95" customHeight="1">
      <c r="A53" s="31"/>
      <c r="B53" s="69"/>
      <c r="C53" s="146"/>
      <c r="D53" s="146"/>
      <c r="E53" s="133"/>
      <c r="F53" s="133"/>
      <c r="G53" s="133"/>
      <c r="H53" s="133"/>
      <c r="I53" s="133"/>
      <c r="J53" s="31"/>
      <c r="K53" s="31"/>
      <c r="L53" s="31"/>
      <c r="M53" s="31"/>
      <c r="N53" s="104"/>
      <c r="O53" s="72"/>
      <c r="P53" s="31"/>
    </row>
    <row r="54" spans="1:16" ht="45" customHeight="1">
      <c r="A54" s="31"/>
      <c r="B54" s="69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72"/>
      <c r="P54" s="31"/>
    </row>
    <row r="55" spans="1:16" ht="34.5" customHeight="1" thickBot="1">
      <c r="A55" s="31"/>
      <c r="B55" s="106"/>
      <c r="C55" s="107"/>
      <c r="D55" s="108" t="s">
        <v>29</v>
      </c>
      <c r="E55" s="109"/>
      <c r="F55" s="109" t="s">
        <v>62</v>
      </c>
      <c r="G55" s="109"/>
      <c r="H55" s="109"/>
      <c r="I55" s="109"/>
      <c r="J55" s="109"/>
      <c r="K55" s="110"/>
      <c r="L55" s="110"/>
      <c r="M55" s="110"/>
      <c r="N55" s="110"/>
      <c r="O55" s="111"/>
      <c r="P55" s="31"/>
    </row>
    <row r="56" spans="1:16" ht="16.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</sheetData>
  <sheetProtection algorithmName="SHA-512" hashValue="2af6fDER6nM4sRoSWncpt2hzw34ZX09qHdvrOPyS4aT1Dvt/KE1txzLZtI+JjR8hgosNGQqpanYF5/PKsK1K/Q==" saltValue="tABcZPIUX7ZzYE7AgZKwFw==" spinCount="100000" sheet="1" objects="1" scenarios="1"/>
  <dataConsolidate/>
  <mergeCells count="80">
    <mergeCell ref="J29:K29"/>
    <mergeCell ref="J30:K30"/>
    <mergeCell ref="D20:D29"/>
    <mergeCell ref="C20:C29"/>
    <mergeCell ref="C30:C33"/>
    <mergeCell ref="D30:D33"/>
    <mergeCell ref="M30:N30"/>
    <mergeCell ref="J32:K32"/>
    <mergeCell ref="M32:N32"/>
    <mergeCell ref="J31:K31"/>
    <mergeCell ref="M31:N31"/>
    <mergeCell ref="F3:J4"/>
    <mergeCell ref="M3:N3"/>
    <mergeCell ref="F5:I5"/>
    <mergeCell ref="M7:N7"/>
    <mergeCell ref="C8:D8"/>
    <mergeCell ref="K8:L8"/>
    <mergeCell ref="M8:N8"/>
    <mergeCell ref="C9:D9"/>
    <mergeCell ref="K9:L9"/>
    <mergeCell ref="M9:N9"/>
    <mergeCell ref="C10:D10"/>
    <mergeCell ref="K10:L11"/>
    <mergeCell ref="M10:N11"/>
    <mergeCell ref="C11:D11"/>
    <mergeCell ref="M19:N19"/>
    <mergeCell ref="C12:D12"/>
    <mergeCell ref="K12:L12"/>
    <mergeCell ref="M12:N12"/>
    <mergeCell ref="K13:L13"/>
    <mergeCell ref="M13:N13"/>
    <mergeCell ref="C15:D15"/>
    <mergeCell ref="E15:I15"/>
    <mergeCell ref="J24:K24"/>
    <mergeCell ref="J25:K25"/>
    <mergeCell ref="J26:K26"/>
    <mergeCell ref="C16:D16"/>
    <mergeCell ref="E16:F16"/>
    <mergeCell ref="G16:I16"/>
    <mergeCell ref="D19:E19"/>
    <mergeCell ref="J19:K19"/>
    <mergeCell ref="J20:K20"/>
    <mergeCell ref="C44:D44"/>
    <mergeCell ref="K44:L44"/>
    <mergeCell ref="M44:N44"/>
    <mergeCell ref="J27:K27"/>
    <mergeCell ref="J28:K28"/>
    <mergeCell ref="C39:F39"/>
    <mergeCell ref="J39:K39"/>
    <mergeCell ref="J41:K41"/>
    <mergeCell ref="C43:D43"/>
    <mergeCell ref="K43:L43"/>
    <mergeCell ref="M43:N43"/>
    <mergeCell ref="C34:C38"/>
    <mergeCell ref="D34:D38"/>
    <mergeCell ref="M29:N29"/>
    <mergeCell ref="J33:K33"/>
    <mergeCell ref="M33:N33"/>
    <mergeCell ref="K47:L47"/>
    <mergeCell ref="M47:N47"/>
    <mergeCell ref="M20:N20"/>
    <mergeCell ref="J21:K21"/>
    <mergeCell ref="J22:K22"/>
    <mergeCell ref="J23:K23"/>
    <mergeCell ref="M39:N39"/>
    <mergeCell ref="J34:K34"/>
    <mergeCell ref="M34:N34"/>
    <mergeCell ref="J35:K35"/>
    <mergeCell ref="M35:N35"/>
    <mergeCell ref="J36:K36"/>
    <mergeCell ref="M36:N36"/>
    <mergeCell ref="J37:K37"/>
    <mergeCell ref="M37:N37"/>
    <mergeCell ref="J38:K38"/>
    <mergeCell ref="E34:F36"/>
    <mergeCell ref="K45:L45"/>
    <mergeCell ref="M45:N45"/>
    <mergeCell ref="K46:L46"/>
    <mergeCell ref="M46:N46"/>
    <mergeCell ref="M38:N38"/>
  </mergeCells>
  <phoneticPr fontId="2" type="noConversion"/>
  <printOptions horizontalCentered="1"/>
  <pageMargins left="0.23622047244094491" right="0.23622047244094491" top="0.94488188976377963" bottom="0.15748031496062992" header="0.31496062992125984" footer="0.11811023622047245"/>
  <pageSetup paperSize="9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F623-E7A2-4EBF-90F7-00CD509DF810}">
  <sheetPr>
    <tabColor rgb="FF0070C0"/>
  </sheetPr>
  <dimension ref="A1:R42"/>
  <sheetViews>
    <sheetView view="pageBreakPreview" zoomScale="90" zoomScaleNormal="70" zoomScaleSheetLayoutView="90" workbookViewId="0">
      <selection activeCell="D12" sqref="D12"/>
    </sheetView>
  </sheetViews>
  <sheetFormatPr defaultColWidth="9" defaultRowHeight="16.5"/>
  <cols>
    <col min="1" max="2" width="1.625" style="55" customWidth="1"/>
    <col min="3" max="3" width="15.75" style="56" customWidth="1"/>
    <col min="4" max="4" width="37.125" style="55" customWidth="1"/>
    <col min="5" max="5" width="8.875" style="56" hidden="1" customWidth="1"/>
    <col min="6" max="6" width="8.75" style="55" customWidth="1"/>
    <col min="7" max="13" width="10.625" style="56" customWidth="1"/>
    <col min="14" max="14" width="10.625" style="55" customWidth="1"/>
    <col min="15" max="15" width="15.625" style="55" customWidth="1"/>
    <col min="16" max="18" width="1.625" style="55" customWidth="1"/>
    <col min="19" max="16384" width="9" style="55"/>
  </cols>
  <sheetData>
    <row r="1" spans="1:17" s="39" customFormat="1" ht="9.9499999999999993" customHeight="1">
      <c r="A1" s="36"/>
      <c r="B1" s="36"/>
      <c r="C1" s="43"/>
      <c r="D1" s="36"/>
      <c r="E1" s="43"/>
      <c r="F1" s="37"/>
      <c r="G1" s="38"/>
      <c r="H1" s="38"/>
      <c r="I1" s="38"/>
      <c r="J1" s="38"/>
      <c r="K1" s="38"/>
      <c r="L1" s="38"/>
      <c r="M1" s="38"/>
      <c r="N1" s="38"/>
      <c r="O1" s="37"/>
      <c r="P1" s="37"/>
      <c r="Q1" s="36"/>
    </row>
    <row r="2" spans="1:17" s="39" customFormat="1" ht="9.9499999999999993" customHeight="1">
      <c r="A2" s="36"/>
      <c r="B2" s="40"/>
      <c r="C2" s="58"/>
      <c r="D2" s="57"/>
      <c r="E2" s="58"/>
      <c r="F2" s="41"/>
      <c r="G2" s="42"/>
      <c r="H2" s="42"/>
      <c r="I2" s="42"/>
      <c r="J2" s="43"/>
      <c r="K2" s="43"/>
      <c r="L2" s="43"/>
      <c r="M2" s="43"/>
      <c r="N2" s="43"/>
      <c r="O2" s="36"/>
      <c r="P2" s="44"/>
      <c r="Q2" s="36"/>
    </row>
    <row r="3" spans="1:17" s="39" customFormat="1" ht="21.95" customHeight="1">
      <c r="A3" s="36"/>
      <c r="B3" s="45"/>
      <c r="C3" s="154" t="s">
        <v>84</v>
      </c>
      <c r="D3" s="154"/>
      <c r="E3" s="154"/>
      <c r="F3" s="62"/>
      <c r="G3" s="62"/>
      <c r="H3" s="62"/>
      <c r="I3" s="62"/>
      <c r="J3" s="62"/>
      <c r="K3" s="62"/>
      <c r="L3" s="62"/>
      <c r="M3" s="62"/>
      <c r="N3" s="62"/>
      <c r="O3" s="62"/>
      <c r="P3" s="63"/>
      <c r="Q3" s="36"/>
    </row>
    <row r="4" spans="1:17" s="39" customFormat="1" ht="9.9499999999999993" customHeight="1" thickBot="1">
      <c r="A4" s="36"/>
      <c r="B4" s="46"/>
      <c r="C4" s="59"/>
      <c r="D4" s="48"/>
      <c r="E4" s="59"/>
      <c r="F4" s="48"/>
      <c r="G4" s="49"/>
      <c r="H4" s="49"/>
      <c r="I4" s="49"/>
      <c r="J4" s="49"/>
      <c r="K4" s="49"/>
      <c r="L4" s="49"/>
      <c r="M4" s="49"/>
      <c r="N4" s="168"/>
      <c r="O4" s="47"/>
      <c r="P4" s="50"/>
      <c r="Q4" s="36"/>
    </row>
    <row r="5" spans="1:17" s="39" customFormat="1" ht="110.25" customHeight="1">
      <c r="A5" s="36"/>
      <c r="B5" s="46"/>
      <c r="C5" s="301" t="s">
        <v>23</v>
      </c>
      <c r="D5" s="292"/>
      <c r="E5" s="292" t="s">
        <v>89</v>
      </c>
      <c r="F5" s="288" t="s">
        <v>19</v>
      </c>
      <c r="G5" s="303"/>
      <c r="H5" s="304"/>
      <c r="I5" s="304"/>
      <c r="J5" s="304"/>
      <c r="K5" s="304"/>
      <c r="L5" s="304"/>
      <c r="M5" s="304"/>
      <c r="N5" s="305" t="s">
        <v>17</v>
      </c>
      <c r="O5" s="299" t="s">
        <v>18</v>
      </c>
      <c r="P5" s="50"/>
      <c r="Q5" s="36"/>
    </row>
    <row r="6" spans="1:17" s="39" customFormat="1" ht="24.95" customHeight="1" thickBot="1">
      <c r="A6" s="36"/>
      <c r="B6" s="46"/>
      <c r="C6" s="302"/>
      <c r="D6" s="293"/>
      <c r="E6" s="293"/>
      <c r="F6" s="289"/>
      <c r="G6" s="164" t="s">
        <v>108</v>
      </c>
      <c r="H6" s="164" t="s">
        <v>109</v>
      </c>
      <c r="I6" s="169" t="s">
        <v>110</v>
      </c>
      <c r="J6" s="169" t="s">
        <v>111</v>
      </c>
      <c r="K6" s="169" t="s">
        <v>112</v>
      </c>
      <c r="L6" s="169" t="s">
        <v>113</v>
      </c>
      <c r="M6" s="169" t="s">
        <v>114</v>
      </c>
      <c r="N6" s="306"/>
      <c r="O6" s="300"/>
      <c r="P6" s="50"/>
      <c r="Q6" s="36"/>
    </row>
    <row r="7" spans="1:17" s="39" customFormat="1" ht="30" customHeight="1">
      <c r="A7" s="36"/>
      <c r="B7" s="46"/>
      <c r="C7" s="294" t="s">
        <v>103</v>
      </c>
      <c r="D7" s="148" t="s">
        <v>72</v>
      </c>
      <c r="E7" s="166" t="s">
        <v>74</v>
      </c>
      <c r="F7" s="149" t="s">
        <v>2</v>
      </c>
      <c r="G7" s="150">
        <v>0.5</v>
      </c>
      <c r="H7" s="150">
        <v>0.5</v>
      </c>
      <c r="I7" s="150">
        <v>0.5</v>
      </c>
      <c r="J7" s="150">
        <v>0.5</v>
      </c>
      <c r="K7" s="150">
        <v>0.5</v>
      </c>
      <c r="L7" s="150">
        <v>0.5</v>
      </c>
      <c r="M7" s="150">
        <v>0.5</v>
      </c>
      <c r="N7" s="151">
        <f t="shared" ref="N7:N15" si="0">SUM(G7:M7)</f>
        <v>3.5</v>
      </c>
      <c r="O7" s="155"/>
      <c r="P7" s="50"/>
      <c r="Q7" s="36"/>
    </row>
    <row r="8" spans="1:17" s="39" customFormat="1" ht="30" customHeight="1">
      <c r="A8" s="36"/>
      <c r="B8" s="46"/>
      <c r="C8" s="295"/>
      <c r="D8" s="199" t="s">
        <v>120</v>
      </c>
      <c r="E8" s="167" t="s">
        <v>115</v>
      </c>
      <c r="F8" s="152" t="s">
        <v>2</v>
      </c>
      <c r="G8" s="150">
        <v>1</v>
      </c>
      <c r="H8" s="150">
        <v>1</v>
      </c>
      <c r="I8" s="150">
        <v>1</v>
      </c>
      <c r="J8" s="150">
        <v>1</v>
      </c>
      <c r="K8" s="150">
        <v>1</v>
      </c>
      <c r="L8" s="150">
        <v>1</v>
      </c>
      <c r="M8" s="150">
        <v>1</v>
      </c>
      <c r="N8" s="153">
        <f>SUM(G8:M8)</f>
        <v>7</v>
      </c>
      <c r="O8" s="156"/>
      <c r="P8" s="50"/>
      <c r="Q8" s="36"/>
    </row>
    <row r="9" spans="1:17" s="39" customFormat="1" ht="30" customHeight="1">
      <c r="A9" s="36"/>
      <c r="B9" s="46"/>
      <c r="C9" s="295"/>
      <c r="D9" s="199" t="s">
        <v>78</v>
      </c>
      <c r="E9" s="167" t="s">
        <v>87</v>
      </c>
      <c r="F9" s="152" t="s">
        <v>4</v>
      </c>
      <c r="G9" s="150">
        <v>1</v>
      </c>
      <c r="H9" s="150">
        <v>1</v>
      </c>
      <c r="I9" s="150">
        <v>1</v>
      </c>
      <c r="J9" s="150">
        <v>1</v>
      </c>
      <c r="K9" s="150">
        <v>1</v>
      </c>
      <c r="L9" s="150">
        <v>1</v>
      </c>
      <c r="M9" s="150"/>
      <c r="N9" s="153">
        <f>SUM(G9:M9)</f>
        <v>6</v>
      </c>
      <c r="O9" s="156"/>
      <c r="P9" s="50"/>
      <c r="Q9" s="36"/>
    </row>
    <row r="10" spans="1:17" s="39" customFormat="1" ht="30" customHeight="1">
      <c r="A10" s="36"/>
      <c r="B10" s="46"/>
      <c r="C10" s="295"/>
      <c r="D10" s="199" t="s">
        <v>76</v>
      </c>
      <c r="E10" s="167" t="s">
        <v>116</v>
      </c>
      <c r="F10" s="152" t="s">
        <v>5</v>
      </c>
      <c r="G10" s="150"/>
      <c r="H10" s="150">
        <v>1</v>
      </c>
      <c r="I10" s="150">
        <v>1</v>
      </c>
      <c r="J10" s="150">
        <v>1</v>
      </c>
      <c r="K10" s="150">
        <v>1</v>
      </c>
      <c r="L10" s="150">
        <v>1</v>
      </c>
      <c r="M10" s="150">
        <v>1</v>
      </c>
      <c r="N10" s="153">
        <f t="shared" si="0"/>
        <v>6</v>
      </c>
      <c r="O10" s="156"/>
      <c r="P10" s="50"/>
      <c r="Q10" s="36"/>
    </row>
    <row r="11" spans="1:17" s="39" customFormat="1" ht="30" customHeight="1">
      <c r="A11" s="36"/>
      <c r="B11" s="46"/>
      <c r="C11" s="295"/>
      <c r="D11" s="199" t="s">
        <v>77</v>
      </c>
      <c r="E11" s="167" t="s">
        <v>117</v>
      </c>
      <c r="F11" s="152" t="s">
        <v>4</v>
      </c>
      <c r="G11" s="150">
        <v>1</v>
      </c>
      <c r="H11" s="150">
        <v>1</v>
      </c>
      <c r="I11" s="150">
        <v>1</v>
      </c>
      <c r="J11" s="150">
        <v>1</v>
      </c>
      <c r="K11" s="150">
        <v>1</v>
      </c>
      <c r="L11" s="150">
        <v>1</v>
      </c>
      <c r="M11" s="150">
        <v>1</v>
      </c>
      <c r="N11" s="153">
        <f t="shared" si="0"/>
        <v>7</v>
      </c>
      <c r="O11" s="156"/>
      <c r="P11" s="50"/>
      <c r="Q11" s="36"/>
    </row>
    <row r="12" spans="1:17" s="39" customFormat="1" ht="30" customHeight="1">
      <c r="A12" s="36"/>
      <c r="B12" s="46"/>
      <c r="C12" s="295"/>
      <c r="D12" s="199" t="s">
        <v>77</v>
      </c>
      <c r="E12" s="167" t="s">
        <v>80</v>
      </c>
      <c r="F12" s="152" t="s">
        <v>5</v>
      </c>
      <c r="G12" s="150">
        <v>1</v>
      </c>
      <c r="H12" s="150">
        <v>1</v>
      </c>
      <c r="I12" s="150">
        <v>1</v>
      </c>
      <c r="J12" s="150">
        <v>1</v>
      </c>
      <c r="K12" s="150">
        <v>1</v>
      </c>
      <c r="L12" s="150">
        <v>1</v>
      </c>
      <c r="M12" s="150"/>
      <c r="N12" s="153">
        <f t="shared" si="0"/>
        <v>6</v>
      </c>
      <c r="O12" s="156"/>
      <c r="P12" s="50"/>
      <c r="Q12" s="36"/>
    </row>
    <row r="13" spans="1:17" s="39" customFormat="1" ht="30" customHeight="1">
      <c r="A13" s="36"/>
      <c r="B13" s="46"/>
      <c r="C13" s="295"/>
      <c r="D13" s="199" t="s">
        <v>75</v>
      </c>
      <c r="E13" s="167" t="s">
        <v>88</v>
      </c>
      <c r="F13" s="152" t="s">
        <v>4</v>
      </c>
      <c r="G13" s="150">
        <v>1</v>
      </c>
      <c r="H13" s="150">
        <v>1</v>
      </c>
      <c r="I13" s="150">
        <v>1</v>
      </c>
      <c r="J13" s="150">
        <v>1</v>
      </c>
      <c r="K13" s="150">
        <v>1</v>
      </c>
      <c r="L13" s="150">
        <v>1</v>
      </c>
      <c r="M13" s="150">
        <v>1</v>
      </c>
      <c r="N13" s="153">
        <f t="shared" si="0"/>
        <v>7</v>
      </c>
      <c r="O13" s="156"/>
      <c r="P13" s="50"/>
      <c r="Q13" s="36"/>
    </row>
    <row r="14" spans="1:17" s="39" customFormat="1" ht="30" customHeight="1">
      <c r="A14" s="36"/>
      <c r="B14" s="46"/>
      <c r="C14" s="295"/>
      <c r="D14" s="199" t="s">
        <v>75</v>
      </c>
      <c r="E14" s="167" t="s">
        <v>118</v>
      </c>
      <c r="F14" s="152" t="s">
        <v>5</v>
      </c>
      <c r="G14" s="150"/>
      <c r="H14" s="150">
        <v>1</v>
      </c>
      <c r="I14" s="150">
        <v>1</v>
      </c>
      <c r="J14" s="150">
        <v>1</v>
      </c>
      <c r="K14" s="150">
        <v>1</v>
      </c>
      <c r="L14" s="150">
        <v>1</v>
      </c>
      <c r="M14" s="150"/>
      <c r="N14" s="153">
        <f t="shared" si="0"/>
        <v>5</v>
      </c>
      <c r="O14" s="156"/>
      <c r="P14" s="50"/>
      <c r="Q14" s="36"/>
    </row>
    <row r="15" spans="1:17" s="39" customFormat="1" ht="30" customHeight="1">
      <c r="A15" s="36"/>
      <c r="B15" s="46"/>
      <c r="C15" s="295"/>
      <c r="D15" s="199" t="s">
        <v>79</v>
      </c>
      <c r="E15" s="167" t="s">
        <v>73</v>
      </c>
      <c r="F15" s="152" t="s">
        <v>2</v>
      </c>
      <c r="G15" s="150">
        <v>1</v>
      </c>
      <c r="H15" s="150">
        <v>1</v>
      </c>
      <c r="I15" s="150">
        <v>1</v>
      </c>
      <c r="J15" s="150">
        <v>1</v>
      </c>
      <c r="K15" s="150">
        <v>1</v>
      </c>
      <c r="L15" s="150">
        <v>1</v>
      </c>
      <c r="M15" s="150">
        <v>1</v>
      </c>
      <c r="N15" s="153">
        <f t="shared" si="0"/>
        <v>7</v>
      </c>
      <c r="O15" s="156"/>
      <c r="P15" s="50"/>
      <c r="Q15" s="36"/>
    </row>
    <row r="16" spans="1:17" s="39" customFormat="1" ht="30" customHeight="1">
      <c r="A16" s="36"/>
      <c r="B16" s="46"/>
      <c r="C16" s="296"/>
      <c r="D16" s="198" t="s">
        <v>91</v>
      </c>
      <c r="E16" s="194"/>
      <c r="F16" s="195"/>
      <c r="G16" s="196">
        <f t="shared" ref="G16:N16" si="1">SUM(G7:G15)</f>
        <v>6.5</v>
      </c>
      <c r="H16" s="196">
        <f t="shared" si="1"/>
        <v>8.5</v>
      </c>
      <c r="I16" s="196">
        <f t="shared" si="1"/>
        <v>8.5</v>
      </c>
      <c r="J16" s="196">
        <f t="shared" si="1"/>
        <v>8.5</v>
      </c>
      <c r="K16" s="196">
        <f t="shared" si="1"/>
        <v>8.5</v>
      </c>
      <c r="L16" s="196">
        <f t="shared" si="1"/>
        <v>8.5</v>
      </c>
      <c r="M16" s="196">
        <f t="shared" si="1"/>
        <v>5.5</v>
      </c>
      <c r="N16" s="196">
        <f t="shared" si="1"/>
        <v>54.5</v>
      </c>
      <c r="O16" s="197"/>
      <c r="P16" s="50"/>
      <c r="Q16" s="36"/>
    </row>
    <row r="17" spans="1:17" s="39" customFormat="1" ht="30" customHeight="1">
      <c r="A17" s="36"/>
      <c r="B17" s="46"/>
      <c r="C17" s="297" t="s">
        <v>92</v>
      </c>
      <c r="D17" s="201" t="s">
        <v>96</v>
      </c>
      <c r="E17" s="190" t="s">
        <v>97</v>
      </c>
      <c r="F17" s="191" t="s">
        <v>2</v>
      </c>
      <c r="G17" s="192"/>
      <c r="H17" s="192">
        <v>0.2</v>
      </c>
      <c r="I17" s="192">
        <v>0.3</v>
      </c>
      <c r="J17" s="192">
        <v>0.3</v>
      </c>
      <c r="K17" s="192">
        <v>0.3</v>
      </c>
      <c r="L17" s="192">
        <v>0.2</v>
      </c>
      <c r="M17" s="192"/>
      <c r="N17" s="193">
        <f t="shared" ref="N17:N19" si="2">SUM(G17:M17)</f>
        <v>1.3</v>
      </c>
      <c r="O17" s="202" t="s">
        <v>98</v>
      </c>
      <c r="P17" s="50"/>
      <c r="Q17" s="36"/>
    </row>
    <row r="18" spans="1:17" s="39" customFormat="1" ht="30" customHeight="1">
      <c r="A18" s="36"/>
      <c r="B18" s="46"/>
      <c r="C18" s="295"/>
      <c r="D18" s="200" t="s">
        <v>93</v>
      </c>
      <c r="E18" s="167" t="s">
        <v>95</v>
      </c>
      <c r="F18" s="152" t="s">
        <v>3</v>
      </c>
      <c r="G18" s="150"/>
      <c r="H18" s="150">
        <v>0.2</v>
      </c>
      <c r="I18" s="150">
        <v>0.3</v>
      </c>
      <c r="J18" s="150">
        <v>0.3</v>
      </c>
      <c r="K18" s="150">
        <v>0.3</v>
      </c>
      <c r="L18" s="150">
        <v>0.3</v>
      </c>
      <c r="M18" s="150"/>
      <c r="N18" s="153">
        <f t="shared" ref="N18" si="3">SUM(G18:M18)</f>
        <v>1.4000000000000001</v>
      </c>
      <c r="O18" s="203" t="s">
        <v>98</v>
      </c>
      <c r="P18" s="50"/>
      <c r="Q18" s="36"/>
    </row>
    <row r="19" spans="1:17" s="39" customFormat="1" ht="30" customHeight="1">
      <c r="A19" s="36"/>
      <c r="B19" s="46"/>
      <c r="C19" s="295"/>
      <c r="D19" s="200" t="s">
        <v>94</v>
      </c>
      <c r="E19" s="167" t="s">
        <v>119</v>
      </c>
      <c r="F19" s="152" t="s">
        <v>4</v>
      </c>
      <c r="G19" s="150"/>
      <c r="H19" s="150">
        <v>1</v>
      </c>
      <c r="I19" s="150">
        <v>1</v>
      </c>
      <c r="J19" s="150">
        <v>1</v>
      </c>
      <c r="K19" s="150">
        <v>1</v>
      </c>
      <c r="L19" s="150">
        <v>1</v>
      </c>
      <c r="M19" s="150">
        <v>1</v>
      </c>
      <c r="N19" s="153">
        <f t="shared" si="2"/>
        <v>6</v>
      </c>
      <c r="O19" s="203"/>
      <c r="P19" s="50"/>
      <c r="Q19" s="36"/>
    </row>
    <row r="20" spans="1:17" s="39" customFormat="1" ht="30" customHeight="1" thickBot="1">
      <c r="A20" s="36"/>
      <c r="B20" s="46"/>
      <c r="C20" s="298"/>
      <c r="D20" s="198" t="s">
        <v>91</v>
      </c>
      <c r="E20" s="194"/>
      <c r="F20" s="195"/>
      <c r="G20" s="196">
        <f t="shared" ref="G20:N20" si="4">SUM(G17:G19)</f>
        <v>0</v>
      </c>
      <c r="H20" s="196">
        <f t="shared" si="4"/>
        <v>1.4</v>
      </c>
      <c r="I20" s="196">
        <f t="shared" si="4"/>
        <v>1.6</v>
      </c>
      <c r="J20" s="196">
        <f t="shared" si="4"/>
        <v>1.6</v>
      </c>
      <c r="K20" s="196">
        <f t="shared" si="4"/>
        <v>1.6</v>
      </c>
      <c r="L20" s="196">
        <f t="shared" si="4"/>
        <v>1.5</v>
      </c>
      <c r="M20" s="196">
        <f t="shared" si="4"/>
        <v>1</v>
      </c>
      <c r="N20" s="196">
        <f t="shared" si="4"/>
        <v>8.6999999999999993</v>
      </c>
      <c r="O20" s="197"/>
      <c r="P20" s="50"/>
      <c r="Q20" s="36"/>
    </row>
    <row r="21" spans="1:17" s="39" customFormat="1" ht="30" customHeight="1" thickBot="1">
      <c r="A21" s="36"/>
      <c r="B21" s="46"/>
      <c r="C21" s="286" t="s">
        <v>86</v>
      </c>
      <c r="D21" s="287"/>
      <c r="E21" s="287"/>
      <c r="F21" s="165"/>
      <c r="G21" s="136">
        <f t="shared" ref="G21:N21" si="5">SUM(G20,G16)</f>
        <v>6.5</v>
      </c>
      <c r="H21" s="136">
        <f t="shared" si="5"/>
        <v>9.9</v>
      </c>
      <c r="I21" s="136">
        <f t="shared" si="5"/>
        <v>10.1</v>
      </c>
      <c r="J21" s="136">
        <f t="shared" si="5"/>
        <v>10.1</v>
      </c>
      <c r="K21" s="136">
        <f t="shared" si="5"/>
        <v>10.1</v>
      </c>
      <c r="L21" s="136">
        <f t="shared" si="5"/>
        <v>10</v>
      </c>
      <c r="M21" s="136">
        <f t="shared" si="5"/>
        <v>6.5</v>
      </c>
      <c r="N21" s="136">
        <f t="shared" si="5"/>
        <v>63.2</v>
      </c>
      <c r="O21" s="157"/>
      <c r="P21" s="50"/>
      <c r="Q21" s="36"/>
    </row>
    <row r="22" spans="1:17" ht="9.9499999999999993" customHeight="1">
      <c r="B22" s="51"/>
      <c r="C22" s="53"/>
      <c r="D22" s="61"/>
      <c r="E22" s="60"/>
      <c r="F22" s="61"/>
      <c r="G22" s="52"/>
      <c r="H22" s="52"/>
      <c r="I22" s="170"/>
      <c r="J22" s="52"/>
      <c r="K22" s="290"/>
      <c r="L22" s="291"/>
      <c r="M22" s="52"/>
      <c r="N22" s="290"/>
      <c r="O22" s="291"/>
      <c r="P22" s="54"/>
    </row>
    <row r="23" spans="1:17" ht="9.75" customHeight="1">
      <c r="B23" s="65"/>
      <c r="C23" s="64"/>
      <c r="D23" s="65"/>
      <c r="E23" s="64"/>
      <c r="F23" s="65"/>
      <c r="G23" s="64"/>
      <c r="H23" s="64"/>
      <c r="I23" s="64"/>
      <c r="J23" s="64"/>
      <c r="K23" s="64"/>
      <c r="L23" s="64"/>
      <c r="M23" s="64"/>
      <c r="N23" s="65"/>
      <c r="O23" s="115"/>
      <c r="P23" s="115"/>
      <c r="Q23" s="115"/>
    </row>
    <row r="24" spans="1:17" s="39" customFormat="1" ht="9.9499999999999993" customHeight="1">
      <c r="B24" s="36"/>
      <c r="C24" s="43"/>
      <c r="D24" s="36"/>
      <c r="E24" s="43"/>
      <c r="F24" s="36"/>
      <c r="G24" s="43"/>
      <c r="H24" s="43"/>
      <c r="I24" s="43"/>
      <c r="J24" s="43"/>
      <c r="K24" s="43"/>
      <c r="L24" s="43"/>
      <c r="M24" s="43"/>
      <c r="N24" s="36"/>
    </row>
    <row r="42" spans="1:18" s="56" customFormat="1">
      <c r="A42" s="55"/>
      <c r="B42" s="55"/>
      <c r="D42" s="55"/>
      <c r="F42" s="55"/>
      <c r="N42" s="55"/>
      <c r="O42" s="55"/>
      <c r="P42" s="55"/>
      <c r="Q42" s="55"/>
      <c r="R42" s="55"/>
    </row>
  </sheetData>
  <sheetProtection algorithmName="SHA-512" hashValue="xj3urX7qC6nG62BEBsAJp5kayBb9qdpsmxN4tWWU1LaN9jo6oThtQt8UmwjvzyM8Ysonh5yZf/jnm395qeYqXQ==" saltValue="C/XhFRyW27r9V/5tZ1pegg==" spinCount="100000" sheet="1" objects="1" scenarios="1"/>
  <mergeCells count="11">
    <mergeCell ref="C21:E21"/>
    <mergeCell ref="F5:F6"/>
    <mergeCell ref="N22:O22"/>
    <mergeCell ref="K22:L22"/>
    <mergeCell ref="E5:E6"/>
    <mergeCell ref="C7:C16"/>
    <mergeCell ref="C17:C20"/>
    <mergeCell ref="O5:O6"/>
    <mergeCell ref="C5:D6"/>
    <mergeCell ref="G5:M5"/>
    <mergeCell ref="N5:N6"/>
  </mergeCells>
  <phoneticPr fontId="2" type="noConversion"/>
  <dataValidations count="1">
    <dataValidation type="list" allowBlank="1" showInputMessage="1" showErrorMessage="1" sqref="F7:F20" xr:uid="{F0848057-6D4D-4E10-AFBC-0F06945C6F48}">
      <formula1>"기술사,특급,고급,중급,초급"</formula1>
    </dataValidation>
  </dataValidations>
  <printOptions horizontalCentered="1"/>
  <pageMargins left="0.23622047244094491" right="0.23622047244094491" top="0.74803149606299213" bottom="0.35433070866141736" header="0.31496062992125984" footer="0.31496062992125984"/>
  <pageSetup paperSize="9" scale="69" fitToHeight="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A4BE-CEF4-483B-9BDA-6F28E7A6ECE4}">
  <sheetPr>
    <tabColor rgb="FF0070C0"/>
    <pageSetUpPr fitToPage="1"/>
  </sheetPr>
  <dimension ref="B1:Q23"/>
  <sheetViews>
    <sheetView zoomScale="80" zoomScaleNormal="80" workbookViewId="0">
      <selection activeCell="K31" sqref="K31"/>
    </sheetView>
  </sheetViews>
  <sheetFormatPr defaultRowHeight="24" customHeight="1"/>
  <cols>
    <col min="1" max="2" width="1.625" style="27" customWidth="1"/>
    <col min="3" max="15" width="9" style="27"/>
    <col min="16" max="16" width="6.5" style="27" customWidth="1"/>
    <col min="17" max="18" width="1.625" style="27" customWidth="1"/>
    <col min="19" max="16384" width="9" style="27"/>
  </cols>
  <sheetData>
    <row r="1" spans="2:17" ht="9.9499999999999993" customHeight="1"/>
    <row r="2" spans="2:17" ht="9.9499999999999993" customHeight="1">
      <c r="B2" s="137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9"/>
    </row>
    <row r="3" spans="2:17" ht="24" customHeight="1">
      <c r="B3" s="140"/>
      <c r="C3" s="307" t="s">
        <v>71</v>
      </c>
      <c r="D3" s="307"/>
      <c r="E3" s="307"/>
      <c r="F3" s="307"/>
      <c r="Q3" s="141"/>
    </row>
    <row r="4" spans="2:17" ht="24" customHeight="1">
      <c r="B4" s="140"/>
      <c r="C4" s="209"/>
      <c r="Q4" s="141"/>
    </row>
    <row r="5" spans="2:17" ht="24" customHeight="1">
      <c r="B5" s="140"/>
      <c r="Q5" s="141"/>
    </row>
    <row r="6" spans="2:17" ht="24" customHeight="1">
      <c r="B6" s="140"/>
      <c r="Q6" s="141"/>
    </row>
    <row r="7" spans="2:17" ht="24" customHeight="1">
      <c r="B7" s="140"/>
      <c r="Q7" s="141"/>
    </row>
    <row r="8" spans="2:17" ht="24" customHeight="1">
      <c r="B8" s="140"/>
      <c r="Q8" s="141"/>
    </row>
    <row r="9" spans="2:17" ht="24" customHeight="1">
      <c r="B9" s="140"/>
      <c r="Q9" s="141"/>
    </row>
    <row r="10" spans="2:17" ht="24" customHeight="1">
      <c r="B10" s="140"/>
      <c r="Q10" s="141"/>
    </row>
    <row r="11" spans="2:17" ht="24" customHeight="1">
      <c r="B11" s="140"/>
      <c r="Q11" s="141"/>
    </row>
    <row r="12" spans="2:17" ht="24" customHeight="1">
      <c r="B12" s="140"/>
      <c r="Q12" s="141"/>
    </row>
    <row r="13" spans="2:17" ht="24" customHeight="1">
      <c r="B13" s="140"/>
      <c r="Q13" s="141"/>
    </row>
    <row r="14" spans="2:17" ht="24" customHeight="1">
      <c r="B14" s="140"/>
      <c r="Q14" s="141"/>
    </row>
    <row r="15" spans="2:17" ht="24" customHeight="1">
      <c r="B15" s="140"/>
      <c r="Q15" s="141"/>
    </row>
    <row r="16" spans="2:17" ht="24" customHeight="1">
      <c r="B16" s="140"/>
      <c r="Q16" s="141"/>
    </row>
    <row r="17" spans="2:17" ht="24" customHeight="1">
      <c r="B17" s="140"/>
      <c r="Q17" s="141"/>
    </row>
    <row r="18" spans="2:17" ht="24" customHeight="1">
      <c r="B18" s="140"/>
      <c r="Q18" s="141"/>
    </row>
    <row r="19" spans="2:17" ht="24" customHeight="1">
      <c r="B19" s="140"/>
      <c r="Q19" s="141"/>
    </row>
    <row r="20" spans="2:17" ht="24" customHeight="1">
      <c r="B20" s="140"/>
      <c r="Q20" s="141"/>
    </row>
    <row r="21" spans="2:17" ht="24" customHeight="1">
      <c r="B21" s="140"/>
      <c r="Q21" s="141"/>
    </row>
    <row r="22" spans="2:17" ht="11.1" customHeight="1"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4"/>
    </row>
    <row r="23" spans="2:17" ht="9.9499999999999993" customHeight="1"/>
  </sheetData>
  <mergeCells count="1">
    <mergeCell ref="C3:F3"/>
  </mergeCells>
  <phoneticPr fontId="2" type="noConversion"/>
  <printOptions horizontalCentered="1"/>
  <pageMargins left="0.23622047244094491" right="0.23622047244094491" top="0.74803149606299213" bottom="0.15748031496062992" header="0.31496062992125984" footer="0.11811023622047245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FCCD-2CBA-443F-832F-50AF1F5022A7}">
  <sheetPr>
    <tabColor rgb="FF0070C0"/>
    <pageSetUpPr fitToPage="1"/>
  </sheetPr>
  <dimension ref="A1:I87"/>
  <sheetViews>
    <sheetView workbookViewId="0">
      <pane ySplit="4" topLeftCell="A5" activePane="bottomLeft" state="frozen"/>
      <selection pane="bottomLeft" activeCell="N26" sqref="N26"/>
    </sheetView>
  </sheetViews>
  <sheetFormatPr defaultRowHeight="13.5"/>
  <cols>
    <col min="1" max="1" width="4.625" style="211" customWidth="1"/>
    <col min="2" max="3" width="6.625" style="211" customWidth="1"/>
    <col min="4" max="4" width="17.625" style="211" customWidth="1"/>
    <col min="5" max="5" width="37.625" style="211" customWidth="1"/>
    <col min="6" max="8" width="7.625" style="211" customWidth="1"/>
    <col min="9" max="9" width="20.625" style="211" customWidth="1"/>
    <col min="10" max="16384" width="9" style="211"/>
  </cols>
  <sheetData>
    <row r="1" spans="1:9" ht="24">
      <c r="A1" s="210" t="s">
        <v>127</v>
      </c>
    </row>
    <row r="2" spans="1:9" ht="9.9499999999999993" customHeight="1"/>
    <row r="3" spans="1:9">
      <c r="A3" s="308" t="s">
        <v>128</v>
      </c>
      <c r="B3" s="308" t="s">
        <v>129</v>
      </c>
      <c r="C3" s="308"/>
      <c r="D3" s="308"/>
      <c r="E3" s="308"/>
      <c r="F3" s="309" t="s">
        <v>130</v>
      </c>
      <c r="G3" s="309"/>
      <c r="H3" s="309"/>
      <c r="I3" s="308" t="s">
        <v>0</v>
      </c>
    </row>
    <row r="4" spans="1:9">
      <c r="A4" s="308"/>
      <c r="B4" s="212" t="s">
        <v>131</v>
      </c>
      <c r="C4" s="212" t="s">
        <v>132</v>
      </c>
      <c r="D4" s="212" t="s">
        <v>133</v>
      </c>
      <c r="E4" s="212" t="s">
        <v>134</v>
      </c>
      <c r="F4" s="212" t="s">
        <v>135</v>
      </c>
      <c r="G4" s="212" t="s">
        <v>136</v>
      </c>
      <c r="H4" s="212" t="s">
        <v>137</v>
      </c>
      <c r="I4" s="308"/>
    </row>
    <row r="5" spans="1:9">
      <c r="A5" s="213">
        <v>1</v>
      </c>
      <c r="B5" s="213" t="s">
        <v>138</v>
      </c>
      <c r="C5" s="214" t="s">
        <v>139</v>
      </c>
      <c r="D5" s="214" t="s">
        <v>140</v>
      </c>
      <c r="E5" s="215" t="s">
        <v>140</v>
      </c>
      <c r="F5" s="214" t="s">
        <v>141</v>
      </c>
      <c r="G5" s="214" t="s">
        <v>141</v>
      </c>
      <c r="H5" s="214"/>
      <c r="I5" s="214"/>
    </row>
    <row r="6" spans="1:9">
      <c r="A6" s="213">
        <v>2</v>
      </c>
      <c r="B6" s="213" t="s">
        <v>138</v>
      </c>
      <c r="C6" s="214" t="s">
        <v>139</v>
      </c>
      <c r="D6" s="214" t="s">
        <v>142</v>
      </c>
      <c r="E6" s="215" t="s">
        <v>143</v>
      </c>
      <c r="F6" s="214" t="s">
        <v>141</v>
      </c>
      <c r="G6" s="214" t="s">
        <v>141</v>
      </c>
      <c r="H6" s="214"/>
      <c r="I6" s="214"/>
    </row>
    <row r="7" spans="1:9">
      <c r="A7" s="213">
        <v>3</v>
      </c>
      <c r="B7" s="213" t="s">
        <v>138</v>
      </c>
      <c r="C7" s="214" t="s">
        <v>144</v>
      </c>
      <c r="D7" s="214" t="s">
        <v>145</v>
      </c>
      <c r="E7" s="215" t="s">
        <v>146</v>
      </c>
      <c r="F7" s="214"/>
      <c r="G7" s="214"/>
      <c r="H7" s="214" t="s">
        <v>141</v>
      </c>
      <c r="I7" s="214" t="s">
        <v>147</v>
      </c>
    </row>
    <row r="8" spans="1:9">
      <c r="A8" s="213">
        <v>4</v>
      </c>
      <c r="B8" s="213" t="s">
        <v>138</v>
      </c>
      <c r="C8" s="214" t="s">
        <v>144</v>
      </c>
      <c r="D8" s="214" t="s">
        <v>145</v>
      </c>
      <c r="E8" s="215" t="s">
        <v>148</v>
      </c>
      <c r="F8" s="214"/>
      <c r="G8" s="214"/>
      <c r="H8" s="214" t="s">
        <v>141</v>
      </c>
      <c r="I8" s="214" t="s">
        <v>149</v>
      </c>
    </row>
    <row r="9" spans="1:9">
      <c r="A9" s="213">
        <v>5</v>
      </c>
      <c r="B9" s="213" t="s">
        <v>138</v>
      </c>
      <c r="C9" s="214" t="s">
        <v>144</v>
      </c>
      <c r="D9" s="214" t="s">
        <v>150</v>
      </c>
      <c r="E9" s="215" t="s">
        <v>151</v>
      </c>
      <c r="F9" s="214" t="s">
        <v>141</v>
      </c>
      <c r="G9" s="214" t="s">
        <v>141</v>
      </c>
      <c r="H9" s="214"/>
      <c r="I9" s="214"/>
    </row>
    <row r="10" spans="1:9">
      <c r="A10" s="213">
        <v>6</v>
      </c>
      <c r="B10" s="213" t="s">
        <v>138</v>
      </c>
      <c r="C10" s="214" t="s">
        <v>144</v>
      </c>
      <c r="D10" s="214" t="s">
        <v>150</v>
      </c>
      <c r="E10" s="215" t="s">
        <v>150</v>
      </c>
      <c r="F10" s="214" t="s">
        <v>141</v>
      </c>
      <c r="G10" s="214" t="s">
        <v>141</v>
      </c>
      <c r="H10" s="214"/>
      <c r="I10" s="214"/>
    </row>
    <row r="11" spans="1:9">
      <c r="A11" s="213">
        <v>7</v>
      </c>
      <c r="B11" s="213" t="s">
        <v>138</v>
      </c>
      <c r="C11" s="214" t="s">
        <v>144</v>
      </c>
      <c r="D11" s="214" t="s">
        <v>150</v>
      </c>
      <c r="E11" s="215" t="s">
        <v>152</v>
      </c>
      <c r="F11" s="214" t="s">
        <v>141</v>
      </c>
      <c r="G11" s="214" t="s">
        <v>141</v>
      </c>
      <c r="H11" s="214"/>
      <c r="I11" s="214"/>
    </row>
    <row r="12" spans="1:9">
      <c r="A12" s="213">
        <v>8</v>
      </c>
      <c r="B12" s="213" t="s">
        <v>138</v>
      </c>
      <c r="C12" s="214" t="s">
        <v>153</v>
      </c>
      <c r="D12" s="214" t="s">
        <v>154</v>
      </c>
      <c r="E12" s="215" t="s">
        <v>155</v>
      </c>
      <c r="F12" s="214"/>
      <c r="G12" s="214" t="s">
        <v>141</v>
      </c>
      <c r="H12" s="214"/>
      <c r="I12" s="214"/>
    </row>
    <row r="13" spans="1:9">
      <c r="A13" s="213">
        <v>9</v>
      </c>
      <c r="B13" s="213" t="s">
        <v>138</v>
      </c>
      <c r="C13" s="214" t="s">
        <v>153</v>
      </c>
      <c r="D13" s="214" t="s">
        <v>154</v>
      </c>
      <c r="E13" s="215" t="s">
        <v>156</v>
      </c>
      <c r="F13" s="214"/>
      <c r="G13" s="214" t="s">
        <v>141</v>
      </c>
      <c r="H13" s="214"/>
      <c r="I13" s="214"/>
    </row>
    <row r="14" spans="1:9">
      <c r="A14" s="213">
        <v>10</v>
      </c>
      <c r="B14" s="213" t="s">
        <v>138</v>
      </c>
      <c r="C14" s="214" t="s">
        <v>153</v>
      </c>
      <c r="D14" s="214" t="s">
        <v>154</v>
      </c>
      <c r="E14" s="215" t="s">
        <v>157</v>
      </c>
      <c r="F14" s="214"/>
      <c r="G14" s="214" t="s">
        <v>141</v>
      </c>
      <c r="H14" s="214"/>
      <c r="I14" s="214"/>
    </row>
    <row r="15" spans="1:9">
      <c r="A15" s="213">
        <v>11</v>
      </c>
      <c r="B15" s="213" t="s">
        <v>138</v>
      </c>
      <c r="C15" s="214" t="s">
        <v>153</v>
      </c>
      <c r="D15" s="214" t="s">
        <v>154</v>
      </c>
      <c r="E15" s="215" t="s">
        <v>158</v>
      </c>
      <c r="F15" s="214"/>
      <c r="G15" s="214" t="s">
        <v>141</v>
      </c>
      <c r="H15" s="214"/>
      <c r="I15" s="214"/>
    </row>
    <row r="16" spans="1:9">
      <c r="A16" s="213">
        <v>12</v>
      </c>
      <c r="B16" s="213" t="s">
        <v>138</v>
      </c>
      <c r="C16" s="214" t="s">
        <v>153</v>
      </c>
      <c r="D16" s="214" t="s">
        <v>154</v>
      </c>
      <c r="E16" s="215" t="s">
        <v>159</v>
      </c>
      <c r="F16" s="214"/>
      <c r="G16" s="214" t="s">
        <v>141</v>
      </c>
      <c r="H16" s="214"/>
      <c r="I16" s="214">
        <v>6520</v>
      </c>
    </row>
    <row r="17" spans="1:9">
      <c r="A17" s="213">
        <v>13</v>
      </c>
      <c r="B17" s="213" t="s">
        <v>138</v>
      </c>
      <c r="C17" s="214" t="s">
        <v>153</v>
      </c>
      <c r="D17" s="214" t="s">
        <v>154</v>
      </c>
      <c r="E17" s="215" t="s">
        <v>160</v>
      </c>
      <c r="F17" s="214"/>
      <c r="G17" s="214" t="s">
        <v>141</v>
      </c>
      <c r="H17" s="214"/>
      <c r="I17" s="214"/>
    </row>
    <row r="18" spans="1:9">
      <c r="A18" s="213">
        <v>14</v>
      </c>
      <c r="B18" s="213" t="s">
        <v>138</v>
      </c>
      <c r="C18" s="214" t="s">
        <v>153</v>
      </c>
      <c r="D18" s="214" t="s">
        <v>154</v>
      </c>
      <c r="E18" s="215" t="s">
        <v>161</v>
      </c>
      <c r="F18" s="214"/>
      <c r="G18" s="214"/>
      <c r="H18" s="214" t="s">
        <v>141</v>
      </c>
      <c r="I18" s="214" t="s">
        <v>162</v>
      </c>
    </row>
    <row r="19" spans="1:9">
      <c r="A19" s="213">
        <v>15</v>
      </c>
      <c r="B19" s="213" t="s">
        <v>138</v>
      </c>
      <c r="C19" s="214" t="s">
        <v>153</v>
      </c>
      <c r="D19" s="214" t="s">
        <v>154</v>
      </c>
      <c r="E19" s="215" t="s">
        <v>163</v>
      </c>
      <c r="F19" s="214" t="s">
        <v>141</v>
      </c>
      <c r="G19" s="214" t="s">
        <v>141</v>
      </c>
      <c r="H19" s="214"/>
      <c r="I19" s="214"/>
    </row>
    <row r="20" spans="1:9">
      <c r="A20" s="213">
        <v>16</v>
      </c>
      <c r="B20" s="213" t="s">
        <v>138</v>
      </c>
      <c r="C20" s="214" t="s">
        <v>153</v>
      </c>
      <c r="D20" s="214" t="s">
        <v>154</v>
      </c>
      <c r="E20" s="215" t="s">
        <v>164</v>
      </c>
      <c r="F20" s="214" t="s">
        <v>141</v>
      </c>
      <c r="G20" s="214" t="s">
        <v>141</v>
      </c>
      <c r="H20" s="214"/>
      <c r="I20" s="214"/>
    </row>
    <row r="21" spans="1:9">
      <c r="A21" s="213">
        <v>17</v>
      </c>
      <c r="B21" s="213" t="s">
        <v>138</v>
      </c>
      <c r="C21" s="214" t="s">
        <v>153</v>
      </c>
      <c r="D21" s="214" t="s">
        <v>165</v>
      </c>
      <c r="E21" s="215" t="s">
        <v>166</v>
      </c>
      <c r="F21" s="214" t="s">
        <v>141</v>
      </c>
      <c r="G21" s="214" t="s">
        <v>141</v>
      </c>
      <c r="H21" s="214"/>
      <c r="I21" s="214"/>
    </row>
    <row r="22" spans="1:9">
      <c r="A22" s="213">
        <v>18</v>
      </c>
      <c r="B22" s="213" t="s">
        <v>138</v>
      </c>
      <c r="C22" s="214" t="s">
        <v>153</v>
      </c>
      <c r="D22" s="214" t="s">
        <v>165</v>
      </c>
      <c r="E22" s="215" t="s">
        <v>167</v>
      </c>
      <c r="F22" s="214" t="s">
        <v>141</v>
      </c>
      <c r="G22" s="214" t="s">
        <v>141</v>
      </c>
      <c r="H22" s="214"/>
      <c r="I22" s="214"/>
    </row>
    <row r="23" spans="1:9">
      <c r="A23" s="213">
        <v>19</v>
      </c>
      <c r="B23" s="213" t="s">
        <v>138</v>
      </c>
      <c r="C23" s="214" t="s">
        <v>153</v>
      </c>
      <c r="D23" s="214" t="s">
        <v>165</v>
      </c>
      <c r="E23" s="215" t="s">
        <v>168</v>
      </c>
      <c r="F23" s="214" t="s">
        <v>141</v>
      </c>
      <c r="G23" s="214" t="s">
        <v>141</v>
      </c>
      <c r="H23" s="214"/>
      <c r="I23" s="214" t="s">
        <v>169</v>
      </c>
    </row>
    <row r="24" spans="1:9">
      <c r="A24" s="213">
        <v>20</v>
      </c>
      <c r="B24" s="213" t="s">
        <v>138</v>
      </c>
      <c r="C24" s="214" t="s">
        <v>153</v>
      </c>
      <c r="D24" s="214" t="s">
        <v>165</v>
      </c>
      <c r="E24" s="215" t="s">
        <v>170</v>
      </c>
      <c r="F24" s="214" t="s">
        <v>141</v>
      </c>
      <c r="G24" s="214" t="s">
        <v>141</v>
      </c>
      <c r="H24" s="214"/>
      <c r="I24" s="214"/>
    </row>
    <row r="25" spans="1:9">
      <c r="A25" s="213">
        <v>21</v>
      </c>
      <c r="B25" s="213" t="s">
        <v>138</v>
      </c>
      <c r="C25" s="214" t="s">
        <v>153</v>
      </c>
      <c r="D25" s="214" t="s">
        <v>165</v>
      </c>
      <c r="E25" s="216" t="s">
        <v>171</v>
      </c>
      <c r="F25" s="214"/>
      <c r="G25" s="214"/>
      <c r="H25" s="214" t="s">
        <v>141</v>
      </c>
      <c r="I25" s="214"/>
    </row>
    <row r="26" spans="1:9">
      <c r="A26" s="213">
        <v>22</v>
      </c>
      <c r="B26" s="213" t="s">
        <v>138</v>
      </c>
      <c r="C26" s="214" t="s">
        <v>153</v>
      </c>
      <c r="D26" s="214" t="s">
        <v>172</v>
      </c>
      <c r="E26" s="215" t="s">
        <v>173</v>
      </c>
      <c r="F26" s="214"/>
      <c r="G26" s="214"/>
      <c r="H26" s="214" t="s">
        <v>141</v>
      </c>
      <c r="I26" s="214" t="s">
        <v>174</v>
      </c>
    </row>
    <row r="27" spans="1:9">
      <c r="A27" s="213">
        <v>23</v>
      </c>
      <c r="B27" s="213" t="s">
        <v>138</v>
      </c>
      <c r="C27" s="214" t="s">
        <v>153</v>
      </c>
      <c r="D27" s="214" t="s">
        <v>172</v>
      </c>
      <c r="E27" s="215" t="s">
        <v>175</v>
      </c>
      <c r="F27" s="214"/>
      <c r="G27" s="214" t="s">
        <v>141</v>
      </c>
      <c r="H27" s="214"/>
      <c r="I27" s="214">
        <v>6230</v>
      </c>
    </row>
    <row r="28" spans="1:9">
      <c r="A28" s="213">
        <v>24</v>
      </c>
      <c r="B28" s="213" t="s">
        <v>138</v>
      </c>
      <c r="C28" s="214" t="s">
        <v>153</v>
      </c>
      <c r="D28" s="214" t="s">
        <v>172</v>
      </c>
      <c r="E28" s="215" t="s">
        <v>176</v>
      </c>
      <c r="F28" s="214"/>
      <c r="G28" s="214"/>
      <c r="H28" s="214" t="s">
        <v>141</v>
      </c>
      <c r="I28" s="214" t="s">
        <v>177</v>
      </c>
    </row>
    <row r="29" spans="1:9">
      <c r="A29" s="213">
        <v>25</v>
      </c>
      <c r="B29" s="213" t="s">
        <v>138</v>
      </c>
      <c r="C29" s="214" t="s">
        <v>153</v>
      </c>
      <c r="D29" s="214" t="s">
        <v>172</v>
      </c>
      <c r="E29" s="215" t="s">
        <v>178</v>
      </c>
      <c r="F29" s="214" t="s">
        <v>141</v>
      </c>
      <c r="G29" s="214" t="s">
        <v>141</v>
      </c>
      <c r="H29" s="214"/>
      <c r="I29" s="214"/>
    </row>
    <row r="30" spans="1:9">
      <c r="A30" s="213">
        <v>26</v>
      </c>
      <c r="B30" s="213" t="s">
        <v>138</v>
      </c>
      <c r="C30" s="214" t="s">
        <v>179</v>
      </c>
      <c r="D30" s="214" t="s">
        <v>180</v>
      </c>
      <c r="E30" s="215" t="s">
        <v>181</v>
      </c>
      <c r="F30" s="214"/>
      <c r="G30" s="214" t="s">
        <v>141</v>
      </c>
      <c r="H30" s="214"/>
      <c r="I30" s="214"/>
    </row>
    <row r="31" spans="1:9">
      <c r="A31" s="213">
        <v>27</v>
      </c>
      <c r="B31" s="213" t="s">
        <v>138</v>
      </c>
      <c r="C31" s="214" t="s">
        <v>179</v>
      </c>
      <c r="D31" s="214" t="s">
        <v>182</v>
      </c>
      <c r="E31" s="215" t="s">
        <v>183</v>
      </c>
      <c r="F31" s="214" t="s">
        <v>141</v>
      </c>
      <c r="G31" s="214" t="s">
        <v>141</v>
      </c>
      <c r="H31" s="214"/>
      <c r="I31" s="214"/>
    </row>
    <row r="32" spans="1:9">
      <c r="A32" s="213">
        <v>28</v>
      </c>
      <c r="B32" s="213" t="s">
        <v>138</v>
      </c>
      <c r="C32" s="214" t="s">
        <v>179</v>
      </c>
      <c r="D32" s="214" t="s">
        <v>184</v>
      </c>
      <c r="E32" s="215" t="s">
        <v>185</v>
      </c>
      <c r="F32" s="214" t="s">
        <v>141</v>
      </c>
      <c r="G32" s="214" t="s">
        <v>141</v>
      </c>
      <c r="H32" s="214"/>
      <c r="I32" s="214"/>
    </row>
    <row r="33" spans="1:9">
      <c r="A33" s="213">
        <v>29</v>
      </c>
      <c r="B33" s="213" t="s">
        <v>138</v>
      </c>
      <c r="C33" s="214" t="s">
        <v>179</v>
      </c>
      <c r="D33" s="214" t="s">
        <v>186</v>
      </c>
      <c r="E33" s="215" t="s">
        <v>187</v>
      </c>
      <c r="F33" s="214" t="s">
        <v>141</v>
      </c>
      <c r="G33" s="214" t="s">
        <v>141</v>
      </c>
      <c r="H33" s="214"/>
      <c r="I33" s="214"/>
    </row>
    <row r="34" spans="1:9">
      <c r="A34" s="213">
        <v>30</v>
      </c>
      <c r="B34" s="213" t="s">
        <v>138</v>
      </c>
      <c r="C34" s="214" t="s">
        <v>179</v>
      </c>
      <c r="D34" s="214" t="s">
        <v>188</v>
      </c>
      <c r="E34" s="215" t="s">
        <v>189</v>
      </c>
      <c r="F34" s="214"/>
      <c r="G34" s="214" t="s">
        <v>141</v>
      </c>
      <c r="H34" s="214"/>
      <c r="I34" s="214" t="s">
        <v>190</v>
      </c>
    </row>
    <row r="35" spans="1:9">
      <c r="A35" s="213">
        <v>31</v>
      </c>
      <c r="B35" s="213" t="s">
        <v>138</v>
      </c>
      <c r="C35" s="214" t="s">
        <v>179</v>
      </c>
      <c r="D35" s="214" t="s">
        <v>191</v>
      </c>
      <c r="E35" s="215" t="s">
        <v>192</v>
      </c>
      <c r="F35" s="214"/>
      <c r="G35" s="214" t="s">
        <v>141</v>
      </c>
      <c r="H35" s="214"/>
      <c r="I35" s="214"/>
    </row>
    <row r="36" spans="1:9">
      <c r="A36" s="213">
        <v>32</v>
      </c>
      <c r="B36" s="213" t="s">
        <v>138</v>
      </c>
      <c r="C36" s="214" t="s">
        <v>193</v>
      </c>
      <c r="D36" s="214" t="s">
        <v>194</v>
      </c>
      <c r="E36" s="215" t="s">
        <v>195</v>
      </c>
      <c r="F36" s="214"/>
      <c r="G36" s="214" t="s">
        <v>141</v>
      </c>
      <c r="H36" s="214"/>
      <c r="I36" s="214">
        <v>1100</v>
      </c>
    </row>
    <row r="37" spans="1:9">
      <c r="A37" s="213">
        <v>33</v>
      </c>
      <c r="B37" s="213" t="s">
        <v>138</v>
      </c>
      <c r="C37" s="214" t="s">
        <v>193</v>
      </c>
      <c r="D37" s="214" t="s">
        <v>194</v>
      </c>
      <c r="E37" s="215" t="s">
        <v>196</v>
      </c>
      <c r="F37" s="214"/>
      <c r="G37" s="214" t="s">
        <v>141</v>
      </c>
      <c r="H37" s="214"/>
      <c r="I37" s="214"/>
    </row>
    <row r="38" spans="1:9">
      <c r="A38" s="213">
        <v>34</v>
      </c>
      <c r="B38" s="213" t="s">
        <v>138</v>
      </c>
      <c r="C38" s="214" t="s">
        <v>193</v>
      </c>
      <c r="D38" s="214" t="s">
        <v>194</v>
      </c>
      <c r="E38" s="215" t="s">
        <v>197</v>
      </c>
      <c r="F38" s="214"/>
      <c r="G38" s="214" t="s">
        <v>141</v>
      </c>
      <c r="H38" s="214"/>
      <c r="I38" s="214"/>
    </row>
    <row r="39" spans="1:9">
      <c r="A39" s="213">
        <v>35</v>
      </c>
      <c r="B39" s="213" t="s">
        <v>138</v>
      </c>
      <c r="C39" s="214" t="s">
        <v>193</v>
      </c>
      <c r="D39" s="214" t="s">
        <v>194</v>
      </c>
      <c r="E39" s="215" t="s">
        <v>198</v>
      </c>
      <c r="F39" s="214"/>
      <c r="G39" s="214" t="s">
        <v>141</v>
      </c>
      <c r="H39" s="214"/>
      <c r="I39" s="214"/>
    </row>
    <row r="40" spans="1:9">
      <c r="A40" s="213">
        <v>36</v>
      </c>
      <c r="B40" s="213" t="s">
        <v>138</v>
      </c>
      <c r="C40" s="214" t="s">
        <v>193</v>
      </c>
      <c r="D40" s="214" t="s">
        <v>194</v>
      </c>
      <c r="E40" s="215" t="s">
        <v>199</v>
      </c>
      <c r="F40" s="214"/>
      <c r="G40" s="214" t="s">
        <v>141</v>
      </c>
      <c r="H40" s="214"/>
      <c r="I40" s="214">
        <v>1110</v>
      </c>
    </row>
    <row r="41" spans="1:9">
      <c r="A41" s="213">
        <v>37</v>
      </c>
      <c r="B41" s="213" t="s">
        <v>138</v>
      </c>
      <c r="C41" s="214" t="s">
        <v>193</v>
      </c>
      <c r="D41" s="214" t="s">
        <v>200</v>
      </c>
      <c r="E41" s="215" t="s">
        <v>201</v>
      </c>
      <c r="F41" s="214"/>
      <c r="G41" s="214" t="s">
        <v>141</v>
      </c>
      <c r="H41" s="214"/>
      <c r="I41" s="214">
        <v>1420</v>
      </c>
    </row>
    <row r="42" spans="1:9">
      <c r="A42" s="213">
        <v>38</v>
      </c>
      <c r="B42" s="213" t="s">
        <v>138</v>
      </c>
      <c r="C42" s="214" t="s">
        <v>193</v>
      </c>
      <c r="D42" s="214" t="s">
        <v>194</v>
      </c>
      <c r="E42" s="215" t="s">
        <v>202</v>
      </c>
      <c r="F42" s="214"/>
      <c r="G42" s="214" t="s">
        <v>141</v>
      </c>
      <c r="H42" s="214"/>
      <c r="I42" s="214"/>
    </row>
    <row r="43" spans="1:9">
      <c r="A43" s="213">
        <v>39</v>
      </c>
      <c r="B43" s="213" t="s">
        <v>138</v>
      </c>
      <c r="C43" s="214" t="s">
        <v>193</v>
      </c>
      <c r="D43" s="214" t="s">
        <v>194</v>
      </c>
      <c r="E43" s="215" t="s">
        <v>203</v>
      </c>
      <c r="F43" s="214"/>
      <c r="G43" s="214" t="s">
        <v>141</v>
      </c>
      <c r="H43" s="214"/>
      <c r="I43" s="214"/>
    </row>
    <row r="44" spans="1:9">
      <c r="A44" s="213">
        <v>40</v>
      </c>
      <c r="B44" s="213" t="s">
        <v>138</v>
      </c>
      <c r="C44" s="214" t="s">
        <v>193</v>
      </c>
      <c r="D44" s="214" t="s">
        <v>200</v>
      </c>
      <c r="E44" s="215" t="s">
        <v>204</v>
      </c>
      <c r="F44" s="214"/>
      <c r="G44" s="214" t="s">
        <v>141</v>
      </c>
      <c r="H44" s="214"/>
      <c r="I44" s="214"/>
    </row>
    <row r="45" spans="1:9">
      <c r="A45" s="213">
        <v>41</v>
      </c>
      <c r="B45" s="213" t="s">
        <v>138</v>
      </c>
      <c r="C45" s="214" t="s">
        <v>193</v>
      </c>
      <c r="D45" s="214" t="s">
        <v>200</v>
      </c>
      <c r="E45" s="215" t="s">
        <v>205</v>
      </c>
      <c r="F45" s="214"/>
      <c r="G45" s="214" t="s">
        <v>141</v>
      </c>
      <c r="H45" s="214"/>
      <c r="I45" s="214">
        <v>1430</v>
      </c>
    </row>
    <row r="46" spans="1:9">
      <c r="A46" s="213">
        <v>42</v>
      </c>
      <c r="B46" s="213" t="s">
        <v>138</v>
      </c>
      <c r="C46" s="214" t="s">
        <v>193</v>
      </c>
      <c r="D46" s="214" t="s">
        <v>206</v>
      </c>
      <c r="E46" s="215" t="s">
        <v>207</v>
      </c>
      <c r="F46" s="214"/>
      <c r="G46" s="214" t="s">
        <v>141</v>
      </c>
      <c r="H46" s="214"/>
      <c r="I46" s="214">
        <v>1120</v>
      </c>
    </row>
    <row r="47" spans="1:9">
      <c r="A47" s="213">
        <v>43</v>
      </c>
      <c r="B47" s="213" t="s">
        <v>138</v>
      </c>
      <c r="C47" s="214" t="s">
        <v>193</v>
      </c>
      <c r="D47" s="214" t="s">
        <v>206</v>
      </c>
      <c r="E47" s="215" t="s">
        <v>208</v>
      </c>
      <c r="F47" s="214"/>
      <c r="G47" s="214" t="s">
        <v>141</v>
      </c>
      <c r="H47" s="214"/>
      <c r="I47" s="214"/>
    </row>
    <row r="48" spans="1:9">
      <c r="A48" s="213">
        <v>44</v>
      </c>
      <c r="B48" s="213" t="s">
        <v>138</v>
      </c>
      <c r="C48" s="214" t="s">
        <v>193</v>
      </c>
      <c r="D48" s="214" t="s">
        <v>200</v>
      </c>
      <c r="E48" s="215" t="s">
        <v>209</v>
      </c>
      <c r="F48" s="214"/>
      <c r="G48" s="214" t="s">
        <v>141</v>
      </c>
      <c r="H48" s="214"/>
      <c r="I48" s="214">
        <v>1130</v>
      </c>
    </row>
    <row r="49" spans="1:9">
      <c r="A49" s="213">
        <v>45</v>
      </c>
      <c r="B49" s="213" t="s">
        <v>138</v>
      </c>
      <c r="C49" s="214" t="s">
        <v>193</v>
      </c>
      <c r="D49" s="214" t="s">
        <v>210</v>
      </c>
      <c r="E49" s="215" t="s">
        <v>211</v>
      </c>
      <c r="F49" s="214"/>
      <c r="G49" s="214"/>
      <c r="H49" s="214" t="s">
        <v>141</v>
      </c>
      <c r="I49" s="214" t="s">
        <v>212</v>
      </c>
    </row>
    <row r="50" spans="1:9">
      <c r="A50" s="213">
        <v>46</v>
      </c>
      <c r="B50" s="213" t="s">
        <v>138</v>
      </c>
      <c r="C50" s="214" t="s">
        <v>193</v>
      </c>
      <c r="D50" s="214" t="s">
        <v>210</v>
      </c>
      <c r="E50" s="216" t="s">
        <v>213</v>
      </c>
      <c r="F50" s="214"/>
      <c r="G50" s="214"/>
      <c r="H50" s="214" t="s">
        <v>141</v>
      </c>
      <c r="I50" s="214"/>
    </row>
    <row r="51" spans="1:9">
      <c r="A51" s="213">
        <v>47</v>
      </c>
      <c r="B51" s="213" t="s">
        <v>138</v>
      </c>
      <c r="C51" s="214" t="s">
        <v>193</v>
      </c>
      <c r="D51" s="214" t="s">
        <v>210</v>
      </c>
      <c r="E51" s="216" t="s">
        <v>214</v>
      </c>
      <c r="F51" s="214" t="s">
        <v>141</v>
      </c>
      <c r="G51" s="214" t="s">
        <v>141</v>
      </c>
      <c r="H51" s="214"/>
      <c r="I51" s="214"/>
    </row>
    <row r="52" spans="1:9">
      <c r="A52" s="213">
        <v>48</v>
      </c>
      <c r="B52" s="213" t="s">
        <v>138</v>
      </c>
      <c r="C52" s="214" t="s">
        <v>193</v>
      </c>
      <c r="D52" s="214" t="s">
        <v>210</v>
      </c>
      <c r="E52" s="216" t="s">
        <v>215</v>
      </c>
      <c r="F52" s="214" t="s">
        <v>141</v>
      </c>
      <c r="G52" s="214" t="s">
        <v>141</v>
      </c>
      <c r="H52" s="214"/>
      <c r="I52" s="214"/>
    </row>
    <row r="53" spans="1:9">
      <c r="A53" s="213">
        <v>49</v>
      </c>
      <c r="B53" s="213" t="s">
        <v>138</v>
      </c>
      <c r="C53" s="214" t="s">
        <v>193</v>
      </c>
      <c r="D53" s="214" t="s">
        <v>216</v>
      </c>
      <c r="E53" s="216" t="s">
        <v>217</v>
      </c>
      <c r="F53" s="214"/>
      <c r="G53" s="214"/>
      <c r="H53" s="214" t="s">
        <v>141</v>
      </c>
      <c r="I53" s="214"/>
    </row>
    <row r="54" spans="1:9">
      <c r="A54" s="213">
        <v>50</v>
      </c>
      <c r="B54" s="213" t="s">
        <v>138</v>
      </c>
      <c r="C54" s="214" t="s">
        <v>193</v>
      </c>
      <c r="D54" s="214" t="s">
        <v>216</v>
      </c>
      <c r="E54" s="216" t="s">
        <v>218</v>
      </c>
      <c r="F54" s="214" t="s">
        <v>141</v>
      </c>
      <c r="G54" s="214" t="s">
        <v>141</v>
      </c>
      <c r="H54" s="214"/>
      <c r="I54" s="214"/>
    </row>
    <row r="55" spans="1:9">
      <c r="A55" s="213">
        <v>51</v>
      </c>
      <c r="B55" s="213" t="s">
        <v>138</v>
      </c>
      <c r="C55" s="214" t="s">
        <v>219</v>
      </c>
      <c r="D55" s="214" t="s">
        <v>220</v>
      </c>
      <c r="E55" s="216" t="s">
        <v>221</v>
      </c>
      <c r="F55" s="214"/>
      <c r="G55" s="214"/>
      <c r="H55" s="214" t="s">
        <v>141</v>
      </c>
      <c r="I55" s="214" t="s">
        <v>222</v>
      </c>
    </row>
    <row r="56" spans="1:9">
      <c r="A56" s="213">
        <v>52</v>
      </c>
      <c r="B56" s="213" t="s">
        <v>138</v>
      </c>
      <c r="C56" s="214" t="s">
        <v>219</v>
      </c>
      <c r="D56" s="214" t="s">
        <v>220</v>
      </c>
      <c r="E56" s="216" t="s">
        <v>223</v>
      </c>
      <c r="F56" s="214"/>
      <c r="G56" s="214"/>
      <c r="H56" s="214" t="s">
        <v>141</v>
      </c>
      <c r="I56" s="214"/>
    </row>
    <row r="57" spans="1:9">
      <c r="A57" s="213">
        <v>53</v>
      </c>
      <c r="B57" s="213" t="s">
        <v>138</v>
      </c>
      <c r="C57" s="214" t="s">
        <v>219</v>
      </c>
      <c r="D57" s="214" t="s">
        <v>220</v>
      </c>
      <c r="E57" s="215" t="s">
        <v>224</v>
      </c>
      <c r="F57" s="214"/>
      <c r="G57" s="214"/>
      <c r="H57" s="214" t="s">
        <v>141</v>
      </c>
      <c r="I57" s="214"/>
    </row>
    <row r="58" spans="1:9">
      <c r="A58" s="213">
        <v>54</v>
      </c>
      <c r="B58" s="213" t="s">
        <v>138</v>
      </c>
      <c r="C58" s="214" t="s">
        <v>219</v>
      </c>
      <c r="D58" s="214" t="s">
        <v>225</v>
      </c>
      <c r="E58" s="215" t="s">
        <v>225</v>
      </c>
      <c r="F58" s="214" t="s">
        <v>141</v>
      </c>
      <c r="G58" s="214" t="s">
        <v>141</v>
      </c>
      <c r="H58" s="214"/>
      <c r="I58" s="214"/>
    </row>
    <row r="59" spans="1:9">
      <c r="A59" s="213">
        <v>55</v>
      </c>
      <c r="B59" s="213" t="s">
        <v>138</v>
      </c>
      <c r="C59" s="214" t="s">
        <v>219</v>
      </c>
      <c r="D59" s="214" t="s">
        <v>225</v>
      </c>
      <c r="E59" s="215" t="s">
        <v>226</v>
      </c>
      <c r="F59" s="214" t="s">
        <v>141</v>
      </c>
      <c r="G59" s="214" t="s">
        <v>141</v>
      </c>
      <c r="H59" s="214"/>
      <c r="I59" s="214"/>
    </row>
    <row r="60" spans="1:9">
      <c r="A60" s="213">
        <v>56</v>
      </c>
      <c r="B60" s="213" t="s">
        <v>138</v>
      </c>
      <c r="C60" s="214" t="s">
        <v>219</v>
      </c>
      <c r="D60" s="214" t="s">
        <v>227</v>
      </c>
      <c r="E60" s="215" t="s">
        <v>228</v>
      </c>
      <c r="F60" s="214"/>
      <c r="G60" s="214"/>
      <c r="H60" s="214" t="s">
        <v>141</v>
      </c>
      <c r="I60" s="214" t="s">
        <v>229</v>
      </c>
    </row>
    <row r="61" spans="1:9">
      <c r="A61" s="213">
        <v>57</v>
      </c>
      <c r="B61" s="213" t="s">
        <v>138</v>
      </c>
      <c r="C61" s="214" t="s">
        <v>219</v>
      </c>
      <c r="D61" s="214" t="s">
        <v>227</v>
      </c>
      <c r="E61" s="215" t="s">
        <v>230</v>
      </c>
      <c r="F61" s="214"/>
      <c r="G61" s="214"/>
      <c r="H61" s="214" t="s">
        <v>141</v>
      </c>
      <c r="I61" s="214"/>
    </row>
    <row r="62" spans="1:9">
      <c r="A62" s="213">
        <v>58</v>
      </c>
      <c r="B62" s="213" t="s">
        <v>138</v>
      </c>
      <c r="C62" s="214" t="s">
        <v>219</v>
      </c>
      <c r="D62" s="214" t="s">
        <v>227</v>
      </c>
      <c r="E62" s="215" t="s">
        <v>231</v>
      </c>
      <c r="F62" s="214"/>
      <c r="G62" s="214"/>
      <c r="H62" s="214" t="s">
        <v>141</v>
      </c>
      <c r="I62" s="214" t="s">
        <v>232</v>
      </c>
    </row>
    <row r="63" spans="1:9">
      <c r="A63" s="213">
        <v>59</v>
      </c>
      <c r="B63" s="213" t="s">
        <v>138</v>
      </c>
      <c r="C63" s="214" t="s">
        <v>219</v>
      </c>
      <c r="D63" s="214" t="s">
        <v>227</v>
      </c>
      <c r="E63" s="215" t="s">
        <v>233</v>
      </c>
      <c r="F63" s="214" t="s">
        <v>141</v>
      </c>
      <c r="G63" s="214" t="s">
        <v>141</v>
      </c>
      <c r="H63" s="214"/>
      <c r="I63" s="214"/>
    </row>
    <row r="64" spans="1:9" ht="27">
      <c r="A64" s="213">
        <v>60</v>
      </c>
      <c r="B64" s="213" t="s">
        <v>138</v>
      </c>
      <c r="C64" s="214" t="s">
        <v>219</v>
      </c>
      <c r="D64" s="214" t="s">
        <v>234</v>
      </c>
      <c r="E64" s="219" t="s">
        <v>235</v>
      </c>
      <c r="F64" s="214"/>
      <c r="G64" s="214"/>
      <c r="H64" s="214" t="s">
        <v>141</v>
      </c>
      <c r="I64" s="214" t="s">
        <v>236</v>
      </c>
    </row>
    <row r="65" spans="1:9">
      <c r="A65" s="213">
        <v>61</v>
      </c>
      <c r="B65" s="213" t="s">
        <v>138</v>
      </c>
      <c r="C65" s="214" t="s">
        <v>219</v>
      </c>
      <c r="D65" s="214" t="s">
        <v>234</v>
      </c>
      <c r="E65" s="215" t="s">
        <v>237</v>
      </c>
      <c r="F65" s="214"/>
      <c r="G65" s="214"/>
      <c r="H65" s="214" t="s">
        <v>141</v>
      </c>
      <c r="I65" s="214"/>
    </row>
    <row r="66" spans="1:9">
      <c r="A66" s="213">
        <v>62</v>
      </c>
      <c r="B66" s="213" t="s">
        <v>138</v>
      </c>
      <c r="C66" s="214" t="s">
        <v>219</v>
      </c>
      <c r="D66" s="214" t="s">
        <v>234</v>
      </c>
      <c r="E66" s="215" t="s">
        <v>238</v>
      </c>
      <c r="F66" s="214" t="s">
        <v>141</v>
      </c>
      <c r="G66" s="214" t="s">
        <v>141</v>
      </c>
      <c r="H66" s="214"/>
      <c r="I66" s="214"/>
    </row>
    <row r="67" spans="1:9">
      <c r="A67" s="213">
        <v>63</v>
      </c>
      <c r="B67" s="213" t="s">
        <v>138</v>
      </c>
      <c r="C67" s="214" t="s">
        <v>239</v>
      </c>
      <c r="D67" s="214" t="s">
        <v>240</v>
      </c>
      <c r="E67" s="215" t="s">
        <v>241</v>
      </c>
      <c r="F67" s="214"/>
      <c r="G67" s="214"/>
      <c r="H67" s="214" t="s">
        <v>141</v>
      </c>
      <c r="I67" s="214"/>
    </row>
    <row r="68" spans="1:9">
      <c r="A68" s="213">
        <v>64</v>
      </c>
      <c r="B68" s="213" t="s">
        <v>138</v>
      </c>
      <c r="C68" s="214" t="s">
        <v>239</v>
      </c>
      <c r="D68" s="214" t="s">
        <v>240</v>
      </c>
      <c r="E68" s="215" t="s">
        <v>242</v>
      </c>
      <c r="F68" s="214"/>
      <c r="G68" s="214"/>
      <c r="H68" s="214" t="s">
        <v>141</v>
      </c>
      <c r="I68" s="214"/>
    </row>
    <row r="69" spans="1:9">
      <c r="A69" s="213">
        <v>65</v>
      </c>
      <c r="B69" s="213" t="s">
        <v>138</v>
      </c>
      <c r="C69" s="214" t="s">
        <v>239</v>
      </c>
      <c r="D69" s="214" t="s">
        <v>240</v>
      </c>
      <c r="E69" s="215" t="s">
        <v>243</v>
      </c>
      <c r="F69" s="214"/>
      <c r="G69" s="214" t="s">
        <v>141</v>
      </c>
      <c r="H69" s="214"/>
      <c r="I69" s="214"/>
    </row>
    <row r="70" spans="1:9">
      <c r="A70" s="213">
        <v>66</v>
      </c>
      <c r="B70" s="213" t="s">
        <v>138</v>
      </c>
      <c r="C70" s="214" t="s">
        <v>239</v>
      </c>
      <c r="D70" s="214" t="s">
        <v>240</v>
      </c>
      <c r="E70" s="215" t="s">
        <v>244</v>
      </c>
      <c r="F70" s="214"/>
      <c r="G70" s="214" t="s">
        <v>141</v>
      </c>
      <c r="H70" s="214"/>
      <c r="I70" s="214"/>
    </row>
    <row r="71" spans="1:9">
      <c r="A71" s="213">
        <v>67</v>
      </c>
      <c r="B71" s="213" t="s">
        <v>138</v>
      </c>
      <c r="C71" s="214" t="s">
        <v>239</v>
      </c>
      <c r="D71" s="214" t="s">
        <v>240</v>
      </c>
      <c r="E71" s="215" t="s">
        <v>245</v>
      </c>
      <c r="F71" s="214" t="s">
        <v>141</v>
      </c>
      <c r="G71" s="214" t="s">
        <v>141</v>
      </c>
      <c r="H71" s="214"/>
      <c r="I71" s="214"/>
    </row>
    <row r="72" spans="1:9">
      <c r="A72" s="213">
        <v>68</v>
      </c>
      <c r="B72" s="213" t="s">
        <v>138</v>
      </c>
      <c r="C72" s="214" t="s">
        <v>239</v>
      </c>
      <c r="D72" s="214" t="s">
        <v>240</v>
      </c>
      <c r="E72" s="215" t="s">
        <v>246</v>
      </c>
      <c r="F72" s="214" t="s">
        <v>141</v>
      </c>
      <c r="G72" s="214" t="s">
        <v>141</v>
      </c>
      <c r="H72" s="214"/>
      <c r="I72" s="214"/>
    </row>
    <row r="73" spans="1:9">
      <c r="A73" s="213">
        <v>69</v>
      </c>
      <c r="B73" s="213" t="s">
        <v>138</v>
      </c>
      <c r="C73" s="214" t="s">
        <v>239</v>
      </c>
      <c r="D73" s="214" t="s">
        <v>247</v>
      </c>
      <c r="E73" s="215" t="s">
        <v>248</v>
      </c>
      <c r="F73" s="214"/>
      <c r="G73" s="214"/>
      <c r="H73" s="214" t="s">
        <v>141</v>
      </c>
      <c r="I73" s="214"/>
    </row>
    <row r="74" spans="1:9">
      <c r="A74" s="213">
        <v>70</v>
      </c>
      <c r="B74" s="213" t="s">
        <v>138</v>
      </c>
      <c r="C74" s="214" t="s">
        <v>239</v>
      </c>
      <c r="D74" s="214" t="s">
        <v>247</v>
      </c>
      <c r="E74" s="215" t="s">
        <v>249</v>
      </c>
      <c r="F74" s="214"/>
      <c r="G74" s="214"/>
      <c r="H74" s="214" t="s">
        <v>141</v>
      </c>
      <c r="I74" s="214"/>
    </row>
    <row r="75" spans="1:9">
      <c r="A75" s="213">
        <v>71</v>
      </c>
      <c r="B75" s="213" t="s">
        <v>138</v>
      </c>
      <c r="C75" s="214" t="s">
        <v>239</v>
      </c>
      <c r="D75" s="214" t="s">
        <v>247</v>
      </c>
      <c r="E75" s="215" t="s">
        <v>250</v>
      </c>
      <c r="F75" s="214" t="s">
        <v>141</v>
      </c>
      <c r="G75" s="214" t="s">
        <v>141</v>
      </c>
      <c r="H75" s="214"/>
      <c r="I75" s="214"/>
    </row>
    <row r="76" spans="1:9">
      <c r="A76" s="213">
        <v>72</v>
      </c>
      <c r="B76" s="213" t="s">
        <v>138</v>
      </c>
      <c r="C76" s="214" t="s">
        <v>239</v>
      </c>
      <c r="D76" s="214" t="s">
        <v>247</v>
      </c>
      <c r="E76" s="215" t="s">
        <v>251</v>
      </c>
      <c r="F76" s="214" t="s">
        <v>141</v>
      </c>
      <c r="G76" s="214" t="s">
        <v>141</v>
      </c>
      <c r="H76" s="214"/>
      <c r="I76" s="214"/>
    </row>
    <row r="77" spans="1:9">
      <c r="A77" s="213">
        <v>73</v>
      </c>
      <c r="B77" s="213" t="s">
        <v>138</v>
      </c>
      <c r="C77" s="214" t="s">
        <v>239</v>
      </c>
      <c r="D77" s="214" t="s">
        <v>252</v>
      </c>
      <c r="E77" s="215" t="s">
        <v>253</v>
      </c>
      <c r="F77" s="214"/>
      <c r="G77" s="214"/>
      <c r="H77" s="214" t="s">
        <v>141</v>
      </c>
      <c r="I77" s="214" t="s">
        <v>254</v>
      </c>
    </row>
    <row r="78" spans="1:9">
      <c r="A78" s="213">
        <v>74</v>
      </c>
      <c r="B78" s="213" t="s">
        <v>138</v>
      </c>
      <c r="C78" s="214" t="s">
        <v>239</v>
      </c>
      <c r="D78" s="214" t="s">
        <v>252</v>
      </c>
      <c r="E78" s="215" t="s">
        <v>255</v>
      </c>
      <c r="F78" s="214"/>
      <c r="G78" s="214"/>
      <c r="H78" s="214" t="s">
        <v>141</v>
      </c>
      <c r="I78" s="214"/>
    </row>
    <row r="79" spans="1:9">
      <c r="A79" s="213">
        <v>75</v>
      </c>
      <c r="B79" s="213" t="s">
        <v>138</v>
      </c>
      <c r="C79" s="214" t="s">
        <v>239</v>
      </c>
      <c r="D79" s="214" t="s">
        <v>252</v>
      </c>
      <c r="E79" s="215" t="s">
        <v>256</v>
      </c>
      <c r="F79" s="214"/>
      <c r="G79" s="214"/>
      <c r="H79" s="214" t="s">
        <v>141</v>
      </c>
      <c r="I79" s="214" t="s">
        <v>257</v>
      </c>
    </row>
    <row r="80" spans="1:9">
      <c r="A80" s="213">
        <v>76</v>
      </c>
      <c r="B80" s="213" t="s">
        <v>138</v>
      </c>
      <c r="C80" s="214" t="s">
        <v>239</v>
      </c>
      <c r="D80" s="214" t="s">
        <v>252</v>
      </c>
      <c r="E80" s="215" t="s">
        <v>258</v>
      </c>
      <c r="F80" s="214"/>
      <c r="G80" s="214"/>
      <c r="H80" s="214" t="s">
        <v>141</v>
      </c>
      <c r="I80" s="214"/>
    </row>
    <row r="81" spans="1:9">
      <c r="A81" s="213">
        <v>77</v>
      </c>
      <c r="B81" s="213" t="s">
        <v>138</v>
      </c>
      <c r="C81" s="214" t="s">
        <v>239</v>
      </c>
      <c r="D81" s="214" t="s">
        <v>252</v>
      </c>
      <c r="E81" s="215" t="s">
        <v>259</v>
      </c>
      <c r="F81" s="214" t="s">
        <v>141</v>
      </c>
      <c r="G81" s="214" t="s">
        <v>141</v>
      </c>
      <c r="H81" s="214"/>
      <c r="I81" s="214"/>
    </row>
    <row r="82" spans="1:9">
      <c r="A82" s="213">
        <v>78</v>
      </c>
      <c r="B82" s="213" t="s">
        <v>138</v>
      </c>
      <c r="C82" s="214" t="s">
        <v>239</v>
      </c>
      <c r="D82" s="214" t="s">
        <v>260</v>
      </c>
      <c r="E82" s="215" t="s">
        <v>261</v>
      </c>
      <c r="F82" s="214" t="s">
        <v>141</v>
      </c>
      <c r="G82" s="214" t="s">
        <v>141</v>
      </c>
      <c r="H82" s="214"/>
      <c r="I82" s="214"/>
    </row>
    <row r="83" spans="1:9">
      <c r="A83" s="213">
        <v>79</v>
      </c>
      <c r="B83" s="213" t="s">
        <v>138</v>
      </c>
      <c r="C83" s="214" t="s">
        <v>239</v>
      </c>
      <c r="D83" s="214" t="s">
        <v>260</v>
      </c>
      <c r="E83" s="215" t="s">
        <v>262</v>
      </c>
      <c r="F83" s="214" t="s">
        <v>141</v>
      </c>
      <c r="G83" s="214" t="s">
        <v>141</v>
      </c>
      <c r="H83" s="214"/>
      <c r="I83" s="214"/>
    </row>
    <row r="84" spans="1:9">
      <c r="A84" s="213">
        <v>80</v>
      </c>
      <c r="B84" s="214" t="s">
        <v>138</v>
      </c>
      <c r="C84" s="214" t="s">
        <v>263</v>
      </c>
      <c r="D84" s="214" t="s">
        <v>264</v>
      </c>
      <c r="E84" s="215" t="s">
        <v>265</v>
      </c>
      <c r="F84" s="214"/>
      <c r="G84" s="214" t="s">
        <v>141</v>
      </c>
      <c r="H84" s="214"/>
      <c r="I84" s="214"/>
    </row>
    <row r="85" spans="1:9">
      <c r="A85" s="214">
        <v>81</v>
      </c>
      <c r="B85" s="214" t="s">
        <v>138</v>
      </c>
      <c r="C85" s="214" t="s">
        <v>263</v>
      </c>
      <c r="D85" s="214" t="s">
        <v>264</v>
      </c>
      <c r="E85" s="215" t="s">
        <v>266</v>
      </c>
      <c r="F85" s="214" t="s">
        <v>141</v>
      </c>
      <c r="G85" s="214" t="s">
        <v>141</v>
      </c>
      <c r="H85" s="214"/>
      <c r="I85" s="214"/>
    </row>
    <row r="86" spans="1:9">
      <c r="A86" s="214">
        <v>82</v>
      </c>
      <c r="B86" s="214" t="s">
        <v>138</v>
      </c>
      <c r="C86" s="214" t="s">
        <v>263</v>
      </c>
      <c r="D86" s="214" t="s">
        <v>264</v>
      </c>
      <c r="E86" s="215" t="s">
        <v>267</v>
      </c>
      <c r="F86" s="214" t="s">
        <v>141</v>
      </c>
      <c r="G86" s="214" t="s">
        <v>141</v>
      </c>
      <c r="H86" s="214"/>
      <c r="I86" s="214"/>
    </row>
    <row r="87" spans="1:9">
      <c r="A87" s="214">
        <v>83</v>
      </c>
      <c r="B87" s="214" t="s">
        <v>138</v>
      </c>
      <c r="C87" s="214" t="s">
        <v>268</v>
      </c>
      <c r="D87" s="214" t="s">
        <v>269</v>
      </c>
      <c r="E87" s="215" t="s">
        <v>270</v>
      </c>
      <c r="F87" s="214" t="s">
        <v>141</v>
      </c>
      <c r="G87" s="214" t="s">
        <v>141</v>
      </c>
      <c r="H87" s="214"/>
      <c r="I87" s="214"/>
    </row>
  </sheetData>
  <sheetProtection algorithmName="SHA-512" hashValue="FYtUpjM7iTuAmKZ3vsioNqOB30Z5VjnWCEeeqyhwEjCcaTBGbEnhbq97MjjVP4CUO481/ZC22hjGJ0mhN/9ykw==" saltValue="MIF8uXn/y65FzaUq8Ru/uA==" spinCount="100000" sheet="1" objects="1" scenarios="1"/>
  <mergeCells count="4">
    <mergeCell ref="A3:A4"/>
    <mergeCell ref="B3:E3"/>
    <mergeCell ref="F3:H3"/>
    <mergeCell ref="I3:I4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8" fitToHeight="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B90C-342D-4D23-BD9A-F35D39C5181B}">
  <sheetPr>
    <tabColor rgb="FF0070C0"/>
    <pageSetUpPr fitToPage="1"/>
  </sheetPr>
  <dimension ref="A1:I75"/>
  <sheetViews>
    <sheetView workbookViewId="0">
      <pane ySplit="4" topLeftCell="A5" activePane="bottomLeft" state="frozen"/>
      <selection pane="bottomLeft" activeCell="E19" sqref="E19"/>
    </sheetView>
  </sheetViews>
  <sheetFormatPr defaultRowHeight="13.5"/>
  <cols>
    <col min="1" max="1" width="4.625" style="211" customWidth="1"/>
    <col min="2" max="3" width="6.625" style="211" customWidth="1"/>
    <col min="4" max="4" width="17.625" style="211" customWidth="1"/>
    <col min="5" max="5" width="37.625" style="211" customWidth="1"/>
    <col min="6" max="8" width="7.625" style="211" customWidth="1"/>
    <col min="9" max="9" width="20.625" style="211" customWidth="1"/>
    <col min="10" max="16384" width="9" style="211"/>
  </cols>
  <sheetData>
    <row r="1" spans="1:9" ht="24">
      <c r="A1" s="210" t="s">
        <v>271</v>
      </c>
    </row>
    <row r="2" spans="1:9" ht="9.9499999999999993" customHeight="1"/>
    <row r="3" spans="1:9">
      <c r="A3" s="308" t="s">
        <v>128</v>
      </c>
      <c r="B3" s="308" t="s">
        <v>129</v>
      </c>
      <c r="C3" s="308"/>
      <c r="D3" s="308"/>
      <c r="E3" s="308"/>
      <c r="F3" s="309" t="s">
        <v>130</v>
      </c>
      <c r="G3" s="309"/>
      <c r="H3" s="309"/>
      <c r="I3" s="309" t="s">
        <v>272</v>
      </c>
    </row>
    <row r="4" spans="1:9">
      <c r="A4" s="308"/>
      <c r="B4" s="212" t="s">
        <v>131</v>
      </c>
      <c r="C4" s="212" t="s">
        <v>132</v>
      </c>
      <c r="D4" s="212" t="s">
        <v>133</v>
      </c>
      <c r="E4" s="212" t="s">
        <v>134</v>
      </c>
      <c r="F4" s="212" t="s">
        <v>135</v>
      </c>
      <c r="G4" s="212" t="s">
        <v>136</v>
      </c>
      <c r="H4" s="212" t="s">
        <v>137</v>
      </c>
      <c r="I4" s="309"/>
    </row>
    <row r="5" spans="1:9">
      <c r="A5" s="213">
        <f>ROW()-4</f>
        <v>1</v>
      </c>
      <c r="B5" s="213" t="s">
        <v>273</v>
      </c>
      <c r="C5" s="213" t="s">
        <v>139</v>
      </c>
      <c r="D5" s="213" t="s">
        <v>140</v>
      </c>
      <c r="E5" s="217" t="s">
        <v>274</v>
      </c>
      <c r="F5" s="213" t="s">
        <v>141</v>
      </c>
      <c r="G5" s="213" t="s">
        <v>141</v>
      </c>
      <c r="H5" s="213"/>
      <c r="I5" s="218"/>
    </row>
    <row r="6" spans="1:9">
      <c r="A6" s="213">
        <f t="shared" ref="A6:A75" si="0">ROW()-4</f>
        <v>2</v>
      </c>
      <c r="B6" s="213" t="s">
        <v>273</v>
      </c>
      <c r="C6" s="213" t="s">
        <v>139</v>
      </c>
      <c r="D6" s="213" t="s">
        <v>140</v>
      </c>
      <c r="E6" s="217" t="s">
        <v>275</v>
      </c>
      <c r="F6" s="213" t="s">
        <v>141</v>
      </c>
      <c r="G6" s="213" t="s">
        <v>141</v>
      </c>
      <c r="H6" s="213"/>
      <c r="I6" s="218"/>
    </row>
    <row r="7" spans="1:9">
      <c r="A7" s="213">
        <f t="shared" si="0"/>
        <v>3</v>
      </c>
      <c r="B7" s="213" t="s">
        <v>273</v>
      </c>
      <c r="C7" s="213" t="s">
        <v>139</v>
      </c>
      <c r="D7" s="213" t="s">
        <v>276</v>
      </c>
      <c r="E7" s="217" t="s">
        <v>277</v>
      </c>
      <c r="F7" s="213" t="s">
        <v>141</v>
      </c>
      <c r="G7" s="213" t="s">
        <v>141</v>
      </c>
      <c r="H7" s="213"/>
      <c r="I7" s="218"/>
    </row>
    <row r="8" spans="1:9">
      <c r="A8" s="213">
        <f t="shared" si="0"/>
        <v>4</v>
      </c>
      <c r="B8" s="213" t="s">
        <v>273</v>
      </c>
      <c r="C8" s="213" t="s">
        <v>139</v>
      </c>
      <c r="D8" s="213" t="s">
        <v>276</v>
      </c>
      <c r="E8" s="217" t="s">
        <v>278</v>
      </c>
      <c r="F8" s="213" t="s">
        <v>141</v>
      </c>
      <c r="G8" s="213" t="s">
        <v>141</v>
      </c>
      <c r="H8" s="213"/>
      <c r="I8" s="218"/>
    </row>
    <row r="9" spans="1:9">
      <c r="A9" s="213">
        <f t="shared" si="0"/>
        <v>5</v>
      </c>
      <c r="B9" s="213" t="s">
        <v>273</v>
      </c>
      <c r="C9" s="213" t="s">
        <v>139</v>
      </c>
      <c r="D9" s="213" t="s">
        <v>279</v>
      </c>
      <c r="E9" s="217" t="s">
        <v>280</v>
      </c>
      <c r="F9" s="213" t="s">
        <v>141</v>
      </c>
      <c r="G9" s="213" t="s">
        <v>141</v>
      </c>
      <c r="H9" s="213"/>
      <c r="I9" s="218"/>
    </row>
    <row r="10" spans="1:9">
      <c r="A10" s="213">
        <f t="shared" si="0"/>
        <v>6</v>
      </c>
      <c r="B10" s="213" t="s">
        <v>273</v>
      </c>
      <c r="C10" s="213" t="s">
        <v>139</v>
      </c>
      <c r="D10" s="213" t="s">
        <v>279</v>
      </c>
      <c r="E10" s="217" t="s">
        <v>281</v>
      </c>
      <c r="F10" s="213" t="s">
        <v>141</v>
      </c>
      <c r="G10" s="213" t="s">
        <v>141</v>
      </c>
      <c r="H10" s="213"/>
      <c r="I10" s="218"/>
    </row>
    <row r="11" spans="1:9">
      <c r="A11" s="213">
        <f t="shared" si="0"/>
        <v>7</v>
      </c>
      <c r="B11" s="213" t="s">
        <v>273</v>
      </c>
      <c r="C11" s="213" t="s">
        <v>139</v>
      </c>
      <c r="D11" s="213" t="s">
        <v>282</v>
      </c>
      <c r="E11" s="217" t="s">
        <v>282</v>
      </c>
      <c r="F11" s="213" t="s">
        <v>141</v>
      </c>
      <c r="G11" s="213" t="s">
        <v>141</v>
      </c>
      <c r="H11" s="213"/>
      <c r="I11" s="218"/>
    </row>
    <row r="12" spans="1:9">
      <c r="A12" s="213">
        <f t="shared" si="0"/>
        <v>8</v>
      </c>
      <c r="B12" s="213" t="s">
        <v>273</v>
      </c>
      <c r="C12" s="213" t="s">
        <v>153</v>
      </c>
      <c r="D12" s="213" t="s">
        <v>154</v>
      </c>
      <c r="E12" s="217" t="s">
        <v>283</v>
      </c>
      <c r="F12" s="213" t="s">
        <v>141</v>
      </c>
      <c r="G12" s="213" t="s">
        <v>141</v>
      </c>
      <c r="H12" s="213"/>
      <c r="I12" s="218"/>
    </row>
    <row r="13" spans="1:9">
      <c r="A13" s="213">
        <f t="shared" si="0"/>
        <v>9</v>
      </c>
      <c r="B13" s="213" t="s">
        <v>273</v>
      </c>
      <c r="C13" s="213" t="s">
        <v>179</v>
      </c>
      <c r="D13" s="213" t="s">
        <v>284</v>
      </c>
      <c r="E13" s="217" t="s">
        <v>285</v>
      </c>
      <c r="F13" s="213" t="s">
        <v>141</v>
      </c>
      <c r="G13" s="213" t="s">
        <v>141</v>
      </c>
      <c r="H13" s="213"/>
      <c r="I13" s="218"/>
    </row>
    <row r="14" spans="1:9">
      <c r="A14" s="213">
        <f t="shared" si="0"/>
        <v>10</v>
      </c>
      <c r="B14" s="213" t="s">
        <v>273</v>
      </c>
      <c r="C14" s="213" t="s">
        <v>179</v>
      </c>
      <c r="D14" s="213" t="s">
        <v>284</v>
      </c>
      <c r="E14" s="217" t="s">
        <v>286</v>
      </c>
      <c r="F14" s="213" t="s">
        <v>141</v>
      </c>
      <c r="G14" s="213" t="s">
        <v>141</v>
      </c>
      <c r="H14" s="213"/>
      <c r="I14" s="218"/>
    </row>
    <row r="15" spans="1:9">
      <c r="A15" s="213">
        <f t="shared" si="0"/>
        <v>11</v>
      </c>
      <c r="B15" s="213" t="s">
        <v>273</v>
      </c>
      <c r="C15" s="213" t="s">
        <v>179</v>
      </c>
      <c r="D15" s="213" t="s">
        <v>284</v>
      </c>
      <c r="E15" s="217" t="s">
        <v>287</v>
      </c>
      <c r="F15" s="213" t="s">
        <v>141</v>
      </c>
      <c r="G15" s="213" t="s">
        <v>141</v>
      </c>
      <c r="H15" s="213"/>
      <c r="I15" s="218"/>
    </row>
    <row r="16" spans="1:9">
      <c r="A16" s="213">
        <f t="shared" si="0"/>
        <v>12</v>
      </c>
      <c r="B16" s="213" t="s">
        <v>273</v>
      </c>
      <c r="C16" s="213" t="s">
        <v>179</v>
      </c>
      <c r="D16" s="213" t="s">
        <v>284</v>
      </c>
      <c r="E16" s="217" t="s">
        <v>288</v>
      </c>
      <c r="F16" s="213" t="s">
        <v>141</v>
      </c>
      <c r="G16" s="213" t="s">
        <v>141</v>
      </c>
      <c r="H16" s="213"/>
      <c r="I16" s="218"/>
    </row>
    <row r="17" spans="1:9">
      <c r="A17" s="213">
        <f t="shared" si="0"/>
        <v>13</v>
      </c>
      <c r="B17" s="213" t="s">
        <v>273</v>
      </c>
      <c r="C17" s="213" t="s">
        <v>193</v>
      </c>
      <c r="D17" s="213" t="s">
        <v>289</v>
      </c>
      <c r="E17" s="217" t="s">
        <v>290</v>
      </c>
      <c r="F17" s="213"/>
      <c r="G17" s="213" t="s">
        <v>141</v>
      </c>
      <c r="H17" s="213"/>
      <c r="I17" s="218"/>
    </row>
    <row r="18" spans="1:9">
      <c r="A18" s="213">
        <f t="shared" si="0"/>
        <v>14</v>
      </c>
      <c r="B18" s="213" t="s">
        <v>273</v>
      </c>
      <c r="C18" s="213" t="s">
        <v>193</v>
      </c>
      <c r="D18" s="213" t="s">
        <v>289</v>
      </c>
      <c r="E18" s="217" t="s">
        <v>291</v>
      </c>
      <c r="F18" s="213"/>
      <c r="G18" s="213" t="s">
        <v>141</v>
      </c>
      <c r="H18" s="213"/>
      <c r="I18" s="218"/>
    </row>
    <row r="19" spans="1:9">
      <c r="A19" s="213">
        <f t="shared" si="0"/>
        <v>15</v>
      </c>
      <c r="B19" s="213" t="s">
        <v>273</v>
      </c>
      <c r="C19" s="213" t="s">
        <v>193</v>
      </c>
      <c r="D19" s="213" t="s">
        <v>289</v>
      </c>
      <c r="E19" s="217" t="s">
        <v>292</v>
      </c>
      <c r="F19" s="213"/>
      <c r="G19" s="213" t="s">
        <v>141</v>
      </c>
      <c r="H19" s="213"/>
      <c r="I19" s="218"/>
    </row>
    <row r="20" spans="1:9">
      <c r="A20" s="213">
        <f t="shared" si="0"/>
        <v>16</v>
      </c>
      <c r="B20" s="213" t="s">
        <v>273</v>
      </c>
      <c r="C20" s="213" t="s">
        <v>193</v>
      </c>
      <c r="D20" s="213" t="s">
        <v>289</v>
      </c>
      <c r="E20" s="217" t="s">
        <v>293</v>
      </c>
      <c r="F20" s="213"/>
      <c r="G20" s="213" t="s">
        <v>141</v>
      </c>
      <c r="H20" s="213"/>
      <c r="I20" s="218"/>
    </row>
    <row r="21" spans="1:9">
      <c r="A21" s="213">
        <f t="shared" si="0"/>
        <v>17</v>
      </c>
      <c r="B21" s="213" t="s">
        <v>273</v>
      </c>
      <c r="C21" s="213" t="s">
        <v>193</v>
      </c>
      <c r="D21" s="213" t="s">
        <v>289</v>
      </c>
      <c r="E21" s="217" t="s">
        <v>294</v>
      </c>
      <c r="F21" s="213"/>
      <c r="G21" s="213" t="s">
        <v>141</v>
      </c>
      <c r="H21" s="213"/>
      <c r="I21" s="218"/>
    </row>
    <row r="22" spans="1:9">
      <c r="A22" s="213">
        <f t="shared" si="0"/>
        <v>18</v>
      </c>
      <c r="B22" s="213" t="s">
        <v>273</v>
      </c>
      <c r="C22" s="213" t="s">
        <v>193</v>
      </c>
      <c r="D22" s="213" t="s">
        <v>289</v>
      </c>
      <c r="E22" s="217" t="s">
        <v>295</v>
      </c>
      <c r="F22" s="213"/>
      <c r="G22" s="213" t="s">
        <v>141</v>
      </c>
      <c r="H22" s="213"/>
      <c r="I22" s="218"/>
    </row>
    <row r="23" spans="1:9">
      <c r="A23" s="213">
        <f t="shared" si="0"/>
        <v>19</v>
      </c>
      <c r="B23" s="213" t="s">
        <v>273</v>
      </c>
      <c r="C23" s="213" t="s">
        <v>193</v>
      </c>
      <c r="D23" s="213" t="s">
        <v>289</v>
      </c>
      <c r="E23" s="217" t="s">
        <v>296</v>
      </c>
      <c r="F23" s="213"/>
      <c r="G23" s="213" t="s">
        <v>141</v>
      </c>
      <c r="H23" s="213"/>
      <c r="I23" s="218"/>
    </row>
    <row r="24" spans="1:9">
      <c r="A24" s="213">
        <f t="shared" si="0"/>
        <v>20</v>
      </c>
      <c r="B24" s="213" t="s">
        <v>273</v>
      </c>
      <c r="C24" s="213" t="s">
        <v>193</v>
      </c>
      <c r="D24" s="213" t="s">
        <v>297</v>
      </c>
      <c r="E24" s="217" t="s">
        <v>298</v>
      </c>
      <c r="F24" s="213" t="s">
        <v>141</v>
      </c>
      <c r="G24" s="213" t="s">
        <v>141</v>
      </c>
      <c r="H24" s="213"/>
      <c r="I24" s="218"/>
    </row>
    <row r="25" spans="1:9">
      <c r="A25" s="213">
        <f t="shared" si="0"/>
        <v>21</v>
      </c>
      <c r="B25" s="213" t="s">
        <v>273</v>
      </c>
      <c r="C25" s="213" t="s">
        <v>193</v>
      </c>
      <c r="D25" s="213" t="s">
        <v>297</v>
      </c>
      <c r="E25" s="217" t="s">
        <v>299</v>
      </c>
      <c r="F25" s="213" t="s">
        <v>141</v>
      </c>
      <c r="G25" s="213" t="s">
        <v>141</v>
      </c>
      <c r="H25" s="213"/>
      <c r="I25" s="218"/>
    </row>
    <row r="26" spans="1:9">
      <c r="A26" s="213">
        <f t="shared" si="0"/>
        <v>22</v>
      </c>
      <c r="B26" s="213" t="s">
        <v>273</v>
      </c>
      <c r="C26" s="213" t="s">
        <v>193</v>
      </c>
      <c r="D26" s="213" t="s">
        <v>297</v>
      </c>
      <c r="E26" s="217" t="s">
        <v>300</v>
      </c>
      <c r="F26" s="213"/>
      <c r="G26" s="213" t="s">
        <v>141</v>
      </c>
      <c r="H26" s="213"/>
      <c r="I26" s="218"/>
    </row>
    <row r="27" spans="1:9">
      <c r="A27" s="213">
        <f t="shared" si="0"/>
        <v>23</v>
      </c>
      <c r="B27" s="213" t="s">
        <v>273</v>
      </c>
      <c r="C27" s="213" t="s">
        <v>193</v>
      </c>
      <c r="D27" s="213" t="s">
        <v>297</v>
      </c>
      <c r="E27" s="217" t="s">
        <v>301</v>
      </c>
      <c r="F27" s="213"/>
      <c r="G27" s="213" t="s">
        <v>141</v>
      </c>
      <c r="H27" s="213"/>
      <c r="I27" s="218"/>
    </row>
    <row r="28" spans="1:9">
      <c r="A28" s="213">
        <f t="shared" si="0"/>
        <v>24</v>
      </c>
      <c r="B28" s="213" t="s">
        <v>273</v>
      </c>
      <c r="C28" s="213" t="s">
        <v>193</v>
      </c>
      <c r="D28" s="213" t="s">
        <v>302</v>
      </c>
      <c r="E28" s="217" t="s">
        <v>303</v>
      </c>
      <c r="F28" s="213"/>
      <c r="G28" s="213"/>
      <c r="H28" s="213" t="s">
        <v>141</v>
      </c>
      <c r="I28" s="218"/>
    </row>
    <row r="29" spans="1:9">
      <c r="A29" s="213">
        <f t="shared" si="0"/>
        <v>25</v>
      </c>
      <c r="B29" s="213" t="s">
        <v>273</v>
      </c>
      <c r="C29" s="213" t="s">
        <v>193</v>
      </c>
      <c r="D29" s="213" t="s">
        <v>302</v>
      </c>
      <c r="E29" s="217" t="s">
        <v>304</v>
      </c>
      <c r="F29" s="213" t="s">
        <v>141</v>
      </c>
      <c r="G29" s="213" t="s">
        <v>141</v>
      </c>
      <c r="H29" s="213"/>
      <c r="I29" s="218"/>
    </row>
    <row r="30" spans="1:9">
      <c r="A30" s="213">
        <f t="shared" si="0"/>
        <v>26</v>
      </c>
      <c r="B30" s="213" t="s">
        <v>273</v>
      </c>
      <c r="C30" s="213" t="s">
        <v>193</v>
      </c>
      <c r="D30" s="213" t="s">
        <v>305</v>
      </c>
      <c r="E30" s="217" t="s">
        <v>306</v>
      </c>
      <c r="F30" s="213"/>
      <c r="G30" s="213"/>
      <c r="H30" s="213" t="s">
        <v>141</v>
      </c>
      <c r="I30" s="218"/>
    </row>
    <row r="31" spans="1:9">
      <c r="A31" s="213">
        <f t="shared" si="0"/>
        <v>27</v>
      </c>
      <c r="B31" s="213" t="s">
        <v>273</v>
      </c>
      <c r="C31" s="213" t="s">
        <v>193</v>
      </c>
      <c r="D31" s="213" t="s">
        <v>305</v>
      </c>
      <c r="E31" s="217" t="s">
        <v>307</v>
      </c>
      <c r="F31" s="213"/>
      <c r="G31" s="213"/>
      <c r="H31" s="213" t="s">
        <v>141</v>
      </c>
      <c r="I31" s="218"/>
    </row>
    <row r="32" spans="1:9">
      <c r="A32" s="213">
        <f t="shared" si="0"/>
        <v>28</v>
      </c>
      <c r="B32" s="213" t="s">
        <v>273</v>
      </c>
      <c r="C32" s="213" t="s">
        <v>193</v>
      </c>
      <c r="D32" s="213" t="s">
        <v>305</v>
      </c>
      <c r="E32" s="217" t="s">
        <v>308</v>
      </c>
      <c r="F32" s="213" t="s">
        <v>141</v>
      </c>
      <c r="G32" s="213" t="s">
        <v>141</v>
      </c>
      <c r="H32" s="213"/>
      <c r="I32" s="218"/>
    </row>
    <row r="33" spans="1:9">
      <c r="A33" s="213">
        <f t="shared" si="0"/>
        <v>29</v>
      </c>
      <c r="B33" s="213" t="s">
        <v>273</v>
      </c>
      <c r="C33" s="213" t="s">
        <v>193</v>
      </c>
      <c r="D33" s="213" t="s">
        <v>305</v>
      </c>
      <c r="E33" s="217" t="s">
        <v>309</v>
      </c>
      <c r="F33" s="213" t="s">
        <v>141</v>
      </c>
      <c r="G33" s="213" t="s">
        <v>141</v>
      </c>
      <c r="H33" s="213"/>
      <c r="I33" s="218"/>
    </row>
    <row r="34" spans="1:9">
      <c r="A34" s="213">
        <f t="shared" si="0"/>
        <v>30</v>
      </c>
      <c r="B34" s="213" t="s">
        <v>273</v>
      </c>
      <c r="C34" s="213" t="s">
        <v>193</v>
      </c>
      <c r="D34" s="213" t="s">
        <v>305</v>
      </c>
      <c r="E34" s="217" t="s">
        <v>310</v>
      </c>
      <c r="F34" s="213" t="s">
        <v>141</v>
      </c>
      <c r="G34" s="213" t="s">
        <v>141</v>
      </c>
      <c r="H34" s="213"/>
      <c r="I34" s="218"/>
    </row>
    <row r="35" spans="1:9">
      <c r="A35" s="213">
        <f t="shared" si="0"/>
        <v>31</v>
      </c>
      <c r="B35" s="213" t="s">
        <v>273</v>
      </c>
      <c r="C35" s="213" t="s">
        <v>219</v>
      </c>
      <c r="D35" s="213" t="s">
        <v>311</v>
      </c>
      <c r="E35" s="217" t="s">
        <v>312</v>
      </c>
      <c r="F35" s="213"/>
      <c r="G35" s="213"/>
      <c r="H35" s="213" t="s">
        <v>141</v>
      </c>
      <c r="I35" s="218"/>
    </row>
    <row r="36" spans="1:9">
      <c r="A36" s="213">
        <f t="shared" si="0"/>
        <v>32</v>
      </c>
      <c r="B36" s="213" t="s">
        <v>273</v>
      </c>
      <c r="C36" s="213" t="s">
        <v>219</v>
      </c>
      <c r="D36" s="213" t="s">
        <v>311</v>
      </c>
      <c r="E36" s="217" t="s">
        <v>313</v>
      </c>
      <c r="F36" s="213"/>
      <c r="G36" s="213"/>
      <c r="H36" s="213" t="s">
        <v>141</v>
      </c>
      <c r="I36" s="218"/>
    </row>
    <row r="37" spans="1:9">
      <c r="A37" s="213">
        <f t="shared" si="0"/>
        <v>33</v>
      </c>
      <c r="B37" s="213" t="s">
        <v>273</v>
      </c>
      <c r="C37" s="213" t="s">
        <v>219</v>
      </c>
      <c r="D37" s="213" t="s">
        <v>311</v>
      </c>
      <c r="E37" s="217" t="s">
        <v>314</v>
      </c>
      <c r="F37" s="213"/>
      <c r="G37" s="213"/>
      <c r="H37" s="213" t="s">
        <v>141</v>
      </c>
      <c r="I37" s="218"/>
    </row>
    <row r="38" spans="1:9">
      <c r="A38" s="213">
        <f t="shared" si="0"/>
        <v>34</v>
      </c>
      <c r="B38" s="213" t="s">
        <v>273</v>
      </c>
      <c r="C38" s="213" t="s">
        <v>219</v>
      </c>
      <c r="D38" s="213" t="s">
        <v>311</v>
      </c>
      <c r="E38" s="217" t="s">
        <v>315</v>
      </c>
      <c r="F38" s="213"/>
      <c r="G38" s="213"/>
      <c r="H38" s="213" t="s">
        <v>141</v>
      </c>
      <c r="I38" s="218"/>
    </row>
    <row r="39" spans="1:9">
      <c r="A39" s="213">
        <f t="shared" si="0"/>
        <v>35</v>
      </c>
      <c r="B39" s="213" t="s">
        <v>273</v>
      </c>
      <c r="C39" s="213" t="s">
        <v>219</v>
      </c>
      <c r="D39" s="213" t="s">
        <v>311</v>
      </c>
      <c r="E39" s="217" t="s">
        <v>316</v>
      </c>
      <c r="F39" s="213"/>
      <c r="G39" s="213"/>
      <c r="H39" s="213" t="s">
        <v>141</v>
      </c>
      <c r="I39" s="218"/>
    </row>
    <row r="40" spans="1:9">
      <c r="A40" s="213">
        <f t="shared" si="0"/>
        <v>36</v>
      </c>
      <c r="B40" s="213" t="s">
        <v>273</v>
      </c>
      <c r="C40" s="213" t="s">
        <v>219</v>
      </c>
      <c r="D40" s="213" t="s">
        <v>317</v>
      </c>
      <c r="E40" s="217" t="s">
        <v>317</v>
      </c>
      <c r="F40" s="213" t="s">
        <v>141</v>
      </c>
      <c r="G40" s="213" t="s">
        <v>141</v>
      </c>
      <c r="H40" s="213"/>
      <c r="I40" s="218"/>
    </row>
    <row r="41" spans="1:9">
      <c r="A41" s="213">
        <f t="shared" si="0"/>
        <v>37</v>
      </c>
      <c r="B41" s="213" t="s">
        <v>273</v>
      </c>
      <c r="C41" s="213" t="s">
        <v>219</v>
      </c>
      <c r="D41" s="213" t="s">
        <v>317</v>
      </c>
      <c r="E41" s="217" t="s">
        <v>318</v>
      </c>
      <c r="F41" s="213" t="s">
        <v>141</v>
      </c>
      <c r="G41" s="213" t="s">
        <v>141</v>
      </c>
      <c r="H41" s="213"/>
      <c r="I41" s="218"/>
    </row>
    <row r="42" spans="1:9">
      <c r="A42" s="213">
        <f t="shared" si="0"/>
        <v>38</v>
      </c>
      <c r="B42" s="213" t="s">
        <v>273</v>
      </c>
      <c r="C42" s="213" t="s">
        <v>219</v>
      </c>
      <c r="D42" s="213" t="s">
        <v>317</v>
      </c>
      <c r="E42" s="217" t="s">
        <v>319</v>
      </c>
      <c r="F42" s="213" t="s">
        <v>141</v>
      </c>
      <c r="G42" s="213" t="s">
        <v>141</v>
      </c>
      <c r="H42" s="213"/>
      <c r="I42" s="218"/>
    </row>
    <row r="43" spans="1:9">
      <c r="A43" s="213">
        <f t="shared" si="0"/>
        <v>39</v>
      </c>
      <c r="B43" s="213" t="s">
        <v>273</v>
      </c>
      <c r="C43" s="213" t="s">
        <v>219</v>
      </c>
      <c r="D43" s="213" t="s">
        <v>317</v>
      </c>
      <c r="E43" s="217" t="s">
        <v>320</v>
      </c>
      <c r="F43" s="213" t="s">
        <v>141</v>
      </c>
      <c r="G43" s="213" t="s">
        <v>141</v>
      </c>
      <c r="H43" s="213"/>
      <c r="I43" s="218"/>
    </row>
    <row r="44" spans="1:9">
      <c r="A44" s="213">
        <f t="shared" si="0"/>
        <v>40</v>
      </c>
      <c r="B44" s="213" t="s">
        <v>273</v>
      </c>
      <c r="C44" s="213" t="s">
        <v>239</v>
      </c>
      <c r="D44" s="213" t="s">
        <v>321</v>
      </c>
      <c r="E44" s="217" t="s">
        <v>322</v>
      </c>
      <c r="F44" s="213"/>
      <c r="G44" s="213"/>
      <c r="H44" s="213" t="s">
        <v>141</v>
      </c>
      <c r="I44" s="218"/>
    </row>
    <row r="45" spans="1:9">
      <c r="A45" s="213">
        <f t="shared" si="0"/>
        <v>41</v>
      </c>
      <c r="B45" s="213" t="s">
        <v>273</v>
      </c>
      <c r="C45" s="213" t="s">
        <v>239</v>
      </c>
      <c r="D45" s="213" t="s">
        <v>321</v>
      </c>
      <c r="E45" s="217" t="s">
        <v>323</v>
      </c>
      <c r="F45" s="213" t="s">
        <v>141</v>
      </c>
      <c r="G45" s="213" t="s">
        <v>141</v>
      </c>
      <c r="H45" s="213"/>
      <c r="I45" s="218"/>
    </row>
    <row r="46" spans="1:9">
      <c r="A46" s="213">
        <f t="shared" si="0"/>
        <v>42</v>
      </c>
      <c r="B46" s="213" t="s">
        <v>273</v>
      </c>
      <c r="C46" s="213" t="s">
        <v>239</v>
      </c>
      <c r="D46" s="213" t="s">
        <v>324</v>
      </c>
      <c r="E46" s="217" t="s">
        <v>325</v>
      </c>
      <c r="F46" s="213"/>
      <c r="G46" s="213"/>
      <c r="H46" s="213" t="s">
        <v>141</v>
      </c>
      <c r="I46" s="218"/>
    </row>
    <row r="47" spans="1:9">
      <c r="A47" s="213">
        <f t="shared" si="0"/>
        <v>43</v>
      </c>
      <c r="B47" s="213" t="s">
        <v>273</v>
      </c>
      <c r="C47" s="213" t="s">
        <v>239</v>
      </c>
      <c r="D47" s="213" t="s">
        <v>324</v>
      </c>
      <c r="E47" s="217" t="s">
        <v>326</v>
      </c>
      <c r="F47" s="213" t="s">
        <v>141</v>
      </c>
      <c r="G47" s="213" t="s">
        <v>141</v>
      </c>
      <c r="H47" s="213"/>
      <c r="I47" s="218"/>
    </row>
    <row r="48" spans="1:9" ht="54">
      <c r="A48" s="213">
        <f t="shared" si="0"/>
        <v>44</v>
      </c>
      <c r="B48" s="213" t="s">
        <v>273</v>
      </c>
      <c r="C48" s="213" t="s">
        <v>239</v>
      </c>
      <c r="D48" s="213" t="s">
        <v>324</v>
      </c>
      <c r="E48" s="217" t="s">
        <v>327</v>
      </c>
      <c r="F48" s="213" t="s">
        <v>141</v>
      </c>
      <c r="G48" s="213" t="s">
        <v>141</v>
      </c>
      <c r="H48" s="213"/>
      <c r="I48" s="218" t="s">
        <v>328</v>
      </c>
    </row>
    <row r="49" spans="1:9">
      <c r="A49" s="213">
        <f t="shared" si="0"/>
        <v>45</v>
      </c>
      <c r="B49" s="213" t="s">
        <v>273</v>
      </c>
      <c r="C49" s="213" t="s">
        <v>239</v>
      </c>
      <c r="D49" s="213" t="s">
        <v>324</v>
      </c>
      <c r="E49" s="217" t="s">
        <v>329</v>
      </c>
      <c r="F49" s="213"/>
      <c r="G49" s="213" t="s">
        <v>141</v>
      </c>
      <c r="H49" s="213"/>
      <c r="I49" s="218"/>
    </row>
    <row r="50" spans="1:9">
      <c r="A50" s="213">
        <f t="shared" si="0"/>
        <v>46</v>
      </c>
      <c r="B50" s="213" t="s">
        <v>273</v>
      </c>
      <c r="C50" s="213" t="s">
        <v>239</v>
      </c>
      <c r="D50" s="213" t="s">
        <v>324</v>
      </c>
      <c r="E50" s="217" t="s">
        <v>330</v>
      </c>
      <c r="F50" s="213"/>
      <c r="G50" s="213"/>
      <c r="H50" s="213" t="s">
        <v>141</v>
      </c>
      <c r="I50" s="218"/>
    </row>
    <row r="51" spans="1:9">
      <c r="A51" s="213">
        <f t="shared" si="0"/>
        <v>47</v>
      </c>
      <c r="B51" s="213" t="s">
        <v>273</v>
      </c>
      <c r="C51" s="213" t="s">
        <v>239</v>
      </c>
      <c r="D51" s="213" t="s">
        <v>331</v>
      </c>
      <c r="E51" s="217" t="s">
        <v>332</v>
      </c>
      <c r="F51" s="213"/>
      <c r="G51" s="213"/>
      <c r="H51" s="213" t="s">
        <v>141</v>
      </c>
      <c r="I51" s="218"/>
    </row>
    <row r="52" spans="1:9">
      <c r="A52" s="213">
        <f t="shared" si="0"/>
        <v>48</v>
      </c>
      <c r="B52" s="213" t="s">
        <v>273</v>
      </c>
      <c r="C52" s="213" t="s">
        <v>239</v>
      </c>
      <c r="D52" s="213" t="s">
        <v>331</v>
      </c>
      <c r="E52" s="217" t="s">
        <v>333</v>
      </c>
      <c r="F52" s="213" t="s">
        <v>141</v>
      </c>
      <c r="G52" s="213" t="s">
        <v>141</v>
      </c>
      <c r="H52" s="213"/>
      <c r="I52" s="218"/>
    </row>
    <row r="53" spans="1:9">
      <c r="A53" s="213">
        <f t="shared" si="0"/>
        <v>49</v>
      </c>
      <c r="B53" s="213" t="s">
        <v>273</v>
      </c>
      <c r="C53" s="213" t="s">
        <v>239</v>
      </c>
      <c r="D53" s="213" t="s">
        <v>331</v>
      </c>
      <c r="E53" s="217" t="s">
        <v>334</v>
      </c>
      <c r="F53" s="213"/>
      <c r="G53" s="213" t="s">
        <v>141</v>
      </c>
      <c r="H53" s="213"/>
      <c r="I53" s="218"/>
    </row>
    <row r="54" spans="1:9">
      <c r="A54" s="213">
        <f t="shared" si="0"/>
        <v>50</v>
      </c>
      <c r="B54" s="213" t="s">
        <v>273</v>
      </c>
      <c r="C54" s="213" t="s">
        <v>239</v>
      </c>
      <c r="D54" s="213" t="s">
        <v>331</v>
      </c>
      <c r="E54" s="217" t="s">
        <v>335</v>
      </c>
      <c r="F54" s="213"/>
      <c r="G54" s="213" t="s">
        <v>141</v>
      </c>
      <c r="H54" s="213"/>
      <c r="I54" s="218"/>
    </row>
    <row r="55" spans="1:9">
      <c r="A55" s="213">
        <f t="shared" si="0"/>
        <v>51</v>
      </c>
      <c r="B55" s="213" t="s">
        <v>273</v>
      </c>
      <c r="C55" s="213" t="s">
        <v>219</v>
      </c>
      <c r="D55" s="213" t="s">
        <v>336</v>
      </c>
      <c r="E55" s="217" t="s">
        <v>337</v>
      </c>
      <c r="F55" s="213"/>
      <c r="G55" s="213"/>
      <c r="H55" s="213" t="s">
        <v>141</v>
      </c>
      <c r="I55" s="218"/>
    </row>
    <row r="56" spans="1:9">
      <c r="A56" s="213">
        <f t="shared" si="0"/>
        <v>52</v>
      </c>
      <c r="B56" s="213" t="s">
        <v>273</v>
      </c>
      <c r="C56" s="213" t="s">
        <v>219</v>
      </c>
      <c r="D56" s="213" t="s">
        <v>336</v>
      </c>
      <c r="E56" s="217" t="s">
        <v>338</v>
      </c>
      <c r="F56" s="213"/>
      <c r="G56" s="213"/>
      <c r="H56" s="213" t="s">
        <v>141</v>
      </c>
      <c r="I56" s="218"/>
    </row>
    <row r="57" spans="1:9" ht="40.5">
      <c r="A57" s="213">
        <f t="shared" si="0"/>
        <v>53</v>
      </c>
      <c r="B57" s="213" t="s">
        <v>273</v>
      </c>
      <c r="C57" s="213" t="s">
        <v>219</v>
      </c>
      <c r="D57" s="213" t="s">
        <v>336</v>
      </c>
      <c r="E57" s="217" t="s">
        <v>339</v>
      </c>
      <c r="F57" s="213"/>
      <c r="G57" s="213"/>
      <c r="H57" s="213" t="s">
        <v>141</v>
      </c>
      <c r="I57" s="218" t="s">
        <v>340</v>
      </c>
    </row>
    <row r="58" spans="1:9">
      <c r="A58" s="213">
        <f t="shared" si="0"/>
        <v>54</v>
      </c>
      <c r="B58" s="213" t="s">
        <v>273</v>
      </c>
      <c r="C58" s="213" t="s">
        <v>219</v>
      </c>
      <c r="D58" s="213" t="s">
        <v>336</v>
      </c>
      <c r="E58" s="217" t="s">
        <v>341</v>
      </c>
      <c r="F58" s="213" t="s">
        <v>141</v>
      </c>
      <c r="G58" s="213" t="s">
        <v>141</v>
      </c>
      <c r="H58" s="213"/>
      <c r="I58" s="218"/>
    </row>
    <row r="59" spans="1:9">
      <c r="A59" s="213">
        <f t="shared" si="0"/>
        <v>55</v>
      </c>
      <c r="B59" s="213" t="s">
        <v>273</v>
      </c>
      <c r="C59" s="213" t="s">
        <v>219</v>
      </c>
      <c r="D59" s="213" t="s">
        <v>336</v>
      </c>
      <c r="E59" s="217" t="s">
        <v>342</v>
      </c>
      <c r="F59" s="213" t="s">
        <v>141</v>
      </c>
      <c r="G59" s="213" t="s">
        <v>141</v>
      </c>
      <c r="H59" s="213"/>
      <c r="I59" s="218"/>
    </row>
    <row r="60" spans="1:9" ht="27">
      <c r="A60" s="213">
        <f t="shared" si="0"/>
        <v>56</v>
      </c>
      <c r="B60" s="213" t="s">
        <v>273</v>
      </c>
      <c r="C60" s="213" t="s">
        <v>219</v>
      </c>
      <c r="D60" s="213" t="s">
        <v>343</v>
      </c>
      <c r="E60" s="217" t="s">
        <v>344</v>
      </c>
      <c r="F60" s="213"/>
      <c r="G60" s="213"/>
      <c r="H60" s="213" t="s">
        <v>141</v>
      </c>
      <c r="I60" s="218" t="s">
        <v>345</v>
      </c>
    </row>
    <row r="61" spans="1:9">
      <c r="A61" s="213">
        <f t="shared" si="0"/>
        <v>57</v>
      </c>
      <c r="B61" s="213" t="s">
        <v>273</v>
      </c>
      <c r="C61" s="213" t="s">
        <v>219</v>
      </c>
      <c r="D61" s="213" t="s">
        <v>343</v>
      </c>
      <c r="E61" s="217" t="s">
        <v>346</v>
      </c>
      <c r="F61" s="213" t="s">
        <v>141</v>
      </c>
      <c r="G61" s="213" t="s">
        <v>141</v>
      </c>
      <c r="H61" s="213"/>
      <c r="I61" s="218"/>
    </row>
    <row r="62" spans="1:9">
      <c r="A62" s="213">
        <f t="shared" si="0"/>
        <v>58</v>
      </c>
      <c r="B62" s="213" t="s">
        <v>273</v>
      </c>
      <c r="C62" s="213" t="s">
        <v>239</v>
      </c>
      <c r="D62" s="213" t="s">
        <v>347</v>
      </c>
      <c r="E62" s="217" t="s">
        <v>348</v>
      </c>
      <c r="F62" s="213" t="s">
        <v>141</v>
      </c>
      <c r="G62" s="213" t="s">
        <v>141</v>
      </c>
      <c r="H62" s="213"/>
      <c r="I62" s="218"/>
    </row>
    <row r="63" spans="1:9">
      <c r="A63" s="213">
        <f t="shared" si="0"/>
        <v>59</v>
      </c>
      <c r="B63" s="213" t="s">
        <v>273</v>
      </c>
      <c r="C63" s="213" t="s">
        <v>239</v>
      </c>
      <c r="D63" s="213" t="s">
        <v>347</v>
      </c>
      <c r="E63" s="217" t="s">
        <v>349</v>
      </c>
      <c r="F63" s="213"/>
      <c r="G63" s="213" t="s">
        <v>141</v>
      </c>
      <c r="H63" s="213"/>
      <c r="I63" s="218"/>
    </row>
    <row r="64" spans="1:9">
      <c r="A64" s="213">
        <f t="shared" si="0"/>
        <v>60</v>
      </c>
      <c r="B64" s="213" t="s">
        <v>273</v>
      </c>
      <c r="C64" s="213" t="s">
        <v>350</v>
      </c>
      <c r="D64" s="213" t="s">
        <v>351</v>
      </c>
      <c r="E64" s="217" t="s">
        <v>352</v>
      </c>
      <c r="F64" s="213"/>
      <c r="G64" s="213"/>
      <c r="H64" s="213" t="s">
        <v>141</v>
      </c>
      <c r="I64" s="218"/>
    </row>
    <row r="65" spans="1:9">
      <c r="A65" s="213">
        <f t="shared" si="0"/>
        <v>61</v>
      </c>
      <c r="B65" s="213" t="s">
        <v>273</v>
      </c>
      <c r="C65" s="213" t="s">
        <v>350</v>
      </c>
      <c r="D65" s="213" t="s">
        <v>351</v>
      </c>
      <c r="E65" s="217" t="s">
        <v>353</v>
      </c>
      <c r="F65" s="213"/>
      <c r="G65" s="213"/>
      <c r="H65" s="213" t="s">
        <v>141</v>
      </c>
      <c r="I65" s="218"/>
    </row>
    <row r="66" spans="1:9">
      <c r="A66" s="213">
        <f t="shared" si="0"/>
        <v>62</v>
      </c>
      <c r="B66" s="213" t="s">
        <v>273</v>
      </c>
      <c r="C66" s="213" t="s">
        <v>350</v>
      </c>
      <c r="D66" s="213" t="s">
        <v>351</v>
      </c>
      <c r="E66" s="217" t="s">
        <v>354</v>
      </c>
      <c r="F66" s="213" t="s">
        <v>141</v>
      </c>
      <c r="G66" s="213" t="s">
        <v>141</v>
      </c>
      <c r="H66" s="213"/>
      <c r="I66" s="218"/>
    </row>
    <row r="67" spans="1:9">
      <c r="A67" s="213">
        <f t="shared" si="0"/>
        <v>63</v>
      </c>
      <c r="B67" s="213" t="s">
        <v>273</v>
      </c>
      <c r="C67" s="213" t="s">
        <v>350</v>
      </c>
      <c r="D67" s="213" t="s">
        <v>351</v>
      </c>
      <c r="E67" s="217" t="s">
        <v>355</v>
      </c>
      <c r="F67" s="213"/>
      <c r="G67" s="213" t="s">
        <v>141</v>
      </c>
      <c r="H67" s="213"/>
      <c r="I67" s="218"/>
    </row>
    <row r="68" spans="1:9">
      <c r="A68" s="213">
        <f t="shared" si="0"/>
        <v>64</v>
      </c>
      <c r="B68" s="213" t="s">
        <v>273</v>
      </c>
      <c r="C68" s="213" t="s">
        <v>350</v>
      </c>
      <c r="D68" s="213" t="s">
        <v>351</v>
      </c>
      <c r="E68" s="217" t="s">
        <v>356</v>
      </c>
      <c r="F68" s="213" t="s">
        <v>141</v>
      </c>
      <c r="G68" s="213" t="s">
        <v>141</v>
      </c>
      <c r="H68" s="213"/>
      <c r="I68" s="218"/>
    </row>
    <row r="69" spans="1:9">
      <c r="A69" s="213">
        <f t="shared" si="0"/>
        <v>65</v>
      </c>
      <c r="B69" s="213" t="s">
        <v>273</v>
      </c>
      <c r="C69" s="213" t="s">
        <v>350</v>
      </c>
      <c r="D69" s="213" t="s">
        <v>351</v>
      </c>
      <c r="E69" s="217" t="s">
        <v>357</v>
      </c>
      <c r="F69" s="213" t="s">
        <v>141</v>
      </c>
      <c r="G69" s="213" t="s">
        <v>141</v>
      </c>
      <c r="H69" s="213"/>
      <c r="I69" s="218"/>
    </row>
    <row r="70" spans="1:9">
      <c r="A70" s="213">
        <f t="shared" si="0"/>
        <v>66</v>
      </c>
      <c r="B70" s="213" t="s">
        <v>273</v>
      </c>
      <c r="C70" s="213" t="s">
        <v>350</v>
      </c>
      <c r="D70" s="213" t="s">
        <v>351</v>
      </c>
      <c r="E70" s="217" t="s">
        <v>358</v>
      </c>
      <c r="F70" s="213" t="s">
        <v>141</v>
      </c>
      <c r="G70" s="213" t="s">
        <v>141</v>
      </c>
      <c r="H70" s="213"/>
      <c r="I70" s="218"/>
    </row>
    <row r="71" spans="1:9">
      <c r="A71" s="213">
        <f t="shared" si="0"/>
        <v>67</v>
      </c>
      <c r="B71" s="213" t="s">
        <v>273</v>
      </c>
      <c r="C71" s="213" t="s">
        <v>350</v>
      </c>
      <c r="D71" s="213" t="s">
        <v>351</v>
      </c>
      <c r="E71" s="217" t="s">
        <v>359</v>
      </c>
      <c r="F71" s="213"/>
      <c r="G71" s="213"/>
      <c r="H71" s="213"/>
      <c r="I71" s="218"/>
    </row>
    <row r="72" spans="1:9">
      <c r="A72" s="213">
        <f t="shared" si="0"/>
        <v>68</v>
      </c>
      <c r="B72" s="213" t="s">
        <v>273</v>
      </c>
      <c r="C72" s="213" t="s">
        <v>350</v>
      </c>
      <c r="D72" s="213" t="s">
        <v>351</v>
      </c>
      <c r="E72" s="217" t="s">
        <v>360</v>
      </c>
      <c r="F72" s="213"/>
      <c r="G72" s="213"/>
      <c r="H72" s="213"/>
      <c r="I72" s="218"/>
    </row>
    <row r="73" spans="1:9">
      <c r="A73" s="213">
        <f t="shared" si="0"/>
        <v>69</v>
      </c>
      <c r="B73" s="213" t="s">
        <v>273</v>
      </c>
      <c r="C73" s="213" t="s">
        <v>350</v>
      </c>
      <c r="D73" s="213" t="s">
        <v>351</v>
      </c>
      <c r="E73" s="217" t="s">
        <v>361</v>
      </c>
      <c r="F73" s="213"/>
      <c r="G73" s="213"/>
      <c r="H73" s="213"/>
      <c r="I73" s="218"/>
    </row>
    <row r="74" spans="1:9">
      <c r="A74" s="213">
        <f t="shared" si="0"/>
        <v>70</v>
      </c>
      <c r="B74" s="213" t="s">
        <v>273</v>
      </c>
      <c r="C74" s="213" t="s">
        <v>350</v>
      </c>
      <c r="D74" s="213" t="s">
        <v>351</v>
      </c>
      <c r="E74" s="217" t="s">
        <v>362</v>
      </c>
      <c r="F74" s="213"/>
      <c r="G74" s="213"/>
      <c r="H74" s="213"/>
      <c r="I74" s="218"/>
    </row>
    <row r="75" spans="1:9">
      <c r="A75" s="213">
        <f t="shared" si="0"/>
        <v>71</v>
      </c>
      <c r="B75" s="213" t="s">
        <v>273</v>
      </c>
      <c r="C75" s="213" t="s">
        <v>350</v>
      </c>
      <c r="D75" s="213" t="s">
        <v>351</v>
      </c>
      <c r="E75" s="217" t="s">
        <v>363</v>
      </c>
      <c r="F75" s="213" t="s">
        <v>141</v>
      </c>
      <c r="G75" s="213" t="s">
        <v>141</v>
      </c>
      <c r="H75" s="213"/>
      <c r="I75" s="218"/>
    </row>
  </sheetData>
  <sheetProtection algorithmName="SHA-512" hashValue="0HLdyNEwNJpxnEMw0qteRYmya7YjWGI1TKQ4Fv8TISL1PowrShQ9B9HvyvNbOYOXKvfkHJJmQkG8cv/Ni/e1cg==" saltValue="oyRurRyhxV1xmrzRiILTHA==" spinCount="100000" sheet="1" objects="1" scenarios="1"/>
  <mergeCells count="4">
    <mergeCell ref="A3:A4"/>
    <mergeCell ref="B3:E3"/>
    <mergeCell ref="F3:H3"/>
    <mergeCell ref="I3:I4"/>
  </mergeCells>
  <phoneticPr fontId="2" type="noConversion"/>
  <printOptions horizontalCentered="1"/>
  <pageMargins left="0.25" right="0.25" top="0.75" bottom="0.75" header="0.3" footer="0.3"/>
  <pageSetup paperSize="9" scale="78" fitToHeight="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70E4-12B7-4D06-8E31-5C3436E1DCEE}">
  <sheetPr>
    <tabColor theme="6" tint="-0.499984740745262"/>
    <pageSetUpPr fitToPage="1"/>
  </sheetPr>
  <dimension ref="A1:O65"/>
  <sheetViews>
    <sheetView zoomScale="93" zoomScaleNormal="93" workbookViewId="0">
      <selection activeCell="J35" sqref="J35:K35"/>
    </sheetView>
  </sheetViews>
  <sheetFormatPr defaultColWidth="0" defaultRowHeight="0" customHeight="1" zeroHeight="1"/>
  <cols>
    <col min="1" max="1" width="1.625" style="31" customWidth="1"/>
    <col min="2" max="2" width="1.625" style="27" customWidth="1"/>
    <col min="3" max="3" width="4.625" style="27" customWidth="1"/>
    <col min="4" max="9" width="15.625" style="27" customWidth="1"/>
    <col min="10" max="10" width="14.75" style="27" customWidth="1"/>
    <col min="11" max="11" width="8.625" style="27" customWidth="1"/>
    <col min="12" max="12" width="22.625" style="27" customWidth="1"/>
    <col min="13" max="13" width="2.5" style="27" customWidth="1"/>
    <col min="14" max="14" width="0.125" style="27" customWidth="1"/>
    <col min="15" max="15" width="3.25" style="27" customWidth="1"/>
    <col min="16" max="16384" width="1.625" style="27" hidden="1"/>
  </cols>
  <sheetData>
    <row r="1" spans="2:15" ht="5.0999999999999996" customHeight="1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2:15" ht="16.5" customHeight="1">
      <c r="B2" s="1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31"/>
    </row>
    <row r="3" spans="2:15" ht="16.5" customHeight="1">
      <c r="B3" s="2"/>
      <c r="C3" s="31"/>
      <c r="D3" s="122"/>
      <c r="E3" s="311" t="s">
        <v>20</v>
      </c>
      <c r="F3" s="311"/>
      <c r="G3" s="311"/>
      <c r="H3" s="311"/>
      <c r="I3" s="311"/>
      <c r="J3" s="311"/>
      <c r="K3" s="311"/>
      <c r="L3" s="31"/>
      <c r="M3" s="126"/>
      <c r="N3" s="30"/>
      <c r="O3" s="31"/>
    </row>
    <row r="4" spans="2:15" ht="16.5" customHeight="1">
      <c r="B4" s="2"/>
      <c r="C4" s="31"/>
      <c r="D4" s="122"/>
      <c r="E4" s="311"/>
      <c r="F4" s="311"/>
      <c r="G4" s="311"/>
      <c r="H4" s="311"/>
      <c r="I4" s="311"/>
      <c r="J4" s="311"/>
      <c r="K4" s="311"/>
      <c r="L4" s="31"/>
      <c r="M4" s="31"/>
      <c r="N4" s="30"/>
      <c r="O4" s="31"/>
    </row>
    <row r="5" spans="2:15" ht="16.5" customHeight="1">
      <c r="B5" s="2"/>
      <c r="C5" s="31"/>
      <c r="D5" s="31"/>
      <c r="E5" s="31"/>
      <c r="F5" s="73"/>
      <c r="G5" s="273"/>
      <c r="H5" s="273"/>
      <c r="I5" s="273"/>
      <c r="J5" s="273"/>
      <c r="K5" s="31"/>
      <c r="L5" s="31"/>
      <c r="M5" s="31"/>
      <c r="N5" s="30"/>
      <c r="O5" s="31"/>
    </row>
    <row r="6" spans="2:15" ht="21" thickBot="1">
      <c r="B6" s="22"/>
      <c r="C6" s="3"/>
      <c r="D6" s="4"/>
      <c r="E6" s="4"/>
      <c r="F6" s="4"/>
      <c r="G6" s="4"/>
      <c r="H6" s="4"/>
      <c r="I6" s="4"/>
      <c r="J6" s="4"/>
      <c r="K6" s="4"/>
      <c r="L6" s="129" t="s">
        <v>63</v>
      </c>
      <c r="M6" s="123"/>
      <c r="N6" s="30"/>
      <c r="O6" s="31"/>
    </row>
    <row r="7" spans="2:15" ht="20.25">
      <c r="B7" s="22"/>
      <c r="C7" s="312" t="s">
        <v>6</v>
      </c>
      <c r="D7" s="314" t="s">
        <v>7</v>
      </c>
      <c r="E7" s="316" t="s">
        <v>8</v>
      </c>
      <c r="F7" s="317"/>
      <c r="G7" s="318"/>
      <c r="H7" s="17" t="s">
        <v>9</v>
      </c>
      <c r="I7" s="131" t="s">
        <v>10</v>
      </c>
      <c r="J7" s="17" t="s">
        <v>16</v>
      </c>
      <c r="K7" s="319" t="s">
        <v>0</v>
      </c>
      <c r="L7" s="319"/>
      <c r="M7" s="116"/>
      <c r="N7" s="30"/>
      <c r="O7" s="31"/>
    </row>
    <row r="8" spans="2:15" ht="21" thickBot="1">
      <c r="B8" s="22"/>
      <c r="C8" s="313"/>
      <c r="D8" s="315"/>
      <c r="E8" s="12" t="s">
        <v>11</v>
      </c>
      <c r="F8" s="13" t="s">
        <v>12</v>
      </c>
      <c r="G8" s="12" t="s">
        <v>13</v>
      </c>
      <c r="H8" s="18" t="s">
        <v>14</v>
      </c>
      <c r="I8" s="132" t="s">
        <v>15</v>
      </c>
      <c r="J8" s="21" t="s">
        <v>69</v>
      </c>
      <c r="K8" s="320"/>
      <c r="L8" s="320"/>
      <c r="M8" s="116"/>
      <c r="N8" s="30"/>
      <c r="O8" s="31"/>
    </row>
    <row r="9" spans="2:15" ht="20.100000000000001" customHeight="1">
      <c r="B9" s="22"/>
      <c r="C9" s="5"/>
      <c r="D9" s="6" t="s">
        <v>1</v>
      </c>
      <c r="E9" s="117">
        <v>462072</v>
      </c>
      <c r="F9" s="118">
        <v>20.8</v>
      </c>
      <c r="G9" s="24">
        <f>E9*F9</f>
        <v>9611097.5999999996</v>
      </c>
      <c r="H9" s="14">
        <f>G9*1.1</f>
        <v>10572207.360000001</v>
      </c>
      <c r="I9" s="15">
        <f>(G9+H9)*0.2</f>
        <v>4036660.9920000006</v>
      </c>
      <c r="J9" s="34">
        <f>ROUND(G9+H9+I9,-3)</f>
        <v>24220000</v>
      </c>
      <c r="K9" s="321"/>
      <c r="L9" s="322"/>
      <c r="M9" s="19"/>
      <c r="N9" s="30"/>
      <c r="O9" s="31"/>
    </row>
    <row r="10" spans="2:15" ht="20.100000000000001" customHeight="1">
      <c r="B10" s="22"/>
      <c r="C10" s="7"/>
      <c r="D10" s="8" t="s">
        <v>2</v>
      </c>
      <c r="E10" s="119">
        <v>406342</v>
      </c>
      <c r="F10" s="120">
        <v>20.8</v>
      </c>
      <c r="G10" s="26">
        <f>E10*F10</f>
        <v>8451913.5999999996</v>
      </c>
      <c r="H10" s="25">
        <f>G10*1.1</f>
        <v>9297104.9600000009</v>
      </c>
      <c r="I10" s="20">
        <f>(G10+H10)*0.2</f>
        <v>3549803.7120000008</v>
      </c>
      <c r="J10" s="35">
        <f>ROUND(G10+H10+I10,-3)</f>
        <v>21299000</v>
      </c>
      <c r="K10" s="323"/>
      <c r="L10" s="324"/>
      <c r="M10" s="19"/>
      <c r="N10" s="30"/>
      <c r="O10" s="31"/>
    </row>
    <row r="11" spans="2:15" ht="20.100000000000001" customHeight="1">
      <c r="B11" s="22"/>
      <c r="C11" s="7"/>
      <c r="D11" s="8" t="s">
        <v>3</v>
      </c>
      <c r="E11" s="119">
        <v>305433</v>
      </c>
      <c r="F11" s="120">
        <v>20.8</v>
      </c>
      <c r="G11" s="26">
        <f>E11*F11</f>
        <v>6353006.4000000004</v>
      </c>
      <c r="H11" s="25">
        <f>G11*1.1</f>
        <v>6988307.040000001</v>
      </c>
      <c r="I11" s="20">
        <f>(G11+H11)*0.2</f>
        <v>2668262.6880000005</v>
      </c>
      <c r="J11" s="35">
        <f>ROUND(G11+H11+I11,-3)</f>
        <v>16010000</v>
      </c>
      <c r="K11" s="323"/>
      <c r="L11" s="324"/>
      <c r="M11" s="19"/>
      <c r="N11" s="30"/>
      <c r="O11" s="31"/>
    </row>
    <row r="12" spans="2:15" ht="20.100000000000001" customHeight="1">
      <c r="B12" s="22"/>
      <c r="C12" s="7"/>
      <c r="D12" s="8" t="s">
        <v>4</v>
      </c>
      <c r="E12" s="119">
        <v>239748</v>
      </c>
      <c r="F12" s="120">
        <v>20.8</v>
      </c>
      <c r="G12" s="26">
        <f>E12*F12</f>
        <v>4986758.4000000004</v>
      </c>
      <c r="H12" s="25">
        <f>G12*1.1</f>
        <v>5485434.2400000012</v>
      </c>
      <c r="I12" s="20">
        <f>(G12+H12)*0.2</f>
        <v>2094438.5280000002</v>
      </c>
      <c r="J12" s="35">
        <f>ROUND(G12+H12+I12,-3)</f>
        <v>12567000</v>
      </c>
      <c r="K12" s="323"/>
      <c r="L12" s="324"/>
      <c r="M12" s="19"/>
      <c r="N12" s="30"/>
      <c r="O12" s="31"/>
    </row>
    <row r="13" spans="2:15" ht="20.100000000000001" customHeight="1" thickBot="1">
      <c r="B13" s="22"/>
      <c r="C13" s="7"/>
      <c r="D13" s="8" t="s">
        <v>5</v>
      </c>
      <c r="E13" s="119">
        <v>215681</v>
      </c>
      <c r="F13" s="120">
        <v>20.8</v>
      </c>
      <c r="G13" s="24">
        <f>E13*F13</f>
        <v>4486164.8</v>
      </c>
      <c r="H13" s="16">
        <f>G13*1.1</f>
        <v>4934781.28</v>
      </c>
      <c r="I13" s="16">
        <f>(G13+H13)*0.2</f>
        <v>1884189.216</v>
      </c>
      <c r="J13" s="35">
        <f>ROUND(G13+H13+I13,-3)</f>
        <v>11305000</v>
      </c>
      <c r="K13" s="323"/>
      <c r="L13" s="324"/>
      <c r="M13" s="19"/>
      <c r="N13" s="30"/>
      <c r="O13" s="31"/>
    </row>
    <row r="14" spans="2:15" ht="16.5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121"/>
      <c r="N14" s="30"/>
      <c r="O14" s="31"/>
    </row>
    <row r="15" spans="2:15" ht="16.5">
      <c r="B15" s="2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0"/>
      <c r="O15" s="31"/>
    </row>
    <row r="16" spans="2:15" ht="16.5">
      <c r="B16" s="2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0"/>
      <c r="O16" s="31"/>
    </row>
    <row r="17" spans="2:15" ht="20.25">
      <c r="B17" s="22"/>
      <c r="C17" s="310" t="s">
        <v>21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130"/>
      <c r="N17" s="30"/>
      <c r="O17" s="31"/>
    </row>
    <row r="18" spans="2:15" ht="16.5" customHeight="1">
      <c r="B18" s="22"/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130"/>
      <c r="N18" s="30"/>
      <c r="O18" s="31"/>
    </row>
    <row r="19" spans="2:15" ht="16.5" customHeight="1">
      <c r="B19" s="22"/>
      <c r="C19" s="310"/>
      <c r="D19" s="310"/>
      <c r="E19" s="310"/>
      <c r="F19" s="310"/>
      <c r="G19" s="310"/>
      <c r="H19" s="310"/>
      <c r="I19" s="310"/>
      <c r="J19" s="310"/>
      <c r="K19" s="310"/>
      <c r="L19" s="310"/>
      <c r="M19" s="130"/>
      <c r="N19" s="30"/>
      <c r="O19" s="31"/>
    </row>
    <row r="20" spans="2:15" ht="20.25" customHeight="1">
      <c r="B20" s="22"/>
      <c r="C20" s="310"/>
      <c r="D20" s="310"/>
      <c r="E20" s="310"/>
      <c r="F20" s="310"/>
      <c r="G20" s="310"/>
      <c r="H20" s="310"/>
      <c r="I20" s="310"/>
      <c r="J20" s="310"/>
      <c r="K20" s="310"/>
      <c r="L20" s="310"/>
      <c r="M20" s="130"/>
      <c r="N20" s="30"/>
      <c r="O20" s="31"/>
    </row>
    <row r="21" spans="2:15" ht="20.25" customHeight="1">
      <c r="B21" s="22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130"/>
      <c r="N21" s="30"/>
      <c r="O21" s="31"/>
    </row>
    <row r="22" spans="2:15" ht="20.25" customHeight="1">
      <c r="B22" s="22"/>
      <c r="C22" s="310"/>
      <c r="D22" s="310"/>
      <c r="E22" s="310"/>
      <c r="F22" s="310"/>
      <c r="G22" s="310"/>
      <c r="H22" s="310"/>
      <c r="I22" s="310"/>
      <c r="J22" s="310"/>
      <c r="K22" s="310"/>
      <c r="L22" s="310"/>
      <c r="M22" s="130"/>
      <c r="N22" s="30"/>
      <c r="O22" s="31"/>
    </row>
    <row r="23" spans="2:15" ht="20.25" customHeight="1">
      <c r="B23" s="22"/>
      <c r="C23" s="310"/>
      <c r="D23" s="310"/>
      <c r="E23" s="310"/>
      <c r="F23" s="310"/>
      <c r="G23" s="310"/>
      <c r="H23" s="310"/>
      <c r="I23" s="310"/>
      <c r="J23" s="310"/>
      <c r="K23" s="310"/>
      <c r="L23" s="310"/>
      <c r="M23" s="130"/>
      <c r="N23" s="30"/>
      <c r="O23" s="31"/>
    </row>
    <row r="24" spans="2:15" ht="20.25" customHeight="1">
      <c r="B24" s="22"/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130"/>
      <c r="N24" s="30"/>
      <c r="O24" s="31"/>
    </row>
    <row r="25" spans="2:15" ht="20.25" customHeight="1">
      <c r="B25" s="22"/>
      <c r="C25" s="310"/>
      <c r="D25" s="310"/>
      <c r="E25" s="310"/>
      <c r="F25" s="310"/>
      <c r="G25" s="310"/>
      <c r="H25" s="310"/>
      <c r="I25" s="310"/>
      <c r="J25" s="310"/>
      <c r="K25" s="310"/>
      <c r="L25" s="310"/>
      <c r="M25" s="130"/>
      <c r="N25" s="30"/>
      <c r="O25" s="31"/>
    </row>
    <row r="26" spans="2:15" ht="20.25" customHeight="1">
      <c r="B26" s="22"/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130"/>
      <c r="N26" s="30"/>
      <c r="O26" s="31"/>
    </row>
    <row r="27" spans="2:15" ht="20.25" customHeight="1">
      <c r="B27" s="22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130"/>
      <c r="N27" s="30"/>
      <c r="O27" s="31"/>
    </row>
    <row r="28" spans="2:15" ht="16.5">
      <c r="B28" s="2"/>
      <c r="C28" s="86"/>
      <c r="D28" s="86"/>
      <c r="E28" s="126"/>
      <c r="F28" s="126"/>
      <c r="G28" s="31"/>
      <c r="H28" s="31"/>
      <c r="I28" s="31"/>
      <c r="J28" s="31"/>
      <c r="K28" s="80"/>
      <c r="L28" s="80"/>
      <c r="M28" s="80"/>
      <c r="N28" s="30"/>
      <c r="O28" s="31"/>
    </row>
    <row r="29" spans="2:15" ht="17.25">
      <c r="B29" s="9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10"/>
      <c r="N29" s="11"/>
      <c r="O29" s="31"/>
    </row>
    <row r="30" spans="2:15" ht="16.5" customHeight="1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9" spans="3:3" ht="0" hidden="1" customHeight="1">
      <c r="C39" s="27" t="s">
        <v>68</v>
      </c>
    </row>
    <row r="64" spans="3:3" ht="0" hidden="1" customHeight="1">
      <c r="C64" s="27" t="s">
        <v>66</v>
      </c>
    </row>
    <row r="65" spans="3:3" ht="0" hidden="1" customHeight="1">
      <c r="C65" s="27" t="s">
        <v>67</v>
      </c>
    </row>
  </sheetData>
  <mergeCells count="12">
    <mergeCell ref="C17:L27"/>
    <mergeCell ref="E3:K4"/>
    <mergeCell ref="G5:J5"/>
    <mergeCell ref="C7:C8"/>
    <mergeCell ref="D7:D8"/>
    <mergeCell ref="E7:G7"/>
    <mergeCell ref="K7:L8"/>
    <mergeCell ref="K9:L9"/>
    <mergeCell ref="K10:L10"/>
    <mergeCell ref="K11:L11"/>
    <mergeCell ref="K12:L12"/>
    <mergeCell ref="K13:L13"/>
  </mergeCells>
  <phoneticPr fontId="2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4</vt:i4>
      </vt:variant>
    </vt:vector>
  </HeadingPairs>
  <TitlesOfParts>
    <vt:vector size="10" baseType="lpstr">
      <vt:lpstr>견적서</vt:lpstr>
      <vt:lpstr>별첨#1 인력투입계획</vt:lpstr>
      <vt:lpstr>별첨#2 추진일정</vt:lpstr>
      <vt:lpstr>별첨#3 국내체크카드 개발명세</vt:lpstr>
      <vt:lpstr>별첨#3 국제체크카드 개발명세</vt:lpstr>
      <vt:lpstr>별첨#3 노임단가 (2018년)</vt:lpstr>
      <vt:lpstr>'별첨#1 인력투입계획'!Print_Area</vt:lpstr>
      <vt:lpstr>'별첨#3 노임단가 (2018년)'!Print_Area</vt:lpstr>
      <vt:lpstr>견적서!Print_Titles</vt:lpstr>
      <vt:lpstr>'별첨#1 인력투입계획'!Print_Titles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kmyoo</dc:creator>
  <cp:lastModifiedBy>KYU-MIN YOO</cp:lastModifiedBy>
  <cp:lastPrinted>2021-10-11T23:32:53Z</cp:lastPrinted>
  <dcterms:created xsi:type="dcterms:W3CDTF">2015-02-04T05:26:15Z</dcterms:created>
  <dcterms:modified xsi:type="dcterms:W3CDTF">2021-10-11T23:50:54Z</dcterms:modified>
</cp:coreProperties>
</file>