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8_{B35A0ED7-918A-4961-A3B7-3EF6CE7E9E5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Instruction" sheetId="9" r:id="rId1"/>
    <sheet name="Overview&amp;Assumption" sheetId="1" r:id="rId2"/>
    <sheet name="COST" sheetId="2" r:id="rId3"/>
    <sheet name="WAGES" sheetId="3" r:id="rId4"/>
    <sheet name="PRO-FORMA" sheetId="6" r:id="rId5"/>
    <sheet name="Graph" sheetId="8" r:id="rId6"/>
  </sheets>
  <definedNames>
    <definedName name="_xlnm._FilterDatabase" localSheetId="1" hidden="1">'Overview&amp;Assumption'!$A$8:$E$8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4" i="6" l="1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F28" i="6"/>
  <c r="G28" i="6"/>
  <c r="H28" i="6"/>
  <c r="I28" i="6"/>
  <c r="J28" i="6"/>
  <c r="K28" i="6"/>
  <c r="L28" i="6"/>
  <c r="M28" i="6"/>
  <c r="N28" i="6"/>
  <c r="F29" i="6"/>
  <c r="G29" i="6"/>
  <c r="H29" i="6"/>
  <c r="I29" i="6"/>
  <c r="J29" i="6"/>
  <c r="K29" i="6"/>
  <c r="L29" i="6"/>
  <c r="M29" i="6"/>
  <c r="N29" i="6"/>
  <c r="F44" i="6"/>
  <c r="H44" i="6"/>
  <c r="J44" i="6"/>
  <c r="L44" i="6"/>
  <c r="N44" i="6"/>
  <c r="F45" i="6"/>
  <c r="G45" i="6"/>
  <c r="J45" i="6"/>
  <c r="K45" i="6"/>
  <c r="N45" i="6"/>
  <c r="F46" i="6"/>
  <c r="J46" i="6"/>
  <c r="M46" i="6"/>
  <c r="N46" i="6"/>
  <c r="G47" i="6"/>
  <c r="M47" i="6"/>
  <c r="G48" i="6"/>
  <c r="K48" i="6"/>
  <c r="F49" i="6"/>
  <c r="H49" i="6"/>
  <c r="I49" i="6"/>
  <c r="J49" i="6"/>
  <c r="L49" i="6"/>
  <c r="M49" i="6"/>
  <c r="N49" i="6"/>
  <c r="F52" i="6"/>
  <c r="H52" i="6"/>
  <c r="J52" i="6"/>
  <c r="L52" i="6"/>
  <c r="M52" i="6"/>
  <c r="N52" i="6"/>
  <c r="H40" i="6"/>
  <c r="E29" i="6"/>
  <c r="E28" i="6"/>
  <c r="E22" i="6"/>
  <c r="E21" i="6"/>
  <c r="E20" i="6"/>
  <c r="E19" i="6"/>
  <c r="E18" i="6"/>
  <c r="E17" i="6"/>
  <c r="E16" i="6"/>
  <c r="E15" i="6"/>
  <c r="E14" i="6"/>
  <c r="E52" i="6"/>
  <c r="E49" i="6"/>
  <c r="E45" i="6"/>
  <c r="E44" i="6"/>
  <c r="D44" i="6"/>
  <c r="D45" i="6"/>
  <c r="D46" i="6"/>
  <c r="D47" i="6"/>
  <c r="D48" i="6"/>
  <c r="D49" i="6"/>
  <c r="D50" i="6"/>
  <c r="D51" i="6"/>
  <c r="D52" i="6"/>
  <c r="D53" i="6"/>
  <c r="D54" i="6"/>
  <c r="D55" i="6"/>
  <c r="D35" i="6"/>
  <c r="D36" i="6"/>
  <c r="D37" i="6"/>
  <c r="D38" i="6"/>
  <c r="D39" i="6"/>
  <c r="D40" i="6"/>
  <c r="D41" i="6"/>
  <c r="D42" i="6"/>
  <c r="D25" i="6"/>
  <c r="D26" i="6"/>
  <c r="D27" i="6"/>
  <c r="D28" i="6"/>
  <c r="D29" i="6"/>
  <c r="D30" i="6"/>
  <c r="D31" i="6"/>
  <c r="D14" i="6"/>
  <c r="D15" i="6"/>
  <c r="D16" i="6"/>
  <c r="D17" i="6"/>
  <c r="D18" i="6"/>
  <c r="D19" i="6"/>
  <c r="D20" i="6"/>
  <c r="D21" i="6"/>
  <c r="D22" i="6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D42" i="3"/>
  <c r="D21" i="3"/>
  <c r="E20" i="3"/>
  <c r="E19" i="3"/>
  <c r="E18" i="3"/>
  <c r="E17" i="3"/>
  <c r="E16" i="3"/>
  <c r="E15" i="3"/>
  <c r="E14" i="3"/>
  <c r="E13" i="3"/>
  <c r="E12" i="3"/>
  <c r="G42" i="6" s="1"/>
  <c r="E11" i="3"/>
  <c r="G41" i="6" s="1"/>
  <c r="E10" i="3"/>
  <c r="G40" i="6" s="1"/>
  <c r="E9" i="3"/>
  <c r="J39" i="6" s="1"/>
  <c r="E8" i="3"/>
  <c r="G38" i="6" s="1"/>
  <c r="E7" i="3"/>
  <c r="M37" i="6" s="1"/>
  <c r="E6" i="3"/>
  <c r="I36" i="6" s="1"/>
  <c r="E5" i="3"/>
  <c r="G35" i="6" s="1"/>
  <c r="E41" i="3"/>
  <c r="E40" i="3"/>
  <c r="E39" i="3"/>
  <c r="E38" i="3"/>
  <c r="E37" i="3"/>
  <c r="E36" i="3"/>
  <c r="F55" i="6" s="1"/>
  <c r="E35" i="3"/>
  <c r="G54" i="6" s="1"/>
  <c r="E34" i="3"/>
  <c r="G53" i="6" s="1"/>
  <c r="E33" i="3"/>
  <c r="I52" i="6" s="1"/>
  <c r="E32" i="3"/>
  <c r="I51" i="6" s="1"/>
  <c r="E31" i="3"/>
  <c r="F50" i="6" s="1"/>
  <c r="E30" i="3"/>
  <c r="G49" i="6" s="1"/>
  <c r="E29" i="3"/>
  <c r="H48" i="6" s="1"/>
  <c r="E28" i="3"/>
  <c r="H47" i="6" s="1"/>
  <c r="E27" i="3"/>
  <c r="G46" i="6" s="1"/>
  <c r="E26" i="3"/>
  <c r="H45" i="6" s="1"/>
  <c r="E25" i="3"/>
  <c r="G44" i="6" s="1"/>
  <c r="C40" i="2"/>
  <c r="F19" i="2"/>
  <c r="F18" i="2"/>
  <c r="F17" i="2"/>
  <c r="F16" i="2"/>
  <c r="F15" i="2"/>
  <c r="F14" i="2"/>
  <c r="F13" i="2"/>
  <c r="F12" i="2"/>
  <c r="P31" i="6" s="1"/>
  <c r="F11" i="2"/>
  <c r="S30" i="6" s="1"/>
  <c r="F10" i="2"/>
  <c r="F9" i="2"/>
  <c r="F8" i="2"/>
  <c r="O27" i="6" s="1"/>
  <c r="F7" i="2"/>
  <c r="O26" i="6" s="1"/>
  <c r="F6" i="2"/>
  <c r="O25" i="6" s="1"/>
  <c r="G9" i="1"/>
  <c r="M31" i="6" l="1"/>
  <c r="AS31" i="6"/>
  <c r="AK31" i="6"/>
  <c r="AC31" i="6"/>
  <c r="U31" i="6"/>
  <c r="K31" i="6"/>
  <c r="AQ31" i="6"/>
  <c r="AI31" i="6"/>
  <c r="AI57" i="6" s="1"/>
  <c r="AA31" i="6"/>
  <c r="S31" i="6"/>
  <c r="I31" i="6"/>
  <c r="AO31" i="6"/>
  <c r="AG31" i="6"/>
  <c r="Y31" i="6"/>
  <c r="Q31" i="6"/>
  <c r="E31" i="6"/>
  <c r="G31" i="6"/>
  <c r="AU31" i="6"/>
  <c r="AM31" i="6"/>
  <c r="AE31" i="6"/>
  <c r="W31" i="6"/>
  <c r="O31" i="6"/>
  <c r="L31" i="6"/>
  <c r="H31" i="6"/>
  <c r="AT31" i="6"/>
  <c r="AP31" i="6"/>
  <c r="AP57" i="6" s="1"/>
  <c r="AL31" i="6"/>
  <c r="AH31" i="6"/>
  <c r="AD31" i="6"/>
  <c r="Z31" i="6"/>
  <c r="V31" i="6"/>
  <c r="R31" i="6"/>
  <c r="N31" i="6"/>
  <c r="J31" i="6"/>
  <c r="F31" i="6"/>
  <c r="AV31" i="6"/>
  <c r="AR31" i="6"/>
  <c r="AN31" i="6"/>
  <c r="AJ31" i="6"/>
  <c r="AF31" i="6"/>
  <c r="AB31" i="6"/>
  <c r="X31" i="6"/>
  <c r="T31" i="6"/>
  <c r="K30" i="6"/>
  <c r="G30" i="6"/>
  <c r="AU30" i="6"/>
  <c r="AQ30" i="6"/>
  <c r="AM30" i="6"/>
  <c r="AI30" i="6"/>
  <c r="AE30" i="6"/>
  <c r="AA30" i="6"/>
  <c r="W30" i="6"/>
  <c r="O30" i="6"/>
  <c r="N30" i="6"/>
  <c r="J30" i="6"/>
  <c r="F30" i="6"/>
  <c r="AT30" i="6"/>
  <c r="AP30" i="6"/>
  <c r="AL30" i="6"/>
  <c r="AH30" i="6"/>
  <c r="AD30" i="6"/>
  <c r="Z30" i="6"/>
  <c r="V30" i="6"/>
  <c r="R30" i="6"/>
  <c r="E30" i="6"/>
  <c r="Q30" i="6"/>
  <c r="M30" i="6"/>
  <c r="I30" i="6"/>
  <c r="AS30" i="6"/>
  <c r="AO30" i="6"/>
  <c r="AK30" i="6"/>
  <c r="AG30" i="6"/>
  <c r="AC30" i="6"/>
  <c r="Y30" i="6"/>
  <c r="U30" i="6"/>
  <c r="L30" i="6"/>
  <c r="H30" i="6"/>
  <c r="AV30" i="6"/>
  <c r="AR30" i="6"/>
  <c r="AN30" i="6"/>
  <c r="AJ30" i="6"/>
  <c r="AF30" i="6"/>
  <c r="AB30" i="6"/>
  <c r="X30" i="6"/>
  <c r="T30" i="6"/>
  <c r="P30" i="6"/>
  <c r="AH27" i="6"/>
  <c r="N27" i="6"/>
  <c r="AT27" i="6"/>
  <c r="AD27" i="6"/>
  <c r="Z27" i="6"/>
  <c r="J27" i="6"/>
  <c r="AP27" i="6"/>
  <c r="F27" i="6"/>
  <c r="AL27" i="6"/>
  <c r="V27" i="6"/>
  <c r="R27" i="6"/>
  <c r="M27" i="6"/>
  <c r="I27" i="6"/>
  <c r="AS27" i="6"/>
  <c r="AO27" i="6"/>
  <c r="AK27" i="6"/>
  <c r="AG27" i="6"/>
  <c r="AC27" i="6"/>
  <c r="Y27" i="6"/>
  <c r="U27" i="6"/>
  <c r="Q27" i="6"/>
  <c r="L27" i="6"/>
  <c r="H27" i="6"/>
  <c r="AV27" i="6"/>
  <c r="AR27" i="6"/>
  <c r="AN27" i="6"/>
  <c r="AJ27" i="6"/>
  <c r="AF27" i="6"/>
  <c r="AB27" i="6"/>
  <c r="X27" i="6"/>
  <c r="T27" i="6"/>
  <c r="P27" i="6"/>
  <c r="P57" i="6" s="1"/>
  <c r="E27" i="6"/>
  <c r="K27" i="6"/>
  <c r="G27" i="6"/>
  <c r="AU27" i="6"/>
  <c r="AQ27" i="6"/>
  <c r="AM27" i="6"/>
  <c r="AI27" i="6"/>
  <c r="AE27" i="6"/>
  <c r="AA27" i="6"/>
  <c r="W27" i="6"/>
  <c r="S27" i="6"/>
  <c r="S57" i="6" s="1"/>
  <c r="E26" i="6"/>
  <c r="M26" i="6"/>
  <c r="I26" i="6"/>
  <c r="AU26" i="6"/>
  <c r="AQ26" i="6"/>
  <c r="AM26" i="6"/>
  <c r="AI26" i="6"/>
  <c r="AE26" i="6"/>
  <c r="AA26" i="6"/>
  <c r="W26" i="6"/>
  <c r="S26" i="6"/>
  <c r="L26" i="6"/>
  <c r="H26" i="6"/>
  <c r="AT26" i="6"/>
  <c r="AP26" i="6"/>
  <c r="AL26" i="6"/>
  <c r="AH26" i="6"/>
  <c r="AD26" i="6"/>
  <c r="Z26" i="6"/>
  <c r="V26" i="6"/>
  <c r="R26" i="6"/>
  <c r="U26" i="6"/>
  <c r="K26" i="6"/>
  <c r="G26" i="6"/>
  <c r="AS26" i="6"/>
  <c r="AS57" i="6" s="1"/>
  <c r="AO26" i="6"/>
  <c r="AK26" i="6"/>
  <c r="AG26" i="6"/>
  <c r="AG57" i="6" s="1"/>
  <c r="AC26" i="6"/>
  <c r="AC57" i="6" s="1"/>
  <c r="Y26" i="6"/>
  <c r="Q26" i="6"/>
  <c r="N26" i="6"/>
  <c r="J26" i="6"/>
  <c r="F26" i="6"/>
  <c r="AV26" i="6"/>
  <c r="AR26" i="6"/>
  <c r="AN26" i="6"/>
  <c r="AJ26" i="6"/>
  <c r="AF26" i="6"/>
  <c r="AB26" i="6"/>
  <c r="X26" i="6"/>
  <c r="T26" i="6"/>
  <c r="P26" i="6"/>
  <c r="E25" i="6"/>
  <c r="K25" i="6"/>
  <c r="AQ25" i="6"/>
  <c r="AI25" i="6"/>
  <c r="AA25" i="6"/>
  <c r="S25" i="6"/>
  <c r="N25" i="6"/>
  <c r="J25" i="6"/>
  <c r="F25" i="6"/>
  <c r="AT25" i="6"/>
  <c r="AT57" i="6" s="1"/>
  <c r="AP25" i="6"/>
  <c r="AL25" i="6"/>
  <c r="AH25" i="6"/>
  <c r="AD25" i="6"/>
  <c r="AD57" i="6" s="1"/>
  <c r="Z25" i="6"/>
  <c r="V25" i="6"/>
  <c r="R25" i="6"/>
  <c r="M25" i="6"/>
  <c r="I25" i="6"/>
  <c r="AO25" i="6"/>
  <c r="AK25" i="6"/>
  <c r="AG25" i="6"/>
  <c r="AC25" i="6"/>
  <c r="Y25" i="6"/>
  <c r="U25" i="6"/>
  <c r="Q25" i="6"/>
  <c r="Q57" i="6" s="1"/>
  <c r="AS25" i="6"/>
  <c r="F20" i="2"/>
  <c r="L25" i="6"/>
  <c r="H25" i="6"/>
  <c r="AV25" i="6"/>
  <c r="AR25" i="6"/>
  <c r="AN25" i="6"/>
  <c r="AJ25" i="6"/>
  <c r="AF25" i="6"/>
  <c r="AB25" i="6"/>
  <c r="X25" i="6"/>
  <c r="T25" i="6"/>
  <c r="P25" i="6"/>
  <c r="G25" i="6"/>
  <c r="AU25" i="6"/>
  <c r="AM25" i="6"/>
  <c r="AM57" i="6" s="1"/>
  <c r="AE25" i="6"/>
  <c r="W25" i="6"/>
  <c r="Z57" i="6"/>
  <c r="AQ57" i="6"/>
  <c r="W57" i="6"/>
  <c r="O57" i="6"/>
  <c r="G50" i="6"/>
  <c r="J47" i="6"/>
  <c r="E47" i="6"/>
  <c r="N47" i="6"/>
  <c r="I47" i="6"/>
  <c r="K47" i="6"/>
  <c r="F47" i="6"/>
  <c r="M55" i="6"/>
  <c r="I55" i="6"/>
  <c r="E55" i="6"/>
  <c r="L55" i="6"/>
  <c r="H55" i="6"/>
  <c r="K55" i="6"/>
  <c r="G55" i="6"/>
  <c r="N55" i="6"/>
  <c r="J55" i="6"/>
  <c r="H54" i="6"/>
  <c r="E54" i="6"/>
  <c r="N54" i="6"/>
  <c r="J54" i="6"/>
  <c r="F54" i="6"/>
  <c r="M54" i="6"/>
  <c r="I54" i="6"/>
  <c r="L54" i="6"/>
  <c r="K54" i="6"/>
  <c r="K52" i="6"/>
  <c r="G52" i="6"/>
  <c r="N51" i="6"/>
  <c r="J51" i="6"/>
  <c r="L51" i="6"/>
  <c r="H51" i="6"/>
  <c r="K51" i="6"/>
  <c r="G51" i="6"/>
  <c r="E51" i="6"/>
  <c r="F51" i="6"/>
  <c r="M51" i="6"/>
  <c r="K50" i="6"/>
  <c r="M50" i="6"/>
  <c r="I50" i="6"/>
  <c r="E50" i="6"/>
  <c r="L50" i="6"/>
  <c r="H50" i="6"/>
  <c r="N50" i="6"/>
  <c r="J50" i="6"/>
  <c r="K49" i="6"/>
  <c r="N48" i="6"/>
  <c r="J48" i="6"/>
  <c r="M48" i="6"/>
  <c r="I48" i="6"/>
  <c r="F48" i="6"/>
  <c r="E48" i="6"/>
  <c r="L48" i="6"/>
  <c r="L47" i="6"/>
  <c r="I46" i="6"/>
  <c r="E46" i="6"/>
  <c r="L46" i="6"/>
  <c r="H46" i="6"/>
  <c r="K46" i="6"/>
  <c r="M45" i="6"/>
  <c r="I45" i="6"/>
  <c r="E42" i="3"/>
  <c r="L45" i="6"/>
  <c r="M44" i="6"/>
  <c r="I44" i="6"/>
  <c r="K44" i="6"/>
  <c r="E40" i="6"/>
  <c r="H41" i="6"/>
  <c r="G39" i="6"/>
  <c r="J37" i="6"/>
  <c r="J35" i="6"/>
  <c r="E35" i="6"/>
  <c r="L40" i="6"/>
  <c r="L38" i="6"/>
  <c r="N35" i="6"/>
  <c r="I35" i="6"/>
  <c r="H38" i="6"/>
  <c r="M35" i="6"/>
  <c r="F35" i="6"/>
  <c r="K39" i="6"/>
  <c r="N37" i="6"/>
  <c r="L35" i="6"/>
  <c r="N38" i="6"/>
  <c r="J38" i="6"/>
  <c r="F38" i="6"/>
  <c r="M38" i="6"/>
  <c r="I38" i="6"/>
  <c r="E38" i="6"/>
  <c r="K38" i="6"/>
  <c r="M39" i="6"/>
  <c r="I39" i="6"/>
  <c r="F39" i="6"/>
  <c r="L39" i="6"/>
  <c r="H39" i="6"/>
  <c r="E39" i="6"/>
  <c r="N39" i="6"/>
  <c r="N40" i="6"/>
  <c r="J40" i="6"/>
  <c r="M40" i="6"/>
  <c r="I40" i="6"/>
  <c r="F40" i="6"/>
  <c r="K40" i="6"/>
  <c r="E41" i="6"/>
  <c r="L41" i="6"/>
  <c r="N41" i="6"/>
  <c r="J41" i="6"/>
  <c r="M41" i="6"/>
  <c r="I41" i="6"/>
  <c r="F41" i="6"/>
  <c r="K41" i="6"/>
  <c r="L42" i="6"/>
  <c r="N42" i="6"/>
  <c r="J42" i="6"/>
  <c r="E42" i="6"/>
  <c r="M42" i="6"/>
  <c r="I42" i="6"/>
  <c r="F42" i="6"/>
  <c r="H42" i="6"/>
  <c r="K42" i="6"/>
  <c r="N36" i="6"/>
  <c r="L36" i="6"/>
  <c r="H36" i="6"/>
  <c r="K36" i="6"/>
  <c r="G36" i="6"/>
  <c r="F36" i="6"/>
  <c r="J36" i="6"/>
  <c r="E36" i="6"/>
  <c r="M36" i="6"/>
  <c r="H35" i="6"/>
  <c r="K35" i="6"/>
  <c r="F37" i="6"/>
  <c r="I37" i="6"/>
  <c r="E37" i="6"/>
  <c r="L37" i="6"/>
  <c r="H37" i="6"/>
  <c r="E21" i="3"/>
  <c r="K37" i="6"/>
  <c r="G37" i="6"/>
  <c r="N53" i="6"/>
  <c r="J53" i="6"/>
  <c r="F53" i="6"/>
  <c r="M53" i="6"/>
  <c r="I53" i="6"/>
  <c r="E53" i="6"/>
  <c r="L53" i="6"/>
  <c r="H53" i="6"/>
  <c r="K53" i="6"/>
  <c r="G15" i="1"/>
  <c r="AT8" i="6" s="1"/>
  <c r="AT10" i="6" s="1"/>
  <c r="G12" i="1"/>
  <c r="AF57" i="6" l="1"/>
  <c r="AV57" i="6"/>
  <c r="AR57" i="6"/>
  <c r="AB57" i="6"/>
  <c r="AN57" i="6"/>
  <c r="AH57" i="6"/>
  <c r="X57" i="6"/>
  <c r="R57" i="6"/>
  <c r="AA57" i="6"/>
  <c r="AK57" i="6"/>
  <c r="AE57" i="6"/>
  <c r="AU57" i="6"/>
  <c r="U57" i="6"/>
  <c r="Y57" i="6"/>
  <c r="AO57" i="6"/>
  <c r="T57" i="6"/>
  <c r="AJ57" i="6"/>
  <c r="V57" i="6"/>
  <c r="AL57" i="6"/>
  <c r="AT62" i="6"/>
  <c r="AT59" i="6"/>
  <c r="AT60" i="6" s="1"/>
  <c r="G57" i="6"/>
  <c r="I57" i="6"/>
  <c r="F57" i="6"/>
  <c r="L57" i="6"/>
  <c r="M57" i="6"/>
  <c r="N57" i="6"/>
  <c r="J57" i="6"/>
  <c r="H57" i="6"/>
  <c r="E57" i="6"/>
  <c r="K57" i="6"/>
  <c r="AM8" i="6"/>
  <c r="AM10" i="6" s="1"/>
  <c r="AJ8" i="6"/>
  <c r="AJ10" i="6" s="1"/>
  <c r="I8" i="6"/>
  <c r="I10" i="6" s="1"/>
  <c r="H8" i="6"/>
  <c r="H10" i="6" s="1"/>
  <c r="K8" i="6"/>
  <c r="K10" i="6" s="1"/>
  <c r="K59" i="6" s="1"/>
  <c r="K60" i="6" s="1"/>
  <c r="T8" i="6"/>
  <c r="T10" i="6" s="1"/>
  <c r="W8" i="6"/>
  <c r="W10" i="6" s="1"/>
  <c r="X8" i="6"/>
  <c r="X10" i="6" s="1"/>
  <c r="Y8" i="6"/>
  <c r="Y10" i="6" s="1"/>
  <c r="L8" i="6"/>
  <c r="L10" i="6" s="1"/>
  <c r="L62" i="6" s="1"/>
  <c r="G8" i="6"/>
  <c r="G10" i="6" s="1"/>
  <c r="AC8" i="6"/>
  <c r="AC10" i="6" s="1"/>
  <c r="S8" i="6"/>
  <c r="S10" i="6" s="1"/>
  <c r="AO8" i="6"/>
  <c r="AO10" i="6" s="1"/>
  <c r="AE8" i="6"/>
  <c r="AE10" i="6" s="1"/>
  <c r="P8" i="6"/>
  <c r="P10" i="6" s="1"/>
  <c r="AN8" i="6"/>
  <c r="AN10" i="6" s="1"/>
  <c r="M8" i="6"/>
  <c r="M10" i="6" s="1"/>
  <c r="AI8" i="6"/>
  <c r="AI10" i="6" s="1"/>
  <c r="AQ8" i="6"/>
  <c r="AQ10" i="6" s="1"/>
  <c r="N8" i="6"/>
  <c r="N10" i="6" s="1"/>
  <c r="AS8" i="6"/>
  <c r="AS10" i="6" s="1"/>
  <c r="R8" i="6"/>
  <c r="R10" i="6" s="1"/>
  <c r="AD8" i="6"/>
  <c r="AD10" i="6" s="1"/>
  <c r="AH8" i="6"/>
  <c r="AH10" i="6" s="1"/>
  <c r="AB8" i="6"/>
  <c r="AB10" i="6" s="1"/>
  <c r="AR8" i="6"/>
  <c r="AR10" i="6" s="1"/>
  <c r="AU8" i="6"/>
  <c r="AU10" i="6" s="1"/>
  <c r="Q8" i="6"/>
  <c r="Q10" i="6" s="1"/>
  <c r="AG8" i="6"/>
  <c r="AG10" i="6" s="1"/>
  <c r="O8" i="6"/>
  <c r="O10" i="6" s="1"/>
  <c r="F8" i="6"/>
  <c r="F10" i="6" s="1"/>
  <c r="V8" i="6"/>
  <c r="V10" i="6" s="1"/>
  <c r="AL8" i="6"/>
  <c r="AL10" i="6" s="1"/>
  <c r="AF8" i="6"/>
  <c r="AF10" i="6" s="1"/>
  <c r="AV8" i="6"/>
  <c r="AV10" i="6" s="1"/>
  <c r="E8" i="6"/>
  <c r="E10" i="6" s="1"/>
  <c r="E59" i="6" s="1"/>
  <c r="E60" i="6" s="1"/>
  <c r="U8" i="6"/>
  <c r="U10" i="6" s="1"/>
  <c r="AK8" i="6"/>
  <c r="AK10" i="6" s="1"/>
  <c r="AA8" i="6"/>
  <c r="AA10" i="6" s="1"/>
  <c r="J8" i="6"/>
  <c r="J10" i="6" s="1"/>
  <c r="J62" i="6" s="1"/>
  <c r="Z8" i="6"/>
  <c r="Z10" i="6" s="1"/>
  <c r="AP8" i="6"/>
  <c r="AP10" i="6" s="1"/>
  <c r="M62" i="6" l="1"/>
  <c r="H62" i="6"/>
  <c r="AA59" i="6"/>
  <c r="AA60" i="6" s="1"/>
  <c r="AA62" i="6"/>
  <c r="AU59" i="6"/>
  <c r="AU60" i="6" s="1"/>
  <c r="AU62" i="6"/>
  <c r="P59" i="6"/>
  <c r="P60" i="6" s="1"/>
  <c r="P62" i="6"/>
  <c r="AP62" i="6"/>
  <c r="AP59" i="6"/>
  <c r="AP60" i="6" s="1"/>
  <c r="AK59" i="6"/>
  <c r="AK60" i="6" s="1"/>
  <c r="AK62" i="6"/>
  <c r="AF59" i="6"/>
  <c r="AF60" i="6" s="1"/>
  <c r="AF62" i="6"/>
  <c r="O59" i="6"/>
  <c r="O60" i="6" s="1"/>
  <c r="O62" i="6"/>
  <c r="AR59" i="6"/>
  <c r="AR60" i="6" s="1"/>
  <c r="AR62" i="6"/>
  <c r="R62" i="6"/>
  <c r="R59" i="6"/>
  <c r="R60" i="6" s="1"/>
  <c r="AI59" i="6"/>
  <c r="AI60" i="6" s="1"/>
  <c r="AI62" i="6"/>
  <c r="AE59" i="6"/>
  <c r="AE60" i="6" s="1"/>
  <c r="AE62" i="6"/>
  <c r="G59" i="6"/>
  <c r="G60" i="6" s="1"/>
  <c r="G62" i="6"/>
  <c r="W59" i="6"/>
  <c r="W60" i="6" s="1"/>
  <c r="W62" i="6"/>
  <c r="I59" i="6"/>
  <c r="I60" i="6" s="1"/>
  <c r="I62" i="6"/>
  <c r="AD62" i="6"/>
  <c r="AD59" i="6"/>
  <c r="AD60" i="6" s="1"/>
  <c r="U59" i="6"/>
  <c r="U60" i="6" s="1"/>
  <c r="U62" i="6"/>
  <c r="AL62" i="6"/>
  <c r="AL59" i="6"/>
  <c r="AL60" i="6" s="1"/>
  <c r="AG59" i="6"/>
  <c r="AG60" i="6" s="1"/>
  <c r="AG62" i="6"/>
  <c r="AB59" i="6"/>
  <c r="AB60" i="6" s="1"/>
  <c r="AB62" i="6"/>
  <c r="AS59" i="6"/>
  <c r="AS60" i="6" s="1"/>
  <c r="AS62" i="6"/>
  <c r="AO59" i="6"/>
  <c r="AO60" i="6" s="1"/>
  <c r="AO62" i="6"/>
  <c r="T59" i="6"/>
  <c r="T60" i="6" s="1"/>
  <c r="T62" i="6"/>
  <c r="AJ59" i="6"/>
  <c r="AJ60" i="6" s="1"/>
  <c r="AJ62" i="6"/>
  <c r="AV59" i="6"/>
  <c r="AV60" i="6" s="1"/>
  <c r="AV62" i="6"/>
  <c r="AQ59" i="6"/>
  <c r="AQ60" i="6" s="1"/>
  <c r="AQ62" i="6"/>
  <c r="AC59" i="6"/>
  <c r="AC60" i="6" s="1"/>
  <c r="AC62" i="6"/>
  <c r="X59" i="6"/>
  <c r="X60" i="6" s="1"/>
  <c r="X62" i="6"/>
  <c r="Z62" i="6"/>
  <c r="Z59" i="6"/>
  <c r="Z60" i="6" s="1"/>
  <c r="V62" i="6"/>
  <c r="V59" i="6"/>
  <c r="V60" i="6" s="1"/>
  <c r="Q59" i="6"/>
  <c r="Q60" i="6" s="1"/>
  <c r="Q62" i="6"/>
  <c r="AH62" i="6"/>
  <c r="AH59" i="6"/>
  <c r="AH60" i="6" s="1"/>
  <c r="N62" i="6"/>
  <c r="AN59" i="6"/>
  <c r="AN60" i="6" s="1"/>
  <c r="AN62" i="6"/>
  <c r="S59" i="6"/>
  <c r="S60" i="6" s="1"/>
  <c r="S62" i="6"/>
  <c r="Y59" i="6"/>
  <c r="Y60" i="6" s="1"/>
  <c r="Y62" i="6"/>
  <c r="K62" i="6"/>
  <c r="AM59" i="6"/>
  <c r="AM60" i="6" s="1"/>
  <c r="AM62" i="6"/>
  <c r="F62" i="6"/>
  <c r="H59" i="6"/>
  <c r="H60" i="6" s="1"/>
  <c r="L59" i="6"/>
  <c r="L60" i="6" s="1"/>
  <c r="M59" i="6"/>
  <c r="M60" i="6" s="1"/>
  <c r="N59" i="6"/>
  <c r="N60" i="6" s="1"/>
  <c r="F59" i="6"/>
  <c r="F60" i="6" s="1"/>
  <c r="E62" i="6"/>
  <c r="E63" i="6" s="1"/>
  <c r="J59" i="6"/>
  <c r="J60" i="6" s="1"/>
  <c r="F63" i="6" l="1"/>
  <c r="E64" i="6"/>
  <c r="F64" i="6" l="1"/>
  <c r="G63" i="6"/>
  <c r="G64" i="6" l="1"/>
  <c r="H63" i="6"/>
  <c r="H64" i="6" l="1"/>
  <c r="I63" i="6"/>
  <c r="I64" i="6" l="1"/>
  <c r="J63" i="6"/>
  <c r="K63" i="6" s="1"/>
  <c r="J64" i="6" l="1"/>
  <c r="L63" i="6" l="1"/>
  <c r="K64" i="6"/>
  <c r="M63" i="6" l="1"/>
  <c r="L64" i="6"/>
  <c r="N63" i="6" l="1"/>
  <c r="M64" i="6"/>
  <c r="N64" i="6" l="1"/>
  <c r="O63" i="6"/>
  <c r="O64" i="6" l="1"/>
  <c r="P63" i="6"/>
  <c r="P64" i="6" l="1"/>
  <c r="Q63" i="6"/>
  <c r="Q64" i="6" l="1"/>
  <c r="R63" i="6"/>
  <c r="R64" i="6" l="1"/>
  <c r="S63" i="6"/>
  <c r="T63" i="6" l="1"/>
  <c r="S64" i="6"/>
  <c r="U63" i="6" l="1"/>
  <c r="T64" i="6"/>
  <c r="V63" i="6" l="1"/>
  <c r="U64" i="6"/>
  <c r="W63" i="6" l="1"/>
  <c r="V64" i="6"/>
  <c r="X63" i="6" l="1"/>
  <c r="W64" i="6"/>
  <c r="Y63" i="6" l="1"/>
  <c r="X64" i="6"/>
  <c r="Z63" i="6" l="1"/>
  <c r="Y64" i="6"/>
  <c r="AA63" i="6" l="1"/>
  <c r="Z64" i="6"/>
  <c r="AB63" i="6" l="1"/>
  <c r="AA64" i="6"/>
  <c r="AC63" i="6" l="1"/>
  <c r="AB64" i="6"/>
  <c r="AD63" i="6" l="1"/>
  <c r="AC64" i="6"/>
  <c r="AE63" i="6" l="1"/>
  <c r="AD64" i="6"/>
  <c r="AF63" i="6" l="1"/>
  <c r="AE64" i="6"/>
  <c r="AG63" i="6" l="1"/>
  <c r="AF64" i="6"/>
  <c r="AH63" i="6" l="1"/>
  <c r="AG64" i="6"/>
  <c r="AI63" i="6" l="1"/>
  <c r="AH64" i="6"/>
  <c r="AJ63" i="6" l="1"/>
  <c r="AI64" i="6"/>
  <c r="AK63" i="6" l="1"/>
  <c r="AJ64" i="6"/>
  <c r="AL63" i="6" l="1"/>
  <c r="AK64" i="6"/>
  <c r="AM63" i="6" l="1"/>
  <c r="AL64" i="6"/>
  <c r="AN63" i="6" l="1"/>
  <c r="AM64" i="6"/>
  <c r="AO63" i="6" l="1"/>
  <c r="AN64" i="6"/>
  <c r="AP63" i="6" l="1"/>
  <c r="AO64" i="6"/>
  <c r="AQ63" i="6" l="1"/>
  <c r="AP64" i="6"/>
  <c r="AR63" i="6" l="1"/>
  <c r="AQ64" i="6"/>
  <c r="AS63" i="6" l="1"/>
  <c r="AR64" i="6"/>
  <c r="AT63" i="6" l="1"/>
  <c r="AS64" i="6"/>
  <c r="AU63" i="6" l="1"/>
  <c r="AT64" i="6"/>
  <c r="AV63" i="6" l="1"/>
  <c r="AV64" i="6" s="1"/>
  <c r="AU64" i="6"/>
</calcChain>
</file>

<file path=xl/sharedStrings.xml><?xml version="1.0" encoding="utf-8"?>
<sst xmlns="http://schemas.openxmlformats.org/spreadsheetml/2006/main" count="146" uniqueCount="134">
  <si>
    <t>Production - In Tonnes Per Day</t>
  </si>
  <si>
    <t>Ore Production</t>
  </si>
  <si>
    <t>Ore</t>
  </si>
  <si>
    <t>Waste</t>
  </si>
  <si>
    <t>Haul Distance in km</t>
  </si>
  <si>
    <t>COST COMPONENTS</t>
  </si>
  <si>
    <t>Consumables</t>
  </si>
  <si>
    <t>Item</t>
  </si>
  <si>
    <t>Cost</t>
  </si>
  <si>
    <t xml:space="preserve"> </t>
  </si>
  <si>
    <t>Unit</t>
  </si>
  <si>
    <t>Annual Expense</t>
  </si>
  <si>
    <t>Amount Spent Per Day</t>
  </si>
  <si>
    <t>Capital Costs</t>
  </si>
  <si>
    <t>Amount in $</t>
  </si>
  <si>
    <t>Total</t>
  </si>
  <si>
    <t>Total per Daily Tonne Ore &amp; Waste</t>
  </si>
  <si>
    <t>Hourly</t>
  </si>
  <si>
    <t>Hourly Personnels</t>
  </si>
  <si>
    <t>Role</t>
  </si>
  <si>
    <t>Hourly Wage</t>
  </si>
  <si>
    <t>Count</t>
  </si>
  <si>
    <t>Annual Total</t>
  </si>
  <si>
    <t>Hourly Breakdown</t>
  </si>
  <si>
    <t>Hours Per Shift</t>
  </si>
  <si>
    <t>Shift Per Day</t>
  </si>
  <si>
    <t>Days Per Year</t>
  </si>
  <si>
    <t>Salaried Personnels</t>
  </si>
  <si>
    <t>Annual Salary</t>
  </si>
  <si>
    <t>Mine Elements Breakdown</t>
  </si>
  <si>
    <t>Element</t>
  </si>
  <si>
    <t>% Expected Per Tonne</t>
  </si>
  <si>
    <t>Value Per Tonne</t>
  </si>
  <si>
    <t>Value Per Day</t>
  </si>
  <si>
    <t>Bauxite</t>
  </si>
  <si>
    <t>Copper</t>
  </si>
  <si>
    <t>Platinum</t>
  </si>
  <si>
    <t>Lead Zinc</t>
  </si>
  <si>
    <t>Gold</t>
  </si>
  <si>
    <t>Palladium</t>
  </si>
  <si>
    <t>Silver</t>
  </si>
  <si>
    <t>Iron</t>
  </si>
  <si>
    <t>Coal</t>
  </si>
  <si>
    <t>Diamond</t>
  </si>
  <si>
    <t>Beryl</t>
  </si>
  <si>
    <t>Coral</t>
  </si>
  <si>
    <t>Garnet</t>
  </si>
  <si>
    <t>Feldspar</t>
  </si>
  <si>
    <t>Opal</t>
  </si>
  <si>
    <t>Quartz</t>
  </si>
  <si>
    <t>Sapphire</t>
  </si>
  <si>
    <t>Ruby</t>
  </si>
  <si>
    <t>Peridot</t>
  </si>
  <si>
    <t>Topaz</t>
  </si>
  <si>
    <t>Tourmaline</t>
  </si>
  <si>
    <t>Turquoise</t>
  </si>
  <si>
    <t>Limestone</t>
  </si>
  <si>
    <t>Dimension stone</t>
  </si>
  <si>
    <t>Rock salt</t>
  </si>
  <si>
    <t>Potash</t>
  </si>
  <si>
    <t>Gravel</t>
  </si>
  <si>
    <t>Clay</t>
  </si>
  <si>
    <t>Metals</t>
  </si>
  <si>
    <t>Others</t>
  </si>
  <si>
    <t>Category</t>
  </si>
  <si>
    <t>Total % Component Assigned</t>
  </si>
  <si>
    <t>Total Value Per Day</t>
  </si>
  <si>
    <t>Diesel Fue</t>
  </si>
  <si>
    <t>Electricity</t>
  </si>
  <si>
    <t>Caps</t>
  </si>
  <si>
    <t>Primers</t>
  </si>
  <si>
    <t>Drill Bits</t>
  </si>
  <si>
    <t>Det. Cord</t>
  </si>
  <si>
    <t>kWh</t>
  </si>
  <si>
    <t>kg</t>
  </si>
  <si>
    <t>#</t>
  </si>
  <si>
    <t>meter</t>
  </si>
  <si>
    <t>litre</t>
  </si>
  <si>
    <t>Buildings</t>
  </si>
  <si>
    <t>Electrical System</t>
  </si>
  <si>
    <t>Engineering</t>
  </si>
  <si>
    <t>Drillers</t>
  </si>
  <si>
    <t>Blasters</t>
  </si>
  <si>
    <t>Excavator Operators</t>
  </si>
  <si>
    <t>Truck Drivers</t>
  </si>
  <si>
    <t>Equipment Operators</t>
  </si>
  <si>
    <t>Utility Operators</t>
  </si>
  <si>
    <t>Mechanics</t>
  </si>
  <si>
    <t>Labourers/Maintenance</t>
  </si>
  <si>
    <t>Superintendent</t>
  </si>
  <si>
    <t>Foreman</t>
  </si>
  <si>
    <t>Geologist</t>
  </si>
  <si>
    <t>Technician</t>
  </si>
  <si>
    <t>Security</t>
  </si>
  <si>
    <t>Year</t>
  </si>
  <si>
    <t>Revenue</t>
  </si>
  <si>
    <t>Other Revenue</t>
  </si>
  <si>
    <t>Total Revenue</t>
  </si>
  <si>
    <t>Costs</t>
  </si>
  <si>
    <t>Startup Costs</t>
  </si>
  <si>
    <t>Operational Costs</t>
  </si>
  <si>
    <t>Wages</t>
  </si>
  <si>
    <t>Salaried</t>
  </si>
  <si>
    <t>Total Cash Outflow</t>
  </si>
  <si>
    <t>Operating Income</t>
  </si>
  <si>
    <t>% of Total Revenue</t>
  </si>
  <si>
    <t>Cash Flow Including Startup Investment</t>
  </si>
  <si>
    <t>ROI</t>
  </si>
  <si>
    <t>Running Cash Flow Balance</t>
  </si>
  <si>
    <t xml:space="preserve">Total Value Per Year </t>
  </si>
  <si>
    <t>Number of Year</t>
  </si>
  <si>
    <t>Electrician</t>
  </si>
  <si>
    <t>Pro-forma</t>
  </si>
  <si>
    <t>Mine Manager</t>
  </si>
  <si>
    <t>Customer Service</t>
  </si>
  <si>
    <t>Office Assistant</t>
  </si>
  <si>
    <t>Administrators</t>
  </si>
  <si>
    <t>Site Supervisor</t>
  </si>
  <si>
    <t>Mining Engineer</t>
  </si>
  <si>
    <t>ASSUMPTIONS</t>
  </si>
  <si>
    <t>Magnesium Powder</t>
  </si>
  <si>
    <t>All cells in green are to be customized</t>
  </si>
  <si>
    <t>This is a simple financial model that allows an analyst to play with a variety of assumptions such as soil composition, operation cost &amp; labour cost</t>
  </si>
  <si>
    <t>The running cash flow graph allows an analyst to easily visualize in which year will the project break even</t>
  </si>
  <si>
    <t>1.</t>
  </si>
  <si>
    <t>2.</t>
  </si>
  <si>
    <t>3.</t>
  </si>
  <si>
    <t>Legal</t>
  </si>
  <si>
    <t>Sustainability</t>
  </si>
  <si>
    <t>Excavation Equipment</t>
  </si>
  <si>
    <t>Security Camera</t>
  </si>
  <si>
    <t>Stripping</t>
  </si>
  <si>
    <t>Haul Roads Construction</t>
  </si>
  <si>
    <t>A Financial Model Customized to Mining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</si>
</sst>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6" formatCode="&quot;$&quot;#,##0.00"/>
    <numFmt numFmtId="170" formatCode="0.0000%"/>
    <numFmt numFmtId="17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15" xfId="0" applyBorder="1"/>
    <xf numFmtId="0" fontId="3" fillId="2" borderId="1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3" borderId="17" xfId="0" applyFill="1" applyBorder="1"/>
    <xf numFmtId="0" fontId="0" fillId="0" borderId="16" xfId="0" applyBorder="1"/>
    <xf numFmtId="0" fontId="0" fillId="0" borderId="22" xfId="0" applyBorder="1"/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0" fillId="0" borderId="7" xfId="0" applyBorder="1"/>
    <xf numFmtId="0" fontId="0" fillId="3" borderId="7" xfId="0" applyFill="1" applyBorder="1"/>
    <xf numFmtId="166" fontId="0" fillId="0" borderId="21" xfId="0" applyNumberFormat="1" applyBorder="1"/>
    <xf numFmtId="166" fontId="0" fillId="0" borderId="7" xfId="0" applyNumberFormat="1" applyBorder="1"/>
    <xf numFmtId="166" fontId="0" fillId="0" borderId="20" xfId="0" applyNumberFormat="1" applyBorder="1"/>
    <xf numFmtId="166" fontId="0" fillId="0" borderId="22" xfId="0" applyNumberFormat="1" applyBorder="1"/>
    <xf numFmtId="166" fontId="0" fillId="6" borderId="21" xfId="0" applyNumberFormat="1" applyFill="1" applyBorder="1"/>
    <xf numFmtId="166" fontId="0" fillId="6" borderId="7" xfId="0" applyNumberFormat="1" applyFill="1" applyBorder="1"/>
    <xf numFmtId="166" fontId="0" fillId="6" borderId="20" xfId="0" applyNumberFormat="1" applyFill="1" applyBorder="1"/>
    <xf numFmtId="166" fontId="0" fillId="6" borderId="22" xfId="0" applyNumberFormat="1" applyFill="1" applyBorder="1"/>
    <xf numFmtId="0" fontId="0" fillId="6" borderId="6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7" xfId="0" applyFill="1" applyBorder="1"/>
    <xf numFmtId="0" fontId="0" fillId="7" borderId="22" xfId="0" applyFill="1" applyBorder="1"/>
    <xf numFmtId="170" fontId="0" fillId="6" borderId="21" xfId="2" applyNumberFormat="1" applyFont="1" applyFill="1" applyBorder="1"/>
    <xf numFmtId="170" fontId="0" fillId="6" borderId="7" xfId="2" applyNumberFormat="1" applyFont="1" applyFill="1" applyBorder="1"/>
    <xf numFmtId="170" fontId="0" fillId="6" borderId="20" xfId="2" applyNumberFormat="1" applyFont="1" applyFill="1" applyBorder="1"/>
    <xf numFmtId="170" fontId="0" fillId="6" borderId="22" xfId="2" applyNumberFormat="1" applyFont="1" applyFill="1" applyBorder="1"/>
    <xf numFmtId="0" fontId="3" fillId="2" borderId="16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 vertical="center"/>
    </xf>
    <xf numFmtId="0" fontId="0" fillId="3" borderId="20" xfId="0" applyFill="1" applyBorder="1"/>
    <xf numFmtId="170" fontId="0" fillId="0" borderId="22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9" xfId="0" applyFont="1" applyFill="1" applyBorder="1"/>
    <xf numFmtId="0" fontId="0" fillId="3" borderId="30" xfId="0" applyFill="1" applyBorder="1"/>
    <xf numFmtId="0" fontId="3" fillId="2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0" fillId="6" borderId="1" xfId="0" applyFill="1" applyBorder="1"/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0" fillId="6" borderId="18" xfId="0" applyFill="1" applyBorder="1"/>
    <xf numFmtId="0" fontId="0" fillId="6" borderId="33" xfId="0" applyFill="1" applyBorder="1"/>
    <xf numFmtId="0" fontId="0" fillId="6" borderId="26" xfId="0" applyFill="1" applyBorder="1"/>
    <xf numFmtId="0" fontId="0" fillId="6" borderId="1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24" xfId="0" applyFill="1" applyBorder="1"/>
    <xf numFmtId="0" fontId="0" fillId="6" borderId="36" xfId="0" applyFill="1" applyBorder="1"/>
    <xf numFmtId="0" fontId="0" fillId="6" borderId="25" xfId="0" applyFill="1" applyBorder="1"/>
    <xf numFmtId="0" fontId="3" fillId="9" borderId="38" xfId="0" applyFont="1" applyFill="1" applyBorder="1"/>
    <xf numFmtId="0" fontId="3" fillId="9" borderId="13" xfId="0" applyFont="1" applyFill="1" applyBorder="1"/>
    <xf numFmtId="2" fontId="0" fillId="6" borderId="28" xfId="0" applyNumberFormat="1" applyFill="1" applyBorder="1"/>
    <xf numFmtId="2" fontId="0" fillId="6" borderId="5" xfId="0" applyNumberFormat="1" applyFill="1" applyBorder="1"/>
    <xf numFmtId="166" fontId="0" fillId="6" borderId="39" xfId="0" applyNumberFormat="1" applyFill="1" applyBorder="1"/>
    <xf numFmtId="166" fontId="0" fillId="6" borderId="4" xfId="0" applyNumberFormat="1" applyFill="1" applyBorder="1"/>
    <xf numFmtId="166" fontId="0" fillId="0" borderId="24" xfId="0" applyNumberFormat="1" applyBorder="1"/>
    <xf numFmtId="166" fontId="0" fillId="0" borderId="36" xfId="0" applyNumberFormat="1" applyBorder="1"/>
    <xf numFmtId="0" fontId="0" fillId="3" borderId="33" xfId="0" applyFill="1" applyBorder="1"/>
    <xf numFmtId="0" fontId="0" fillId="3" borderId="26" xfId="0" applyFill="1" applyBorder="1"/>
    <xf numFmtId="0" fontId="0" fillId="6" borderId="40" xfId="0" applyFill="1" applyBorder="1"/>
    <xf numFmtId="2" fontId="0" fillId="6" borderId="3" xfId="0" applyNumberFormat="1" applyFill="1" applyBorder="1"/>
    <xf numFmtId="166" fontId="0" fillId="6" borderId="2" xfId="0" applyNumberFormat="1" applyFill="1" applyBorder="1"/>
    <xf numFmtId="166" fontId="0" fillId="0" borderId="40" xfId="0" applyNumberFormat="1" applyBorder="1"/>
    <xf numFmtId="174" fontId="0" fillId="6" borderId="32" xfId="0" applyNumberFormat="1" applyFill="1" applyBorder="1"/>
    <xf numFmtId="174" fontId="0" fillId="6" borderId="23" xfId="0" applyNumberFormat="1" applyFill="1" applyBorder="1"/>
    <xf numFmtId="174" fontId="0" fillId="6" borderId="44" xfId="0" applyNumberForma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3" borderId="7" xfId="0" applyFont="1" applyFill="1" applyBorder="1"/>
    <xf numFmtId="0" fontId="3" fillId="2" borderId="37" xfId="0" applyFont="1" applyFill="1" applyBorder="1" applyAlignment="1">
      <alignment horizontal="center"/>
    </xf>
    <xf numFmtId="174" fontId="0" fillId="0" borderId="11" xfId="0" applyNumberFormat="1" applyBorder="1"/>
    <xf numFmtId="174" fontId="0" fillId="0" borderId="24" xfId="0" applyNumberFormat="1" applyBorder="1"/>
    <xf numFmtId="174" fontId="0" fillId="0" borderId="36" xfId="0" applyNumberFormat="1" applyBorder="1"/>
    <xf numFmtId="174" fontId="0" fillId="0" borderId="25" xfId="0" applyNumberFormat="1" applyBorder="1"/>
    <xf numFmtId="0" fontId="0" fillId="6" borderId="32" xfId="0" applyFill="1" applyBorder="1"/>
    <xf numFmtId="0" fontId="0" fillId="6" borderId="23" xfId="0" applyFill="1" applyBorder="1"/>
    <xf numFmtId="0" fontId="0" fillId="6" borderId="45" xfId="0" applyFill="1" applyBorder="1"/>
    <xf numFmtId="0" fontId="3" fillId="3" borderId="24" xfId="0" applyFont="1" applyFill="1" applyBorder="1"/>
    <xf numFmtId="0" fontId="3" fillId="3" borderId="36" xfId="0" applyFont="1" applyFill="1" applyBorder="1"/>
    <xf numFmtId="0" fontId="3" fillId="3" borderId="25" xfId="0" applyFont="1" applyFill="1" applyBorder="1"/>
    <xf numFmtId="0" fontId="0" fillId="3" borderId="8" xfId="0" applyFill="1" applyBorder="1"/>
    <xf numFmtId="0" fontId="0" fillId="6" borderId="27" xfId="0" applyFill="1" applyBorder="1"/>
    <xf numFmtId="0" fontId="0" fillId="6" borderId="19" xfId="0" applyFill="1" applyBorder="1"/>
    <xf numFmtId="0" fontId="0" fillId="6" borderId="48" xfId="0" applyFill="1" applyBorder="1"/>
    <xf numFmtId="0" fontId="3" fillId="2" borderId="46" xfId="0" applyFont="1" applyFill="1" applyBorder="1" applyAlignment="1">
      <alignment horizontal="center"/>
    </xf>
    <xf numFmtId="174" fontId="0" fillId="6" borderId="24" xfId="0" applyNumberFormat="1" applyFill="1" applyBorder="1"/>
    <xf numFmtId="174" fontId="0" fillId="6" borderId="36" xfId="0" applyNumberFormat="1" applyFill="1" applyBorder="1"/>
    <xf numFmtId="174" fontId="0" fillId="6" borderId="25" xfId="0" applyNumberFormat="1" applyFill="1" applyBorder="1"/>
    <xf numFmtId="174" fontId="0" fillId="0" borderId="32" xfId="0" applyNumberFormat="1" applyBorder="1"/>
    <xf numFmtId="174" fontId="0" fillId="0" borderId="23" xfId="0" applyNumberFormat="1" applyBorder="1"/>
    <xf numFmtId="174" fontId="0" fillId="0" borderId="45" xfId="0" applyNumberFormat="1" applyBorder="1"/>
    <xf numFmtId="0" fontId="3" fillId="2" borderId="47" xfId="0" applyFont="1" applyFill="1" applyBorder="1" applyAlignment="1">
      <alignment horizontal="center"/>
    </xf>
    <xf numFmtId="166" fontId="0" fillId="6" borderId="24" xfId="0" applyNumberFormat="1" applyFill="1" applyBorder="1"/>
    <xf numFmtId="166" fontId="0" fillId="6" borderId="36" xfId="0" applyNumberFormat="1" applyFill="1" applyBorder="1"/>
    <xf numFmtId="166" fontId="0" fillId="6" borderId="25" xfId="0" applyNumberFormat="1" applyFill="1" applyBorder="1"/>
    <xf numFmtId="0" fontId="0" fillId="3" borderId="9" xfId="0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3" fillId="6" borderId="7" xfId="0" applyFont="1" applyFill="1" applyBorder="1"/>
    <xf numFmtId="2" fontId="3" fillId="6" borderId="41" xfId="0" applyNumberFormat="1" applyFont="1" applyFill="1" applyBorder="1"/>
    <xf numFmtId="0" fontId="3" fillId="6" borderId="42" xfId="0" applyFont="1" applyFill="1" applyBorder="1"/>
    <xf numFmtId="166" fontId="3" fillId="6" borderId="43" xfId="0" applyNumberFormat="1" applyFont="1" applyFill="1" applyBorder="1"/>
    <xf numFmtId="166" fontId="3" fillId="0" borderId="7" xfId="0" applyNumberFormat="1" applyFont="1" applyBorder="1"/>
    <xf numFmtId="174" fontId="3" fillId="6" borderId="13" xfId="0" applyNumberFormat="1" applyFont="1" applyFill="1" applyBorder="1"/>
    <xf numFmtId="0" fontId="0" fillId="10" borderId="0" xfId="0" applyFill="1"/>
    <xf numFmtId="0" fontId="3" fillId="10" borderId="0" xfId="0" applyFont="1" applyFill="1" applyAlignment="1">
      <alignment horizontal="right"/>
    </xf>
    <xf numFmtId="166" fontId="0" fillId="10" borderId="0" xfId="0" applyNumberFormat="1" applyFill="1"/>
    <xf numFmtId="166" fontId="0" fillId="10" borderId="0" xfId="1" applyNumberFormat="1" applyFont="1" applyFill="1"/>
    <xf numFmtId="0" fontId="3" fillId="11" borderId="0" xfId="0" applyFont="1" applyFill="1"/>
    <xf numFmtId="0" fontId="3" fillId="11" borderId="0" xfId="0" applyFont="1" applyFill="1" applyAlignment="1">
      <alignment horizontal="right"/>
    </xf>
    <xf numFmtId="166" fontId="3" fillId="11" borderId="0" xfId="0" applyNumberFormat="1" applyFont="1" applyFill="1"/>
    <xf numFmtId="0" fontId="2" fillId="12" borderId="0" xfId="0" applyFont="1" applyFill="1" applyAlignment="1">
      <alignment horizontal="right"/>
    </xf>
    <xf numFmtId="166" fontId="4" fillId="12" borderId="0" xfId="0" applyNumberFormat="1" applyFont="1" applyFill="1"/>
    <xf numFmtId="0" fontId="4" fillId="12" borderId="0" xfId="0" applyFont="1" applyFill="1"/>
    <xf numFmtId="0" fontId="2" fillId="13" borderId="0" xfId="0" applyFont="1" applyFill="1" applyAlignment="1">
      <alignment horizontal="right"/>
    </xf>
    <xf numFmtId="166" fontId="4" fillId="13" borderId="0" xfId="0" applyNumberFormat="1" applyFont="1" applyFill="1"/>
    <xf numFmtId="0" fontId="4" fillId="13" borderId="0" xfId="0" applyFont="1" applyFill="1"/>
    <xf numFmtId="0" fontId="4" fillId="14" borderId="0" xfId="0" applyFont="1" applyFill="1"/>
    <xf numFmtId="0" fontId="2" fillId="14" borderId="0" xfId="0" applyFont="1" applyFill="1" applyAlignment="1">
      <alignment horizontal="right"/>
    </xf>
    <xf numFmtId="0" fontId="0" fillId="15" borderId="0" xfId="0" applyFill="1"/>
    <xf numFmtId="0" fontId="0" fillId="15" borderId="0" xfId="0" applyFill="1" applyAlignment="1">
      <alignment horizontal="right"/>
    </xf>
    <xf numFmtId="9" fontId="0" fillId="15" borderId="0" xfId="2" applyFont="1" applyFill="1"/>
    <xf numFmtId="9" fontId="3" fillId="11" borderId="0" xfId="2" applyFont="1" applyFill="1"/>
    <xf numFmtId="0" fontId="0" fillId="16" borderId="0" xfId="0" applyFill="1"/>
    <xf numFmtId="0" fontId="0" fillId="16" borderId="0" xfId="0" applyFill="1" applyAlignment="1">
      <alignment horizontal="right"/>
    </xf>
    <xf numFmtId="166" fontId="0" fillId="16" borderId="0" xfId="0" applyNumberFormat="1" applyFill="1"/>
    <xf numFmtId="0" fontId="6" fillId="12" borderId="0" xfId="0" applyFont="1" applyFill="1" applyAlignment="1">
      <alignment horizontal="center"/>
    </xf>
    <xf numFmtId="166" fontId="0" fillId="5" borderId="22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0" xfId="0" applyNumberFormat="1" applyBorder="1" applyAlignment="1"/>
    <xf numFmtId="0" fontId="0" fillId="0" borderId="0" xfId="0" applyBorder="1" applyAlignment="1"/>
    <xf numFmtId="0" fontId="2" fillId="17" borderId="0" xfId="0" applyFont="1" applyFill="1"/>
    <xf numFmtId="0" fontId="2" fillId="17" borderId="0" xfId="0" applyFont="1" applyFill="1" applyAlignment="1">
      <alignment horizontal="right"/>
    </xf>
    <xf numFmtId="0" fontId="2" fillId="17" borderId="0" xfId="0" applyFont="1" applyFill="1" applyBorder="1" applyAlignment="1">
      <alignment horizontal="right"/>
    </xf>
    <xf numFmtId="0" fontId="0" fillId="18" borderId="0" xfId="0" applyFill="1"/>
    <xf numFmtId="0" fontId="5" fillId="17" borderId="0" xfId="0" applyFont="1" applyFill="1" applyAlignment="1">
      <alignment horizontal="center" vertical="center"/>
    </xf>
    <xf numFmtId="0" fontId="0" fillId="19" borderId="0" xfId="0" applyFill="1"/>
    <xf numFmtId="0" fontId="4" fillId="19" borderId="0" xfId="0" applyFont="1" applyFill="1"/>
    <xf numFmtId="49" fontId="2" fillId="19" borderId="0" xfId="0" applyNumberFormat="1" applyFont="1" applyFill="1"/>
    <xf numFmtId="0" fontId="2" fillId="19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8"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'PRO-FORMA'!$D$63</c:f>
              <c:strCache>
                <c:ptCount val="1"/>
                <c:pt idx="0">
                  <c:v>Running Cash Flow Balance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'PRO-FORMA'!$E$63:$N$63</c:f>
              <c:numCache>
                <c:formatCode>"$"#,##0.00</c:formatCode>
                <c:ptCount val="10"/>
                <c:pt idx="0">
                  <c:v>-11758852.280000005</c:v>
                </c:pt>
                <c:pt idx="1">
                  <c:v>-3739611.560000008</c:v>
                </c:pt>
                <c:pt idx="2">
                  <c:v>4279629.159999989</c:v>
                </c:pt>
                <c:pt idx="3">
                  <c:v>12298869.879999986</c:v>
                </c:pt>
                <c:pt idx="4">
                  <c:v>20318110.599999983</c:v>
                </c:pt>
                <c:pt idx="5">
                  <c:v>28337351.319999978</c:v>
                </c:pt>
                <c:pt idx="6">
                  <c:v>36356592.039999977</c:v>
                </c:pt>
                <c:pt idx="7">
                  <c:v>44375832.759999976</c:v>
                </c:pt>
                <c:pt idx="8">
                  <c:v>52395073.479999974</c:v>
                </c:pt>
                <c:pt idx="9">
                  <c:v>60414314.199999973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2-4BC2-A7ED-B8138DBBE8B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97886975"/>
        <c:axId val="1180411711"/>
      </c:barChart>
      <c:catAx>
        <c:axId val="89788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11711"/>
        <c:crosses val="autoZero"/>
        <c:auto val="1"/>
        <c:lblAlgn val="ctr"/>
        <c:lblOffset val="100"/>
        <c:noMultiLvlLbl val="0"/>
      </c:catAx>
      <c:valAx>
        <c:axId val="1180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Running Cash Flow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'PRO-FORMA'!$D$63</c:f>
              <c:strCache>
                <c:ptCount val="1"/>
                <c:pt idx="0">
                  <c:v>Running Cash Flow Balance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'PRO-FORMA'!$E$63:$N$63</c:f>
              <c:numCache>
                <c:formatCode>"$"#,##0.00</c:formatCode>
                <c:ptCount val="10"/>
                <c:pt idx="0">
                  <c:v>-11758852.280000005</c:v>
                </c:pt>
                <c:pt idx="1">
                  <c:v>-3739611.560000008</c:v>
                </c:pt>
                <c:pt idx="2">
                  <c:v>4279629.159999989</c:v>
                </c:pt>
                <c:pt idx="3">
                  <c:v>12298869.879999986</c:v>
                </c:pt>
                <c:pt idx="4">
                  <c:v>20318110.599999983</c:v>
                </c:pt>
                <c:pt idx="5">
                  <c:v>28337351.319999978</c:v>
                </c:pt>
                <c:pt idx="6">
                  <c:v>36356592.039999977</c:v>
                </c:pt>
                <c:pt idx="7">
                  <c:v>44375832.759999976</c:v>
                </c:pt>
                <c:pt idx="8">
                  <c:v>52395073.479999974</c:v>
                </c:pt>
                <c:pt idx="9">
                  <c:v>60414314.199999973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0-47BE-8861-78D64C7D4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97886975"/>
        <c:axId val="1180411711"/>
      </c:barChart>
      <c:catAx>
        <c:axId val="89788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11711"/>
        <c:crosses val="autoZero"/>
        <c:auto val="1"/>
        <c:lblAlgn val="ctr"/>
        <c:lblOffset val="100"/>
        <c:noMultiLvlLbl val="0"/>
      </c:catAx>
      <c:valAx>
        <c:axId val="11804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Running Cash Flow Balance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8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38097</xdr:colOff>
      <xdr:row>65</xdr:row>
      <xdr:rowOff>157161</xdr:rowOff>
    </xdr:from>
    <xdr:to>
      <xdr:col>8</xdr:col>
      <xdr:colOff>1047748</xdr:colOff>
      <xdr:row>81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0402A-0937-4D3D-8E35-E5C56816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71438</xdr:rowOff>
    </xdr:from>
    <xdr:to>
      <xdr:col>9</xdr:col>
      <xdr:colOff>561976</xdr:colOff>
      <xdr:row>15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F9FD5-21D3-4015-BA16-CCBBE5697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C4DF-FBC2-4A1B-86A2-8C134E66FEF4}">
  <dimension ref="A1:K10"/>
  <sheetViews>
    <sheetView tabSelected="1" workbookViewId="0">
      <selection activeCell="F19" sqref="F19"/>
    </sheetView>
  </sheetViews>
  <sheetFormatPr defaultRowHeight="14.25" x14ac:dyDescent="0.45"/>
  <cols>
    <col min="11" max="11" width="43.19921875" customWidth="1"/>
  </cols>
  <sheetData>
    <row r="1" spans="1:11" x14ac:dyDescent="0.45">
      <c r="A1" s="149" t="s">
        <v>133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x14ac:dyDescent="0.4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</row>
    <row r="3" spans="1:11" x14ac:dyDescent="0.4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x14ac:dyDescent="0.4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</row>
    <row r="5" spans="1:11" x14ac:dyDescent="0.45">
      <c r="A5" s="152" t="s">
        <v>124</v>
      </c>
      <c r="B5" s="153" t="s">
        <v>122</v>
      </c>
      <c r="C5" s="151"/>
      <c r="D5" s="151"/>
      <c r="E5" s="151"/>
      <c r="F5" s="151"/>
      <c r="G5" s="151"/>
      <c r="H5" s="151"/>
      <c r="I5" s="151"/>
      <c r="J5" s="151"/>
      <c r="K5" s="151"/>
    </row>
    <row r="6" spans="1:11" x14ac:dyDescent="0.45">
      <c r="A6" s="152"/>
      <c r="B6" s="153"/>
      <c r="C6" s="151"/>
      <c r="D6" s="151"/>
      <c r="E6" s="151"/>
      <c r="F6" s="151"/>
      <c r="G6" s="151"/>
      <c r="H6" s="151"/>
      <c r="I6" s="151"/>
      <c r="J6" s="151"/>
      <c r="K6" s="151"/>
    </row>
    <row r="7" spans="1:11" x14ac:dyDescent="0.45">
      <c r="A7" s="152" t="s">
        <v>125</v>
      </c>
      <c r="B7" s="153" t="s">
        <v>121</v>
      </c>
      <c r="C7" s="151"/>
      <c r="D7" s="151"/>
      <c r="E7" s="151"/>
      <c r="F7" s="151"/>
      <c r="G7" s="151"/>
      <c r="H7" s="151"/>
      <c r="I7" s="151"/>
      <c r="J7" s="151"/>
      <c r="K7" s="151"/>
    </row>
    <row r="8" spans="1:11" x14ac:dyDescent="0.45">
      <c r="A8" s="152"/>
      <c r="B8" s="153"/>
      <c r="C8" s="151"/>
      <c r="D8" s="151"/>
      <c r="E8" s="151"/>
      <c r="F8" s="151"/>
      <c r="G8" s="151"/>
      <c r="H8" s="151"/>
      <c r="I8" s="151"/>
      <c r="J8" s="151"/>
      <c r="K8" s="151"/>
    </row>
    <row r="9" spans="1:11" x14ac:dyDescent="0.45">
      <c r="A9" s="152" t="s">
        <v>126</v>
      </c>
      <c r="B9" s="153" t="s">
        <v>123</v>
      </c>
      <c r="C9" s="151"/>
      <c r="D9" s="151"/>
      <c r="E9" s="151"/>
      <c r="F9" s="151"/>
      <c r="G9" s="151"/>
      <c r="H9" s="151"/>
      <c r="I9" s="151"/>
      <c r="J9" s="151"/>
      <c r="K9" s="151"/>
    </row>
    <row r="10" spans="1:11" x14ac:dyDescent="0.45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</row>
  </sheetData>
  <mergeCells count="1">
    <mergeCell ref="A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G36"/>
  <sheetViews>
    <sheetView workbookViewId="0">
      <selection activeCell="B25" sqref="B25"/>
    </sheetView>
  </sheetViews>
  <sheetFormatPr defaultRowHeight="14.25" x14ac:dyDescent="0.45"/>
  <cols>
    <col min="2" max="2" width="26.1328125" customWidth="1"/>
    <col min="3" max="3" width="20.6640625" customWidth="1"/>
    <col min="4" max="4" width="18.796875" customWidth="1"/>
    <col min="5" max="5" width="19.53125" customWidth="1"/>
    <col min="7" max="7" width="23.796875" bestFit="1" customWidth="1"/>
  </cols>
  <sheetData>
    <row r="1" spans="1:7" ht="46.15" x14ac:dyDescent="1.35">
      <c r="A1" s="140" t="s">
        <v>119</v>
      </c>
      <c r="B1" s="140"/>
      <c r="C1" s="140"/>
      <c r="D1" s="140"/>
      <c r="E1" s="140"/>
    </row>
    <row r="2" spans="1:7" ht="14.65" thickBot="1" x14ac:dyDescent="0.5"/>
    <row r="3" spans="1:7" x14ac:dyDescent="0.45">
      <c r="B3" s="49" t="s">
        <v>0</v>
      </c>
      <c r="C3" s="50"/>
      <c r="D3" s="44" t="s">
        <v>4</v>
      </c>
    </row>
    <row r="4" spans="1:7" x14ac:dyDescent="0.45">
      <c r="B4" s="7" t="s">
        <v>2</v>
      </c>
      <c r="C4" s="48">
        <v>1700</v>
      </c>
      <c r="D4" s="51">
        <v>1.6</v>
      </c>
    </row>
    <row r="5" spans="1:7" ht="14.65" thickBot="1" x14ac:dyDescent="0.5">
      <c r="B5" s="45" t="s">
        <v>3</v>
      </c>
      <c r="C5" s="52">
        <v>2000</v>
      </c>
      <c r="D5" s="53">
        <v>1.03</v>
      </c>
    </row>
    <row r="6" spans="1:7" ht="14.65" thickBot="1" x14ac:dyDescent="0.5"/>
    <row r="7" spans="1:7" ht="14.65" thickBot="1" x14ac:dyDescent="0.5">
      <c r="A7" s="1" t="s">
        <v>29</v>
      </c>
      <c r="B7" s="38"/>
      <c r="C7" s="38"/>
      <c r="D7" s="38"/>
      <c r="E7" s="2"/>
    </row>
    <row r="8" spans="1:7" ht="14.65" thickBot="1" x14ac:dyDescent="0.5">
      <c r="A8" s="20" t="s">
        <v>64</v>
      </c>
      <c r="B8" s="20" t="s">
        <v>30</v>
      </c>
      <c r="C8" s="20" t="s">
        <v>31</v>
      </c>
      <c r="D8" s="20" t="s">
        <v>32</v>
      </c>
      <c r="E8" s="20" t="s">
        <v>33</v>
      </c>
      <c r="G8" s="42" t="s">
        <v>65</v>
      </c>
    </row>
    <row r="9" spans="1:7" ht="14.65" thickBot="1" x14ac:dyDescent="0.5">
      <c r="A9" s="10" t="s">
        <v>62</v>
      </c>
      <c r="B9" s="30" t="s">
        <v>34</v>
      </c>
      <c r="C9" s="34">
        <v>0</v>
      </c>
      <c r="D9" s="25">
        <v>104</v>
      </c>
      <c r="E9" s="21">
        <f>C9*$C$4*D9</f>
        <v>0</v>
      </c>
      <c r="G9" s="41">
        <f>SUM(C9:C36)</f>
        <v>1</v>
      </c>
    </row>
    <row r="10" spans="1:7" ht="14.65" thickBot="1" x14ac:dyDescent="0.5">
      <c r="A10" s="11"/>
      <c r="B10" s="31" t="s">
        <v>35</v>
      </c>
      <c r="C10" s="34">
        <v>0</v>
      </c>
      <c r="D10" s="25">
        <v>6422</v>
      </c>
      <c r="E10" s="21">
        <f t="shared" ref="E10:E36" si="0">C10*$C$4*D10</f>
        <v>0</v>
      </c>
    </row>
    <row r="11" spans="1:7" ht="14.65" thickBot="1" x14ac:dyDescent="0.5">
      <c r="A11" s="11"/>
      <c r="B11" s="31" t="s">
        <v>36</v>
      </c>
      <c r="C11" s="34">
        <v>0</v>
      </c>
      <c r="D11" s="25">
        <v>330000000</v>
      </c>
      <c r="E11" s="21">
        <f t="shared" si="0"/>
        <v>0</v>
      </c>
      <c r="G11" s="42" t="s">
        <v>66</v>
      </c>
    </row>
    <row r="12" spans="1:7" ht="14.65" thickBot="1" x14ac:dyDescent="0.5">
      <c r="A12" s="11"/>
      <c r="B12" s="31" t="s">
        <v>37</v>
      </c>
      <c r="C12" s="34">
        <v>0</v>
      </c>
      <c r="D12" s="25">
        <v>210000</v>
      </c>
      <c r="E12" s="21">
        <f t="shared" si="0"/>
        <v>0</v>
      </c>
      <c r="G12" s="141">
        <f>SUM(E9:E36)</f>
        <v>66685.899999999994</v>
      </c>
    </row>
    <row r="13" spans="1:7" ht="14.65" thickBot="1" x14ac:dyDescent="0.5">
      <c r="A13" s="11"/>
      <c r="B13" s="31" t="s">
        <v>38</v>
      </c>
      <c r="C13" s="34">
        <v>0</v>
      </c>
      <c r="D13" s="25">
        <v>45295343.399999999</v>
      </c>
      <c r="E13" s="21">
        <f t="shared" si="0"/>
        <v>0</v>
      </c>
    </row>
    <row r="14" spans="1:7" ht="14.65" thickBot="1" x14ac:dyDescent="0.5">
      <c r="A14" s="11"/>
      <c r="B14" s="31" t="s">
        <v>39</v>
      </c>
      <c r="C14" s="34">
        <v>0</v>
      </c>
      <c r="D14" s="25">
        <v>24691800</v>
      </c>
      <c r="E14" s="21">
        <f t="shared" si="0"/>
        <v>0</v>
      </c>
      <c r="G14" s="42" t="s">
        <v>109</v>
      </c>
    </row>
    <row r="15" spans="1:7" ht="14.65" thickBot="1" x14ac:dyDescent="0.5">
      <c r="A15" s="11"/>
      <c r="B15" s="31" t="s">
        <v>40</v>
      </c>
      <c r="C15" s="34">
        <v>0</v>
      </c>
      <c r="D15" s="25">
        <v>652216.26</v>
      </c>
      <c r="E15" s="21">
        <f t="shared" si="0"/>
        <v>0</v>
      </c>
      <c r="G15" s="141">
        <f>SUM(E9:E36)*WAGES!J6</f>
        <v>20806000.799999997</v>
      </c>
    </row>
    <row r="16" spans="1:7" ht="14.65" thickBot="1" x14ac:dyDescent="0.5">
      <c r="A16" s="12"/>
      <c r="B16" s="31" t="s">
        <v>41</v>
      </c>
      <c r="C16" s="34">
        <v>0.11</v>
      </c>
      <c r="D16" s="25">
        <v>63.7</v>
      </c>
      <c r="E16" s="21">
        <f t="shared" si="0"/>
        <v>11911.9</v>
      </c>
    </row>
    <row r="17" spans="1:5" ht="14.65" thickBot="1" x14ac:dyDescent="0.5">
      <c r="A17" s="39" t="s">
        <v>42</v>
      </c>
      <c r="B17" s="32" t="s">
        <v>42</v>
      </c>
      <c r="C17" s="35">
        <v>0</v>
      </c>
      <c r="D17" s="26">
        <v>42</v>
      </c>
      <c r="E17" s="22">
        <f t="shared" si="0"/>
        <v>0</v>
      </c>
    </row>
    <row r="18" spans="1:5" x14ac:dyDescent="0.45">
      <c r="A18" s="13" t="s">
        <v>43</v>
      </c>
      <c r="B18" s="30" t="s">
        <v>43</v>
      </c>
      <c r="C18" s="36">
        <v>0</v>
      </c>
      <c r="D18" s="27">
        <v>700000000</v>
      </c>
      <c r="E18" s="23">
        <f t="shared" si="0"/>
        <v>0</v>
      </c>
    </row>
    <row r="19" spans="1:5" x14ac:dyDescent="0.45">
      <c r="A19" s="14"/>
      <c r="B19" s="31" t="s">
        <v>44</v>
      </c>
      <c r="C19" s="34">
        <v>0</v>
      </c>
      <c r="D19" s="25">
        <v>475000000</v>
      </c>
      <c r="E19" s="21">
        <f t="shared" si="0"/>
        <v>0</v>
      </c>
    </row>
    <row r="20" spans="1:5" x14ac:dyDescent="0.45">
      <c r="A20" s="14"/>
      <c r="B20" s="31" t="s">
        <v>45</v>
      </c>
      <c r="C20" s="34">
        <v>0</v>
      </c>
      <c r="D20" s="25">
        <v>425000000</v>
      </c>
      <c r="E20" s="21">
        <f t="shared" si="0"/>
        <v>0</v>
      </c>
    </row>
    <row r="21" spans="1:5" x14ac:dyDescent="0.45">
      <c r="A21" s="14"/>
      <c r="B21" s="31" t="s">
        <v>46</v>
      </c>
      <c r="C21" s="34">
        <v>0</v>
      </c>
      <c r="D21" s="25">
        <v>640000000</v>
      </c>
      <c r="E21" s="21">
        <f t="shared" si="0"/>
        <v>0</v>
      </c>
    </row>
    <row r="22" spans="1:5" x14ac:dyDescent="0.45">
      <c r="A22" s="14"/>
      <c r="B22" s="31" t="s">
        <v>47</v>
      </c>
      <c r="C22" s="34">
        <v>0</v>
      </c>
      <c r="D22" s="25">
        <v>290000000</v>
      </c>
      <c r="E22" s="21">
        <f t="shared" si="0"/>
        <v>0</v>
      </c>
    </row>
    <row r="23" spans="1:5" x14ac:dyDescent="0.45">
      <c r="A23" s="14"/>
      <c r="B23" s="31" t="s">
        <v>48</v>
      </c>
      <c r="C23" s="34">
        <v>0</v>
      </c>
      <c r="D23" s="25">
        <v>3000000000</v>
      </c>
      <c r="E23" s="21">
        <f t="shared" si="0"/>
        <v>0</v>
      </c>
    </row>
    <row r="24" spans="1:5" x14ac:dyDescent="0.45">
      <c r="A24" s="14"/>
      <c r="B24" s="31" t="s">
        <v>49</v>
      </c>
      <c r="C24" s="34">
        <v>0</v>
      </c>
      <c r="D24" s="25">
        <v>7500000</v>
      </c>
      <c r="E24" s="21">
        <f t="shared" si="0"/>
        <v>0</v>
      </c>
    </row>
    <row r="25" spans="1:5" x14ac:dyDescent="0.45">
      <c r="A25" s="14"/>
      <c r="B25" s="31" t="s">
        <v>50</v>
      </c>
      <c r="C25" s="34">
        <v>0</v>
      </c>
      <c r="D25" s="25">
        <v>15000000000</v>
      </c>
      <c r="E25" s="21">
        <f t="shared" si="0"/>
        <v>0</v>
      </c>
    </row>
    <row r="26" spans="1:5" x14ac:dyDescent="0.45">
      <c r="A26" s="14"/>
      <c r="B26" s="31" t="s">
        <v>51</v>
      </c>
      <c r="C26" s="34">
        <v>0</v>
      </c>
      <c r="D26" s="25">
        <v>2500000000</v>
      </c>
      <c r="E26" s="21">
        <f t="shared" si="0"/>
        <v>0</v>
      </c>
    </row>
    <row r="27" spans="1:5" x14ac:dyDescent="0.45">
      <c r="A27" s="14"/>
      <c r="B27" s="31" t="s">
        <v>52</v>
      </c>
      <c r="C27" s="34">
        <v>0</v>
      </c>
      <c r="D27" s="25">
        <v>250000000</v>
      </c>
      <c r="E27" s="21">
        <f t="shared" si="0"/>
        <v>0</v>
      </c>
    </row>
    <row r="28" spans="1:5" x14ac:dyDescent="0.45">
      <c r="A28" s="14"/>
      <c r="B28" s="31" t="s">
        <v>53</v>
      </c>
      <c r="C28" s="34">
        <v>0</v>
      </c>
      <c r="D28" s="25">
        <v>122500000</v>
      </c>
      <c r="E28" s="21">
        <f t="shared" si="0"/>
        <v>0</v>
      </c>
    </row>
    <row r="29" spans="1:5" x14ac:dyDescent="0.45">
      <c r="A29" s="14"/>
      <c r="B29" s="31" t="s">
        <v>54</v>
      </c>
      <c r="C29" s="34">
        <v>0</v>
      </c>
      <c r="D29" s="25">
        <v>1200000000</v>
      </c>
      <c r="E29" s="21">
        <f t="shared" si="0"/>
        <v>0</v>
      </c>
    </row>
    <row r="30" spans="1:5" x14ac:dyDescent="0.45">
      <c r="A30" s="15"/>
      <c r="B30" s="33" t="s">
        <v>55</v>
      </c>
      <c r="C30" s="37">
        <v>0</v>
      </c>
      <c r="D30" s="28">
        <v>77000000</v>
      </c>
      <c r="E30" s="24">
        <f t="shared" si="0"/>
        <v>0</v>
      </c>
    </row>
    <row r="31" spans="1:5" x14ac:dyDescent="0.45">
      <c r="A31" s="16" t="s">
        <v>63</v>
      </c>
      <c r="B31" s="31" t="s">
        <v>56</v>
      </c>
      <c r="C31" s="34">
        <v>0.39</v>
      </c>
      <c r="D31" s="25">
        <v>24</v>
      </c>
      <c r="E31" s="21">
        <f t="shared" si="0"/>
        <v>15912</v>
      </c>
    </row>
    <row r="32" spans="1:5" x14ac:dyDescent="0.45">
      <c r="A32" s="17"/>
      <c r="B32" s="31" t="s">
        <v>57</v>
      </c>
      <c r="C32" s="34">
        <v>0.01</v>
      </c>
      <c r="D32" s="25">
        <v>192</v>
      </c>
      <c r="E32" s="21">
        <f t="shared" si="0"/>
        <v>3264</v>
      </c>
    </row>
    <row r="33" spans="1:5" x14ac:dyDescent="0.45">
      <c r="A33" s="17"/>
      <c r="B33" s="31" t="s">
        <v>58</v>
      </c>
      <c r="C33" s="34">
        <v>0.06</v>
      </c>
      <c r="D33" s="25">
        <v>62</v>
      </c>
      <c r="E33" s="21">
        <f t="shared" si="0"/>
        <v>6324</v>
      </c>
    </row>
    <row r="34" spans="1:5" x14ac:dyDescent="0.45">
      <c r="A34" s="17"/>
      <c r="B34" s="31" t="s">
        <v>59</v>
      </c>
      <c r="C34" s="34">
        <v>0</v>
      </c>
      <c r="D34" s="25">
        <v>310</v>
      </c>
      <c r="E34" s="21">
        <f t="shared" si="0"/>
        <v>0</v>
      </c>
    </row>
    <row r="35" spans="1:5" x14ac:dyDescent="0.45">
      <c r="A35" s="17"/>
      <c r="B35" s="31" t="s">
        <v>60</v>
      </c>
      <c r="C35" s="34">
        <v>0.42</v>
      </c>
      <c r="D35" s="25">
        <v>39</v>
      </c>
      <c r="E35" s="21">
        <f t="shared" si="0"/>
        <v>27846</v>
      </c>
    </row>
    <row r="36" spans="1:5" x14ac:dyDescent="0.45">
      <c r="A36" s="18"/>
      <c r="B36" s="33" t="s">
        <v>61</v>
      </c>
      <c r="C36" s="37">
        <v>0.01</v>
      </c>
      <c r="D36" s="28">
        <v>84</v>
      </c>
      <c r="E36" s="24">
        <f t="shared" si="0"/>
        <v>1428</v>
      </c>
    </row>
  </sheetData>
  <autoFilter ref="A8:E8" xr:uid="{0FB04118-BBAA-403D-B99C-B11D1ADCFC9B}"/>
  <mergeCells count="6">
    <mergeCell ref="A1:E1"/>
    <mergeCell ref="A9:A16"/>
    <mergeCell ref="A18:A30"/>
    <mergeCell ref="A31:A36"/>
    <mergeCell ref="A7:E7"/>
    <mergeCell ref="B3:C3"/>
  </mergeCells>
  <conditionalFormatting sqref="G9">
    <cfRule type="cellIs" dxfId="5" priority="3" operator="notEqual">
      <formula>100%</formula>
    </cfRule>
    <cfRule type="cellIs" dxfId="4" priority="4" operator="equal">
      <formula>100%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5A5D-F4FE-4667-ADE8-739BB8C3C8F8}">
  <dimension ref="B1:L40"/>
  <sheetViews>
    <sheetView workbookViewId="0">
      <selection activeCell="D43" sqref="D43"/>
    </sheetView>
  </sheetViews>
  <sheetFormatPr defaultRowHeight="14.25" x14ac:dyDescent="0.45"/>
  <cols>
    <col min="2" max="2" width="23.19921875" customWidth="1"/>
    <col min="3" max="3" width="20.3984375" customWidth="1"/>
    <col min="5" max="5" width="12.6640625" customWidth="1"/>
    <col min="6" max="6" width="16.796875" customWidth="1"/>
    <col min="9" max="9" width="12.9296875" customWidth="1"/>
  </cols>
  <sheetData>
    <row r="1" spans="2:12" x14ac:dyDescent="0.45">
      <c r="B1" s="76" t="s">
        <v>5</v>
      </c>
      <c r="C1" s="77"/>
      <c r="D1" s="77"/>
      <c r="E1" s="77"/>
      <c r="F1" s="78"/>
    </row>
    <row r="2" spans="2:12" ht="14.65" thickBot="1" x14ac:dyDescent="0.5">
      <c r="B2" s="79"/>
      <c r="C2" s="80"/>
      <c r="D2" s="80"/>
      <c r="E2" s="80"/>
      <c r="F2" s="81"/>
    </row>
    <row r="3" spans="2:12" ht="14.65" thickBot="1" x14ac:dyDescent="0.5"/>
    <row r="4" spans="2:12" ht="14.65" thickBot="1" x14ac:dyDescent="0.5">
      <c r="B4" s="43" t="s">
        <v>6</v>
      </c>
      <c r="C4" s="46"/>
      <c r="D4" s="46"/>
      <c r="E4" s="46"/>
      <c r="F4" s="47"/>
      <c r="I4" s="59" t="s">
        <v>26</v>
      </c>
      <c r="J4" s="60">
        <v>312</v>
      </c>
    </row>
    <row r="5" spans="2:12" ht="14.65" thickBot="1" x14ac:dyDescent="0.5">
      <c r="B5" s="45" t="s">
        <v>7</v>
      </c>
      <c r="C5" s="67" t="s">
        <v>12</v>
      </c>
      <c r="D5" s="67" t="s">
        <v>10</v>
      </c>
      <c r="E5" s="67" t="s">
        <v>8</v>
      </c>
      <c r="F5" s="68" t="s">
        <v>11</v>
      </c>
    </row>
    <row r="6" spans="2:12" x14ac:dyDescent="0.45">
      <c r="B6" s="56" t="s">
        <v>67</v>
      </c>
      <c r="C6" s="61">
        <v>5200</v>
      </c>
      <c r="D6" s="55" t="s">
        <v>77</v>
      </c>
      <c r="E6" s="63">
        <v>1.34</v>
      </c>
      <c r="F6" s="65">
        <f>C6*$J$4*E6</f>
        <v>2174016</v>
      </c>
    </row>
    <row r="7" spans="2:12" x14ac:dyDescent="0.45">
      <c r="B7" s="57" t="s">
        <v>68</v>
      </c>
      <c r="C7" s="62">
        <v>720</v>
      </c>
      <c r="D7" s="54" t="s">
        <v>73</v>
      </c>
      <c r="E7" s="64">
        <v>0.14000000000000001</v>
      </c>
      <c r="F7" s="66">
        <f t="shared" ref="F7:F20" si="0">C7*$J$4*E7</f>
        <v>31449.600000000002</v>
      </c>
    </row>
    <row r="8" spans="2:12" x14ac:dyDescent="0.45">
      <c r="B8" s="57" t="s">
        <v>120</v>
      </c>
      <c r="C8" s="62">
        <v>3500</v>
      </c>
      <c r="D8" s="54" t="s">
        <v>74</v>
      </c>
      <c r="E8" s="64">
        <v>2.12</v>
      </c>
      <c r="F8" s="66">
        <f t="shared" si="0"/>
        <v>2315040</v>
      </c>
      <c r="L8" t="s">
        <v>9</v>
      </c>
    </row>
    <row r="9" spans="2:12" x14ac:dyDescent="0.45">
      <c r="B9" s="57" t="s">
        <v>69</v>
      </c>
      <c r="C9" s="62">
        <v>33</v>
      </c>
      <c r="D9" s="54" t="s">
        <v>75</v>
      </c>
      <c r="E9" s="64">
        <v>0.13</v>
      </c>
      <c r="F9" s="66">
        <f t="shared" si="0"/>
        <v>1338.48</v>
      </c>
    </row>
    <row r="10" spans="2:12" x14ac:dyDescent="0.45">
      <c r="B10" s="57" t="s">
        <v>70</v>
      </c>
      <c r="C10" s="62">
        <v>29</v>
      </c>
      <c r="D10" s="54" t="s">
        <v>75</v>
      </c>
      <c r="E10" s="64">
        <v>4</v>
      </c>
      <c r="F10" s="66">
        <f t="shared" si="0"/>
        <v>36192</v>
      </c>
    </row>
    <row r="11" spans="2:12" x14ac:dyDescent="0.45">
      <c r="B11" s="57" t="s">
        <v>71</v>
      </c>
      <c r="C11" s="62">
        <v>0.82</v>
      </c>
      <c r="D11" s="54" t="s">
        <v>75</v>
      </c>
      <c r="E11" s="64">
        <v>1200</v>
      </c>
      <c r="F11" s="66">
        <f t="shared" si="0"/>
        <v>307007.99999999994</v>
      </c>
    </row>
    <row r="12" spans="2:12" ht="14.65" thickBot="1" x14ac:dyDescent="0.5">
      <c r="B12" s="57" t="s">
        <v>72</v>
      </c>
      <c r="C12" s="62">
        <v>410</v>
      </c>
      <c r="D12" s="54" t="s">
        <v>76</v>
      </c>
      <c r="E12" s="64">
        <v>0.05</v>
      </c>
      <c r="F12" s="66">
        <f t="shared" si="0"/>
        <v>6396</v>
      </c>
    </row>
    <row r="13" spans="2:12" hidden="1" x14ac:dyDescent="0.45">
      <c r="B13" s="57"/>
      <c r="C13" s="62"/>
      <c r="D13" s="48"/>
      <c r="E13" s="64"/>
      <c r="F13" s="66">
        <f t="shared" si="0"/>
        <v>0</v>
      </c>
    </row>
    <row r="14" spans="2:12" hidden="1" x14ac:dyDescent="0.45">
      <c r="B14" s="57"/>
      <c r="C14" s="62"/>
      <c r="D14" s="48"/>
      <c r="E14" s="64"/>
      <c r="F14" s="66">
        <f t="shared" si="0"/>
        <v>0</v>
      </c>
    </row>
    <row r="15" spans="2:12" hidden="1" x14ac:dyDescent="0.45">
      <c r="B15" s="57"/>
      <c r="C15" s="62"/>
      <c r="D15" s="48"/>
      <c r="E15" s="64"/>
      <c r="F15" s="66">
        <f t="shared" si="0"/>
        <v>0</v>
      </c>
    </row>
    <row r="16" spans="2:12" hidden="1" x14ac:dyDescent="0.45">
      <c r="B16" s="57"/>
      <c r="C16" s="62"/>
      <c r="D16" s="48"/>
      <c r="E16" s="64"/>
      <c r="F16" s="66">
        <f t="shared" si="0"/>
        <v>0</v>
      </c>
    </row>
    <row r="17" spans="2:6" hidden="1" x14ac:dyDescent="0.45">
      <c r="B17" s="57"/>
      <c r="C17" s="62"/>
      <c r="D17" s="48"/>
      <c r="E17" s="64"/>
      <c r="F17" s="66">
        <f t="shared" si="0"/>
        <v>0</v>
      </c>
    </row>
    <row r="18" spans="2:6" hidden="1" x14ac:dyDescent="0.45">
      <c r="B18" s="57"/>
      <c r="C18" s="62"/>
      <c r="D18" s="48"/>
      <c r="E18" s="64"/>
      <c r="F18" s="66">
        <f t="shared" si="0"/>
        <v>0</v>
      </c>
    </row>
    <row r="19" spans="2:6" ht="14.65" hidden="1" thickBot="1" x14ac:dyDescent="0.5">
      <c r="B19" s="69"/>
      <c r="C19" s="70"/>
      <c r="D19" s="29"/>
      <c r="E19" s="71"/>
      <c r="F19" s="72">
        <f t="shared" si="0"/>
        <v>0</v>
      </c>
    </row>
    <row r="20" spans="2:6" ht="14.65" thickBot="1" x14ac:dyDescent="0.5">
      <c r="B20" s="112" t="s">
        <v>15</v>
      </c>
      <c r="C20" s="113"/>
      <c r="D20" s="114"/>
      <c r="E20" s="115"/>
      <c r="F20" s="116">
        <f>SUM(F6:F19)</f>
        <v>4871440.08</v>
      </c>
    </row>
    <row r="21" spans="2:6" ht="14.65" thickBot="1" x14ac:dyDescent="0.5"/>
    <row r="22" spans="2:6" ht="14.65" thickBot="1" x14ac:dyDescent="0.5">
      <c r="B22" s="3" t="s">
        <v>13</v>
      </c>
      <c r="C22" s="6"/>
    </row>
    <row r="23" spans="2:6" ht="14.65" thickBot="1" x14ac:dyDescent="0.5">
      <c r="B23" s="82" t="s">
        <v>7</v>
      </c>
      <c r="C23" s="82" t="s">
        <v>14</v>
      </c>
    </row>
    <row r="24" spans="2:6" x14ac:dyDescent="0.45">
      <c r="B24" s="56" t="s">
        <v>129</v>
      </c>
      <c r="C24" s="73">
        <v>3200000</v>
      </c>
    </row>
    <row r="25" spans="2:6" x14ac:dyDescent="0.45">
      <c r="B25" s="57" t="s">
        <v>132</v>
      </c>
      <c r="C25" s="74">
        <v>3000000</v>
      </c>
    </row>
    <row r="26" spans="2:6" x14ac:dyDescent="0.45">
      <c r="B26" s="57" t="s">
        <v>131</v>
      </c>
      <c r="C26" s="74">
        <v>1000000</v>
      </c>
    </row>
    <row r="27" spans="2:6" x14ac:dyDescent="0.45">
      <c r="B27" s="57" t="s">
        <v>78</v>
      </c>
      <c r="C27" s="74">
        <v>4200000</v>
      </c>
    </row>
    <row r="28" spans="2:6" x14ac:dyDescent="0.45">
      <c r="B28" s="57" t="s">
        <v>79</v>
      </c>
      <c r="C28" s="74">
        <v>246093</v>
      </c>
    </row>
    <row r="29" spans="2:6" x14ac:dyDescent="0.45">
      <c r="B29" s="57" t="s">
        <v>128</v>
      </c>
      <c r="C29" s="74">
        <v>3890000</v>
      </c>
    </row>
    <row r="30" spans="2:6" x14ac:dyDescent="0.45">
      <c r="B30" s="57" t="s">
        <v>130</v>
      </c>
      <c r="C30" s="74">
        <v>42000</v>
      </c>
    </row>
    <row r="31" spans="2:6" x14ac:dyDescent="0.45">
      <c r="B31" s="57" t="s">
        <v>80</v>
      </c>
      <c r="C31" s="74">
        <v>2600000</v>
      </c>
    </row>
    <row r="32" spans="2:6" ht="14.65" thickBot="1" x14ac:dyDescent="0.5">
      <c r="B32" s="57" t="s">
        <v>127</v>
      </c>
      <c r="C32" s="74">
        <v>1600000</v>
      </c>
    </row>
    <row r="33" spans="2:6" hidden="1" x14ac:dyDescent="0.45">
      <c r="B33" s="57"/>
      <c r="C33" s="74"/>
    </row>
    <row r="34" spans="2:6" hidden="1" x14ac:dyDescent="0.45">
      <c r="B34" s="57"/>
      <c r="C34" s="74"/>
    </row>
    <row r="35" spans="2:6" hidden="1" x14ac:dyDescent="0.45">
      <c r="B35" s="57"/>
      <c r="C35" s="74"/>
    </row>
    <row r="36" spans="2:6" hidden="1" x14ac:dyDescent="0.45">
      <c r="B36" s="57"/>
      <c r="C36" s="74"/>
    </row>
    <row r="37" spans="2:6" hidden="1" x14ac:dyDescent="0.45">
      <c r="B37" s="57"/>
      <c r="C37" s="74"/>
    </row>
    <row r="38" spans="2:6" hidden="1" x14ac:dyDescent="0.45">
      <c r="B38" s="57"/>
      <c r="C38" s="74"/>
    </row>
    <row r="39" spans="2:6" ht="14.65" hidden="1" thickBot="1" x14ac:dyDescent="0.5">
      <c r="B39" s="69"/>
      <c r="C39" s="75"/>
      <c r="E39" s="142" t="s">
        <v>16</v>
      </c>
      <c r="F39" s="142"/>
    </row>
    <row r="40" spans="2:6" ht="14.65" thickBot="1" x14ac:dyDescent="0.5">
      <c r="B40" s="112" t="s">
        <v>15</v>
      </c>
      <c r="C40" s="117">
        <f>SUM(C24:C39)</f>
        <v>19778093</v>
      </c>
      <c r="E40" s="143"/>
      <c r="F40" s="144"/>
    </row>
  </sheetData>
  <mergeCells count="4">
    <mergeCell ref="B1:F2"/>
    <mergeCell ref="B4:F4"/>
    <mergeCell ref="B22:C22"/>
    <mergeCell ref="E39:F39"/>
  </mergeCells>
  <conditionalFormatting sqref="F6:F20">
    <cfRule type="cellIs" dxfId="3" priority="2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AD69-F688-45EF-869F-DC4E39F55923}">
  <dimension ref="B2:J42"/>
  <sheetViews>
    <sheetView workbookViewId="0">
      <selection activeCell="B10" sqref="B10"/>
    </sheetView>
  </sheetViews>
  <sheetFormatPr defaultRowHeight="14.25" x14ac:dyDescent="0.45"/>
  <cols>
    <col min="2" max="2" width="19.6640625" bestFit="1" customWidth="1"/>
    <col min="3" max="3" width="14.19921875" customWidth="1"/>
    <col min="5" max="5" width="13" customWidth="1"/>
    <col min="9" max="9" width="15.33203125" bestFit="1" customWidth="1"/>
  </cols>
  <sheetData>
    <row r="2" spans="2:10" ht="14.65" thickBot="1" x14ac:dyDescent="0.5"/>
    <row r="3" spans="2:10" ht="14.65" thickBot="1" x14ac:dyDescent="0.5">
      <c r="B3" s="3" t="s">
        <v>18</v>
      </c>
      <c r="C3" s="5"/>
      <c r="D3" s="5"/>
      <c r="E3" s="6"/>
      <c r="I3" s="3" t="s">
        <v>23</v>
      </c>
      <c r="J3" s="6"/>
    </row>
    <row r="4" spans="2:10" ht="14.65" thickBot="1" x14ac:dyDescent="0.5">
      <c r="B4" s="94" t="s">
        <v>19</v>
      </c>
      <c r="C4" s="40" t="s">
        <v>20</v>
      </c>
      <c r="D4" s="40" t="s">
        <v>21</v>
      </c>
      <c r="E4" s="109" t="s">
        <v>22</v>
      </c>
      <c r="I4" s="91" t="s">
        <v>24</v>
      </c>
      <c r="J4" s="88">
        <v>10</v>
      </c>
    </row>
    <row r="5" spans="2:10" x14ac:dyDescent="0.45">
      <c r="B5" s="95" t="s">
        <v>81</v>
      </c>
      <c r="C5" s="106">
        <v>21</v>
      </c>
      <c r="D5" s="56">
        <v>4</v>
      </c>
      <c r="E5" s="102">
        <f>C5*D5*$J$4*$J$5*$J$6</f>
        <v>262080</v>
      </c>
      <c r="I5" s="92" t="s">
        <v>25</v>
      </c>
      <c r="J5" s="89">
        <v>1</v>
      </c>
    </row>
    <row r="6" spans="2:10" ht="14.65" thickBot="1" x14ac:dyDescent="0.5">
      <c r="B6" s="96" t="s">
        <v>82</v>
      </c>
      <c r="C6" s="107">
        <v>29</v>
      </c>
      <c r="D6" s="57">
        <v>4</v>
      </c>
      <c r="E6" s="103">
        <f t="shared" ref="E6:E20" si="0">C6*D6*$J$4*$J$5*$J$6</f>
        <v>361920</v>
      </c>
      <c r="I6" s="93" t="s">
        <v>26</v>
      </c>
      <c r="J6" s="90">
        <v>312</v>
      </c>
    </row>
    <row r="7" spans="2:10" x14ac:dyDescent="0.45">
      <c r="B7" s="96" t="s">
        <v>83</v>
      </c>
      <c r="C7" s="107">
        <v>38</v>
      </c>
      <c r="D7" s="57">
        <v>6</v>
      </c>
      <c r="E7" s="103">
        <f t="shared" si="0"/>
        <v>711360</v>
      </c>
    </row>
    <row r="8" spans="2:10" x14ac:dyDescent="0.45">
      <c r="B8" s="96" t="s">
        <v>84</v>
      </c>
      <c r="C8" s="107">
        <v>20</v>
      </c>
      <c r="D8" s="57">
        <v>16</v>
      </c>
      <c r="E8" s="103">
        <f t="shared" si="0"/>
        <v>998400</v>
      </c>
    </row>
    <row r="9" spans="2:10" x14ac:dyDescent="0.45">
      <c r="B9" s="96" t="s">
        <v>85</v>
      </c>
      <c r="C9" s="107">
        <v>34</v>
      </c>
      <c r="D9" s="57">
        <v>14</v>
      </c>
      <c r="E9" s="103">
        <f t="shared" si="0"/>
        <v>1485120</v>
      </c>
    </row>
    <row r="10" spans="2:10" x14ac:dyDescent="0.45">
      <c r="B10" s="96" t="s">
        <v>86</v>
      </c>
      <c r="C10" s="107">
        <v>15</v>
      </c>
      <c r="D10" s="57">
        <v>6</v>
      </c>
      <c r="E10" s="103">
        <f t="shared" si="0"/>
        <v>280800</v>
      </c>
    </row>
    <row r="11" spans="2:10" x14ac:dyDescent="0.45">
      <c r="B11" s="96" t="s">
        <v>87</v>
      </c>
      <c r="C11" s="107">
        <v>31</v>
      </c>
      <c r="D11" s="57">
        <v>12</v>
      </c>
      <c r="E11" s="103">
        <f t="shared" si="0"/>
        <v>1160640</v>
      </c>
    </row>
    <row r="12" spans="2:10" ht="14.65" thickBot="1" x14ac:dyDescent="0.5">
      <c r="B12" s="96" t="s">
        <v>88</v>
      </c>
      <c r="C12" s="107">
        <v>25</v>
      </c>
      <c r="D12" s="57">
        <v>22</v>
      </c>
      <c r="E12" s="103">
        <f t="shared" si="0"/>
        <v>1716000</v>
      </c>
    </row>
    <row r="13" spans="2:10" hidden="1" x14ac:dyDescent="0.45">
      <c r="B13" s="96"/>
      <c r="C13" s="107"/>
      <c r="D13" s="57"/>
      <c r="E13" s="103">
        <f t="shared" si="0"/>
        <v>0</v>
      </c>
    </row>
    <row r="14" spans="2:10" hidden="1" x14ac:dyDescent="0.45">
      <c r="B14" s="96"/>
      <c r="C14" s="107"/>
      <c r="D14" s="57"/>
      <c r="E14" s="103">
        <f t="shared" si="0"/>
        <v>0</v>
      </c>
    </row>
    <row r="15" spans="2:10" hidden="1" x14ac:dyDescent="0.45">
      <c r="B15" s="96"/>
      <c r="C15" s="107"/>
      <c r="D15" s="57"/>
      <c r="E15" s="103">
        <f t="shared" si="0"/>
        <v>0</v>
      </c>
    </row>
    <row r="16" spans="2:10" hidden="1" x14ac:dyDescent="0.45">
      <c r="B16" s="96"/>
      <c r="C16" s="107"/>
      <c r="D16" s="57"/>
      <c r="E16" s="103">
        <f t="shared" si="0"/>
        <v>0</v>
      </c>
    </row>
    <row r="17" spans="2:5" hidden="1" x14ac:dyDescent="0.45">
      <c r="B17" s="96"/>
      <c r="C17" s="107"/>
      <c r="D17" s="57"/>
      <c r="E17" s="103">
        <f t="shared" si="0"/>
        <v>0</v>
      </c>
    </row>
    <row r="18" spans="2:5" hidden="1" x14ac:dyDescent="0.45">
      <c r="B18" s="96"/>
      <c r="C18" s="107"/>
      <c r="D18" s="57"/>
      <c r="E18" s="103">
        <f t="shared" si="0"/>
        <v>0</v>
      </c>
    </row>
    <row r="19" spans="2:5" hidden="1" x14ac:dyDescent="0.45">
      <c r="B19" s="96"/>
      <c r="C19" s="107"/>
      <c r="D19" s="57"/>
      <c r="E19" s="103">
        <f t="shared" si="0"/>
        <v>0</v>
      </c>
    </row>
    <row r="20" spans="2:5" ht="14.65" hidden="1" thickBot="1" x14ac:dyDescent="0.5">
      <c r="B20" s="97"/>
      <c r="C20" s="108"/>
      <c r="D20" s="58"/>
      <c r="E20" s="104">
        <f t="shared" si="0"/>
        <v>0</v>
      </c>
    </row>
    <row r="21" spans="2:5" ht="14.65" thickBot="1" x14ac:dyDescent="0.5">
      <c r="B21" s="19" t="s">
        <v>15</v>
      </c>
      <c r="C21" s="8"/>
      <c r="D21" s="19">
        <f>SUM(D5:D20)</f>
        <v>84</v>
      </c>
      <c r="E21" s="84">
        <f>SUM(E5:E20)</f>
        <v>6976320</v>
      </c>
    </row>
    <row r="22" spans="2:5" ht="14.65" thickBot="1" x14ac:dyDescent="0.5"/>
    <row r="23" spans="2:5" ht="14.65" thickBot="1" x14ac:dyDescent="0.5">
      <c r="B23" s="83" t="s">
        <v>27</v>
      </c>
      <c r="C23" s="98"/>
      <c r="D23" s="98"/>
      <c r="E23" s="105"/>
    </row>
    <row r="24" spans="2:5" ht="14.65" thickBot="1" x14ac:dyDescent="0.5">
      <c r="B24" s="94" t="s">
        <v>19</v>
      </c>
      <c r="C24" s="40" t="s">
        <v>28</v>
      </c>
      <c r="D24" s="40" t="s">
        <v>21</v>
      </c>
      <c r="E24" s="40" t="s">
        <v>22</v>
      </c>
    </row>
    <row r="25" spans="2:5" x14ac:dyDescent="0.45">
      <c r="B25" s="95" t="s">
        <v>113</v>
      </c>
      <c r="C25" s="99">
        <v>120000</v>
      </c>
      <c r="D25" s="56">
        <v>1</v>
      </c>
      <c r="E25" s="85">
        <f>D25*C25</f>
        <v>120000</v>
      </c>
    </row>
    <row r="26" spans="2:5" x14ac:dyDescent="0.45">
      <c r="B26" s="96" t="s">
        <v>89</v>
      </c>
      <c r="C26" s="100">
        <v>100000</v>
      </c>
      <c r="D26" s="57">
        <v>0</v>
      </c>
      <c r="E26" s="86">
        <f t="shared" ref="E26:E41" si="1">D26*C26</f>
        <v>0</v>
      </c>
    </row>
    <row r="27" spans="2:5" x14ac:dyDescent="0.45">
      <c r="B27" s="96" t="s">
        <v>90</v>
      </c>
      <c r="C27" s="100">
        <v>70000</v>
      </c>
      <c r="D27" s="57">
        <v>2</v>
      </c>
      <c r="E27" s="86">
        <f t="shared" si="1"/>
        <v>140000</v>
      </c>
    </row>
    <row r="28" spans="2:5" x14ac:dyDescent="0.45">
      <c r="B28" s="96" t="s">
        <v>118</v>
      </c>
      <c r="C28" s="100">
        <v>80000</v>
      </c>
      <c r="D28" s="57">
        <v>2</v>
      </c>
      <c r="E28" s="86">
        <f t="shared" si="1"/>
        <v>160000</v>
      </c>
    </row>
    <row r="29" spans="2:5" x14ac:dyDescent="0.45">
      <c r="B29" s="96" t="s">
        <v>91</v>
      </c>
      <c r="C29" s="100">
        <v>85000</v>
      </c>
      <c r="D29" s="57">
        <v>1</v>
      </c>
      <c r="E29" s="86">
        <f t="shared" si="1"/>
        <v>85000</v>
      </c>
    </row>
    <row r="30" spans="2:5" x14ac:dyDescent="0.45">
      <c r="B30" s="96" t="s">
        <v>117</v>
      </c>
      <c r="C30" s="100">
        <v>40000</v>
      </c>
      <c r="D30" s="57">
        <v>2</v>
      </c>
      <c r="E30" s="86">
        <f t="shared" si="1"/>
        <v>80000</v>
      </c>
    </row>
    <row r="31" spans="2:5" x14ac:dyDescent="0.45">
      <c r="B31" s="96" t="s">
        <v>92</v>
      </c>
      <c r="C31" s="100">
        <v>40000</v>
      </c>
      <c r="D31" s="57">
        <v>5</v>
      </c>
      <c r="E31" s="86">
        <f t="shared" si="1"/>
        <v>200000</v>
      </c>
    </row>
    <row r="32" spans="2:5" x14ac:dyDescent="0.45">
      <c r="B32" s="96" t="s">
        <v>116</v>
      </c>
      <c r="C32" s="100">
        <v>55000</v>
      </c>
      <c r="D32" s="57">
        <v>0</v>
      </c>
      <c r="E32" s="86">
        <f t="shared" si="1"/>
        <v>0</v>
      </c>
    </row>
    <row r="33" spans="2:5" x14ac:dyDescent="0.45">
      <c r="B33" s="96" t="s">
        <v>114</v>
      </c>
      <c r="C33" s="100">
        <v>38000</v>
      </c>
      <c r="D33" s="57">
        <v>1</v>
      </c>
      <c r="E33" s="86">
        <f t="shared" si="1"/>
        <v>38000</v>
      </c>
    </row>
    <row r="34" spans="2:5" x14ac:dyDescent="0.45">
      <c r="B34" s="96" t="s">
        <v>111</v>
      </c>
      <c r="C34" s="100">
        <v>65000</v>
      </c>
      <c r="D34" s="57">
        <v>0</v>
      </c>
      <c r="E34" s="86">
        <f t="shared" si="1"/>
        <v>0</v>
      </c>
    </row>
    <row r="35" spans="2:5" x14ac:dyDescent="0.45">
      <c r="B35" s="96" t="s">
        <v>115</v>
      </c>
      <c r="C35" s="100">
        <v>38000</v>
      </c>
      <c r="D35" s="57">
        <v>2</v>
      </c>
      <c r="E35" s="86">
        <f t="shared" si="1"/>
        <v>76000</v>
      </c>
    </row>
    <row r="36" spans="2:5" x14ac:dyDescent="0.45">
      <c r="B36" s="96" t="s">
        <v>93</v>
      </c>
      <c r="C36" s="100">
        <v>40000</v>
      </c>
      <c r="D36" s="57">
        <v>1</v>
      </c>
      <c r="E36" s="86">
        <f t="shared" si="1"/>
        <v>40000</v>
      </c>
    </row>
    <row r="37" spans="2:5" hidden="1" x14ac:dyDescent="0.45">
      <c r="B37" s="96"/>
      <c r="C37" s="100"/>
      <c r="D37" s="57"/>
      <c r="E37" s="86">
        <f t="shared" si="1"/>
        <v>0</v>
      </c>
    </row>
    <row r="38" spans="2:5" hidden="1" x14ac:dyDescent="0.45">
      <c r="B38" s="96"/>
      <c r="C38" s="100"/>
      <c r="D38" s="57"/>
      <c r="E38" s="86">
        <f t="shared" si="1"/>
        <v>0</v>
      </c>
    </row>
    <row r="39" spans="2:5" hidden="1" x14ac:dyDescent="0.45">
      <c r="B39" s="96"/>
      <c r="C39" s="100"/>
      <c r="D39" s="57"/>
      <c r="E39" s="86">
        <f t="shared" si="1"/>
        <v>0</v>
      </c>
    </row>
    <row r="40" spans="2:5" hidden="1" x14ac:dyDescent="0.45">
      <c r="B40" s="96"/>
      <c r="C40" s="100"/>
      <c r="D40" s="57"/>
      <c r="E40" s="86">
        <f t="shared" si="1"/>
        <v>0</v>
      </c>
    </row>
    <row r="41" spans="2:5" ht="14.65" hidden="1" thickBot="1" x14ac:dyDescent="0.5">
      <c r="B41" s="97"/>
      <c r="C41" s="101"/>
      <c r="D41" s="58"/>
      <c r="E41" s="87">
        <f t="shared" si="1"/>
        <v>0</v>
      </c>
    </row>
    <row r="42" spans="2:5" ht="14.65" thickBot="1" x14ac:dyDescent="0.5">
      <c r="B42" s="9" t="s">
        <v>15</v>
      </c>
      <c r="C42" s="4"/>
      <c r="D42" s="4">
        <f>SUM(D25:D41)</f>
        <v>17</v>
      </c>
      <c r="E42" s="84">
        <f>SUM(E25:E41)</f>
        <v>939000</v>
      </c>
    </row>
  </sheetData>
  <mergeCells count="3">
    <mergeCell ref="I3:J3"/>
    <mergeCell ref="B3:E3"/>
    <mergeCell ref="B23:E23"/>
  </mergeCells>
  <conditionalFormatting sqref="E5:E21">
    <cfRule type="cellIs" dxfId="1" priority="2" operator="greaterThan">
      <formula>0</formula>
    </cfRule>
  </conditionalFormatting>
  <conditionalFormatting sqref="E25:E4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54F8-B87E-45DB-9FE7-A21B0D2D57D4}">
  <sheetPr>
    <tabColor theme="8"/>
  </sheetPr>
  <dimension ref="A1:AV86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82" sqref="D82"/>
    </sheetView>
  </sheetViews>
  <sheetFormatPr defaultRowHeight="14.25" outlineLevelRow="1" x14ac:dyDescent="0.45"/>
  <cols>
    <col min="2" max="2" width="16.33203125" customWidth="1"/>
    <col min="3" max="3" width="16.86328125" customWidth="1"/>
    <col min="4" max="4" width="37.3984375" style="110" customWidth="1"/>
    <col min="5" max="5" width="19.1328125" customWidth="1"/>
    <col min="6" max="6" width="18.19921875" customWidth="1"/>
    <col min="7" max="7" width="18.73046875" customWidth="1"/>
    <col min="8" max="8" width="17.53125" customWidth="1"/>
    <col min="9" max="9" width="16.33203125" customWidth="1"/>
    <col min="10" max="10" width="17.1328125" customWidth="1"/>
    <col min="11" max="11" width="19.6640625" customWidth="1"/>
    <col min="12" max="12" width="18.9296875" customWidth="1"/>
    <col min="13" max="13" width="19" customWidth="1"/>
    <col min="14" max="14" width="18.33203125" customWidth="1"/>
    <col min="15" max="15" width="17.19921875" customWidth="1"/>
    <col min="16" max="16" width="17.33203125" customWidth="1"/>
    <col min="17" max="18" width="13.19921875" customWidth="1"/>
    <col min="19" max="36" width="13.19921875" bestFit="1" customWidth="1"/>
    <col min="37" max="37" width="15.86328125" customWidth="1"/>
    <col min="38" max="38" width="17.265625" customWidth="1"/>
    <col min="39" max="39" width="17.1328125" customWidth="1"/>
    <col min="40" max="40" width="16.33203125" customWidth="1"/>
    <col min="41" max="41" width="18.796875" customWidth="1"/>
    <col min="42" max="42" width="18.59765625" customWidth="1"/>
    <col min="43" max="43" width="17.59765625" customWidth="1"/>
    <col min="44" max="44" width="19.796875" customWidth="1"/>
    <col min="45" max="45" width="17.796875" customWidth="1"/>
    <col min="46" max="46" width="21.53125" customWidth="1"/>
    <col min="47" max="47" width="17.19921875" customWidth="1"/>
    <col min="48" max="48" width="20.06640625" customWidth="1"/>
  </cols>
  <sheetData>
    <row r="1" spans="1:48" s="148" customFormat="1" ht="14.65" thickBot="1" x14ac:dyDescent="0.5">
      <c r="A1" s="1" t="s">
        <v>112</v>
      </c>
      <c r="B1" s="38"/>
      <c r="C1" s="38"/>
      <c r="D1" s="2"/>
    </row>
    <row r="2" spans="1:48" s="148" customFormat="1" x14ac:dyDescent="0.45">
      <c r="A2" s="145"/>
      <c r="B2" s="145"/>
      <c r="C2" s="145"/>
      <c r="D2" s="146"/>
    </row>
    <row r="3" spans="1:48" s="148" customFormat="1" x14ac:dyDescent="0.45">
      <c r="A3" s="145"/>
      <c r="B3" s="145"/>
      <c r="C3" s="145"/>
      <c r="D3" s="146"/>
    </row>
    <row r="4" spans="1:48" x14ac:dyDescent="0.45">
      <c r="A4" s="145"/>
      <c r="B4" s="145"/>
      <c r="C4" s="145"/>
      <c r="D4" s="147" t="s">
        <v>110</v>
      </c>
      <c r="E4" s="148">
        <v>1</v>
      </c>
      <c r="F4" s="148">
        <v>2</v>
      </c>
      <c r="G4" s="148">
        <v>3</v>
      </c>
      <c r="H4" s="148">
        <v>4</v>
      </c>
      <c r="I4" s="148">
        <v>5</v>
      </c>
      <c r="J4" s="148">
        <v>6</v>
      </c>
      <c r="K4" s="148">
        <v>7</v>
      </c>
      <c r="L4" s="148">
        <v>8</v>
      </c>
      <c r="M4" s="148">
        <v>9</v>
      </c>
      <c r="N4" s="148">
        <v>10</v>
      </c>
      <c r="O4" s="148">
        <v>11</v>
      </c>
      <c r="P4" s="148">
        <v>12</v>
      </c>
      <c r="Q4" s="148">
        <v>13</v>
      </c>
      <c r="R4" s="148">
        <v>14</v>
      </c>
      <c r="S4" s="148">
        <v>15</v>
      </c>
      <c r="T4" s="148">
        <v>16</v>
      </c>
      <c r="U4" s="148">
        <v>17</v>
      </c>
      <c r="V4" s="148">
        <v>18</v>
      </c>
      <c r="W4" s="148">
        <v>19</v>
      </c>
      <c r="X4" s="148">
        <v>20</v>
      </c>
      <c r="Y4" s="148">
        <v>21</v>
      </c>
      <c r="Z4" s="148">
        <v>22</v>
      </c>
      <c r="AA4" s="148">
        <v>23</v>
      </c>
      <c r="AB4" s="148">
        <v>24</v>
      </c>
      <c r="AC4" s="148">
        <v>25</v>
      </c>
      <c r="AD4" s="148">
        <v>26</v>
      </c>
      <c r="AE4" s="148">
        <v>27</v>
      </c>
      <c r="AF4" s="148">
        <v>28</v>
      </c>
      <c r="AG4" s="148">
        <v>29</v>
      </c>
      <c r="AH4" s="148">
        <v>30</v>
      </c>
      <c r="AI4" s="148">
        <v>31</v>
      </c>
      <c r="AJ4" s="148">
        <v>32</v>
      </c>
      <c r="AK4" s="148">
        <v>33</v>
      </c>
      <c r="AL4" s="148">
        <v>34</v>
      </c>
      <c r="AM4" s="148">
        <v>35</v>
      </c>
      <c r="AN4" s="148">
        <v>36</v>
      </c>
      <c r="AO4" s="148">
        <v>37</v>
      </c>
      <c r="AP4" s="148">
        <v>38</v>
      </c>
      <c r="AQ4" s="148">
        <v>39</v>
      </c>
      <c r="AR4" s="148">
        <v>40</v>
      </c>
      <c r="AS4" s="148">
        <v>41</v>
      </c>
      <c r="AT4" s="148">
        <v>42</v>
      </c>
      <c r="AU4" s="148">
        <v>43</v>
      </c>
      <c r="AV4" s="148">
        <v>44</v>
      </c>
    </row>
    <row r="5" spans="1:48" x14ac:dyDescent="0.45">
      <c r="A5" s="145"/>
      <c r="B5" s="145"/>
      <c r="C5" s="145"/>
      <c r="D5" s="147" t="s">
        <v>94</v>
      </c>
      <c r="E5" s="148">
        <v>2021</v>
      </c>
      <c r="F5" s="148">
        <v>2022</v>
      </c>
      <c r="G5" s="148">
        <v>2023</v>
      </c>
      <c r="H5" s="148">
        <v>2024</v>
      </c>
      <c r="I5" s="148">
        <v>2025</v>
      </c>
      <c r="J5" s="148">
        <v>2026</v>
      </c>
      <c r="K5" s="148">
        <v>2027</v>
      </c>
      <c r="L5" s="148">
        <v>2028</v>
      </c>
      <c r="M5" s="148">
        <v>2029</v>
      </c>
      <c r="N5" s="148">
        <v>2030</v>
      </c>
      <c r="O5" s="148">
        <v>2031</v>
      </c>
      <c r="P5" s="148">
        <v>2032</v>
      </c>
      <c r="Q5" s="148">
        <v>2033</v>
      </c>
      <c r="R5" s="148">
        <v>2034</v>
      </c>
      <c r="S5" s="148">
        <v>2035</v>
      </c>
      <c r="T5" s="148">
        <v>2036</v>
      </c>
      <c r="U5" s="148">
        <v>2037</v>
      </c>
      <c r="V5" s="148">
        <v>2038</v>
      </c>
      <c r="W5" s="148">
        <v>2039</v>
      </c>
      <c r="X5" s="148">
        <v>2040</v>
      </c>
      <c r="Y5" s="148">
        <v>2041</v>
      </c>
      <c r="Z5" s="148">
        <v>2042</v>
      </c>
      <c r="AA5" s="148">
        <v>2043</v>
      </c>
      <c r="AB5" s="148">
        <v>2044</v>
      </c>
      <c r="AC5" s="148">
        <v>2045</v>
      </c>
      <c r="AD5" s="148">
        <v>2046</v>
      </c>
      <c r="AE5" s="148">
        <v>2047</v>
      </c>
      <c r="AF5" s="148">
        <v>2048</v>
      </c>
      <c r="AG5" s="148">
        <v>2049</v>
      </c>
      <c r="AH5" s="148">
        <v>2050</v>
      </c>
      <c r="AI5" s="148">
        <v>2051</v>
      </c>
      <c r="AJ5" s="148">
        <v>2052</v>
      </c>
      <c r="AK5" s="148">
        <v>2053</v>
      </c>
      <c r="AL5" s="148">
        <v>2054</v>
      </c>
      <c r="AM5" s="148">
        <v>2055</v>
      </c>
      <c r="AN5" s="148">
        <v>2056</v>
      </c>
      <c r="AO5" s="148">
        <v>2057</v>
      </c>
      <c r="AP5" s="148">
        <v>2058</v>
      </c>
      <c r="AQ5" s="148">
        <v>2059</v>
      </c>
      <c r="AR5" s="148">
        <v>2060</v>
      </c>
      <c r="AS5" s="148">
        <v>2061</v>
      </c>
      <c r="AT5" s="148">
        <v>2062</v>
      </c>
      <c r="AU5" s="148">
        <v>2063</v>
      </c>
      <c r="AV5" s="148">
        <v>2064</v>
      </c>
    </row>
    <row r="7" spans="1:48" s="131" customFormat="1" x14ac:dyDescent="0.45">
      <c r="D7" s="132" t="s">
        <v>95</v>
      </c>
    </row>
    <row r="8" spans="1:48" s="137" customFormat="1" outlineLevel="1" x14ac:dyDescent="0.45">
      <c r="D8" s="138" t="s">
        <v>1</v>
      </c>
      <c r="E8" s="139">
        <f>'Overview&amp;Assumption'!$G$15</f>
        <v>20806000.799999997</v>
      </c>
      <c r="F8" s="139">
        <f>'Overview&amp;Assumption'!$G$15</f>
        <v>20806000.799999997</v>
      </c>
      <c r="G8" s="139">
        <f>'Overview&amp;Assumption'!$G$15</f>
        <v>20806000.799999997</v>
      </c>
      <c r="H8" s="139">
        <f>'Overview&amp;Assumption'!$G$15</f>
        <v>20806000.799999997</v>
      </c>
      <c r="I8" s="139">
        <f>'Overview&amp;Assumption'!$G$15</f>
        <v>20806000.799999997</v>
      </c>
      <c r="J8" s="139">
        <f>'Overview&amp;Assumption'!$G$15</f>
        <v>20806000.799999997</v>
      </c>
      <c r="K8" s="139">
        <f>'Overview&amp;Assumption'!$G$15</f>
        <v>20806000.799999997</v>
      </c>
      <c r="L8" s="139">
        <f>'Overview&amp;Assumption'!$G$15</f>
        <v>20806000.799999997</v>
      </c>
      <c r="M8" s="139">
        <f>'Overview&amp;Assumption'!$G$15</f>
        <v>20806000.799999997</v>
      </c>
      <c r="N8" s="139">
        <f>'Overview&amp;Assumption'!$G$15</f>
        <v>20806000.799999997</v>
      </c>
      <c r="O8" s="139">
        <f>'Overview&amp;Assumption'!$G$15</f>
        <v>20806000.799999997</v>
      </c>
      <c r="P8" s="139">
        <f>'Overview&amp;Assumption'!$G$15</f>
        <v>20806000.799999997</v>
      </c>
      <c r="Q8" s="139">
        <f>'Overview&amp;Assumption'!$G$15</f>
        <v>20806000.799999997</v>
      </c>
      <c r="R8" s="139">
        <f>'Overview&amp;Assumption'!$G$15</f>
        <v>20806000.799999997</v>
      </c>
      <c r="S8" s="139">
        <f>'Overview&amp;Assumption'!$G$15</f>
        <v>20806000.799999997</v>
      </c>
      <c r="T8" s="139">
        <f>'Overview&amp;Assumption'!$G$15</f>
        <v>20806000.799999997</v>
      </c>
      <c r="U8" s="139">
        <f>'Overview&amp;Assumption'!$G$15</f>
        <v>20806000.799999997</v>
      </c>
      <c r="V8" s="139">
        <f>'Overview&amp;Assumption'!$G$15</f>
        <v>20806000.799999997</v>
      </c>
      <c r="W8" s="139">
        <f>'Overview&amp;Assumption'!$G$15</f>
        <v>20806000.799999997</v>
      </c>
      <c r="X8" s="139">
        <f>'Overview&amp;Assumption'!$G$15</f>
        <v>20806000.799999997</v>
      </c>
      <c r="Y8" s="139">
        <f>'Overview&amp;Assumption'!$G$15</f>
        <v>20806000.799999997</v>
      </c>
      <c r="Z8" s="139">
        <f>'Overview&amp;Assumption'!$G$15</f>
        <v>20806000.799999997</v>
      </c>
      <c r="AA8" s="139">
        <f>'Overview&amp;Assumption'!$G$15</f>
        <v>20806000.799999997</v>
      </c>
      <c r="AB8" s="139">
        <f>'Overview&amp;Assumption'!$G$15</f>
        <v>20806000.799999997</v>
      </c>
      <c r="AC8" s="139">
        <f>'Overview&amp;Assumption'!$G$15</f>
        <v>20806000.799999997</v>
      </c>
      <c r="AD8" s="139">
        <f>'Overview&amp;Assumption'!$G$15</f>
        <v>20806000.799999997</v>
      </c>
      <c r="AE8" s="139">
        <f>'Overview&amp;Assumption'!$G$15</f>
        <v>20806000.799999997</v>
      </c>
      <c r="AF8" s="139">
        <f>'Overview&amp;Assumption'!$G$15</f>
        <v>20806000.799999997</v>
      </c>
      <c r="AG8" s="139">
        <f>'Overview&amp;Assumption'!$G$15</f>
        <v>20806000.799999997</v>
      </c>
      <c r="AH8" s="139">
        <f>'Overview&amp;Assumption'!$G$15</f>
        <v>20806000.799999997</v>
      </c>
      <c r="AI8" s="139">
        <f>'Overview&amp;Assumption'!$G$15</f>
        <v>20806000.799999997</v>
      </c>
      <c r="AJ8" s="139">
        <f>'Overview&amp;Assumption'!$G$15</f>
        <v>20806000.799999997</v>
      </c>
      <c r="AK8" s="139">
        <f>'Overview&amp;Assumption'!$G$15</f>
        <v>20806000.799999997</v>
      </c>
      <c r="AL8" s="139">
        <f>'Overview&amp;Assumption'!$G$15</f>
        <v>20806000.799999997</v>
      </c>
      <c r="AM8" s="139">
        <f>'Overview&amp;Assumption'!$G$15</f>
        <v>20806000.799999997</v>
      </c>
      <c r="AN8" s="139">
        <f>'Overview&amp;Assumption'!$G$15</f>
        <v>20806000.799999997</v>
      </c>
      <c r="AO8" s="139">
        <f>'Overview&amp;Assumption'!$G$15</f>
        <v>20806000.799999997</v>
      </c>
      <c r="AP8" s="139">
        <f>'Overview&amp;Assumption'!$G$15</f>
        <v>20806000.799999997</v>
      </c>
      <c r="AQ8" s="139">
        <f>'Overview&amp;Assumption'!$G$15</f>
        <v>20806000.799999997</v>
      </c>
      <c r="AR8" s="139">
        <f>'Overview&amp;Assumption'!$G$15</f>
        <v>20806000.799999997</v>
      </c>
      <c r="AS8" s="139">
        <f>'Overview&amp;Assumption'!$G$15</f>
        <v>20806000.799999997</v>
      </c>
      <c r="AT8" s="139">
        <f>'Overview&amp;Assumption'!$G$15</f>
        <v>20806000.799999997</v>
      </c>
      <c r="AU8" s="139">
        <f>'Overview&amp;Assumption'!$G$15</f>
        <v>20806000.799999997</v>
      </c>
      <c r="AV8" s="139">
        <f>'Overview&amp;Assumption'!$G$15</f>
        <v>20806000.799999997</v>
      </c>
    </row>
    <row r="9" spans="1:48" s="137" customFormat="1" outlineLevel="1" x14ac:dyDescent="0.45">
      <c r="D9" s="138" t="s">
        <v>96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</row>
    <row r="10" spans="1:48" s="137" customFormat="1" outlineLevel="1" x14ac:dyDescent="0.45">
      <c r="D10" s="138" t="s">
        <v>97</v>
      </c>
      <c r="E10" s="139">
        <f>SUM(E8:E9)</f>
        <v>20806000.799999997</v>
      </c>
      <c r="F10" s="139">
        <f t="shared" ref="F10:N10" si="0">SUM(F8:F9)</f>
        <v>20806000.799999997</v>
      </c>
      <c r="G10" s="139">
        <f t="shared" si="0"/>
        <v>20806000.799999997</v>
      </c>
      <c r="H10" s="139">
        <f t="shared" si="0"/>
        <v>20806000.799999997</v>
      </c>
      <c r="I10" s="139">
        <f t="shared" si="0"/>
        <v>20806000.799999997</v>
      </c>
      <c r="J10" s="139">
        <f t="shared" si="0"/>
        <v>20806000.799999997</v>
      </c>
      <c r="K10" s="139">
        <f t="shared" si="0"/>
        <v>20806000.799999997</v>
      </c>
      <c r="L10" s="139">
        <f t="shared" si="0"/>
        <v>20806000.799999997</v>
      </c>
      <c r="M10" s="139">
        <f t="shared" si="0"/>
        <v>20806000.799999997</v>
      </c>
      <c r="N10" s="139">
        <f t="shared" si="0"/>
        <v>20806000.799999997</v>
      </c>
      <c r="O10" s="139">
        <f t="shared" ref="O10" si="1">SUM(O8:O9)</f>
        <v>20806000.799999997</v>
      </c>
      <c r="P10" s="139">
        <f t="shared" ref="P10" si="2">SUM(P8:P9)</f>
        <v>20806000.799999997</v>
      </c>
      <c r="Q10" s="139">
        <f t="shared" ref="Q10" si="3">SUM(Q8:Q9)</f>
        <v>20806000.799999997</v>
      </c>
      <c r="R10" s="139">
        <f t="shared" ref="R10" si="4">SUM(R8:R9)</f>
        <v>20806000.799999997</v>
      </c>
      <c r="S10" s="139">
        <f t="shared" ref="S10" si="5">SUM(S8:S9)</f>
        <v>20806000.799999997</v>
      </c>
      <c r="T10" s="139">
        <f t="shared" ref="T10" si="6">SUM(T8:T9)</f>
        <v>20806000.799999997</v>
      </c>
      <c r="U10" s="139">
        <f t="shared" ref="U10" si="7">SUM(U8:U9)</f>
        <v>20806000.799999997</v>
      </c>
      <c r="V10" s="139">
        <f t="shared" ref="V10" si="8">SUM(V8:V9)</f>
        <v>20806000.799999997</v>
      </c>
      <c r="W10" s="139">
        <f t="shared" ref="W10" si="9">SUM(W8:W9)</f>
        <v>20806000.799999997</v>
      </c>
      <c r="X10" s="139">
        <f t="shared" ref="X10" si="10">SUM(X8:X9)</f>
        <v>20806000.799999997</v>
      </c>
      <c r="Y10" s="139">
        <f t="shared" ref="Y10" si="11">SUM(Y8:Y9)</f>
        <v>20806000.799999997</v>
      </c>
      <c r="Z10" s="139">
        <f t="shared" ref="Z10" si="12">SUM(Z8:Z9)</f>
        <v>20806000.799999997</v>
      </c>
      <c r="AA10" s="139">
        <f t="shared" ref="AA10" si="13">SUM(AA8:AA9)</f>
        <v>20806000.799999997</v>
      </c>
      <c r="AB10" s="139">
        <f t="shared" ref="AB10" si="14">SUM(AB8:AB9)</f>
        <v>20806000.799999997</v>
      </c>
      <c r="AC10" s="139">
        <f t="shared" ref="AC10" si="15">SUM(AC8:AC9)</f>
        <v>20806000.799999997</v>
      </c>
      <c r="AD10" s="139">
        <f t="shared" ref="AD10" si="16">SUM(AD8:AD9)</f>
        <v>20806000.799999997</v>
      </c>
      <c r="AE10" s="139">
        <f t="shared" ref="AE10" si="17">SUM(AE8:AE9)</f>
        <v>20806000.799999997</v>
      </c>
      <c r="AF10" s="139">
        <f t="shared" ref="AF10" si="18">SUM(AF8:AF9)</f>
        <v>20806000.799999997</v>
      </c>
      <c r="AG10" s="139">
        <f t="shared" ref="AG10" si="19">SUM(AG8:AG9)</f>
        <v>20806000.799999997</v>
      </c>
      <c r="AH10" s="139">
        <f t="shared" ref="AH10" si="20">SUM(AH8:AH9)</f>
        <v>20806000.799999997</v>
      </c>
      <c r="AI10" s="139">
        <f t="shared" ref="AI10" si="21">SUM(AI8:AI9)</f>
        <v>20806000.799999997</v>
      </c>
      <c r="AJ10" s="139">
        <f t="shared" ref="AJ10" si="22">SUM(AJ8:AJ9)</f>
        <v>20806000.799999997</v>
      </c>
      <c r="AK10" s="139">
        <f t="shared" ref="AK10" si="23">SUM(AK8:AK9)</f>
        <v>20806000.799999997</v>
      </c>
      <c r="AL10" s="139">
        <f t="shared" ref="AL10" si="24">SUM(AL8:AL9)</f>
        <v>20806000.799999997</v>
      </c>
      <c r="AM10" s="139">
        <f t="shared" ref="AM10" si="25">SUM(AM8:AM9)</f>
        <v>20806000.799999997</v>
      </c>
      <c r="AN10" s="139">
        <f t="shared" ref="AN10" si="26">SUM(AN8:AN9)</f>
        <v>20806000.799999997</v>
      </c>
      <c r="AO10" s="139">
        <f t="shared" ref="AO10" si="27">SUM(AO8:AO9)</f>
        <v>20806000.799999997</v>
      </c>
      <c r="AP10" s="139">
        <f t="shared" ref="AP10" si="28">SUM(AP8:AP9)</f>
        <v>20806000.799999997</v>
      </c>
      <c r="AQ10" s="139">
        <f t="shared" ref="AQ10" si="29">SUM(AQ8:AQ9)</f>
        <v>20806000.799999997</v>
      </c>
      <c r="AR10" s="139">
        <f t="shared" ref="AR10" si="30">SUM(AR8:AR9)</f>
        <v>20806000.799999997</v>
      </c>
      <c r="AS10" s="139">
        <f t="shared" ref="AS10" si="31">SUM(AS8:AS9)</f>
        <v>20806000.799999997</v>
      </c>
      <c r="AT10" s="139">
        <f t="shared" ref="AT10" si="32">SUM(AT8:AT9)</f>
        <v>20806000.799999997</v>
      </c>
      <c r="AU10" s="139">
        <f t="shared" ref="AU10" si="33">SUM(AU8:AU9)</f>
        <v>20806000.799999997</v>
      </c>
      <c r="AV10" s="139">
        <f t="shared" ref="AV10" si="34">SUM(AV8:AV9)</f>
        <v>20806000.799999997</v>
      </c>
    </row>
    <row r="11" spans="1:48" outlineLevel="1" x14ac:dyDescent="0.45"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</row>
    <row r="12" spans="1:48" s="130" customFormat="1" x14ac:dyDescent="0.45">
      <c r="D12" s="128" t="s">
        <v>98</v>
      </c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</row>
    <row r="13" spans="1:48" s="127" customFormat="1" outlineLevel="1" x14ac:dyDescent="0.45">
      <c r="D13" s="125" t="s">
        <v>99</v>
      </c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</row>
    <row r="14" spans="1:48" outlineLevel="1" x14ac:dyDescent="0.45">
      <c r="D14" s="110" t="str">
        <f>COST!B24</f>
        <v>Excavation Equipment</v>
      </c>
      <c r="E14" s="111">
        <f>COST!$C$24</f>
        <v>3200000</v>
      </c>
      <c r="F14" s="111">
        <v>0</v>
      </c>
      <c r="G14" s="111">
        <v>0</v>
      </c>
      <c r="H14" s="111">
        <v>0</v>
      </c>
      <c r="I14" s="111">
        <v>0</v>
      </c>
      <c r="J14" s="111">
        <v>0</v>
      </c>
      <c r="K14" s="111">
        <v>0</v>
      </c>
      <c r="L14" s="111">
        <v>0</v>
      </c>
      <c r="M14" s="111">
        <v>0</v>
      </c>
      <c r="N14" s="111">
        <v>0</v>
      </c>
      <c r="O14" s="111">
        <v>0</v>
      </c>
      <c r="P14" s="111">
        <v>0</v>
      </c>
      <c r="Q14" s="111">
        <v>0</v>
      </c>
      <c r="R14" s="111">
        <v>0</v>
      </c>
      <c r="S14" s="111">
        <v>0</v>
      </c>
      <c r="T14" s="111">
        <v>0</v>
      </c>
      <c r="U14" s="111">
        <v>0</v>
      </c>
      <c r="V14" s="111">
        <v>0</v>
      </c>
      <c r="W14" s="111">
        <v>0</v>
      </c>
      <c r="X14" s="111">
        <v>0</v>
      </c>
      <c r="Y14" s="111">
        <v>0</v>
      </c>
      <c r="Z14" s="111">
        <v>0</v>
      </c>
      <c r="AA14" s="111">
        <v>0</v>
      </c>
      <c r="AB14" s="111">
        <v>0</v>
      </c>
      <c r="AC14" s="111">
        <v>0</v>
      </c>
      <c r="AD14" s="111">
        <v>0</v>
      </c>
      <c r="AE14" s="111">
        <v>0</v>
      </c>
      <c r="AF14" s="111">
        <v>0</v>
      </c>
      <c r="AG14" s="111">
        <v>0</v>
      </c>
      <c r="AH14" s="111">
        <v>0</v>
      </c>
      <c r="AI14" s="111">
        <v>0</v>
      </c>
      <c r="AJ14" s="111">
        <v>0</v>
      </c>
      <c r="AK14" s="111">
        <v>0</v>
      </c>
      <c r="AL14" s="111">
        <v>0</v>
      </c>
      <c r="AM14" s="111">
        <v>0</v>
      </c>
      <c r="AN14" s="111">
        <v>0</v>
      </c>
      <c r="AO14" s="111">
        <v>0</v>
      </c>
      <c r="AP14" s="111">
        <v>0</v>
      </c>
      <c r="AQ14" s="111">
        <v>0</v>
      </c>
      <c r="AR14" s="111">
        <v>0</v>
      </c>
      <c r="AS14" s="111">
        <v>0</v>
      </c>
      <c r="AT14" s="111">
        <v>0</v>
      </c>
      <c r="AU14" s="111">
        <v>0</v>
      </c>
      <c r="AV14" s="111">
        <v>0</v>
      </c>
    </row>
    <row r="15" spans="1:48" outlineLevel="1" x14ac:dyDescent="0.45">
      <c r="D15" s="110" t="str">
        <f>COST!B25</f>
        <v>Haul Roads Construction</v>
      </c>
      <c r="E15" s="111">
        <f>COST!$C$25</f>
        <v>3000000</v>
      </c>
      <c r="F15" s="111">
        <v>0</v>
      </c>
      <c r="G15" s="111">
        <v>0</v>
      </c>
      <c r="H15" s="111">
        <v>0</v>
      </c>
      <c r="I15" s="111">
        <v>0</v>
      </c>
      <c r="J15" s="111">
        <v>0</v>
      </c>
      <c r="K15" s="111">
        <v>0</v>
      </c>
      <c r="L15" s="111">
        <v>0</v>
      </c>
      <c r="M15" s="111">
        <v>0</v>
      </c>
      <c r="N15" s="111">
        <v>0</v>
      </c>
      <c r="O15" s="111">
        <v>0</v>
      </c>
      <c r="P15" s="111">
        <v>0</v>
      </c>
      <c r="Q15" s="111">
        <v>0</v>
      </c>
      <c r="R15" s="111">
        <v>0</v>
      </c>
      <c r="S15" s="111">
        <v>0</v>
      </c>
      <c r="T15" s="111">
        <v>0</v>
      </c>
      <c r="U15" s="111">
        <v>0</v>
      </c>
      <c r="V15" s="111">
        <v>0</v>
      </c>
      <c r="W15" s="111">
        <v>0</v>
      </c>
      <c r="X15" s="111">
        <v>0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v>0</v>
      </c>
      <c r="AF15" s="111">
        <v>0</v>
      </c>
      <c r="AG15" s="111">
        <v>0</v>
      </c>
      <c r="AH15" s="111">
        <v>0</v>
      </c>
      <c r="AI15" s="111">
        <v>0</v>
      </c>
      <c r="AJ15" s="111">
        <v>0</v>
      </c>
      <c r="AK15" s="111">
        <v>0</v>
      </c>
      <c r="AL15" s="111">
        <v>0</v>
      </c>
      <c r="AM15" s="111">
        <v>0</v>
      </c>
      <c r="AN15" s="111">
        <v>0</v>
      </c>
      <c r="AO15" s="111">
        <v>0</v>
      </c>
      <c r="AP15" s="111">
        <v>0</v>
      </c>
      <c r="AQ15" s="111">
        <v>0</v>
      </c>
      <c r="AR15" s="111">
        <v>0</v>
      </c>
      <c r="AS15" s="111">
        <v>0</v>
      </c>
      <c r="AT15" s="111">
        <v>0</v>
      </c>
      <c r="AU15" s="111">
        <v>0</v>
      </c>
      <c r="AV15" s="111">
        <v>0</v>
      </c>
    </row>
    <row r="16" spans="1:48" outlineLevel="1" x14ac:dyDescent="0.45">
      <c r="D16" s="110" t="str">
        <f>COST!B26</f>
        <v>Stripping</v>
      </c>
      <c r="E16" s="111">
        <f>COST!$C$26</f>
        <v>1000000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  <c r="K16" s="111">
        <v>0</v>
      </c>
      <c r="L16" s="111">
        <v>0</v>
      </c>
      <c r="M16" s="111">
        <v>0</v>
      </c>
      <c r="N16" s="111">
        <v>0</v>
      </c>
      <c r="O16" s="111">
        <v>0</v>
      </c>
      <c r="P16" s="111">
        <v>0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F16" s="111">
        <v>0</v>
      </c>
      <c r="AG16" s="111">
        <v>0</v>
      </c>
      <c r="AH16" s="111">
        <v>0</v>
      </c>
      <c r="AI16" s="111">
        <v>0</v>
      </c>
      <c r="AJ16" s="111">
        <v>0</v>
      </c>
      <c r="AK16" s="111">
        <v>0</v>
      </c>
      <c r="AL16" s="111">
        <v>0</v>
      </c>
      <c r="AM16" s="111">
        <v>0</v>
      </c>
      <c r="AN16" s="111">
        <v>0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111">
        <v>0</v>
      </c>
      <c r="AV16" s="111">
        <v>0</v>
      </c>
    </row>
    <row r="17" spans="4:48" outlineLevel="1" x14ac:dyDescent="0.45">
      <c r="D17" s="110" t="str">
        <f>COST!B27</f>
        <v>Buildings</v>
      </c>
      <c r="E17" s="111">
        <f>COST!$C$27</f>
        <v>4200000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  <c r="K17" s="111">
        <v>0</v>
      </c>
      <c r="L17" s="111">
        <v>0</v>
      </c>
      <c r="M17" s="111">
        <v>0</v>
      </c>
      <c r="N17" s="111">
        <v>0</v>
      </c>
      <c r="O17" s="111">
        <v>0</v>
      </c>
      <c r="P17" s="111">
        <v>0</v>
      </c>
      <c r="Q17" s="111">
        <v>0</v>
      </c>
      <c r="R17" s="111">
        <v>0</v>
      </c>
      <c r="S17" s="111">
        <v>0</v>
      </c>
      <c r="T17" s="111">
        <v>0</v>
      </c>
      <c r="U17" s="111">
        <v>0</v>
      </c>
      <c r="V17" s="111">
        <v>0</v>
      </c>
      <c r="W17" s="111">
        <v>0</v>
      </c>
      <c r="X17" s="111">
        <v>0</v>
      </c>
      <c r="Y17" s="111">
        <v>0</v>
      </c>
      <c r="Z17" s="111">
        <v>0</v>
      </c>
      <c r="AA17" s="111">
        <v>0</v>
      </c>
      <c r="AB17" s="111">
        <v>0</v>
      </c>
      <c r="AC17" s="111">
        <v>0</v>
      </c>
      <c r="AD17" s="111">
        <v>0</v>
      </c>
      <c r="AE17" s="111">
        <v>0</v>
      </c>
      <c r="AF17" s="111">
        <v>0</v>
      </c>
      <c r="AG17" s="111">
        <v>0</v>
      </c>
      <c r="AH17" s="111">
        <v>0</v>
      </c>
      <c r="AI17" s="111">
        <v>0</v>
      </c>
      <c r="AJ17" s="111">
        <v>0</v>
      </c>
      <c r="AK17" s="111">
        <v>0</v>
      </c>
      <c r="AL17" s="111">
        <v>0</v>
      </c>
      <c r="AM17" s="111">
        <v>0</v>
      </c>
      <c r="AN17" s="111">
        <v>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111">
        <v>0</v>
      </c>
      <c r="AV17" s="111">
        <v>0</v>
      </c>
    </row>
    <row r="18" spans="4:48" outlineLevel="1" x14ac:dyDescent="0.45">
      <c r="D18" s="110" t="str">
        <f>COST!B28</f>
        <v>Electrical System</v>
      </c>
      <c r="E18" s="111">
        <f>COST!$C$28</f>
        <v>246093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1">
        <v>0</v>
      </c>
      <c r="Q18" s="111">
        <v>0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  <c r="AA18" s="111">
        <v>0</v>
      </c>
      <c r="AB18" s="111">
        <v>0</v>
      </c>
      <c r="AC18" s="111">
        <v>0</v>
      </c>
      <c r="AD18" s="111">
        <v>0</v>
      </c>
      <c r="AE18" s="111">
        <v>0</v>
      </c>
      <c r="AF18" s="111">
        <v>0</v>
      </c>
      <c r="AG18" s="111">
        <v>0</v>
      </c>
      <c r="AH18" s="111">
        <v>0</v>
      </c>
      <c r="AI18" s="111">
        <v>0</v>
      </c>
      <c r="AJ18" s="111">
        <v>0</v>
      </c>
      <c r="AK18" s="111">
        <v>0</v>
      </c>
      <c r="AL18" s="111">
        <v>0</v>
      </c>
      <c r="AM18" s="111">
        <v>0</v>
      </c>
      <c r="AN18" s="111">
        <v>0</v>
      </c>
      <c r="AO18" s="111">
        <v>0</v>
      </c>
      <c r="AP18" s="111">
        <v>0</v>
      </c>
      <c r="AQ18" s="111">
        <v>0</v>
      </c>
      <c r="AR18" s="111">
        <v>0</v>
      </c>
      <c r="AS18" s="111">
        <v>0</v>
      </c>
      <c r="AT18" s="111">
        <v>0</v>
      </c>
      <c r="AU18" s="111">
        <v>0</v>
      </c>
      <c r="AV18" s="111">
        <v>0</v>
      </c>
    </row>
    <row r="19" spans="4:48" outlineLevel="1" x14ac:dyDescent="0.45">
      <c r="D19" s="110" t="str">
        <f>COST!B29</f>
        <v>Sustainability</v>
      </c>
      <c r="E19" s="111">
        <f>COST!$C$29</f>
        <v>3890000</v>
      </c>
      <c r="F19" s="111">
        <v>0</v>
      </c>
      <c r="G19" s="111">
        <v>0</v>
      </c>
      <c r="H19" s="111">
        <v>0</v>
      </c>
      <c r="I19" s="111">
        <v>0</v>
      </c>
      <c r="J19" s="111">
        <v>0</v>
      </c>
      <c r="K19" s="111">
        <v>0</v>
      </c>
      <c r="L19" s="111">
        <v>0</v>
      </c>
      <c r="M19" s="111">
        <v>0</v>
      </c>
      <c r="N19" s="111">
        <v>0</v>
      </c>
      <c r="O19" s="111">
        <v>0</v>
      </c>
      <c r="P19" s="111">
        <v>0</v>
      </c>
      <c r="Q19" s="111">
        <v>0</v>
      </c>
      <c r="R19" s="111">
        <v>0</v>
      </c>
      <c r="S19" s="111">
        <v>0</v>
      </c>
      <c r="T19" s="111">
        <v>0</v>
      </c>
      <c r="U19" s="111">
        <v>0</v>
      </c>
      <c r="V19" s="111">
        <v>0</v>
      </c>
      <c r="W19" s="111">
        <v>0</v>
      </c>
      <c r="X19" s="111">
        <v>0</v>
      </c>
      <c r="Y19" s="111">
        <v>0</v>
      </c>
      <c r="Z19" s="111">
        <v>0</v>
      </c>
      <c r="AA19" s="111">
        <v>0</v>
      </c>
      <c r="AB19" s="111">
        <v>0</v>
      </c>
      <c r="AC19" s="111">
        <v>0</v>
      </c>
      <c r="AD19" s="111">
        <v>0</v>
      </c>
      <c r="AE19" s="111">
        <v>0</v>
      </c>
      <c r="AF19" s="111">
        <v>0</v>
      </c>
      <c r="AG19" s="111">
        <v>0</v>
      </c>
      <c r="AH19" s="111">
        <v>0</v>
      </c>
      <c r="AI19" s="111">
        <v>0</v>
      </c>
      <c r="AJ19" s="111">
        <v>0</v>
      </c>
      <c r="AK19" s="111">
        <v>0</v>
      </c>
      <c r="AL19" s="111">
        <v>0</v>
      </c>
      <c r="AM19" s="111">
        <v>0</v>
      </c>
      <c r="AN19" s="111">
        <v>0</v>
      </c>
      <c r="AO19" s="111">
        <v>0</v>
      </c>
      <c r="AP19" s="111">
        <v>0</v>
      </c>
      <c r="AQ19" s="111">
        <v>0</v>
      </c>
      <c r="AR19" s="111">
        <v>0</v>
      </c>
      <c r="AS19" s="111">
        <v>0</v>
      </c>
      <c r="AT19" s="111">
        <v>0</v>
      </c>
      <c r="AU19" s="111">
        <v>0</v>
      </c>
      <c r="AV19" s="111">
        <v>0</v>
      </c>
    </row>
    <row r="20" spans="4:48" outlineLevel="1" x14ac:dyDescent="0.45">
      <c r="D20" s="110" t="str">
        <f>COST!B30</f>
        <v>Security Camera</v>
      </c>
      <c r="E20" s="111">
        <f>COST!$C$30</f>
        <v>42000</v>
      </c>
      <c r="F20" s="111">
        <v>0</v>
      </c>
      <c r="G20" s="111">
        <v>0</v>
      </c>
      <c r="H20" s="111">
        <v>0</v>
      </c>
      <c r="I20" s="111">
        <v>0</v>
      </c>
      <c r="J20" s="111">
        <v>0</v>
      </c>
      <c r="K20" s="111">
        <v>0</v>
      </c>
      <c r="L20" s="111">
        <v>0</v>
      </c>
      <c r="M20" s="111">
        <v>0</v>
      </c>
      <c r="N20" s="111">
        <v>0</v>
      </c>
      <c r="O20" s="111">
        <v>0</v>
      </c>
      <c r="P20" s="111">
        <v>0</v>
      </c>
      <c r="Q20" s="111">
        <v>0</v>
      </c>
      <c r="R20" s="111">
        <v>0</v>
      </c>
      <c r="S20" s="111">
        <v>0</v>
      </c>
      <c r="T20" s="111">
        <v>0</v>
      </c>
      <c r="U20" s="111">
        <v>0</v>
      </c>
      <c r="V20" s="111">
        <v>0</v>
      </c>
      <c r="W20" s="111">
        <v>0</v>
      </c>
      <c r="X20" s="111">
        <v>0</v>
      </c>
      <c r="Y20" s="111">
        <v>0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F20" s="111">
        <v>0</v>
      </c>
      <c r="AG20" s="111">
        <v>0</v>
      </c>
      <c r="AH20" s="111">
        <v>0</v>
      </c>
      <c r="AI20" s="111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0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111">
        <v>0</v>
      </c>
      <c r="AV20" s="111">
        <v>0</v>
      </c>
    </row>
    <row r="21" spans="4:48" outlineLevel="1" x14ac:dyDescent="0.45">
      <c r="D21" s="110" t="str">
        <f>COST!B31</f>
        <v>Engineering</v>
      </c>
      <c r="E21" s="111">
        <f>COST!$C$31</f>
        <v>2600000</v>
      </c>
      <c r="F21" s="111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11">
        <v>0</v>
      </c>
      <c r="P21" s="111">
        <v>0</v>
      </c>
      <c r="Q21" s="111">
        <v>0</v>
      </c>
      <c r="R21" s="111">
        <v>0</v>
      </c>
      <c r="S21" s="111">
        <v>0</v>
      </c>
      <c r="T21" s="111">
        <v>0</v>
      </c>
      <c r="U21" s="111">
        <v>0</v>
      </c>
      <c r="V21" s="111">
        <v>0</v>
      </c>
      <c r="W21" s="111">
        <v>0</v>
      </c>
      <c r="X21" s="111">
        <v>0</v>
      </c>
      <c r="Y21" s="111">
        <v>0</v>
      </c>
      <c r="Z21" s="111">
        <v>0</v>
      </c>
      <c r="AA21" s="111">
        <v>0</v>
      </c>
      <c r="AB21" s="111">
        <v>0</v>
      </c>
      <c r="AC21" s="111">
        <v>0</v>
      </c>
      <c r="AD21" s="111">
        <v>0</v>
      </c>
      <c r="AE21" s="111">
        <v>0</v>
      </c>
      <c r="AF21" s="111">
        <v>0</v>
      </c>
      <c r="AG21" s="111">
        <v>0</v>
      </c>
      <c r="AH21" s="111">
        <v>0</v>
      </c>
      <c r="AI21" s="111">
        <v>0</v>
      </c>
      <c r="AJ21" s="111">
        <v>0</v>
      </c>
      <c r="AK21" s="111">
        <v>0</v>
      </c>
      <c r="AL21" s="111">
        <v>0</v>
      </c>
      <c r="AM21" s="111">
        <v>0</v>
      </c>
      <c r="AN21" s="111">
        <v>0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111">
        <v>0</v>
      </c>
      <c r="AV21" s="111">
        <v>0</v>
      </c>
    </row>
    <row r="22" spans="4:48" outlineLevel="1" x14ac:dyDescent="0.45">
      <c r="D22" s="110" t="str">
        <f>COST!B32</f>
        <v>Legal</v>
      </c>
      <c r="E22" s="111">
        <f>COST!$C$32</f>
        <v>1600000</v>
      </c>
      <c r="F22" s="111">
        <v>0</v>
      </c>
      <c r="G22" s="111">
        <v>0</v>
      </c>
      <c r="H22" s="111">
        <v>0</v>
      </c>
      <c r="I22" s="111">
        <v>0</v>
      </c>
      <c r="J22" s="111">
        <v>0</v>
      </c>
      <c r="K22" s="111">
        <v>0</v>
      </c>
      <c r="L22" s="111">
        <v>0</v>
      </c>
      <c r="M22" s="111">
        <v>0</v>
      </c>
      <c r="N22" s="111">
        <v>0</v>
      </c>
      <c r="O22" s="111">
        <v>0</v>
      </c>
      <c r="P22" s="111">
        <v>0</v>
      </c>
      <c r="Q22" s="111">
        <v>0</v>
      </c>
      <c r="R22" s="111">
        <v>0</v>
      </c>
      <c r="S22" s="111">
        <v>0</v>
      </c>
      <c r="T22" s="111">
        <v>0</v>
      </c>
      <c r="U22" s="111">
        <v>0</v>
      </c>
      <c r="V22" s="111">
        <v>0</v>
      </c>
      <c r="W22" s="111">
        <v>0</v>
      </c>
      <c r="X22" s="111">
        <v>0</v>
      </c>
      <c r="Y22" s="111">
        <v>0</v>
      </c>
      <c r="Z22" s="111">
        <v>0</v>
      </c>
      <c r="AA22" s="111">
        <v>0</v>
      </c>
      <c r="AB22" s="111">
        <v>0</v>
      </c>
      <c r="AC22" s="111">
        <v>0</v>
      </c>
      <c r="AD22" s="111">
        <v>0</v>
      </c>
      <c r="AE22" s="111">
        <v>0</v>
      </c>
      <c r="AF22" s="111">
        <v>0</v>
      </c>
      <c r="AG22" s="111">
        <v>0</v>
      </c>
      <c r="AH22" s="111">
        <v>0</v>
      </c>
      <c r="AI22" s="111">
        <v>0</v>
      </c>
      <c r="AJ22" s="111">
        <v>0</v>
      </c>
      <c r="AK22" s="111">
        <v>0</v>
      </c>
      <c r="AL22" s="111">
        <v>0</v>
      </c>
      <c r="AM22" s="111">
        <v>0</v>
      </c>
      <c r="AN22" s="111">
        <v>0</v>
      </c>
      <c r="AO22" s="111">
        <v>0</v>
      </c>
      <c r="AP22" s="111">
        <v>0</v>
      </c>
      <c r="AQ22" s="111">
        <v>0</v>
      </c>
      <c r="AR22" s="111">
        <v>0</v>
      </c>
      <c r="AS22" s="111">
        <v>0</v>
      </c>
      <c r="AT22" s="111">
        <v>0</v>
      </c>
      <c r="AU22" s="111">
        <v>0</v>
      </c>
      <c r="AV22" s="111">
        <v>0</v>
      </c>
    </row>
    <row r="23" spans="4:48" outlineLevel="1" x14ac:dyDescent="0.45"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</row>
    <row r="24" spans="4:48" s="127" customFormat="1" outlineLevel="1" x14ac:dyDescent="0.45">
      <c r="D24" s="125" t="s">
        <v>100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</row>
    <row r="25" spans="4:48" outlineLevel="1" x14ac:dyDescent="0.45">
      <c r="D25" s="110" t="str">
        <f>COST!B6</f>
        <v>Diesel Fue</v>
      </c>
      <c r="E25" s="111">
        <f>COST!$F$6</f>
        <v>2174016</v>
      </c>
      <c r="F25" s="111">
        <f>COST!$F$6</f>
        <v>2174016</v>
      </c>
      <c r="G25" s="111">
        <f>COST!$F$6</f>
        <v>2174016</v>
      </c>
      <c r="H25" s="111">
        <f>COST!$F$6</f>
        <v>2174016</v>
      </c>
      <c r="I25" s="111">
        <f>COST!$F$6</f>
        <v>2174016</v>
      </c>
      <c r="J25" s="111">
        <f>COST!$F$6</f>
        <v>2174016</v>
      </c>
      <c r="K25" s="111">
        <f>COST!$F$6</f>
        <v>2174016</v>
      </c>
      <c r="L25" s="111">
        <f>COST!$F$6</f>
        <v>2174016</v>
      </c>
      <c r="M25" s="111">
        <f>COST!$F$6</f>
        <v>2174016</v>
      </c>
      <c r="N25" s="111">
        <f>COST!$F$6</f>
        <v>2174016</v>
      </c>
      <c r="O25" s="111">
        <f>COST!$F$6</f>
        <v>2174016</v>
      </c>
      <c r="P25" s="111">
        <f>COST!$F$6</f>
        <v>2174016</v>
      </c>
      <c r="Q25" s="111">
        <f>COST!$F$6</f>
        <v>2174016</v>
      </c>
      <c r="R25" s="111">
        <f>COST!$F$6</f>
        <v>2174016</v>
      </c>
      <c r="S25" s="111">
        <f>COST!$F$6</f>
        <v>2174016</v>
      </c>
      <c r="T25" s="111">
        <f>COST!$F$6</f>
        <v>2174016</v>
      </c>
      <c r="U25" s="111">
        <f>COST!$F$6</f>
        <v>2174016</v>
      </c>
      <c r="V25" s="111">
        <f>COST!$F$6</f>
        <v>2174016</v>
      </c>
      <c r="W25" s="111">
        <f>COST!$F$6</f>
        <v>2174016</v>
      </c>
      <c r="X25" s="111">
        <f>COST!$F$6</f>
        <v>2174016</v>
      </c>
      <c r="Y25" s="111">
        <f>COST!$F$6</f>
        <v>2174016</v>
      </c>
      <c r="Z25" s="111">
        <f>COST!$F$6</f>
        <v>2174016</v>
      </c>
      <c r="AA25" s="111">
        <f>COST!$F$6</f>
        <v>2174016</v>
      </c>
      <c r="AB25" s="111">
        <f>COST!$F$6</f>
        <v>2174016</v>
      </c>
      <c r="AC25" s="111">
        <f>COST!$F$6</f>
        <v>2174016</v>
      </c>
      <c r="AD25" s="111">
        <f>COST!$F$6</f>
        <v>2174016</v>
      </c>
      <c r="AE25" s="111">
        <f>COST!$F$6</f>
        <v>2174016</v>
      </c>
      <c r="AF25" s="111">
        <f>COST!$F$6</f>
        <v>2174016</v>
      </c>
      <c r="AG25" s="111">
        <f>COST!$F$6</f>
        <v>2174016</v>
      </c>
      <c r="AH25" s="111">
        <f>COST!$F$6</f>
        <v>2174016</v>
      </c>
      <c r="AI25" s="111">
        <f>COST!$F$6</f>
        <v>2174016</v>
      </c>
      <c r="AJ25" s="111">
        <f>COST!$F$6</f>
        <v>2174016</v>
      </c>
      <c r="AK25" s="111">
        <f>COST!$F$6</f>
        <v>2174016</v>
      </c>
      <c r="AL25" s="111">
        <f>COST!$F$6</f>
        <v>2174016</v>
      </c>
      <c r="AM25" s="111">
        <f>COST!$F$6</f>
        <v>2174016</v>
      </c>
      <c r="AN25" s="111">
        <f>COST!$F$6</f>
        <v>2174016</v>
      </c>
      <c r="AO25" s="111">
        <f>COST!$F$6</f>
        <v>2174016</v>
      </c>
      <c r="AP25" s="111">
        <f>COST!$F$6</f>
        <v>2174016</v>
      </c>
      <c r="AQ25" s="111">
        <f>COST!$F$6</f>
        <v>2174016</v>
      </c>
      <c r="AR25" s="111">
        <f>COST!$F$6</f>
        <v>2174016</v>
      </c>
      <c r="AS25" s="111">
        <f>COST!$F$6</f>
        <v>2174016</v>
      </c>
      <c r="AT25" s="111">
        <f>COST!$F$6</f>
        <v>2174016</v>
      </c>
      <c r="AU25" s="111">
        <f>COST!$F$6</f>
        <v>2174016</v>
      </c>
      <c r="AV25" s="111">
        <f>COST!$F$6</f>
        <v>2174016</v>
      </c>
    </row>
    <row r="26" spans="4:48" outlineLevel="1" x14ac:dyDescent="0.45">
      <c r="D26" s="110" t="str">
        <f>COST!B7</f>
        <v>Electricity</v>
      </c>
      <c r="E26" s="111">
        <f>COST!$F$7</f>
        <v>31449.600000000002</v>
      </c>
      <c r="F26" s="111">
        <f>COST!$F$7</f>
        <v>31449.600000000002</v>
      </c>
      <c r="G26" s="111">
        <f>COST!$F$7</f>
        <v>31449.600000000002</v>
      </c>
      <c r="H26" s="111">
        <f>COST!$F$7</f>
        <v>31449.600000000002</v>
      </c>
      <c r="I26" s="111">
        <f>COST!$F$7</f>
        <v>31449.600000000002</v>
      </c>
      <c r="J26" s="111">
        <f>COST!$F$7</f>
        <v>31449.600000000002</v>
      </c>
      <c r="K26" s="111">
        <f>COST!$F$7</f>
        <v>31449.600000000002</v>
      </c>
      <c r="L26" s="111">
        <f>COST!$F$7</f>
        <v>31449.600000000002</v>
      </c>
      <c r="M26" s="111">
        <f>COST!$F$7</f>
        <v>31449.600000000002</v>
      </c>
      <c r="N26" s="111">
        <f>COST!$F$7</f>
        <v>31449.600000000002</v>
      </c>
      <c r="O26" s="111">
        <f>COST!$F$7</f>
        <v>31449.600000000002</v>
      </c>
      <c r="P26" s="111">
        <f>COST!$F$7</f>
        <v>31449.600000000002</v>
      </c>
      <c r="Q26" s="111">
        <f>COST!$F$7</f>
        <v>31449.600000000002</v>
      </c>
      <c r="R26" s="111">
        <f>COST!$F$7</f>
        <v>31449.600000000002</v>
      </c>
      <c r="S26" s="111">
        <f>COST!$F$7</f>
        <v>31449.600000000002</v>
      </c>
      <c r="T26" s="111">
        <f>COST!$F$7</f>
        <v>31449.600000000002</v>
      </c>
      <c r="U26" s="111">
        <f>COST!$F$7</f>
        <v>31449.600000000002</v>
      </c>
      <c r="V26" s="111">
        <f>COST!$F$7</f>
        <v>31449.600000000002</v>
      </c>
      <c r="W26" s="111">
        <f>COST!$F$7</f>
        <v>31449.600000000002</v>
      </c>
      <c r="X26" s="111">
        <f>COST!$F$7</f>
        <v>31449.600000000002</v>
      </c>
      <c r="Y26" s="111">
        <f>COST!$F$7</f>
        <v>31449.600000000002</v>
      </c>
      <c r="Z26" s="111">
        <f>COST!$F$7</f>
        <v>31449.600000000002</v>
      </c>
      <c r="AA26" s="111">
        <f>COST!$F$7</f>
        <v>31449.600000000002</v>
      </c>
      <c r="AB26" s="111">
        <f>COST!$F$7</f>
        <v>31449.600000000002</v>
      </c>
      <c r="AC26" s="111">
        <f>COST!$F$7</f>
        <v>31449.600000000002</v>
      </c>
      <c r="AD26" s="111">
        <f>COST!$F$7</f>
        <v>31449.600000000002</v>
      </c>
      <c r="AE26" s="111">
        <f>COST!$F$7</f>
        <v>31449.600000000002</v>
      </c>
      <c r="AF26" s="111">
        <f>COST!$F$7</f>
        <v>31449.600000000002</v>
      </c>
      <c r="AG26" s="111">
        <f>COST!$F$7</f>
        <v>31449.600000000002</v>
      </c>
      <c r="AH26" s="111">
        <f>COST!$F$7</f>
        <v>31449.600000000002</v>
      </c>
      <c r="AI26" s="111">
        <f>COST!$F$7</f>
        <v>31449.600000000002</v>
      </c>
      <c r="AJ26" s="111">
        <f>COST!$F$7</f>
        <v>31449.600000000002</v>
      </c>
      <c r="AK26" s="111">
        <f>COST!$F$7</f>
        <v>31449.600000000002</v>
      </c>
      <c r="AL26" s="111">
        <f>COST!$F$7</f>
        <v>31449.600000000002</v>
      </c>
      <c r="AM26" s="111">
        <f>COST!$F$7</f>
        <v>31449.600000000002</v>
      </c>
      <c r="AN26" s="111">
        <f>COST!$F$7</f>
        <v>31449.600000000002</v>
      </c>
      <c r="AO26" s="111">
        <f>COST!$F$7</f>
        <v>31449.600000000002</v>
      </c>
      <c r="AP26" s="111">
        <f>COST!$F$7</f>
        <v>31449.600000000002</v>
      </c>
      <c r="AQ26" s="111">
        <f>COST!$F$7</f>
        <v>31449.600000000002</v>
      </c>
      <c r="AR26" s="111">
        <f>COST!$F$7</f>
        <v>31449.600000000002</v>
      </c>
      <c r="AS26" s="111">
        <f>COST!$F$7</f>
        <v>31449.600000000002</v>
      </c>
      <c r="AT26" s="111">
        <f>COST!$F$7</f>
        <v>31449.600000000002</v>
      </c>
      <c r="AU26" s="111">
        <f>COST!$F$7</f>
        <v>31449.600000000002</v>
      </c>
      <c r="AV26" s="111">
        <f>COST!$F$7</f>
        <v>31449.600000000002</v>
      </c>
    </row>
    <row r="27" spans="4:48" outlineLevel="1" x14ac:dyDescent="0.45">
      <c r="D27" s="110" t="str">
        <f>COST!B8</f>
        <v>Magnesium Powder</v>
      </c>
      <c r="E27" s="111">
        <f>COST!$F$8</f>
        <v>2315040</v>
      </c>
      <c r="F27" s="111">
        <f>COST!$F$8</f>
        <v>2315040</v>
      </c>
      <c r="G27" s="111">
        <f>COST!$F$8</f>
        <v>2315040</v>
      </c>
      <c r="H27" s="111">
        <f>COST!$F$8</f>
        <v>2315040</v>
      </c>
      <c r="I27" s="111">
        <f>COST!$F$8</f>
        <v>2315040</v>
      </c>
      <c r="J27" s="111">
        <f>COST!$F$8</f>
        <v>2315040</v>
      </c>
      <c r="K27" s="111">
        <f>COST!$F$8</f>
        <v>2315040</v>
      </c>
      <c r="L27" s="111">
        <f>COST!$F$8</f>
        <v>2315040</v>
      </c>
      <c r="M27" s="111">
        <f>COST!$F$8</f>
        <v>2315040</v>
      </c>
      <c r="N27" s="111">
        <f>COST!$F$8</f>
        <v>2315040</v>
      </c>
      <c r="O27" s="111">
        <f>COST!$F$8</f>
        <v>2315040</v>
      </c>
      <c r="P27" s="111">
        <f>COST!$F$8</f>
        <v>2315040</v>
      </c>
      <c r="Q27" s="111">
        <f>COST!$F$8</f>
        <v>2315040</v>
      </c>
      <c r="R27" s="111">
        <f>COST!$F$8</f>
        <v>2315040</v>
      </c>
      <c r="S27" s="111">
        <f>COST!$F$8</f>
        <v>2315040</v>
      </c>
      <c r="T27" s="111">
        <f>COST!$F$8</f>
        <v>2315040</v>
      </c>
      <c r="U27" s="111">
        <f>COST!$F$8</f>
        <v>2315040</v>
      </c>
      <c r="V27" s="111">
        <f>COST!$F$8</f>
        <v>2315040</v>
      </c>
      <c r="W27" s="111">
        <f>COST!$F$8</f>
        <v>2315040</v>
      </c>
      <c r="X27" s="111">
        <f>COST!$F$8</f>
        <v>2315040</v>
      </c>
      <c r="Y27" s="111">
        <f>COST!$F$8</f>
        <v>2315040</v>
      </c>
      <c r="Z27" s="111">
        <f>COST!$F$8</f>
        <v>2315040</v>
      </c>
      <c r="AA27" s="111">
        <f>COST!$F$8</f>
        <v>2315040</v>
      </c>
      <c r="AB27" s="111">
        <f>COST!$F$8</f>
        <v>2315040</v>
      </c>
      <c r="AC27" s="111">
        <f>COST!$F$8</f>
        <v>2315040</v>
      </c>
      <c r="AD27" s="111">
        <f>COST!$F$8</f>
        <v>2315040</v>
      </c>
      <c r="AE27" s="111">
        <f>COST!$F$8</f>
        <v>2315040</v>
      </c>
      <c r="AF27" s="111">
        <f>COST!$F$8</f>
        <v>2315040</v>
      </c>
      <c r="AG27" s="111">
        <f>COST!$F$8</f>
        <v>2315040</v>
      </c>
      <c r="AH27" s="111">
        <f>COST!$F$8</f>
        <v>2315040</v>
      </c>
      <c r="AI27" s="111">
        <f>COST!$F$8</f>
        <v>2315040</v>
      </c>
      <c r="AJ27" s="111">
        <f>COST!$F$8</f>
        <v>2315040</v>
      </c>
      <c r="AK27" s="111">
        <f>COST!$F$8</f>
        <v>2315040</v>
      </c>
      <c r="AL27" s="111">
        <f>COST!$F$8</f>
        <v>2315040</v>
      </c>
      <c r="AM27" s="111">
        <f>COST!$F$8</f>
        <v>2315040</v>
      </c>
      <c r="AN27" s="111">
        <f>COST!$F$8</f>
        <v>2315040</v>
      </c>
      <c r="AO27" s="111">
        <f>COST!$F$8</f>
        <v>2315040</v>
      </c>
      <c r="AP27" s="111">
        <f>COST!$F$8</f>
        <v>2315040</v>
      </c>
      <c r="AQ27" s="111">
        <f>COST!$F$8</f>
        <v>2315040</v>
      </c>
      <c r="AR27" s="111">
        <f>COST!$F$8</f>
        <v>2315040</v>
      </c>
      <c r="AS27" s="111">
        <f>COST!$F$8</f>
        <v>2315040</v>
      </c>
      <c r="AT27" s="111">
        <f>COST!$F$8</f>
        <v>2315040</v>
      </c>
      <c r="AU27" s="111">
        <f>COST!$F$8</f>
        <v>2315040</v>
      </c>
      <c r="AV27" s="111">
        <f>COST!$F$8</f>
        <v>2315040</v>
      </c>
    </row>
    <row r="28" spans="4:48" outlineLevel="1" x14ac:dyDescent="0.45">
      <c r="D28" s="110" t="str">
        <f>COST!B9</f>
        <v>Caps</v>
      </c>
      <c r="E28" s="111">
        <f>COST!$F$9</f>
        <v>1338.48</v>
      </c>
      <c r="F28" s="111">
        <f>COST!$F$9</f>
        <v>1338.48</v>
      </c>
      <c r="G28" s="111">
        <f>COST!$F$9</f>
        <v>1338.48</v>
      </c>
      <c r="H28" s="111">
        <f>COST!$F$9</f>
        <v>1338.48</v>
      </c>
      <c r="I28" s="111">
        <f>COST!$F$9</f>
        <v>1338.48</v>
      </c>
      <c r="J28" s="111">
        <f>COST!$F$9</f>
        <v>1338.48</v>
      </c>
      <c r="K28" s="111">
        <f>COST!$F$9</f>
        <v>1338.48</v>
      </c>
      <c r="L28" s="111">
        <f>COST!$F$9</f>
        <v>1338.48</v>
      </c>
      <c r="M28" s="111">
        <f>COST!$F$9</f>
        <v>1338.48</v>
      </c>
      <c r="N28" s="111">
        <f>COST!$F$9</f>
        <v>1338.48</v>
      </c>
      <c r="O28" s="111">
        <f>COST!$F$9</f>
        <v>1338.48</v>
      </c>
      <c r="P28" s="111">
        <f>COST!$F$9</f>
        <v>1338.48</v>
      </c>
      <c r="Q28" s="111">
        <f>COST!$F$9</f>
        <v>1338.48</v>
      </c>
      <c r="R28" s="111">
        <f>COST!$F$9</f>
        <v>1338.48</v>
      </c>
      <c r="S28" s="111">
        <f>COST!$F$9</f>
        <v>1338.48</v>
      </c>
      <c r="T28" s="111">
        <f>COST!$F$9</f>
        <v>1338.48</v>
      </c>
      <c r="U28" s="111">
        <f>COST!$F$9</f>
        <v>1338.48</v>
      </c>
      <c r="V28" s="111">
        <f>COST!$F$9</f>
        <v>1338.48</v>
      </c>
      <c r="W28" s="111">
        <f>COST!$F$9</f>
        <v>1338.48</v>
      </c>
      <c r="X28" s="111">
        <f>COST!$F$9</f>
        <v>1338.48</v>
      </c>
      <c r="Y28" s="111">
        <f>COST!$F$9</f>
        <v>1338.48</v>
      </c>
      <c r="Z28" s="111">
        <f>COST!$F$9</f>
        <v>1338.48</v>
      </c>
      <c r="AA28" s="111">
        <f>COST!$F$9</f>
        <v>1338.48</v>
      </c>
      <c r="AB28" s="111">
        <f>COST!$F$9</f>
        <v>1338.48</v>
      </c>
      <c r="AC28" s="111">
        <f>COST!$F$9</f>
        <v>1338.48</v>
      </c>
      <c r="AD28" s="111">
        <f>COST!$F$9</f>
        <v>1338.48</v>
      </c>
      <c r="AE28" s="111">
        <f>COST!$F$9</f>
        <v>1338.48</v>
      </c>
      <c r="AF28" s="111">
        <f>COST!$F$9</f>
        <v>1338.48</v>
      </c>
      <c r="AG28" s="111">
        <f>COST!$F$9</f>
        <v>1338.48</v>
      </c>
      <c r="AH28" s="111">
        <f>COST!$F$9</f>
        <v>1338.48</v>
      </c>
      <c r="AI28" s="111">
        <f>COST!$F$9</f>
        <v>1338.48</v>
      </c>
      <c r="AJ28" s="111">
        <f>COST!$F$9</f>
        <v>1338.48</v>
      </c>
      <c r="AK28" s="111">
        <f>COST!$F$9</f>
        <v>1338.48</v>
      </c>
      <c r="AL28" s="111">
        <f>COST!$F$9</f>
        <v>1338.48</v>
      </c>
      <c r="AM28" s="111">
        <f>COST!$F$9</f>
        <v>1338.48</v>
      </c>
      <c r="AN28" s="111">
        <f>COST!$F$9</f>
        <v>1338.48</v>
      </c>
      <c r="AO28" s="111">
        <f>COST!$F$9</f>
        <v>1338.48</v>
      </c>
      <c r="AP28" s="111">
        <f>COST!$F$9</f>
        <v>1338.48</v>
      </c>
      <c r="AQ28" s="111">
        <f>COST!$F$9</f>
        <v>1338.48</v>
      </c>
      <c r="AR28" s="111">
        <f>COST!$F$9</f>
        <v>1338.48</v>
      </c>
      <c r="AS28" s="111">
        <f>COST!$F$9</f>
        <v>1338.48</v>
      </c>
      <c r="AT28" s="111">
        <f>COST!$F$9</f>
        <v>1338.48</v>
      </c>
      <c r="AU28" s="111">
        <f>COST!$F$9</f>
        <v>1338.48</v>
      </c>
      <c r="AV28" s="111">
        <f>COST!$F$9</f>
        <v>1338.48</v>
      </c>
    </row>
    <row r="29" spans="4:48" outlineLevel="1" x14ac:dyDescent="0.45">
      <c r="D29" s="110" t="str">
        <f>COST!B10</f>
        <v>Primers</v>
      </c>
      <c r="E29" s="111">
        <f>COST!$F$10</f>
        <v>36192</v>
      </c>
      <c r="F29" s="111">
        <f>COST!$F$10</f>
        <v>36192</v>
      </c>
      <c r="G29" s="111">
        <f>COST!$F$10</f>
        <v>36192</v>
      </c>
      <c r="H29" s="111">
        <f>COST!$F$10</f>
        <v>36192</v>
      </c>
      <c r="I29" s="111">
        <f>COST!$F$10</f>
        <v>36192</v>
      </c>
      <c r="J29" s="111">
        <f>COST!$F$10</f>
        <v>36192</v>
      </c>
      <c r="K29" s="111">
        <f>COST!$F$10</f>
        <v>36192</v>
      </c>
      <c r="L29" s="111">
        <f>COST!$F$10</f>
        <v>36192</v>
      </c>
      <c r="M29" s="111">
        <f>COST!$F$10</f>
        <v>36192</v>
      </c>
      <c r="N29" s="111">
        <f>COST!$F$10</f>
        <v>36192</v>
      </c>
      <c r="O29" s="111">
        <f>COST!$F$10</f>
        <v>36192</v>
      </c>
      <c r="P29" s="111">
        <f>COST!$F$10</f>
        <v>36192</v>
      </c>
      <c r="Q29" s="111">
        <f>COST!$F$10</f>
        <v>36192</v>
      </c>
      <c r="R29" s="111">
        <f>COST!$F$10</f>
        <v>36192</v>
      </c>
      <c r="S29" s="111">
        <f>COST!$F$10</f>
        <v>36192</v>
      </c>
      <c r="T29" s="111">
        <f>COST!$F$10</f>
        <v>36192</v>
      </c>
      <c r="U29" s="111">
        <f>COST!$F$10</f>
        <v>36192</v>
      </c>
      <c r="V29" s="111">
        <f>COST!$F$10</f>
        <v>36192</v>
      </c>
      <c r="W29" s="111">
        <f>COST!$F$10</f>
        <v>36192</v>
      </c>
      <c r="X29" s="111">
        <f>COST!$F$10</f>
        <v>36192</v>
      </c>
      <c r="Y29" s="111">
        <f>COST!$F$10</f>
        <v>36192</v>
      </c>
      <c r="Z29" s="111">
        <f>COST!$F$10</f>
        <v>36192</v>
      </c>
      <c r="AA29" s="111">
        <f>COST!$F$10</f>
        <v>36192</v>
      </c>
      <c r="AB29" s="111">
        <f>COST!$F$10</f>
        <v>36192</v>
      </c>
      <c r="AC29" s="111">
        <f>COST!$F$10</f>
        <v>36192</v>
      </c>
      <c r="AD29" s="111">
        <f>COST!$F$10</f>
        <v>36192</v>
      </c>
      <c r="AE29" s="111">
        <f>COST!$F$10</f>
        <v>36192</v>
      </c>
      <c r="AF29" s="111">
        <f>COST!$F$10</f>
        <v>36192</v>
      </c>
      <c r="AG29" s="111">
        <f>COST!$F$10</f>
        <v>36192</v>
      </c>
      <c r="AH29" s="111">
        <f>COST!$F$10</f>
        <v>36192</v>
      </c>
      <c r="AI29" s="111">
        <f>COST!$F$10</f>
        <v>36192</v>
      </c>
      <c r="AJ29" s="111">
        <f>COST!$F$10</f>
        <v>36192</v>
      </c>
      <c r="AK29" s="111">
        <f>COST!$F$10</f>
        <v>36192</v>
      </c>
      <c r="AL29" s="111">
        <f>COST!$F$10</f>
        <v>36192</v>
      </c>
      <c r="AM29" s="111">
        <f>COST!$F$10</f>
        <v>36192</v>
      </c>
      <c r="AN29" s="111">
        <f>COST!$F$10</f>
        <v>36192</v>
      </c>
      <c r="AO29" s="111">
        <f>COST!$F$10</f>
        <v>36192</v>
      </c>
      <c r="AP29" s="111">
        <f>COST!$F$10</f>
        <v>36192</v>
      </c>
      <c r="AQ29" s="111">
        <f>COST!$F$10</f>
        <v>36192</v>
      </c>
      <c r="AR29" s="111">
        <f>COST!$F$10</f>
        <v>36192</v>
      </c>
      <c r="AS29" s="111">
        <f>COST!$F$10</f>
        <v>36192</v>
      </c>
      <c r="AT29" s="111">
        <f>COST!$F$10</f>
        <v>36192</v>
      </c>
      <c r="AU29" s="111">
        <f>COST!$F$10</f>
        <v>36192</v>
      </c>
      <c r="AV29" s="111">
        <f>COST!$F$10</f>
        <v>36192</v>
      </c>
    </row>
    <row r="30" spans="4:48" outlineLevel="1" x14ac:dyDescent="0.45">
      <c r="D30" s="110" t="str">
        <f>COST!B11</f>
        <v>Drill Bits</v>
      </c>
      <c r="E30" s="111">
        <f>COST!$F$11</f>
        <v>307007.99999999994</v>
      </c>
      <c r="F30" s="111">
        <f>COST!$F$11</f>
        <v>307007.99999999994</v>
      </c>
      <c r="G30" s="111">
        <f>COST!$F$11</f>
        <v>307007.99999999994</v>
      </c>
      <c r="H30" s="111">
        <f>COST!$F$11</f>
        <v>307007.99999999994</v>
      </c>
      <c r="I30" s="111">
        <f>COST!$F$11</f>
        <v>307007.99999999994</v>
      </c>
      <c r="J30" s="111">
        <f>COST!$F$11</f>
        <v>307007.99999999994</v>
      </c>
      <c r="K30" s="111">
        <f>COST!$F$11</f>
        <v>307007.99999999994</v>
      </c>
      <c r="L30" s="111">
        <f>COST!$F$11</f>
        <v>307007.99999999994</v>
      </c>
      <c r="M30" s="111">
        <f>COST!$F$11</f>
        <v>307007.99999999994</v>
      </c>
      <c r="N30" s="111">
        <f>COST!$F$11</f>
        <v>307007.99999999994</v>
      </c>
      <c r="O30" s="111">
        <f>COST!$F$11</f>
        <v>307007.99999999994</v>
      </c>
      <c r="P30" s="111">
        <f>COST!$F$11</f>
        <v>307007.99999999994</v>
      </c>
      <c r="Q30" s="111">
        <f>COST!$F$11</f>
        <v>307007.99999999994</v>
      </c>
      <c r="R30" s="111">
        <f>COST!$F$11</f>
        <v>307007.99999999994</v>
      </c>
      <c r="S30" s="111">
        <f>COST!$F$11</f>
        <v>307007.99999999994</v>
      </c>
      <c r="T30" s="111">
        <f>COST!$F$11</f>
        <v>307007.99999999994</v>
      </c>
      <c r="U30" s="111">
        <f>COST!$F$11</f>
        <v>307007.99999999994</v>
      </c>
      <c r="V30" s="111">
        <f>COST!$F$11</f>
        <v>307007.99999999994</v>
      </c>
      <c r="W30" s="111">
        <f>COST!$F$11</f>
        <v>307007.99999999994</v>
      </c>
      <c r="X30" s="111">
        <f>COST!$F$11</f>
        <v>307007.99999999994</v>
      </c>
      <c r="Y30" s="111">
        <f>COST!$F$11</f>
        <v>307007.99999999994</v>
      </c>
      <c r="Z30" s="111">
        <f>COST!$F$11</f>
        <v>307007.99999999994</v>
      </c>
      <c r="AA30" s="111">
        <f>COST!$F$11</f>
        <v>307007.99999999994</v>
      </c>
      <c r="AB30" s="111">
        <f>COST!$F$11</f>
        <v>307007.99999999994</v>
      </c>
      <c r="AC30" s="111">
        <f>COST!$F$11</f>
        <v>307007.99999999994</v>
      </c>
      <c r="AD30" s="111">
        <f>COST!$F$11</f>
        <v>307007.99999999994</v>
      </c>
      <c r="AE30" s="111">
        <f>COST!$F$11</f>
        <v>307007.99999999994</v>
      </c>
      <c r="AF30" s="111">
        <f>COST!$F$11</f>
        <v>307007.99999999994</v>
      </c>
      <c r="AG30" s="111">
        <f>COST!$F$11</f>
        <v>307007.99999999994</v>
      </c>
      <c r="AH30" s="111">
        <f>COST!$F$11</f>
        <v>307007.99999999994</v>
      </c>
      <c r="AI30" s="111">
        <f>COST!$F$11</f>
        <v>307007.99999999994</v>
      </c>
      <c r="AJ30" s="111">
        <f>COST!$F$11</f>
        <v>307007.99999999994</v>
      </c>
      <c r="AK30" s="111">
        <f>COST!$F$11</f>
        <v>307007.99999999994</v>
      </c>
      <c r="AL30" s="111">
        <f>COST!$F$11</f>
        <v>307007.99999999994</v>
      </c>
      <c r="AM30" s="111">
        <f>COST!$F$11</f>
        <v>307007.99999999994</v>
      </c>
      <c r="AN30" s="111">
        <f>COST!$F$11</f>
        <v>307007.99999999994</v>
      </c>
      <c r="AO30" s="111">
        <f>COST!$F$11</f>
        <v>307007.99999999994</v>
      </c>
      <c r="AP30" s="111">
        <f>COST!$F$11</f>
        <v>307007.99999999994</v>
      </c>
      <c r="AQ30" s="111">
        <f>COST!$F$11</f>
        <v>307007.99999999994</v>
      </c>
      <c r="AR30" s="111">
        <f>COST!$F$11</f>
        <v>307007.99999999994</v>
      </c>
      <c r="AS30" s="111">
        <f>COST!$F$11</f>
        <v>307007.99999999994</v>
      </c>
      <c r="AT30" s="111">
        <f>COST!$F$11</f>
        <v>307007.99999999994</v>
      </c>
      <c r="AU30" s="111">
        <f>COST!$F$11</f>
        <v>307007.99999999994</v>
      </c>
      <c r="AV30" s="111">
        <f>COST!$F$11</f>
        <v>307007.99999999994</v>
      </c>
    </row>
    <row r="31" spans="4:48" outlineLevel="1" x14ac:dyDescent="0.45">
      <c r="D31" s="110" t="str">
        <f>COST!B12</f>
        <v>Det. Cord</v>
      </c>
      <c r="E31" s="111">
        <f>COST!$F$12</f>
        <v>6396</v>
      </c>
      <c r="F31" s="111">
        <f>COST!$F$12</f>
        <v>6396</v>
      </c>
      <c r="G31" s="111">
        <f>COST!$F$12</f>
        <v>6396</v>
      </c>
      <c r="H31" s="111">
        <f>COST!$F$12</f>
        <v>6396</v>
      </c>
      <c r="I31" s="111">
        <f>COST!$F$12</f>
        <v>6396</v>
      </c>
      <c r="J31" s="111">
        <f>COST!$F$12</f>
        <v>6396</v>
      </c>
      <c r="K31" s="111">
        <f>COST!$F$12</f>
        <v>6396</v>
      </c>
      <c r="L31" s="111">
        <f>COST!$F$12</f>
        <v>6396</v>
      </c>
      <c r="M31" s="111">
        <f>COST!$F$12</f>
        <v>6396</v>
      </c>
      <c r="N31" s="111">
        <f>COST!$F$12</f>
        <v>6396</v>
      </c>
      <c r="O31" s="111">
        <f>COST!$F$12</f>
        <v>6396</v>
      </c>
      <c r="P31" s="111">
        <f>COST!$F$12</f>
        <v>6396</v>
      </c>
      <c r="Q31" s="111">
        <f>COST!$F$12</f>
        <v>6396</v>
      </c>
      <c r="R31" s="111">
        <f>COST!$F$12</f>
        <v>6396</v>
      </c>
      <c r="S31" s="111">
        <f>COST!$F$12</f>
        <v>6396</v>
      </c>
      <c r="T31" s="111">
        <f>COST!$F$12</f>
        <v>6396</v>
      </c>
      <c r="U31" s="111">
        <f>COST!$F$12</f>
        <v>6396</v>
      </c>
      <c r="V31" s="111">
        <f>COST!$F$12</f>
        <v>6396</v>
      </c>
      <c r="W31" s="111">
        <f>COST!$F$12</f>
        <v>6396</v>
      </c>
      <c r="X31" s="111">
        <f>COST!$F$12</f>
        <v>6396</v>
      </c>
      <c r="Y31" s="111">
        <f>COST!$F$12</f>
        <v>6396</v>
      </c>
      <c r="Z31" s="111">
        <f>COST!$F$12</f>
        <v>6396</v>
      </c>
      <c r="AA31" s="111">
        <f>COST!$F$12</f>
        <v>6396</v>
      </c>
      <c r="AB31" s="111">
        <f>COST!$F$12</f>
        <v>6396</v>
      </c>
      <c r="AC31" s="111">
        <f>COST!$F$12</f>
        <v>6396</v>
      </c>
      <c r="AD31" s="111">
        <f>COST!$F$12</f>
        <v>6396</v>
      </c>
      <c r="AE31" s="111">
        <f>COST!$F$12</f>
        <v>6396</v>
      </c>
      <c r="AF31" s="111">
        <f>COST!$F$12</f>
        <v>6396</v>
      </c>
      <c r="AG31" s="111">
        <f>COST!$F$12</f>
        <v>6396</v>
      </c>
      <c r="AH31" s="111">
        <f>COST!$F$12</f>
        <v>6396</v>
      </c>
      <c r="AI31" s="111">
        <f>COST!$F$12</f>
        <v>6396</v>
      </c>
      <c r="AJ31" s="111">
        <f>COST!$F$12</f>
        <v>6396</v>
      </c>
      <c r="AK31" s="111">
        <f>COST!$F$12</f>
        <v>6396</v>
      </c>
      <c r="AL31" s="111">
        <f>COST!$F$12</f>
        <v>6396</v>
      </c>
      <c r="AM31" s="111">
        <f>COST!$F$12</f>
        <v>6396</v>
      </c>
      <c r="AN31" s="111">
        <f>COST!$F$12</f>
        <v>6396</v>
      </c>
      <c r="AO31" s="111">
        <f>COST!$F$12</f>
        <v>6396</v>
      </c>
      <c r="AP31" s="111">
        <f>COST!$F$12</f>
        <v>6396</v>
      </c>
      <c r="AQ31" s="111">
        <f>COST!$F$12</f>
        <v>6396</v>
      </c>
      <c r="AR31" s="111">
        <f>COST!$F$12</f>
        <v>6396</v>
      </c>
      <c r="AS31" s="111">
        <f>COST!$F$12</f>
        <v>6396</v>
      </c>
      <c r="AT31" s="111">
        <f>COST!$F$12</f>
        <v>6396</v>
      </c>
      <c r="AU31" s="111">
        <f>COST!$F$12</f>
        <v>6396</v>
      </c>
      <c r="AV31" s="111">
        <f>COST!$F$12</f>
        <v>6396</v>
      </c>
    </row>
    <row r="32" spans="4:48" outlineLevel="1" x14ac:dyDescent="0.45"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</row>
    <row r="33" spans="4:48" s="130" customFormat="1" x14ac:dyDescent="0.45">
      <c r="D33" s="128" t="s">
        <v>101</v>
      </c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</row>
    <row r="34" spans="4:48" s="127" customFormat="1" outlineLevel="1" x14ac:dyDescent="0.45">
      <c r="D34" s="125" t="s">
        <v>17</v>
      </c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</row>
    <row r="35" spans="4:48" outlineLevel="1" x14ac:dyDescent="0.45">
      <c r="D35" s="110" t="str">
        <f>WAGES!B5</f>
        <v>Drillers</v>
      </c>
      <c r="E35" s="111">
        <f>WAGES!$E$5</f>
        <v>262080</v>
      </c>
      <c r="F35" s="111">
        <f>WAGES!$E$5</f>
        <v>262080</v>
      </c>
      <c r="G35" s="111">
        <f>WAGES!$E$5</f>
        <v>262080</v>
      </c>
      <c r="H35" s="111">
        <f>WAGES!$E$5</f>
        <v>262080</v>
      </c>
      <c r="I35" s="111">
        <f>WAGES!$E$5</f>
        <v>262080</v>
      </c>
      <c r="J35" s="111">
        <f>WAGES!$E$5</f>
        <v>262080</v>
      </c>
      <c r="K35" s="111">
        <f>WAGES!$E$5</f>
        <v>262080</v>
      </c>
      <c r="L35" s="111">
        <f>WAGES!$E$5</f>
        <v>262080</v>
      </c>
      <c r="M35" s="111">
        <f>WAGES!$E$5</f>
        <v>262080</v>
      </c>
      <c r="N35" s="111">
        <f>WAGES!$E$5</f>
        <v>262080</v>
      </c>
      <c r="O35" s="111">
        <f>WAGES!$E$5</f>
        <v>262080</v>
      </c>
      <c r="P35" s="111">
        <f>WAGES!$E$5</f>
        <v>262080</v>
      </c>
      <c r="Q35" s="111">
        <f>WAGES!$E$5</f>
        <v>262080</v>
      </c>
      <c r="R35" s="111">
        <f>WAGES!$E$5</f>
        <v>262080</v>
      </c>
      <c r="S35" s="111">
        <f>WAGES!$E$5</f>
        <v>262080</v>
      </c>
      <c r="T35" s="111">
        <f>WAGES!$E$5</f>
        <v>262080</v>
      </c>
      <c r="U35" s="111">
        <f>WAGES!$E$5</f>
        <v>262080</v>
      </c>
      <c r="V35" s="111">
        <f>WAGES!$E$5</f>
        <v>262080</v>
      </c>
      <c r="W35" s="111">
        <f>WAGES!$E$5</f>
        <v>262080</v>
      </c>
      <c r="X35" s="111">
        <f>WAGES!$E$5</f>
        <v>262080</v>
      </c>
      <c r="Y35" s="111">
        <f>WAGES!$E$5</f>
        <v>262080</v>
      </c>
      <c r="Z35" s="111">
        <f>WAGES!$E$5</f>
        <v>262080</v>
      </c>
      <c r="AA35" s="111">
        <f>WAGES!$E$5</f>
        <v>262080</v>
      </c>
      <c r="AB35" s="111">
        <f>WAGES!$E$5</f>
        <v>262080</v>
      </c>
      <c r="AC35" s="111">
        <f>WAGES!$E$5</f>
        <v>262080</v>
      </c>
      <c r="AD35" s="111">
        <f>WAGES!$E$5</f>
        <v>262080</v>
      </c>
      <c r="AE35" s="111">
        <f>WAGES!$E$5</f>
        <v>262080</v>
      </c>
      <c r="AF35" s="111">
        <f>WAGES!$E$5</f>
        <v>262080</v>
      </c>
      <c r="AG35" s="111">
        <f>WAGES!$E$5</f>
        <v>262080</v>
      </c>
      <c r="AH35" s="111">
        <f>WAGES!$E$5</f>
        <v>262080</v>
      </c>
      <c r="AI35" s="111">
        <f>WAGES!$E$5</f>
        <v>262080</v>
      </c>
      <c r="AJ35" s="111">
        <f>WAGES!$E$5</f>
        <v>262080</v>
      </c>
      <c r="AK35" s="111">
        <f>WAGES!$E$5</f>
        <v>262080</v>
      </c>
      <c r="AL35" s="111">
        <f>WAGES!$E$5</f>
        <v>262080</v>
      </c>
      <c r="AM35" s="111">
        <f>WAGES!$E$5</f>
        <v>262080</v>
      </c>
      <c r="AN35" s="111">
        <f>WAGES!$E$5</f>
        <v>262080</v>
      </c>
      <c r="AO35" s="111">
        <f>WAGES!$E$5</f>
        <v>262080</v>
      </c>
      <c r="AP35" s="111">
        <f>WAGES!$E$5</f>
        <v>262080</v>
      </c>
      <c r="AQ35" s="111">
        <f>WAGES!$E$5</f>
        <v>262080</v>
      </c>
      <c r="AR35" s="111">
        <f>WAGES!$E$5</f>
        <v>262080</v>
      </c>
      <c r="AS35" s="111">
        <f>WAGES!$E$5</f>
        <v>262080</v>
      </c>
      <c r="AT35" s="111">
        <f>WAGES!$E$5</f>
        <v>262080</v>
      </c>
      <c r="AU35" s="111">
        <f>WAGES!$E$5</f>
        <v>262080</v>
      </c>
      <c r="AV35" s="111">
        <f>WAGES!$E$5</f>
        <v>262080</v>
      </c>
    </row>
    <row r="36" spans="4:48" outlineLevel="1" x14ac:dyDescent="0.45">
      <c r="D36" s="110" t="str">
        <f>WAGES!B6</f>
        <v>Blasters</v>
      </c>
      <c r="E36" s="111">
        <f>WAGES!$E$6</f>
        <v>361920</v>
      </c>
      <c r="F36" s="111">
        <f>WAGES!$E$6</f>
        <v>361920</v>
      </c>
      <c r="G36" s="111">
        <f>WAGES!$E$6</f>
        <v>361920</v>
      </c>
      <c r="H36" s="111">
        <f>WAGES!$E$6</f>
        <v>361920</v>
      </c>
      <c r="I36" s="111">
        <f>WAGES!$E$6</f>
        <v>361920</v>
      </c>
      <c r="J36" s="111">
        <f>WAGES!$E$6</f>
        <v>361920</v>
      </c>
      <c r="K36" s="111">
        <f>WAGES!$E$6</f>
        <v>361920</v>
      </c>
      <c r="L36" s="111">
        <f>WAGES!$E$6</f>
        <v>361920</v>
      </c>
      <c r="M36" s="111">
        <f>WAGES!$E$6</f>
        <v>361920</v>
      </c>
      <c r="N36" s="111">
        <f>WAGES!$E$6</f>
        <v>361920</v>
      </c>
      <c r="O36" s="111">
        <f>WAGES!$E$6</f>
        <v>361920</v>
      </c>
      <c r="P36" s="111">
        <f>WAGES!$E$6</f>
        <v>361920</v>
      </c>
      <c r="Q36" s="111">
        <f>WAGES!$E$6</f>
        <v>361920</v>
      </c>
      <c r="R36" s="111">
        <f>WAGES!$E$6</f>
        <v>361920</v>
      </c>
      <c r="S36" s="111">
        <f>WAGES!$E$6</f>
        <v>361920</v>
      </c>
      <c r="T36" s="111">
        <f>WAGES!$E$6</f>
        <v>361920</v>
      </c>
      <c r="U36" s="111">
        <f>WAGES!$E$6</f>
        <v>361920</v>
      </c>
      <c r="V36" s="111">
        <f>WAGES!$E$6</f>
        <v>361920</v>
      </c>
      <c r="W36" s="111">
        <f>WAGES!$E$6</f>
        <v>361920</v>
      </c>
      <c r="X36" s="111">
        <f>WAGES!$E$6</f>
        <v>361920</v>
      </c>
      <c r="Y36" s="111">
        <f>WAGES!$E$6</f>
        <v>361920</v>
      </c>
      <c r="Z36" s="111">
        <f>WAGES!$E$6</f>
        <v>361920</v>
      </c>
      <c r="AA36" s="111">
        <f>WAGES!$E$6</f>
        <v>361920</v>
      </c>
      <c r="AB36" s="111">
        <f>WAGES!$E$6</f>
        <v>361920</v>
      </c>
      <c r="AC36" s="111">
        <f>WAGES!$E$6</f>
        <v>361920</v>
      </c>
      <c r="AD36" s="111">
        <f>WAGES!$E$6</f>
        <v>361920</v>
      </c>
      <c r="AE36" s="111">
        <f>WAGES!$E$6</f>
        <v>361920</v>
      </c>
      <c r="AF36" s="111">
        <f>WAGES!$E$6</f>
        <v>361920</v>
      </c>
      <c r="AG36" s="111">
        <f>WAGES!$E$6</f>
        <v>361920</v>
      </c>
      <c r="AH36" s="111">
        <f>WAGES!$E$6</f>
        <v>361920</v>
      </c>
      <c r="AI36" s="111">
        <f>WAGES!$E$6</f>
        <v>361920</v>
      </c>
      <c r="AJ36" s="111">
        <f>WAGES!$E$6</f>
        <v>361920</v>
      </c>
      <c r="AK36" s="111">
        <f>WAGES!$E$6</f>
        <v>361920</v>
      </c>
      <c r="AL36" s="111">
        <f>WAGES!$E$6</f>
        <v>361920</v>
      </c>
      <c r="AM36" s="111">
        <f>WAGES!$E$6</f>
        <v>361920</v>
      </c>
      <c r="AN36" s="111">
        <f>WAGES!$E$6</f>
        <v>361920</v>
      </c>
      <c r="AO36" s="111">
        <f>WAGES!$E$6</f>
        <v>361920</v>
      </c>
      <c r="AP36" s="111">
        <f>WAGES!$E$6</f>
        <v>361920</v>
      </c>
      <c r="AQ36" s="111">
        <f>WAGES!$E$6</f>
        <v>361920</v>
      </c>
      <c r="AR36" s="111">
        <f>WAGES!$E$6</f>
        <v>361920</v>
      </c>
      <c r="AS36" s="111">
        <f>WAGES!$E$6</f>
        <v>361920</v>
      </c>
      <c r="AT36" s="111">
        <f>WAGES!$E$6</f>
        <v>361920</v>
      </c>
      <c r="AU36" s="111">
        <f>WAGES!$E$6</f>
        <v>361920</v>
      </c>
      <c r="AV36" s="111">
        <f>WAGES!$E$6</f>
        <v>361920</v>
      </c>
    </row>
    <row r="37" spans="4:48" outlineLevel="1" x14ac:dyDescent="0.45">
      <c r="D37" s="110" t="str">
        <f>WAGES!B7</f>
        <v>Excavator Operators</v>
      </c>
      <c r="E37" s="111">
        <f>WAGES!$E$7</f>
        <v>711360</v>
      </c>
      <c r="F37" s="111">
        <f>WAGES!$E$7</f>
        <v>711360</v>
      </c>
      <c r="G37" s="111">
        <f>WAGES!$E$7</f>
        <v>711360</v>
      </c>
      <c r="H37" s="111">
        <f>WAGES!$E$7</f>
        <v>711360</v>
      </c>
      <c r="I37" s="111">
        <f>WAGES!$E$7</f>
        <v>711360</v>
      </c>
      <c r="J37" s="111">
        <f>WAGES!$E$7</f>
        <v>711360</v>
      </c>
      <c r="K37" s="111">
        <f>WAGES!$E$7</f>
        <v>711360</v>
      </c>
      <c r="L37" s="111">
        <f>WAGES!$E$7</f>
        <v>711360</v>
      </c>
      <c r="M37" s="111">
        <f>WAGES!$E$7</f>
        <v>711360</v>
      </c>
      <c r="N37" s="111">
        <f>WAGES!$E$7</f>
        <v>711360</v>
      </c>
      <c r="O37" s="111">
        <f>WAGES!$E$7</f>
        <v>711360</v>
      </c>
      <c r="P37" s="111">
        <f>WAGES!$E$7</f>
        <v>711360</v>
      </c>
      <c r="Q37" s="111">
        <f>WAGES!$E$7</f>
        <v>711360</v>
      </c>
      <c r="R37" s="111">
        <f>WAGES!$E$7</f>
        <v>711360</v>
      </c>
      <c r="S37" s="111">
        <f>WAGES!$E$7</f>
        <v>711360</v>
      </c>
      <c r="T37" s="111">
        <f>WAGES!$E$7</f>
        <v>711360</v>
      </c>
      <c r="U37" s="111">
        <f>WAGES!$E$7</f>
        <v>711360</v>
      </c>
      <c r="V37" s="111">
        <f>WAGES!$E$7</f>
        <v>711360</v>
      </c>
      <c r="W37" s="111">
        <f>WAGES!$E$7</f>
        <v>711360</v>
      </c>
      <c r="X37" s="111">
        <f>WAGES!$E$7</f>
        <v>711360</v>
      </c>
      <c r="Y37" s="111">
        <f>WAGES!$E$7</f>
        <v>711360</v>
      </c>
      <c r="Z37" s="111">
        <f>WAGES!$E$7</f>
        <v>711360</v>
      </c>
      <c r="AA37" s="111">
        <f>WAGES!$E$7</f>
        <v>711360</v>
      </c>
      <c r="AB37" s="111">
        <f>WAGES!$E$7</f>
        <v>711360</v>
      </c>
      <c r="AC37" s="111">
        <f>WAGES!$E$7</f>
        <v>711360</v>
      </c>
      <c r="AD37" s="111">
        <f>WAGES!$E$7</f>
        <v>711360</v>
      </c>
      <c r="AE37" s="111">
        <f>WAGES!$E$7</f>
        <v>711360</v>
      </c>
      <c r="AF37" s="111">
        <f>WAGES!$E$7</f>
        <v>711360</v>
      </c>
      <c r="AG37" s="111">
        <f>WAGES!$E$7</f>
        <v>711360</v>
      </c>
      <c r="AH37" s="111">
        <f>WAGES!$E$7</f>
        <v>711360</v>
      </c>
      <c r="AI37" s="111">
        <f>WAGES!$E$7</f>
        <v>711360</v>
      </c>
      <c r="AJ37" s="111">
        <f>WAGES!$E$7</f>
        <v>711360</v>
      </c>
      <c r="AK37" s="111">
        <f>WAGES!$E$7</f>
        <v>711360</v>
      </c>
      <c r="AL37" s="111">
        <f>WAGES!$E$7</f>
        <v>711360</v>
      </c>
      <c r="AM37" s="111">
        <f>WAGES!$E$7</f>
        <v>711360</v>
      </c>
      <c r="AN37" s="111">
        <f>WAGES!$E$7</f>
        <v>711360</v>
      </c>
      <c r="AO37" s="111">
        <f>WAGES!$E$7</f>
        <v>711360</v>
      </c>
      <c r="AP37" s="111">
        <f>WAGES!$E$7</f>
        <v>711360</v>
      </c>
      <c r="AQ37" s="111">
        <f>WAGES!$E$7</f>
        <v>711360</v>
      </c>
      <c r="AR37" s="111">
        <f>WAGES!$E$7</f>
        <v>711360</v>
      </c>
      <c r="AS37" s="111">
        <f>WAGES!$E$7</f>
        <v>711360</v>
      </c>
      <c r="AT37" s="111">
        <f>WAGES!$E$7</f>
        <v>711360</v>
      </c>
      <c r="AU37" s="111">
        <f>WAGES!$E$7</f>
        <v>711360</v>
      </c>
      <c r="AV37" s="111">
        <f>WAGES!$E$7</f>
        <v>711360</v>
      </c>
    </row>
    <row r="38" spans="4:48" outlineLevel="1" x14ac:dyDescent="0.45">
      <c r="D38" s="110" t="str">
        <f>WAGES!B8</f>
        <v>Truck Drivers</v>
      </c>
      <c r="E38" s="111">
        <f>WAGES!$E$8</f>
        <v>998400</v>
      </c>
      <c r="F38" s="111">
        <f>WAGES!$E$8</f>
        <v>998400</v>
      </c>
      <c r="G38" s="111">
        <f>WAGES!$E$8</f>
        <v>998400</v>
      </c>
      <c r="H38" s="111">
        <f>WAGES!$E$8</f>
        <v>998400</v>
      </c>
      <c r="I38" s="111">
        <f>WAGES!$E$8</f>
        <v>998400</v>
      </c>
      <c r="J38" s="111">
        <f>WAGES!$E$8</f>
        <v>998400</v>
      </c>
      <c r="K38" s="111">
        <f>WAGES!$E$8</f>
        <v>998400</v>
      </c>
      <c r="L38" s="111">
        <f>WAGES!$E$8</f>
        <v>998400</v>
      </c>
      <c r="M38" s="111">
        <f>WAGES!$E$8</f>
        <v>998400</v>
      </c>
      <c r="N38" s="111">
        <f>WAGES!$E$8</f>
        <v>998400</v>
      </c>
      <c r="O38" s="111">
        <f>WAGES!$E$8</f>
        <v>998400</v>
      </c>
      <c r="P38" s="111">
        <f>WAGES!$E$8</f>
        <v>998400</v>
      </c>
      <c r="Q38" s="111">
        <f>WAGES!$E$8</f>
        <v>998400</v>
      </c>
      <c r="R38" s="111">
        <f>WAGES!$E$8</f>
        <v>998400</v>
      </c>
      <c r="S38" s="111">
        <f>WAGES!$E$8</f>
        <v>998400</v>
      </c>
      <c r="T38" s="111">
        <f>WAGES!$E$8</f>
        <v>998400</v>
      </c>
      <c r="U38" s="111">
        <f>WAGES!$E$8</f>
        <v>998400</v>
      </c>
      <c r="V38" s="111">
        <f>WAGES!$E$8</f>
        <v>998400</v>
      </c>
      <c r="W38" s="111">
        <f>WAGES!$E$8</f>
        <v>998400</v>
      </c>
      <c r="X38" s="111">
        <f>WAGES!$E$8</f>
        <v>998400</v>
      </c>
      <c r="Y38" s="111">
        <f>WAGES!$E$8</f>
        <v>998400</v>
      </c>
      <c r="Z38" s="111">
        <f>WAGES!$E$8</f>
        <v>998400</v>
      </c>
      <c r="AA38" s="111">
        <f>WAGES!$E$8</f>
        <v>998400</v>
      </c>
      <c r="AB38" s="111">
        <f>WAGES!$E$8</f>
        <v>998400</v>
      </c>
      <c r="AC38" s="111">
        <f>WAGES!$E$8</f>
        <v>998400</v>
      </c>
      <c r="AD38" s="111">
        <f>WAGES!$E$8</f>
        <v>998400</v>
      </c>
      <c r="AE38" s="111">
        <f>WAGES!$E$8</f>
        <v>998400</v>
      </c>
      <c r="AF38" s="111">
        <f>WAGES!$E$8</f>
        <v>998400</v>
      </c>
      <c r="AG38" s="111">
        <f>WAGES!$E$8</f>
        <v>998400</v>
      </c>
      <c r="AH38" s="111">
        <f>WAGES!$E$8</f>
        <v>998400</v>
      </c>
      <c r="AI38" s="111">
        <f>WAGES!$E$8</f>
        <v>998400</v>
      </c>
      <c r="AJ38" s="111">
        <f>WAGES!$E$8</f>
        <v>998400</v>
      </c>
      <c r="AK38" s="111">
        <f>WAGES!$E$8</f>
        <v>998400</v>
      </c>
      <c r="AL38" s="111">
        <f>WAGES!$E$8</f>
        <v>998400</v>
      </c>
      <c r="AM38" s="111">
        <f>WAGES!$E$8</f>
        <v>998400</v>
      </c>
      <c r="AN38" s="111">
        <f>WAGES!$E$8</f>
        <v>998400</v>
      </c>
      <c r="AO38" s="111">
        <f>WAGES!$E$8</f>
        <v>998400</v>
      </c>
      <c r="AP38" s="111">
        <f>WAGES!$E$8</f>
        <v>998400</v>
      </c>
      <c r="AQ38" s="111">
        <f>WAGES!$E$8</f>
        <v>998400</v>
      </c>
      <c r="AR38" s="111">
        <f>WAGES!$E$8</f>
        <v>998400</v>
      </c>
      <c r="AS38" s="111">
        <f>WAGES!$E$8</f>
        <v>998400</v>
      </c>
      <c r="AT38" s="111">
        <f>WAGES!$E$8</f>
        <v>998400</v>
      </c>
      <c r="AU38" s="111">
        <f>WAGES!$E$8</f>
        <v>998400</v>
      </c>
      <c r="AV38" s="111">
        <f>WAGES!$E$8</f>
        <v>998400</v>
      </c>
    </row>
    <row r="39" spans="4:48" outlineLevel="1" x14ac:dyDescent="0.45">
      <c r="D39" s="110" t="str">
        <f>WAGES!B9</f>
        <v>Equipment Operators</v>
      </c>
      <c r="E39" s="111">
        <f>WAGES!$E$9</f>
        <v>1485120</v>
      </c>
      <c r="F39" s="111">
        <f>WAGES!$E$9</f>
        <v>1485120</v>
      </c>
      <c r="G39" s="111">
        <f>WAGES!$E$9</f>
        <v>1485120</v>
      </c>
      <c r="H39" s="111">
        <f>WAGES!$E$9</f>
        <v>1485120</v>
      </c>
      <c r="I39" s="111">
        <f>WAGES!$E$9</f>
        <v>1485120</v>
      </c>
      <c r="J39" s="111">
        <f>WAGES!$E$9</f>
        <v>1485120</v>
      </c>
      <c r="K39" s="111">
        <f>WAGES!$E$9</f>
        <v>1485120</v>
      </c>
      <c r="L39" s="111">
        <f>WAGES!$E$9</f>
        <v>1485120</v>
      </c>
      <c r="M39" s="111">
        <f>WAGES!$E$9</f>
        <v>1485120</v>
      </c>
      <c r="N39" s="111">
        <f>WAGES!$E$9</f>
        <v>1485120</v>
      </c>
      <c r="O39" s="111">
        <f>WAGES!$E$9</f>
        <v>1485120</v>
      </c>
      <c r="P39" s="111">
        <f>WAGES!$E$9</f>
        <v>1485120</v>
      </c>
      <c r="Q39" s="111">
        <f>WAGES!$E$9</f>
        <v>1485120</v>
      </c>
      <c r="R39" s="111">
        <f>WAGES!$E$9</f>
        <v>1485120</v>
      </c>
      <c r="S39" s="111">
        <f>WAGES!$E$9</f>
        <v>1485120</v>
      </c>
      <c r="T39" s="111">
        <f>WAGES!$E$9</f>
        <v>1485120</v>
      </c>
      <c r="U39" s="111">
        <f>WAGES!$E$9</f>
        <v>1485120</v>
      </c>
      <c r="V39" s="111">
        <f>WAGES!$E$9</f>
        <v>1485120</v>
      </c>
      <c r="W39" s="111">
        <f>WAGES!$E$9</f>
        <v>1485120</v>
      </c>
      <c r="X39" s="111">
        <f>WAGES!$E$9</f>
        <v>1485120</v>
      </c>
      <c r="Y39" s="111">
        <f>WAGES!$E$9</f>
        <v>1485120</v>
      </c>
      <c r="Z39" s="111">
        <f>WAGES!$E$9</f>
        <v>1485120</v>
      </c>
      <c r="AA39" s="111">
        <f>WAGES!$E$9</f>
        <v>1485120</v>
      </c>
      <c r="AB39" s="111">
        <f>WAGES!$E$9</f>
        <v>1485120</v>
      </c>
      <c r="AC39" s="111">
        <f>WAGES!$E$9</f>
        <v>1485120</v>
      </c>
      <c r="AD39" s="111">
        <f>WAGES!$E$9</f>
        <v>1485120</v>
      </c>
      <c r="AE39" s="111">
        <f>WAGES!$E$9</f>
        <v>1485120</v>
      </c>
      <c r="AF39" s="111">
        <f>WAGES!$E$9</f>
        <v>1485120</v>
      </c>
      <c r="AG39" s="111">
        <f>WAGES!$E$9</f>
        <v>1485120</v>
      </c>
      <c r="AH39" s="111">
        <f>WAGES!$E$9</f>
        <v>1485120</v>
      </c>
      <c r="AI39" s="111">
        <f>WAGES!$E$9</f>
        <v>1485120</v>
      </c>
      <c r="AJ39" s="111">
        <f>WAGES!$E$9</f>
        <v>1485120</v>
      </c>
      <c r="AK39" s="111">
        <f>WAGES!$E$9</f>
        <v>1485120</v>
      </c>
      <c r="AL39" s="111">
        <f>WAGES!$E$9</f>
        <v>1485120</v>
      </c>
      <c r="AM39" s="111">
        <f>WAGES!$E$9</f>
        <v>1485120</v>
      </c>
      <c r="AN39" s="111">
        <f>WAGES!$E$9</f>
        <v>1485120</v>
      </c>
      <c r="AO39" s="111">
        <f>WAGES!$E$9</f>
        <v>1485120</v>
      </c>
      <c r="AP39" s="111">
        <f>WAGES!$E$9</f>
        <v>1485120</v>
      </c>
      <c r="AQ39" s="111">
        <f>WAGES!$E$9</f>
        <v>1485120</v>
      </c>
      <c r="AR39" s="111">
        <f>WAGES!$E$9</f>
        <v>1485120</v>
      </c>
      <c r="AS39" s="111">
        <f>WAGES!$E$9</f>
        <v>1485120</v>
      </c>
      <c r="AT39" s="111">
        <f>WAGES!$E$9</f>
        <v>1485120</v>
      </c>
      <c r="AU39" s="111">
        <f>WAGES!$E$9</f>
        <v>1485120</v>
      </c>
      <c r="AV39" s="111">
        <f>WAGES!$E$9</f>
        <v>1485120</v>
      </c>
    </row>
    <row r="40" spans="4:48" outlineLevel="1" x14ac:dyDescent="0.45">
      <c r="D40" s="110" t="str">
        <f>WAGES!B10</f>
        <v>Utility Operators</v>
      </c>
      <c r="E40" s="111">
        <f>WAGES!$E$10</f>
        <v>280800</v>
      </c>
      <c r="F40" s="111">
        <f>WAGES!$E$10</f>
        <v>280800</v>
      </c>
      <c r="G40" s="111">
        <f>WAGES!$E$10</f>
        <v>280800</v>
      </c>
      <c r="H40" s="111">
        <f>WAGES!$E$10</f>
        <v>280800</v>
      </c>
      <c r="I40" s="111">
        <f>WAGES!$E$10</f>
        <v>280800</v>
      </c>
      <c r="J40" s="111">
        <f>WAGES!$E$10</f>
        <v>280800</v>
      </c>
      <c r="K40" s="111">
        <f>WAGES!$E$10</f>
        <v>280800</v>
      </c>
      <c r="L40" s="111">
        <f>WAGES!$E$10</f>
        <v>280800</v>
      </c>
      <c r="M40" s="111">
        <f>WAGES!$E$10</f>
        <v>280800</v>
      </c>
      <c r="N40" s="111">
        <f>WAGES!$E$10</f>
        <v>280800</v>
      </c>
      <c r="O40" s="111">
        <f>WAGES!$E$10</f>
        <v>280800</v>
      </c>
      <c r="P40" s="111">
        <f>WAGES!$E$10</f>
        <v>280800</v>
      </c>
      <c r="Q40" s="111">
        <f>WAGES!$E$10</f>
        <v>280800</v>
      </c>
      <c r="R40" s="111">
        <f>WAGES!$E$10</f>
        <v>280800</v>
      </c>
      <c r="S40" s="111">
        <f>WAGES!$E$10</f>
        <v>280800</v>
      </c>
      <c r="T40" s="111">
        <f>WAGES!$E$10</f>
        <v>280800</v>
      </c>
      <c r="U40" s="111">
        <f>WAGES!$E$10</f>
        <v>280800</v>
      </c>
      <c r="V40" s="111">
        <f>WAGES!$E$10</f>
        <v>280800</v>
      </c>
      <c r="W40" s="111">
        <f>WAGES!$E$10</f>
        <v>280800</v>
      </c>
      <c r="X40" s="111">
        <f>WAGES!$E$10</f>
        <v>280800</v>
      </c>
      <c r="Y40" s="111">
        <f>WAGES!$E$10</f>
        <v>280800</v>
      </c>
      <c r="Z40" s="111">
        <f>WAGES!$E$10</f>
        <v>280800</v>
      </c>
      <c r="AA40" s="111">
        <f>WAGES!$E$10</f>
        <v>280800</v>
      </c>
      <c r="AB40" s="111">
        <f>WAGES!$E$10</f>
        <v>280800</v>
      </c>
      <c r="AC40" s="111">
        <f>WAGES!$E$10</f>
        <v>280800</v>
      </c>
      <c r="AD40" s="111">
        <f>WAGES!$E$10</f>
        <v>280800</v>
      </c>
      <c r="AE40" s="111">
        <f>WAGES!$E$10</f>
        <v>280800</v>
      </c>
      <c r="AF40" s="111">
        <f>WAGES!$E$10</f>
        <v>280800</v>
      </c>
      <c r="AG40" s="111">
        <f>WAGES!$E$10</f>
        <v>280800</v>
      </c>
      <c r="AH40" s="111">
        <f>WAGES!$E$10</f>
        <v>280800</v>
      </c>
      <c r="AI40" s="111">
        <f>WAGES!$E$10</f>
        <v>280800</v>
      </c>
      <c r="AJ40" s="111">
        <f>WAGES!$E$10</f>
        <v>280800</v>
      </c>
      <c r="AK40" s="111">
        <f>WAGES!$E$10</f>
        <v>280800</v>
      </c>
      <c r="AL40" s="111">
        <f>WAGES!$E$10</f>
        <v>280800</v>
      </c>
      <c r="AM40" s="111">
        <f>WAGES!$E$10</f>
        <v>280800</v>
      </c>
      <c r="AN40" s="111">
        <f>WAGES!$E$10</f>
        <v>280800</v>
      </c>
      <c r="AO40" s="111">
        <f>WAGES!$E$10</f>
        <v>280800</v>
      </c>
      <c r="AP40" s="111">
        <f>WAGES!$E$10</f>
        <v>280800</v>
      </c>
      <c r="AQ40" s="111">
        <f>WAGES!$E$10</f>
        <v>280800</v>
      </c>
      <c r="AR40" s="111">
        <f>WAGES!$E$10</f>
        <v>280800</v>
      </c>
      <c r="AS40" s="111">
        <f>WAGES!$E$10</f>
        <v>280800</v>
      </c>
      <c r="AT40" s="111">
        <f>WAGES!$E$10</f>
        <v>280800</v>
      </c>
      <c r="AU40" s="111">
        <f>WAGES!$E$10</f>
        <v>280800</v>
      </c>
      <c r="AV40" s="111">
        <f>WAGES!$E$10</f>
        <v>280800</v>
      </c>
    </row>
    <row r="41" spans="4:48" outlineLevel="1" x14ac:dyDescent="0.45">
      <c r="D41" s="110" t="str">
        <f>WAGES!B11</f>
        <v>Mechanics</v>
      </c>
      <c r="E41" s="111">
        <f>WAGES!$E$11</f>
        <v>1160640</v>
      </c>
      <c r="F41" s="111">
        <f>WAGES!$E$11</f>
        <v>1160640</v>
      </c>
      <c r="G41" s="111">
        <f>WAGES!$E$11</f>
        <v>1160640</v>
      </c>
      <c r="H41" s="111">
        <f>WAGES!$E$11</f>
        <v>1160640</v>
      </c>
      <c r="I41" s="111">
        <f>WAGES!$E$11</f>
        <v>1160640</v>
      </c>
      <c r="J41" s="111">
        <f>WAGES!$E$11</f>
        <v>1160640</v>
      </c>
      <c r="K41" s="111">
        <f>WAGES!$E$11</f>
        <v>1160640</v>
      </c>
      <c r="L41" s="111">
        <f>WAGES!$E$11</f>
        <v>1160640</v>
      </c>
      <c r="M41" s="111">
        <f>WAGES!$E$11</f>
        <v>1160640</v>
      </c>
      <c r="N41" s="111">
        <f>WAGES!$E$11</f>
        <v>1160640</v>
      </c>
      <c r="O41" s="111">
        <f>WAGES!$E$11</f>
        <v>1160640</v>
      </c>
      <c r="P41" s="111">
        <f>WAGES!$E$11</f>
        <v>1160640</v>
      </c>
      <c r="Q41" s="111">
        <f>WAGES!$E$11</f>
        <v>1160640</v>
      </c>
      <c r="R41" s="111">
        <f>WAGES!$E$11</f>
        <v>1160640</v>
      </c>
      <c r="S41" s="111">
        <f>WAGES!$E$11</f>
        <v>1160640</v>
      </c>
      <c r="T41" s="111">
        <f>WAGES!$E$11</f>
        <v>1160640</v>
      </c>
      <c r="U41" s="111">
        <f>WAGES!$E$11</f>
        <v>1160640</v>
      </c>
      <c r="V41" s="111">
        <f>WAGES!$E$11</f>
        <v>1160640</v>
      </c>
      <c r="W41" s="111">
        <f>WAGES!$E$11</f>
        <v>1160640</v>
      </c>
      <c r="X41" s="111">
        <f>WAGES!$E$11</f>
        <v>1160640</v>
      </c>
      <c r="Y41" s="111">
        <f>WAGES!$E$11</f>
        <v>1160640</v>
      </c>
      <c r="Z41" s="111">
        <f>WAGES!$E$11</f>
        <v>1160640</v>
      </c>
      <c r="AA41" s="111">
        <f>WAGES!$E$11</f>
        <v>1160640</v>
      </c>
      <c r="AB41" s="111">
        <f>WAGES!$E$11</f>
        <v>1160640</v>
      </c>
      <c r="AC41" s="111">
        <f>WAGES!$E$11</f>
        <v>1160640</v>
      </c>
      <c r="AD41" s="111">
        <f>WAGES!$E$11</f>
        <v>1160640</v>
      </c>
      <c r="AE41" s="111">
        <f>WAGES!$E$11</f>
        <v>1160640</v>
      </c>
      <c r="AF41" s="111">
        <f>WAGES!$E$11</f>
        <v>1160640</v>
      </c>
      <c r="AG41" s="111">
        <f>WAGES!$E$11</f>
        <v>1160640</v>
      </c>
      <c r="AH41" s="111">
        <f>WAGES!$E$11</f>
        <v>1160640</v>
      </c>
      <c r="AI41" s="111">
        <f>WAGES!$E$11</f>
        <v>1160640</v>
      </c>
      <c r="AJ41" s="111">
        <f>WAGES!$E$11</f>
        <v>1160640</v>
      </c>
      <c r="AK41" s="111">
        <f>WAGES!$E$11</f>
        <v>1160640</v>
      </c>
      <c r="AL41" s="111">
        <f>WAGES!$E$11</f>
        <v>1160640</v>
      </c>
      <c r="AM41" s="111">
        <f>WAGES!$E$11</f>
        <v>1160640</v>
      </c>
      <c r="AN41" s="111">
        <f>WAGES!$E$11</f>
        <v>1160640</v>
      </c>
      <c r="AO41" s="111">
        <f>WAGES!$E$11</f>
        <v>1160640</v>
      </c>
      <c r="AP41" s="111">
        <f>WAGES!$E$11</f>
        <v>1160640</v>
      </c>
      <c r="AQ41" s="111">
        <f>WAGES!$E$11</f>
        <v>1160640</v>
      </c>
      <c r="AR41" s="111">
        <f>WAGES!$E$11</f>
        <v>1160640</v>
      </c>
      <c r="AS41" s="111">
        <f>WAGES!$E$11</f>
        <v>1160640</v>
      </c>
      <c r="AT41" s="111">
        <f>WAGES!$E$11</f>
        <v>1160640</v>
      </c>
      <c r="AU41" s="111">
        <f>WAGES!$E$11</f>
        <v>1160640</v>
      </c>
      <c r="AV41" s="111">
        <f>WAGES!$E$11</f>
        <v>1160640</v>
      </c>
    </row>
    <row r="42" spans="4:48" outlineLevel="1" x14ac:dyDescent="0.45">
      <c r="D42" s="110" t="str">
        <f>WAGES!B12</f>
        <v>Labourers/Maintenance</v>
      </c>
      <c r="E42" s="111">
        <f>WAGES!$E$12</f>
        <v>1716000</v>
      </c>
      <c r="F42" s="111">
        <f>WAGES!$E$12</f>
        <v>1716000</v>
      </c>
      <c r="G42" s="111">
        <f>WAGES!$E$12</f>
        <v>1716000</v>
      </c>
      <c r="H42" s="111">
        <f>WAGES!$E$12</f>
        <v>1716000</v>
      </c>
      <c r="I42" s="111">
        <f>WAGES!$E$12</f>
        <v>1716000</v>
      </c>
      <c r="J42" s="111">
        <f>WAGES!$E$12</f>
        <v>1716000</v>
      </c>
      <c r="K42" s="111">
        <f>WAGES!$E$12</f>
        <v>1716000</v>
      </c>
      <c r="L42" s="111">
        <f>WAGES!$E$12</f>
        <v>1716000</v>
      </c>
      <c r="M42" s="111">
        <f>WAGES!$E$12</f>
        <v>1716000</v>
      </c>
      <c r="N42" s="111">
        <f>WAGES!$E$12</f>
        <v>1716000</v>
      </c>
      <c r="O42" s="111">
        <f>WAGES!$E$12</f>
        <v>1716000</v>
      </c>
      <c r="P42" s="111">
        <f>WAGES!$E$12</f>
        <v>1716000</v>
      </c>
      <c r="Q42" s="111">
        <f>WAGES!$E$12</f>
        <v>1716000</v>
      </c>
      <c r="R42" s="111">
        <f>WAGES!$E$12</f>
        <v>1716000</v>
      </c>
      <c r="S42" s="111">
        <f>WAGES!$E$12</f>
        <v>1716000</v>
      </c>
      <c r="T42" s="111">
        <f>WAGES!$E$12</f>
        <v>1716000</v>
      </c>
      <c r="U42" s="111">
        <f>WAGES!$E$12</f>
        <v>1716000</v>
      </c>
      <c r="V42" s="111">
        <f>WAGES!$E$12</f>
        <v>1716000</v>
      </c>
      <c r="W42" s="111">
        <f>WAGES!$E$12</f>
        <v>1716000</v>
      </c>
      <c r="X42" s="111">
        <f>WAGES!$E$12</f>
        <v>1716000</v>
      </c>
      <c r="Y42" s="111">
        <f>WAGES!$E$12</f>
        <v>1716000</v>
      </c>
      <c r="Z42" s="111">
        <f>WAGES!$E$12</f>
        <v>1716000</v>
      </c>
      <c r="AA42" s="111">
        <f>WAGES!$E$12</f>
        <v>1716000</v>
      </c>
      <c r="AB42" s="111">
        <f>WAGES!$E$12</f>
        <v>1716000</v>
      </c>
      <c r="AC42" s="111">
        <f>WAGES!$E$12</f>
        <v>1716000</v>
      </c>
      <c r="AD42" s="111">
        <f>WAGES!$E$12</f>
        <v>1716000</v>
      </c>
      <c r="AE42" s="111">
        <f>WAGES!$E$12</f>
        <v>1716000</v>
      </c>
      <c r="AF42" s="111">
        <f>WAGES!$E$12</f>
        <v>1716000</v>
      </c>
      <c r="AG42" s="111">
        <f>WAGES!$E$12</f>
        <v>1716000</v>
      </c>
      <c r="AH42" s="111">
        <f>WAGES!$E$12</f>
        <v>1716000</v>
      </c>
      <c r="AI42" s="111">
        <f>WAGES!$E$12</f>
        <v>1716000</v>
      </c>
      <c r="AJ42" s="111">
        <f>WAGES!$E$12</f>
        <v>1716000</v>
      </c>
      <c r="AK42" s="111">
        <f>WAGES!$E$12</f>
        <v>1716000</v>
      </c>
      <c r="AL42" s="111">
        <f>WAGES!$E$12</f>
        <v>1716000</v>
      </c>
      <c r="AM42" s="111">
        <f>WAGES!$E$12</f>
        <v>1716000</v>
      </c>
      <c r="AN42" s="111">
        <f>WAGES!$E$12</f>
        <v>1716000</v>
      </c>
      <c r="AO42" s="111">
        <f>WAGES!$E$12</f>
        <v>1716000</v>
      </c>
      <c r="AP42" s="111">
        <f>WAGES!$E$12</f>
        <v>1716000</v>
      </c>
      <c r="AQ42" s="111">
        <f>WAGES!$E$12</f>
        <v>1716000</v>
      </c>
      <c r="AR42" s="111">
        <f>WAGES!$E$12</f>
        <v>1716000</v>
      </c>
      <c r="AS42" s="111">
        <f>WAGES!$E$12</f>
        <v>1716000</v>
      </c>
      <c r="AT42" s="111">
        <f>WAGES!$E$12</f>
        <v>1716000</v>
      </c>
      <c r="AU42" s="111">
        <f>WAGES!$E$12</f>
        <v>1716000</v>
      </c>
      <c r="AV42" s="111">
        <f>WAGES!$E$12</f>
        <v>1716000</v>
      </c>
    </row>
    <row r="43" spans="4:48" s="127" customFormat="1" outlineLevel="1" x14ac:dyDescent="0.45">
      <c r="D43" s="125" t="s">
        <v>102</v>
      </c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</row>
    <row r="44" spans="4:48" outlineLevel="1" x14ac:dyDescent="0.45">
      <c r="D44" s="110" t="str">
        <f>WAGES!B25</f>
        <v>Mine Manager</v>
      </c>
      <c r="E44" s="111">
        <f>WAGES!$E$25</f>
        <v>120000</v>
      </c>
      <c r="F44" s="111">
        <f>WAGES!$E$25</f>
        <v>120000</v>
      </c>
      <c r="G44" s="111">
        <f>WAGES!$E$25</f>
        <v>120000</v>
      </c>
      <c r="H44" s="111">
        <f>WAGES!$E$25</f>
        <v>120000</v>
      </c>
      <c r="I44" s="111">
        <f>WAGES!$E$25</f>
        <v>120000</v>
      </c>
      <c r="J44" s="111">
        <f>WAGES!$E$25</f>
        <v>120000</v>
      </c>
      <c r="K44" s="111">
        <f>WAGES!$E$25</f>
        <v>120000</v>
      </c>
      <c r="L44" s="111">
        <f>WAGES!$E$25</f>
        <v>120000</v>
      </c>
      <c r="M44" s="111">
        <f>WAGES!$E$25</f>
        <v>120000</v>
      </c>
      <c r="N44" s="111">
        <f>WAGES!$E$25</f>
        <v>120000</v>
      </c>
      <c r="O44" s="111">
        <f>WAGES!$E$25</f>
        <v>120000</v>
      </c>
      <c r="P44" s="111">
        <f>WAGES!$E$25</f>
        <v>120000</v>
      </c>
      <c r="Q44" s="111">
        <f>WAGES!$E$25</f>
        <v>120000</v>
      </c>
      <c r="R44" s="111">
        <f>WAGES!$E$25</f>
        <v>120000</v>
      </c>
      <c r="S44" s="111">
        <f>WAGES!$E$25</f>
        <v>120000</v>
      </c>
      <c r="T44" s="111">
        <f>WAGES!$E$25</f>
        <v>120000</v>
      </c>
      <c r="U44" s="111">
        <f>WAGES!$E$25</f>
        <v>120000</v>
      </c>
      <c r="V44" s="111">
        <f>WAGES!$E$25</f>
        <v>120000</v>
      </c>
      <c r="W44" s="111">
        <f>WAGES!$E$25</f>
        <v>120000</v>
      </c>
      <c r="X44" s="111">
        <f>WAGES!$E$25</f>
        <v>120000</v>
      </c>
      <c r="Y44" s="111">
        <f>WAGES!$E$25</f>
        <v>120000</v>
      </c>
      <c r="Z44" s="111">
        <f>WAGES!$E$25</f>
        <v>120000</v>
      </c>
      <c r="AA44" s="111">
        <f>WAGES!$E$25</f>
        <v>120000</v>
      </c>
      <c r="AB44" s="111">
        <f>WAGES!$E$25</f>
        <v>120000</v>
      </c>
      <c r="AC44" s="111">
        <f>WAGES!$E$25</f>
        <v>120000</v>
      </c>
      <c r="AD44" s="111">
        <f>WAGES!$E$25</f>
        <v>120000</v>
      </c>
      <c r="AE44" s="111">
        <f>WAGES!$E$25</f>
        <v>120000</v>
      </c>
      <c r="AF44" s="111">
        <f>WAGES!$E$25</f>
        <v>120000</v>
      </c>
      <c r="AG44" s="111">
        <f>WAGES!$E$25</f>
        <v>120000</v>
      </c>
      <c r="AH44" s="111">
        <f>WAGES!$E$25</f>
        <v>120000</v>
      </c>
      <c r="AI44" s="111">
        <f>WAGES!$E$25</f>
        <v>120000</v>
      </c>
      <c r="AJ44" s="111">
        <f>WAGES!$E$25</f>
        <v>120000</v>
      </c>
      <c r="AK44" s="111">
        <f>WAGES!$E$25</f>
        <v>120000</v>
      </c>
      <c r="AL44" s="111">
        <f>WAGES!$E$25</f>
        <v>120000</v>
      </c>
      <c r="AM44" s="111">
        <f>WAGES!$E$25</f>
        <v>120000</v>
      </c>
      <c r="AN44" s="111">
        <f>WAGES!$E$25</f>
        <v>120000</v>
      </c>
      <c r="AO44" s="111">
        <f>WAGES!$E$25</f>
        <v>120000</v>
      </c>
      <c r="AP44" s="111">
        <f>WAGES!$E$25</f>
        <v>120000</v>
      </c>
      <c r="AQ44" s="111">
        <f>WAGES!$E$25</f>
        <v>120000</v>
      </c>
      <c r="AR44" s="111">
        <f>WAGES!$E$25</f>
        <v>120000</v>
      </c>
      <c r="AS44" s="111">
        <f>WAGES!$E$25</f>
        <v>120000</v>
      </c>
      <c r="AT44" s="111">
        <f>WAGES!$E$25</f>
        <v>120000</v>
      </c>
      <c r="AU44" s="111">
        <f>WAGES!$E$25</f>
        <v>120000</v>
      </c>
      <c r="AV44" s="111">
        <f>WAGES!$E$25</f>
        <v>120000</v>
      </c>
    </row>
    <row r="45" spans="4:48" outlineLevel="1" x14ac:dyDescent="0.45">
      <c r="D45" s="110" t="str">
        <f>WAGES!B26</f>
        <v>Superintendent</v>
      </c>
      <c r="E45" s="111">
        <f>WAGES!$E$26</f>
        <v>0</v>
      </c>
      <c r="F45" s="111">
        <f>WAGES!$E$26</f>
        <v>0</v>
      </c>
      <c r="G45" s="111">
        <f>WAGES!$E$26</f>
        <v>0</v>
      </c>
      <c r="H45" s="111">
        <f>WAGES!$E$26</f>
        <v>0</v>
      </c>
      <c r="I45" s="111">
        <f>WAGES!$E$26</f>
        <v>0</v>
      </c>
      <c r="J45" s="111">
        <f>WAGES!$E$26</f>
        <v>0</v>
      </c>
      <c r="K45" s="111">
        <f>WAGES!$E$26</f>
        <v>0</v>
      </c>
      <c r="L45" s="111">
        <f>WAGES!$E$26</f>
        <v>0</v>
      </c>
      <c r="M45" s="111">
        <f>WAGES!$E$26</f>
        <v>0</v>
      </c>
      <c r="N45" s="111">
        <f>WAGES!$E$26</f>
        <v>0</v>
      </c>
      <c r="O45" s="111">
        <f>WAGES!$E$26</f>
        <v>0</v>
      </c>
      <c r="P45" s="111">
        <f>WAGES!$E$26</f>
        <v>0</v>
      </c>
      <c r="Q45" s="111">
        <f>WAGES!$E$26</f>
        <v>0</v>
      </c>
      <c r="R45" s="111">
        <f>WAGES!$E$26</f>
        <v>0</v>
      </c>
      <c r="S45" s="111">
        <f>WAGES!$E$26</f>
        <v>0</v>
      </c>
      <c r="T45" s="111">
        <f>WAGES!$E$26</f>
        <v>0</v>
      </c>
      <c r="U45" s="111">
        <f>WAGES!$E$26</f>
        <v>0</v>
      </c>
      <c r="V45" s="111">
        <f>WAGES!$E$26</f>
        <v>0</v>
      </c>
      <c r="W45" s="111">
        <f>WAGES!$E$26</f>
        <v>0</v>
      </c>
      <c r="X45" s="111">
        <f>WAGES!$E$26</f>
        <v>0</v>
      </c>
      <c r="Y45" s="111">
        <f>WAGES!$E$26</f>
        <v>0</v>
      </c>
      <c r="Z45" s="111">
        <f>WAGES!$E$26</f>
        <v>0</v>
      </c>
      <c r="AA45" s="111">
        <f>WAGES!$E$26</f>
        <v>0</v>
      </c>
      <c r="AB45" s="111">
        <f>WAGES!$E$26</f>
        <v>0</v>
      </c>
      <c r="AC45" s="111">
        <f>WAGES!$E$26</f>
        <v>0</v>
      </c>
      <c r="AD45" s="111">
        <f>WAGES!$E$26</f>
        <v>0</v>
      </c>
      <c r="AE45" s="111">
        <f>WAGES!$E$26</f>
        <v>0</v>
      </c>
      <c r="AF45" s="111">
        <f>WAGES!$E$26</f>
        <v>0</v>
      </c>
      <c r="AG45" s="111">
        <f>WAGES!$E$26</f>
        <v>0</v>
      </c>
      <c r="AH45" s="111">
        <f>WAGES!$E$26</f>
        <v>0</v>
      </c>
      <c r="AI45" s="111">
        <f>WAGES!$E$26</f>
        <v>0</v>
      </c>
      <c r="AJ45" s="111">
        <f>WAGES!$E$26</f>
        <v>0</v>
      </c>
      <c r="AK45" s="111">
        <f>WAGES!$E$26</f>
        <v>0</v>
      </c>
      <c r="AL45" s="111">
        <f>WAGES!$E$26</f>
        <v>0</v>
      </c>
      <c r="AM45" s="111">
        <f>WAGES!$E$26</f>
        <v>0</v>
      </c>
      <c r="AN45" s="111">
        <f>WAGES!$E$26</f>
        <v>0</v>
      </c>
      <c r="AO45" s="111">
        <f>WAGES!$E$26</f>
        <v>0</v>
      </c>
      <c r="AP45" s="111">
        <f>WAGES!$E$26</f>
        <v>0</v>
      </c>
      <c r="AQ45" s="111">
        <f>WAGES!$E$26</f>
        <v>0</v>
      </c>
      <c r="AR45" s="111">
        <f>WAGES!$E$26</f>
        <v>0</v>
      </c>
      <c r="AS45" s="111">
        <f>WAGES!$E$26</f>
        <v>0</v>
      </c>
      <c r="AT45" s="111">
        <f>WAGES!$E$26</f>
        <v>0</v>
      </c>
      <c r="AU45" s="111">
        <f>WAGES!$E$26</f>
        <v>0</v>
      </c>
      <c r="AV45" s="111">
        <f>WAGES!$E$26</f>
        <v>0</v>
      </c>
    </row>
    <row r="46" spans="4:48" outlineLevel="1" x14ac:dyDescent="0.45">
      <c r="D46" s="110" t="str">
        <f>WAGES!B27</f>
        <v>Foreman</v>
      </c>
      <c r="E46" s="111">
        <f>WAGES!$E$27</f>
        <v>140000</v>
      </c>
      <c r="F46" s="111">
        <f>WAGES!$E$27</f>
        <v>140000</v>
      </c>
      <c r="G46" s="111">
        <f>WAGES!$E$27</f>
        <v>140000</v>
      </c>
      <c r="H46" s="111">
        <f>WAGES!$E$27</f>
        <v>140000</v>
      </c>
      <c r="I46" s="111">
        <f>WAGES!$E$27</f>
        <v>140000</v>
      </c>
      <c r="J46" s="111">
        <f>WAGES!$E$27</f>
        <v>140000</v>
      </c>
      <c r="K46" s="111">
        <f>WAGES!$E$27</f>
        <v>140000</v>
      </c>
      <c r="L46" s="111">
        <f>WAGES!$E$27</f>
        <v>140000</v>
      </c>
      <c r="M46" s="111">
        <f>WAGES!$E$27</f>
        <v>140000</v>
      </c>
      <c r="N46" s="111">
        <f>WAGES!$E$27</f>
        <v>140000</v>
      </c>
      <c r="O46" s="111">
        <f>WAGES!$E$27</f>
        <v>140000</v>
      </c>
      <c r="P46" s="111">
        <f>WAGES!$E$27</f>
        <v>140000</v>
      </c>
      <c r="Q46" s="111">
        <f>WAGES!$E$27</f>
        <v>140000</v>
      </c>
      <c r="R46" s="111">
        <f>WAGES!$E$27</f>
        <v>140000</v>
      </c>
      <c r="S46" s="111">
        <f>WAGES!$E$27</f>
        <v>140000</v>
      </c>
      <c r="T46" s="111">
        <f>WAGES!$E$27</f>
        <v>140000</v>
      </c>
      <c r="U46" s="111">
        <f>WAGES!$E$27</f>
        <v>140000</v>
      </c>
      <c r="V46" s="111">
        <f>WAGES!$E$27</f>
        <v>140000</v>
      </c>
      <c r="W46" s="111">
        <f>WAGES!$E$27</f>
        <v>140000</v>
      </c>
      <c r="X46" s="111">
        <f>WAGES!$E$27</f>
        <v>140000</v>
      </c>
      <c r="Y46" s="111">
        <f>WAGES!$E$27</f>
        <v>140000</v>
      </c>
      <c r="Z46" s="111">
        <f>WAGES!$E$27</f>
        <v>140000</v>
      </c>
      <c r="AA46" s="111">
        <f>WAGES!$E$27</f>
        <v>140000</v>
      </c>
      <c r="AB46" s="111">
        <f>WAGES!$E$27</f>
        <v>140000</v>
      </c>
      <c r="AC46" s="111">
        <f>WAGES!$E$27</f>
        <v>140000</v>
      </c>
      <c r="AD46" s="111">
        <f>WAGES!$E$27</f>
        <v>140000</v>
      </c>
      <c r="AE46" s="111">
        <f>WAGES!$E$27</f>
        <v>140000</v>
      </c>
      <c r="AF46" s="111">
        <f>WAGES!$E$27</f>
        <v>140000</v>
      </c>
      <c r="AG46" s="111">
        <f>WAGES!$E$27</f>
        <v>140000</v>
      </c>
      <c r="AH46" s="111">
        <f>WAGES!$E$27</f>
        <v>140000</v>
      </c>
      <c r="AI46" s="111">
        <f>WAGES!$E$27</f>
        <v>140000</v>
      </c>
      <c r="AJ46" s="111">
        <f>WAGES!$E$27</f>
        <v>140000</v>
      </c>
      <c r="AK46" s="111">
        <f>WAGES!$E$27</f>
        <v>140000</v>
      </c>
      <c r="AL46" s="111">
        <f>WAGES!$E$27</f>
        <v>140000</v>
      </c>
      <c r="AM46" s="111">
        <f>WAGES!$E$27</f>
        <v>140000</v>
      </c>
      <c r="AN46" s="111">
        <f>WAGES!$E$27</f>
        <v>140000</v>
      </c>
      <c r="AO46" s="111">
        <f>WAGES!$E$27</f>
        <v>140000</v>
      </c>
      <c r="AP46" s="111">
        <f>WAGES!$E$27</f>
        <v>140000</v>
      </c>
      <c r="AQ46" s="111">
        <f>WAGES!$E$27</f>
        <v>140000</v>
      </c>
      <c r="AR46" s="111">
        <f>WAGES!$E$27</f>
        <v>140000</v>
      </c>
      <c r="AS46" s="111">
        <f>WAGES!$E$27</f>
        <v>140000</v>
      </c>
      <c r="AT46" s="111">
        <f>WAGES!$E$27</f>
        <v>140000</v>
      </c>
      <c r="AU46" s="111">
        <f>WAGES!$E$27</f>
        <v>140000</v>
      </c>
      <c r="AV46" s="111">
        <f>WAGES!$E$27</f>
        <v>140000</v>
      </c>
    </row>
    <row r="47" spans="4:48" outlineLevel="1" x14ac:dyDescent="0.45">
      <c r="D47" s="110" t="str">
        <f>WAGES!B28</f>
        <v>Mining Engineer</v>
      </c>
      <c r="E47" s="111">
        <f>WAGES!$E$28</f>
        <v>160000</v>
      </c>
      <c r="F47" s="111">
        <f>WAGES!$E$28</f>
        <v>160000</v>
      </c>
      <c r="G47" s="111">
        <f>WAGES!$E$28</f>
        <v>160000</v>
      </c>
      <c r="H47" s="111">
        <f>WAGES!$E$28</f>
        <v>160000</v>
      </c>
      <c r="I47" s="111">
        <f>WAGES!$E$28</f>
        <v>160000</v>
      </c>
      <c r="J47" s="111">
        <f>WAGES!$E$28</f>
        <v>160000</v>
      </c>
      <c r="K47" s="111">
        <f>WAGES!$E$28</f>
        <v>160000</v>
      </c>
      <c r="L47" s="111">
        <f>WAGES!$E$28</f>
        <v>160000</v>
      </c>
      <c r="M47" s="111">
        <f>WAGES!$E$28</f>
        <v>160000</v>
      </c>
      <c r="N47" s="111">
        <f>WAGES!$E$28</f>
        <v>160000</v>
      </c>
      <c r="O47" s="111">
        <f>WAGES!$E$28</f>
        <v>160000</v>
      </c>
      <c r="P47" s="111">
        <f>WAGES!$E$28</f>
        <v>160000</v>
      </c>
      <c r="Q47" s="111">
        <f>WAGES!$E$28</f>
        <v>160000</v>
      </c>
      <c r="R47" s="111">
        <f>WAGES!$E$28</f>
        <v>160000</v>
      </c>
      <c r="S47" s="111">
        <f>WAGES!$E$28</f>
        <v>160000</v>
      </c>
      <c r="T47" s="111">
        <f>WAGES!$E$28</f>
        <v>160000</v>
      </c>
      <c r="U47" s="111">
        <f>WAGES!$E$28</f>
        <v>160000</v>
      </c>
      <c r="V47" s="111">
        <f>WAGES!$E$28</f>
        <v>160000</v>
      </c>
      <c r="W47" s="111">
        <f>WAGES!$E$28</f>
        <v>160000</v>
      </c>
      <c r="X47" s="111">
        <f>WAGES!$E$28</f>
        <v>160000</v>
      </c>
      <c r="Y47" s="111">
        <f>WAGES!$E$28</f>
        <v>160000</v>
      </c>
      <c r="Z47" s="111">
        <f>WAGES!$E$28</f>
        <v>160000</v>
      </c>
      <c r="AA47" s="111">
        <f>WAGES!$E$28</f>
        <v>160000</v>
      </c>
      <c r="AB47" s="111">
        <f>WAGES!$E$28</f>
        <v>160000</v>
      </c>
      <c r="AC47" s="111">
        <f>WAGES!$E$28</f>
        <v>160000</v>
      </c>
      <c r="AD47" s="111">
        <f>WAGES!$E$28</f>
        <v>160000</v>
      </c>
      <c r="AE47" s="111">
        <f>WAGES!$E$28</f>
        <v>160000</v>
      </c>
      <c r="AF47" s="111">
        <f>WAGES!$E$28</f>
        <v>160000</v>
      </c>
      <c r="AG47" s="111">
        <f>WAGES!$E$28</f>
        <v>160000</v>
      </c>
      <c r="AH47" s="111">
        <f>WAGES!$E$28</f>
        <v>160000</v>
      </c>
      <c r="AI47" s="111">
        <f>WAGES!$E$28</f>
        <v>160000</v>
      </c>
      <c r="AJ47" s="111">
        <f>WAGES!$E$28</f>
        <v>160000</v>
      </c>
      <c r="AK47" s="111">
        <f>WAGES!$E$28</f>
        <v>160000</v>
      </c>
      <c r="AL47" s="111">
        <f>WAGES!$E$28</f>
        <v>160000</v>
      </c>
      <c r="AM47" s="111">
        <f>WAGES!$E$28</f>
        <v>160000</v>
      </c>
      <c r="AN47" s="111">
        <f>WAGES!$E$28</f>
        <v>160000</v>
      </c>
      <c r="AO47" s="111">
        <f>WAGES!$E$28</f>
        <v>160000</v>
      </c>
      <c r="AP47" s="111">
        <f>WAGES!$E$28</f>
        <v>160000</v>
      </c>
      <c r="AQ47" s="111">
        <f>WAGES!$E$28</f>
        <v>160000</v>
      </c>
      <c r="AR47" s="111">
        <f>WAGES!$E$28</f>
        <v>160000</v>
      </c>
      <c r="AS47" s="111">
        <f>WAGES!$E$28</f>
        <v>160000</v>
      </c>
      <c r="AT47" s="111">
        <f>WAGES!$E$28</f>
        <v>160000</v>
      </c>
      <c r="AU47" s="111">
        <f>WAGES!$E$28</f>
        <v>160000</v>
      </c>
      <c r="AV47" s="111">
        <f>WAGES!$E$28</f>
        <v>160000</v>
      </c>
    </row>
    <row r="48" spans="4:48" outlineLevel="1" x14ac:dyDescent="0.45">
      <c r="D48" s="110" t="str">
        <f>WAGES!B29</f>
        <v>Geologist</v>
      </c>
      <c r="E48" s="111">
        <f>WAGES!$E$29</f>
        <v>85000</v>
      </c>
      <c r="F48" s="111">
        <f>WAGES!$E$29</f>
        <v>85000</v>
      </c>
      <c r="G48" s="111">
        <f>WAGES!$E$29</f>
        <v>85000</v>
      </c>
      <c r="H48" s="111">
        <f>WAGES!$E$29</f>
        <v>85000</v>
      </c>
      <c r="I48" s="111">
        <f>WAGES!$E$29</f>
        <v>85000</v>
      </c>
      <c r="J48" s="111">
        <f>WAGES!$E$29</f>
        <v>85000</v>
      </c>
      <c r="K48" s="111">
        <f>WAGES!$E$29</f>
        <v>85000</v>
      </c>
      <c r="L48" s="111">
        <f>WAGES!$E$29</f>
        <v>85000</v>
      </c>
      <c r="M48" s="111">
        <f>WAGES!$E$29</f>
        <v>85000</v>
      </c>
      <c r="N48" s="111">
        <f>WAGES!$E$29</f>
        <v>85000</v>
      </c>
      <c r="O48" s="111">
        <f>WAGES!$E$29</f>
        <v>85000</v>
      </c>
      <c r="P48" s="111">
        <f>WAGES!$E$29</f>
        <v>85000</v>
      </c>
      <c r="Q48" s="111">
        <f>WAGES!$E$29</f>
        <v>85000</v>
      </c>
      <c r="R48" s="111">
        <f>WAGES!$E$29</f>
        <v>85000</v>
      </c>
      <c r="S48" s="111">
        <f>WAGES!$E$29</f>
        <v>85000</v>
      </c>
      <c r="T48" s="111">
        <f>WAGES!$E$29</f>
        <v>85000</v>
      </c>
      <c r="U48" s="111">
        <f>WAGES!$E$29</f>
        <v>85000</v>
      </c>
      <c r="V48" s="111">
        <f>WAGES!$E$29</f>
        <v>85000</v>
      </c>
      <c r="W48" s="111">
        <f>WAGES!$E$29</f>
        <v>85000</v>
      </c>
      <c r="X48" s="111">
        <f>WAGES!$E$29</f>
        <v>85000</v>
      </c>
      <c r="Y48" s="111">
        <f>WAGES!$E$29</f>
        <v>85000</v>
      </c>
      <c r="Z48" s="111">
        <f>WAGES!$E$29</f>
        <v>85000</v>
      </c>
      <c r="AA48" s="111">
        <f>WAGES!$E$29</f>
        <v>85000</v>
      </c>
      <c r="AB48" s="111">
        <f>WAGES!$E$29</f>
        <v>85000</v>
      </c>
      <c r="AC48" s="111">
        <f>WAGES!$E$29</f>
        <v>85000</v>
      </c>
      <c r="AD48" s="111">
        <f>WAGES!$E$29</f>
        <v>85000</v>
      </c>
      <c r="AE48" s="111">
        <f>WAGES!$E$29</f>
        <v>85000</v>
      </c>
      <c r="AF48" s="111">
        <f>WAGES!$E$29</f>
        <v>85000</v>
      </c>
      <c r="AG48" s="111">
        <f>WAGES!$E$29</f>
        <v>85000</v>
      </c>
      <c r="AH48" s="111">
        <f>WAGES!$E$29</f>
        <v>85000</v>
      </c>
      <c r="AI48" s="111">
        <f>WAGES!$E$29</f>
        <v>85000</v>
      </c>
      <c r="AJ48" s="111">
        <f>WAGES!$E$29</f>
        <v>85000</v>
      </c>
      <c r="AK48" s="111">
        <f>WAGES!$E$29</f>
        <v>85000</v>
      </c>
      <c r="AL48" s="111">
        <f>WAGES!$E$29</f>
        <v>85000</v>
      </c>
      <c r="AM48" s="111">
        <f>WAGES!$E$29</f>
        <v>85000</v>
      </c>
      <c r="AN48" s="111">
        <f>WAGES!$E$29</f>
        <v>85000</v>
      </c>
      <c r="AO48" s="111">
        <f>WAGES!$E$29</f>
        <v>85000</v>
      </c>
      <c r="AP48" s="111">
        <f>WAGES!$E$29</f>
        <v>85000</v>
      </c>
      <c r="AQ48" s="111">
        <f>WAGES!$E$29</f>
        <v>85000</v>
      </c>
      <c r="AR48" s="111">
        <f>WAGES!$E$29</f>
        <v>85000</v>
      </c>
      <c r="AS48" s="111">
        <f>WAGES!$E$29</f>
        <v>85000</v>
      </c>
      <c r="AT48" s="111">
        <f>WAGES!$E$29</f>
        <v>85000</v>
      </c>
      <c r="AU48" s="111">
        <f>WAGES!$E$29</f>
        <v>85000</v>
      </c>
      <c r="AV48" s="111">
        <f>WAGES!$E$29</f>
        <v>85000</v>
      </c>
    </row>
    <row r="49" spans="4:48" outlineLevel="1" x14ac:dyDescent="0.45">
      <c r="D49" s="110" t="str">
        <f>WAGES!B30</f>
        <v>Site Supervisor</v>
      </c>
      <c r="E49" s="111">
        <f>WAGES!$E$30</f>
        <v>80000</v>
      </c>
      <c r="F49" s="111">
        <f>WAGES!$E$30</f>
        <v>80000</v>
      </c>
      <c r="G49" s="111">
        <f>WAGES!$E$30</f>
        <v>80000</v>
      </c>
      <c r="H49" s="111">
        <f>WAGES!$E$30</f>
        <v>80000</v>
      </c>
      <c r="I49" s="111">
        <f>WAGES!$E$30</f>
        <v>80000</v>
      </c>
      <c r="J49" s="111">
        <f>WAGES!$E$30</f>
        <v>80000</v>
      </c>
      <c r="K49" s="111">
        <f>WAGES!$E$30</f>
        <v>80000</v>
      </c>
      <c r="L49" s="111">
        <f>WAGES!$E$30</f>
        <v>80000</v>
      </c>
      <c r="M49" s="111">
        <f>WAGES!$E$30</f>
        <v>80000</v>
      </c>
      <c r="N49" s="111">
        <f>WAGES!$E$30</f>
        <v>80000</v>
      </c>
      <c r="O49" s="111">
        <f>WAGES!$E$30</f>
        <v>80000</v>
      </c>
      <c r="P49" s="111">
        <f>WAGES!$E$30</f>
        <v>80000</v>
      </c>
      <c r="Q49" s="111">
        <f>WAGES!$E$30</f>
        <v>80000</v>
      </c>
      <c r="R49" s="111">
        <f>WAGES!$E$30</f>
        <v>80000</v>
      </c>
      <c r="S49" s="111">
        <f>WAGES!$E$30</f>
        <v>80000</v>
      </c>
      <c r="T49" s="111">
        <f>WAGES!$E$30</f>
        <v>80000</v>
      </c>
      <c r="U49" s="111">
        <f>WAGES!$E$30</f>
        <v>80000</v>
      </c>
      <c r="V49" s="111">
        <f>WAGES!$E$30</f>
        <v>80000</v>
      </c>
      <c r="W49" s="111">
        <f>WAGES!$E$30</f>
        <v>80000</v>
      </c>
      <c r="X49" s="111">
        <f>WAGES!$E$30</f>
        <v>80000</v>
      </c>
      <c r="Y49" s="111">
        <f>WAGES!$E$30</f>
        <v>80000</v>
      </c>
      <c r="Z49" s="111">
        <f>WAGES!$E$30</f>
        <v>80000</v>
      </c>
      <c r="AA49" s="111">
        <f>WAGES!$E$30</f>
        <v>80000</v>
      </c>
      <c r="AB49" s="111">
        <f>WAGES!$E$30</f>
        <v>80000</v>
      </c>
      <c r="AC49" s="111">
        <f>WAGES!$E$30</f>
        <v>80000</v>
      </c>
      <c r="AD49" s="111">
        <f>WAGES!$E$30</f>
        <v>80000</v>
      </c>
      <c r="AE49" s="111">
        <f>WAGES!$E$30</f>
        <v>80000</v>
      </c>
      <c r="AF49" s="111">
        <f>WAGES!$E$30</f>
        <v>80000</v>
      </c>
      <c r="AG49" s="111">
        <f>WAGES!$E$30</f>
        <v>80000</v>
      </c>
      <c r="AH49" s="111">
        <f>WAGES!$E$30</f>
        <v>80000</v>
      </c>
      <c r="AI49" s="111">
        <f>WAGES!$E$30</f>
        <v>80000</v>
      </c>
      <c r="AJ49" s="111">
        <f>WAGES!$E$30</f>
        <v>80000</v>
      </c>
      <c r="AK49" s="111">
        <f>WAGES!$E$30</f>
        <v>80000</v>
      </c>
      <c r="AL49" s="111">
        <f>WAGES!$E$30</f>
        <v>80000</v>
      </c>
      <c r="AM49" s="111">
        <f>WAGES!$E$30</f>
        <v>80000</v>
      </c>
      <c r="AN49" s="111">
        <f>WAGES!$E$30</f>
        <v>80000</v>
      </c>
      <c r="AO49" s="111">
        <f>WAGES!$E$30</f>
        <v>80000</v>
      </c>
      <c r="AP49" s="111">
        <f>WAGES!$E$30</f>
        <v>80000</v>
      </c>
      <c r="AQ49" s="111">
        <f>WAGES!$E$30</f>
        <v>80000</v>
      </c>
      <c r="AR49" s="111">
        <f>WAGES!$E$30</f>
        <v>80000</v>
      </c>
      <c r="AS49" s="111">
        <f>WAGES!$E$30</f>
        <v>80000</v>
      </c>
      <c r="AT49" s="111">
        <f>WAGES!$E$30</f>
        <v>80000</v>
      </c>
      <c r="AU49" s="111">
        <f>WAGES!$E$30</f>
        <v>80000</v>
      </c>
      <c r="AV49" s="111">
        <f>WAGES!$E$30</f>
        <v>80000</v>
      </c>
    </row>
    <row r="50" spans="4:48" outlineLevel="1" x14ac:dyDescent="0.45">
      <c r="D50" s="110" t="str">
        <f>WAGES!B31</f>
        <v>Technician</v>
      </c>
      <c r="E50" s="111">
        <f>WAGES!$E$31</f>
        <v>200000</v>
      </c>
      <c r="F50" s="111">
        <f>WAGES!$E$31</f>
        <v>200000</v>
      </c>
      <c r="G50" s="111">
        <f>WAGES!$E$31</f>
        <v>200000</v>
      </c>
      <c r="H50" s="111">
        <f>WAGES!$E$31</f>
        <v>200000</v>
      </c>
      <c r="I50" s="111">
        <f>WAGES!$E$31</f>
        <v>200000</v>
      </c>
      <c r="J50" s="111">
        <f>WAGES!$E$31</f>
        <v>200000</v>
      </c>
      <c r="K50" s="111">
        <f>WAGES!$E$31</f>
        <v>200000</v>
      </c>
      <c r="L50" s="111">
        <f>WAGES!$E$31</f>
        <v>200000</v>
      </c>
      <c r="M50" s="111">
        <f>WAGES!$E$31</f>
        <v>200000</v>
      </c>
      <c r="N50" s="111">
        <f>WAGES!$E$31</f>
        <v>200000</v>
      </c>
      <c r="O50" s="111">
        <f>WAGES!$E$31</f>
        <v>200000</v>
      </c>
      <c r="P50" s="111">
        <f>WAGES!$E$31</f>
        <v>200000</v>
      </c>
      <c r="Q50" s="111">
        <f>WAGES!$E$31</f>
        <v>200000</v>
      </c>
      <c r="R50" s="111">
        <f>WAGES!$E$31</f>
        <v>200000</v>
      </c>
      <c r="S50" s="111">
        <f>WAGES!$E$31</f>
        <v>200000</v>
      </c>
      <c r="T50" s="111">
        <f>WAGES!$E$31</f>
        <v>200000</v>
      </c>
      <c r="U50" s="111">
        <f>WAGES!$E$31</f>
        <v>200000</v>
      </c>
      <c r="V50" s="111">
        <f>WAGES!$E$31</f>
        <v>200000</v>
      </c>
      <c r="W50" s="111">
        <f>WAGES!$E$31</f>
        <v>200000</v>
      </c>
      <c r="X50" s="111">
        <f>WAGES!$E$31</f>
        <v>200000</v>
      </c>
      <c r="Y50" s="111">
        <f>WAGES!$E$31</f>
        <v>200000</v>
      </c>
      <c r="Z50" s="111">
        <f>WAGES!$E$31</f>
        <v>200000</v>
      </c>
      <c r="AA50" s="111">
        <f>WAGES!$E$31</f>
        <v>200000</v>
      </c>
      <c r="AB50" s="111">
        <f>WAGES!$E$31</f>
        <v>200000</v>
      </c>
      <c r="AC50" s="111">
        <f>WAGES!$E$31</f>
        <v>200000</v>
      </c>
      <c r="AD50" s="111">
        <f>WAGES!$E$31</f>
        <v>200000</v>
      </c>
      <c r="AE50" s="111">
        <f>WAGES!$E$31</f>
        <v>200000</v>
      </c>
      <c r="AF50" s="111">
        <f>WAGES!$E$31</f>
        <v>200000</v>
      </c>
      <c r="AG50" s="111">
        <f>WAGES!$E$31</f>
        <v>200000</v>
      </c>
      <c r="AH50" s="111">
        <f>WAGES!$E$31</f>
        <v>200000</v>
      </c>
      <c r="AI50" s="111">
        <f>WAGES!$E$31</f>
        <v>200000</v>
      </c>
      <c r="AJ50" s="111">
        <f>WAGES!$E$31</f>
        <v>200000</v>
      </c>
      <c r="AK50" s="111">
        <f>WAGES!$E$31</f>
        <v>200000</v>
      </c>
      <c r="AL50" s="111">
        <f>WAGES!$E$31</f>
        <v>200000</v>
      </c>
      <c r="AM50" s="111">
        <f>WAGES!$E$31</f>
        <v>200000</v>
      </c>
      <c r="AN50" s="111">
        <f>WAGES!$E$31</f>
        <v>200000</v>
      </c>
      <c r="AO50" s="111">
        <f>WAGES!$E$31</f>
        <v>200000</v>
      </c>
      <c r="AP50" s="111">
        <f>WAGES!$E$31</f>
        <v>200000</v>
      </c>
      <c r="AQ50" s="111">
        <f>WAGES!$E$31</f>
        <v>200000</v>
      </c>
      <c r="AR50" s="111">
        <f>WAGES!$E$31</f>
        <v>200000</v>
      </c>
      <c r="AS50" s="111">
        <f>WAGES!$E$31</f>
        <v>200000</v>
      </c>
      <c r="AT50" s="111">
        <f>WAGES!$E$31</f>
        <v>200000</v>
      </c>
      <c r="AU50" s="111">
        <f>WAGES!$E$31</f>
        <v>200000</v>
      </c>
      <c r="AV50" s="111">
        <f>WAGES!$E$31</f>
        <v>200000</v>
      </c>
    </row>
    <row r="51" spans="4:48" outlineLevel="1" x14ac:dyDescent="0.45">
      <c r="D51" s="110" t="str">
        <f>WAGES!B32</f>
        <v>Administrators</v>
      </c>
      <c r="E51" s="111">
        <f>WAGES!$E$32</f>
        <v>0</v>
      </c>
      <c r="F51" s="111">
        <f>WAGES!$E$32</f>
        <v>0</v>
      </c>
      <c r="G51" s="111">
        <f>WAGES!$E$32</f>
        <v>0</v>
      </c>
      <c r="H51" s="111">
        <f>WAGES!$E$32</f>
        <v>0</v>
      </c>
      <c r="I51" s="111">
        <f>WAGES!$E$32</f>
        <v>0</v>
      </c>
      <c r="J51" s="111">
        <f>WAGES!$E$32</f>
        <v>0</v>
      </c>
      <c r="K51" s="111">
        <f>WAGES!$E$32</f>
        <v>0</v>
      </c>
      <c r="L51" s="111">
        <f>WAGES!$E$32</f>
        <v>0</v>
      </c>
      <c r="M51" s="111">
        <f>WAGES!$E$32</f>
        <v>0</v>
      </c>
      <c r="N51" s="111">
        <f>WAGES!$E$32</f>
        <v>0</v>
      </c>
      <c r="O51" s="111">
        <f>WAGES!$E$32</f>
        <v>0</v>
      </c>
      <c r="P51" s="111">
        <f>WAGES!$E$32</f>
        <v>0</v>
      </c>
      <c r="Q51" s="111">
        <f>WAGES!$E$32</f>
        <v>0</v>
      </c>
      <c r="R51" s="111">
        <f>WAGES!$E$32</f>
        <v>0</v>
      </c>
      <c r="S51" s="111">
        <f>WAGES!$E$32</f>
        <v>0</v>
      </c>
      <c r="T51" s="111">
        <f>WAGES!$E$32</f>
        <v>0</v>
      </c>
      <c r="U51" s="111">
        <f>WAGES!$E$32</f>
        <v>0</v>
      </c>
      <c r="V51" s="111">
        <f>WAGES!$E$32</f>
        <v>0</v>
      </c>
      <c r="W51" s="111">
        <f>WAGES!$E$32</f>
        <v>0</v>
      </c>
      <c r="X51" s="111">
        <f>WAGES!$E$32</f>
        <v>0</v>
      </c>
      <c r="Y51" s="111">
        <f>WAGES!$E$32</f>
        <v>0</v>
      </c>
      <c r="Z51" s="111">
        <f>WAGES!$E$32</f>
        <v>0</v>
      </c>
      <c r="AA51" s="111">
        <f>WAGES!$E$32</f>
        <v>0</v>
      </c>
      <c r="AB51" s="111">
        <f>WAGES!$E$32</f>
        <v>0</v>
      </c>
      <c r="AC51" s="111">
        <f>WAGES!$E$32</f>
        <v>0</v>
      </c>
      <c r="AD51" s="111">
        <f>WAGES!$E$32</f>
        <v>0</v>
      </c>
      <c r="AE51" s="111">
        <f>WAGES!$E$32</f>
        <v>0</v>
      </c>
      <c r="AF51" s="111">
        <f>WAGES!$E$32</f>
        <v>0</v>
      </c>
      <c r="AG51" s="111">
        <f>WAGES!$E$32</f>
        <v>0</v>
      </c>
      <c r="AH51" s="111">
        <f>WAGES!$E$32</f>
        <v>0</v>
      </c>
      <c r="AI51" s="111">
        <f>WAGES!$E$32</f>
        <v>0</v>
      </c>
      <c r="AJ51" s="111">
        <f>WAGES!$E$32</f>
        <v>0</v>
      </c>
      <c r="AK51" s="111">
        <f>WAGES!$E$32</f>
        <v>0</v>
      </c>
      <c r="AL51" s="111">
        <f>WAGES!$E$32</f>
        <v>0</v>
      </c>
      <c r="AM51" s="111">
        <f>WAGES!$E$32</f>
        <v>0</v>
      </c>
      <c r="AN51" s="111">
        <f>WAGES!$E$32</f>
        <v>0</v>
      </c>
      <c r="AO51" s="111">
        <f>WAGES!$E$32</f>
        <v>0</v>
      </c>
      <c r="AP51" s="111">
        <f>WAGES!$E$32</f>
        <v>0</v>
      </c>
      <c r="AQ51" s="111">
        <f>WAGES!$E$32</f>
        <v>0</v>
      </c>
      <c r="AR51" s="111">
        <f>WAGES!$E$32</f>
        <v>0</v>
      </c>
      <c r="AS51" s="111">
        <f>WAGES!$E$32</f>
        <v>0</v>
      </c>
      <c r="AT51" s="111">
        <f>WAGES!$E$32</f>
        <v>0</v>
      </c>
      <c r="AU51" s="111">
        <f>WAGES!$E$32</f>
        <v>0</v>
      </c>
      <c r="AV51" s="111">
        <f>WAGES!$E$32</f>
        <v>0</v>
      </c>
    </row>
    <row r="52" spans="4:48" outlineLevel="1" x14ac:dyDescent="0.45">
      <c r="D52" s="110" t="str">
        <f>WAGES!B33</f>
        <v>Customer Service</v>
      </c>
      <c r="E52" s="111">
        <f>WAGES!$E$33</f>
        <v>38000</v>
      </c>
      <c r="F52" s="111">
        <f>WAGES!$E$33</f>
        <v>38000</v>
      </c>
      <c r="G52" s="111">
        <f>WAGES!$E$33</f>
        <v>38000</v>
      </c>
      <c r="H52" s="111">
        <f>WAGES!$E$33</f>
        <v>38000</v>
      </c>
      <c r="I52" s="111">
        <f>WAGES!$E$33</f>
        <v>38000</v>
      </c>
      <c r="J52" s="111">
        <f>WAGES!$E$33</f>
        <v>38000</v>
      </c>
      <c r="K52" s="111">
        <f>WAGES!$E$33</f>
        <v>38000</v>
      </c>
      <c r="L52" s="111">
        <f>WAGES!$E$33</f>
        <v>38000</v>
      </c>
      <c r="M52" s="111">
        <f>WAGES!$E$33</f>
        <v>38000</v>
      </c>
      <c r="N52" s="111">
        <f>WAGES!$E$33</f>
        <v>38000</v>
      </c>
      <c r="O52" s="111">
        <f>WAGES!$E$33</f>
        <v>38000</v>
      </c>
      <c r="P52" s="111">
        <f>WAGES!$E$33</f>
        <v>38000</v>
      </c>
      <c r="Q52" s="111">
        <f>WAGES!$E$33</f>
        <v>38000</v>
      </c>
      <c r="R52" s="111">
        <f>WAGES!$E$33</f>
        <v>38000</v>
      </c>
      <c r="S52" s="111">
        <f>WAGES!$E$33</f>
        <v>38000</v>
      </c>
      <c r="T52" s="111">
        <f>WAGES!$E$33</f>
        <v>38000</v>
      </c>
      <c r="U52" s="111">
        <f>WAGES!$E$33</f>
        <v>38000</v>
      </c>
      <c r="V52" s="111">
        <f>WAGES!$E$33</f>
        <v>38000</v>
      </c>
      <c r="W52" s="111">
        <f>WAGES!$E$33</f>
        <v>38000</v>
      </c>
      <c r="X52" s="111">
        <f>WAGES!$E$33</f>
        <v>38000</v>
      </c>
      <c r="Y52" s="111">
        <f>WAGES!$E$33</f>
        <v>38000</v>
      </c>
      <c r="Z52" s="111">
        <f>WAGES!$E$33</f>
        <v>38000</v>
      </c>
      <c r="AA52" s="111">
        <f>WAGES!$E$33</f>
        <v>38000</v>
      </c>
      <c r="AB52" s="111">
        <f>WAGES!$E$33</f>
        <v>38000</v>
      </c>
      <c r="AC52" s="111">
        <f>WAGES!$E$33</f>
        <v>38000</v>
      </c>
      <c r="AD52" s="111">
        <f>WAGES!$E$33</f>
        <v>38000</v>
      </c>
      <c r="AE52" s="111">
        <f>WAGES!$E$33</f>
        <v>38000</v>
      </c>
      <c r="AF52" s="111">
        <f>WAGES!$E$33</f>
        <v>38000</v>
      </c>
      <c r="AG52" s="111">
        <f>WAGES!$E$33</f>
        <v>38000</v>
      </c>
      <c r="AH52" s="111">
        <f>WAGES!$E$33</f>
        <v>38000</v>
      </c>
      <c r="AI52" s="111">
        <f>WAGES!$E$33</f>
        <v>38000</v>
      </c>
      <c r="AJ52" s="111">
        <f>WAGES!$E$33</f>
        <v>38000</v>
      </c>
      <c r="AK52" s="111">
        <f>WAGES!$E$33</f>
        <v>38000</v>
      </c>
      <c r="AL52" s="111">
        <f>WAGES!$E$33</f>
        <v>38000</v>
      </c>
      <c r="AM52" s="111">
        <f>WAGES!$E$33</f>
        <v>38000</v>
      </c>
      <c r="AN52" s="111">
        <f>WAGES!$E$33</f>
        <v>38000</v>
      </c>
      <c r="AO52" s="111">
        <f>WAGES!$E$33</f>
        <v>38000</v>
      </c>
      <c r="AP52" s="111">
        <f>WAGES!$E$33</f>
        <v>38000</v>
      </c>
      <c r="AQ52" s="111">
        <f>WAGES!$E$33</f>
        <v>38000</v>
      </c>
      <c r="AR52" s="111">
        <f>WAGES!$E$33</f>
        <v>38000</v>
      </c>
      <c r="AS52" s="111">
        <f>WAGES!$E$33</f>
        <v>38000</v>
      </c>
      <c r="AT52" s="111">
        <f>WAGES!$E$33</f>
        <v>38000</v>
      </c>
      <c r="AU52" s="111">
        <f>WAGES!$E$33</f>
        <v>38000</v>
      </c>
      <c r="AV52" s="111">
        <f>WAGES!$E$33</f>
        <v>38000</v>
      </c>
    </row>
    <row r="53" spans="4:48" outlineLevel="1" x14ac:dyDescent="0.45">
      <c r="D53" s="110" t="str">
        <f>WAGES!B34</f>
        <v>Electrician</v>
      </c>
      <c r="E53" s="111">
        <f>WAGES!$E$34</f>
        <v>0</v>
      </c>
      <c r="F53" s="111">
        <f>WAGES!$E$34</f>
        <v>0</v>
      </c>
      <c r="G53" s="111">
        <f>WAGES!$E$34</f>
        <v>0</v>
      </c>
      <c r="H53" s="111">
        <f>WAGES!$E$34</f>
        <v>0</v>
      </c>
      <c r="I53" s="111">
        <f>WAGES!$E$34</f>
        <v>0</v>
      </c>
      <c r="J53" s="111">
        <f>WAGES!$E$34</f>
        <v>0</v>
      </c>
      <c r="K53" s="111">
        <f>WAGES!$E$34</f>
        <v>0</v>
      </c>
      <c r="L53" s="111">
        <f>WAGES!$E$34</f>
        <v>0</v>
      </c>
      <c r="M53" s="111">
        <f>WAGES!$E$34</f>
        <v>0</v>
      </c>
      <c r="N53" s="111">
        <f>WAGES!$E$34</f>
        <v>0</v>
      </c>
      <c r="O53" s="111">
        <f>WAGES!$E$34</f>
        <v>0</v>
      </c>
      <c r="P53" s="111">
        <f>WAGES!$E$34</f>
        <v>0</v>
      </c>
      <c r="Q53" s="111">
        <f>WAGES!$E$34</f>
        <v>0</v>
      </c>
      <c r="R53" s="111">
        <f>WAGES!$E$34</f>
        <v>0</v>
      </c>
      <c r="S53" s="111">
        <f>WAGES!$E$34</f>
        <v>0</v>
      </c>
      <c r="T53" s="111">
        <f>WAGES!$E$34</f>
        <v>0</v>
      </c>
      <c r="U53" s="111">
        <f>WAGES!$E$34</f>
        <v>0</v>
      </c>
      <c r="V53" s="111">
        <f>WAGES!$E$34</f>
        <v>0</v>
      </c>
      <c r="W53" s="111">
        <f>WAGES!$E$34</f>
        <v>0</v>
      </c>
      <c r="X53" s="111">
        <f>WAGES!$E$34</f>
        <v>0</v>
      </c>
      <c r="Y53" s="111">
        <f>WAGES!$E$34</f>
        <v>0</v>
      </c>
      <c r="Z53" s="111">
        <f>WAGES!$E$34</f>
        <v>0</v>
      </c>
      <c r="AA53" s="111">
        <f>WAGES!$E$34</f>
        <v>0</v>
      </c>
      <c r="AB53" s="111">
        <f>WAGES!$E$34</f>
        <v>0</v>
      </c>
      <c r="AC53" s="111">
        <f>WAGES!$E$34</f>
        <v>0</v>
      </c>
      <c r="AD53" s="111">
        <f>WAGES!$E$34</f>
        <v>0</v>
      </c>
      <c r="AE53" s="111">
        <f>WAGES!$E$34</f>
        <v>0</v>
      </c>
      <c r="AF53" s="111">
        <f>WAGES!$E$34</f>
        <v>0</v>
      </c>
      <c r="AG53" s="111">
        <f>WAGES!$E$34</f>
        <v>0</v>
      </c>
      <c r="AH53" s="111">
        <f>WAGES!$E$34</f>
        <v>0</v>
      </c>
      <c r="AI53" s="111">
        <f>WAGES!$E$34</f>
        <v>0</v>
      </c>
      <c r="AJ53" s="111">
        <f>WAGES!$E$34</f>
        <v>0</v>
      </c>
      <c r="AK53" s="111">
        <f>WAGES!$E$34</f>
        <v>0</v>
      </c>
      <c r="AL53" s="111">
        <f>WAGES!$E$34</f>
        <v>0</v>
      </c>
      <c r="AM53" s="111">
        <f>WAGES!$E$34</f>
        <v>0</v>
      </c>
      <c r="AN53" s="111">
        <f>WAGES!$E$34</f>
        <v>0</v>
      </c>
      <c r="AO53" s="111">
        <f>WAGES!$E$34</f>
        <v>0</v>
      </c>
      <c r="AP53" s="111">
        <f>WAGES!$E$34</f>
        <v>0</v>
      </c>
      <c r="AQ53" s="111">
        <f>WAGES!$E$34</f>
        <v>0</v>
      </c>
      <c r="AR53" s="111">
        <f>WAGES!$E$34</f>
        <v>0</v>
      </c>
      <c r="AS53" s="111">
        <f>WAGES!$E$34</f>
        <v>0</v>
      </c>
      <c r="AT53" s="111">
        <f>WAGES!$E$34</f>
        <v>0</v>
      </c>
      <c r="AU53" s="111">
        <f>WAGES!$E$34</f>
        <v>0</v>
      </c>
      <c r="AV53" s="111">
        <f>WAGES!$E$34</f>
        <v>0</v>
      </c>
    </row>
    <row r="54" spans="4:48" outlineLevel="1" x14ac:dyDescent="0.45">
      <c r="D54" s="110" t="str">
        <f>WAGES!B35</f>
        <v>Office Assistant</v>
      </c>
      <c r="E54" s="111">
        <f>WAGES!$E$35</f>
        <v>76000</v>
      </c>
      <c r="F54" s="111">
        <f>WAGES!$E$35</f>
        <v>76000</v>
      </c>
      <c r="G54" s="111">
        <f>WAGES!$E$35</f>
        <v>76000</v>
      </c>
      <c r="H54" s="111">
        <f>WAGES!$E$35</f>
        <v>76000</v>
      </c>
      <c r="I54" s="111">
        <f>WAGES!$E$35</f>
        <v>76000</v>
      </c>
      <c r="J54" s="111">
        <f>WAGES!$E$35</f>
        <v>76000</v>
      </c>
      <c r="K54" s="111">
        <f>WAGES!$E$35</f>
        <v>76000</v>
      </c>
      <c r="L54" s="111">
        <f>WAGES!$E$35</f>
        <v>76000</v>
      </c>
      <c r="M54" s="111">
        <f>WAGES!$E$35</f>
        <v>76000</v>
      </c>
      <c r="N54" s="111">
        <f>WAGES!$E$35</f>
        <v>76000</v>
      </c>
      <c r="O54" s="111">
        <f>WAGES!$E$35</f>
        <v>76000</v>
      </c>
      <c r="P54" s="111">
        <f>WAGES!$E$35</f>
        <v>76000</v>
      </c>
      <c r="Q54" s="111">
        <f>WAGES!$E$35</f>
        <v>76000</v>
      </c>
      <c r="R54" s="111">
        <f>WAGES!$E$35</f>
        <v>76000</v>
      </c>
      <c r="S54" s="111">
        <f>WAGES!$E$35</f>
        <v>76000</v>
      </c>
      <c r="T54" s="111">
        <f>WAGES!$E$35</f>
        <v>76000</v>
      </c>
      <c r="U54" s="111">
        <f>WAGES!$E$35</f>
        <v>76000</v>
      </c>
      <c r="V54" s="111">
        <f>WAGES!$E$35</f>
        <v>76000</v>
      </c>
      <c r="W54" s="111">
        <f>WAGES!$E$35</f>
        <v>76000</v>
      </c>
      <c r="X54" s="111">
        <f>WAGES!$E$35</f>
        <v>76000</v>
      </c>
      <c r="Y54" s="111">
        <f>WAGES!$E$35</f>
        <v>76000</v>
      </c>
      <c r="Z54" s="111">
        <f>WAGES!$E$35</f>
        <v>76000</v>
      </c>
      <c r="AA54" s="111">
        <f>WAGES!$E$35</f>
        <v>76000</v>
      </c>
      <c r="AB54" s="111">
        <f>WAGES!$E$35</f>
        <v>76000</v>
      </c>
      <c r="AC54" s="111">
        <f>WAGES!$E$35</f>
        <v>76000</v>
      </c>
      <c r="AD54" s="111">
        <f>WAGES!$E$35</f>
        <v>76000</v>
      </c>
      <c r="AE54" s="111">
        <f>WAGES!$E$35</f>
        <v>76000</v>
      </c>
      <c r="AF54" s="111">
        <f>WAGES!$E$35</f>
        <v>76000</v>
      </c>
      <c r="AG54" s="111">
        <f>WAGES!$E$35</f>
        <v>76000</v>
      </c>
      <c r="AH54" s="111">
        <f>WAGES!$E$35</f>
        <v>76000</v>
      </c>
      <c r="AI54" s="111">
        <f>WAGES!$E$35</f>
        <v>76000</v>
      </c>
      <c r="AJ54" s="111">
        <f>WAGES!$E$35</f>
        <v>76000</v>
      </c>
      <c r="AK54" s="111">
        <f>WAGES!$E$35</f>
        <v>76000</v>
      </c>
      <c r="AL54" s="111">
        <f>WAGES!$E$35</f>
        <v>76000</v>
      </c>
      <c r="AM54" s="111">
        <f>WAGES!$E$35</f>
        <v>76000</v>
      </c>
      <c r="AN54" s="111">
        <f>WAGES!$E$35</f>
        <v>76000</v>
      </c>
      <c r="AO54" s="111">
        <f>WAGES!$E$35</f>
        <v>76000</v>
      </c>
      <c r="AP54" s="111">
        <f>WAGES!$E$35</f>
        <v>76000</v>
      </c>
      <c r="AQ54" s="111">
        <f>WAGES!$E$35</f>
        <v>76000</v>
      </c>
      <c r="AR54" s="111">
        <f>WAGES!$E$35</f>
        <v>76000</v>
      </c>
      <c r="AS54" s="111">
        <f>WAGES!$E$35</f>
        <v>76000</v>
      </c>
      <c r="AT54" s="111">
        <f>WAGES!$E$35</f>
        <v>76000</v>
      </c>
      <c r="AU54" s="111">
        <f>WAGES!$E$35</f>
        <v>76000</v>
      </c>
      <c r="AV54" s="111">
        <f>WAGES!$E$35</f>
        <v>76000</v>
      </c>
    </row>
    <row r="55" spans="4:48" outlineLevel="1" x14ac:dyDescent="0.45">
      <c r="D55" s="110" t="str">
        <f>WAGES!B36</f>
        <v>Security</v>
      </c>
      <c r="E55" s="111">
        <f>WAGES!$E$36</f>
        <v>40000</v>
      </c>
      <c r="F55" s="111">
        <f>WAGES!$E$36</f>
        <v>40000</v>
      </c>
      <c r="G55" s="111">
        <f>WAGES!$E$36</f>
        <v>40000</v>
      </c>
      <c r="H55" s="111">
        <f>WAGES!$E$36</f>
        <v>40000</v>
      </c>
      <c r="I55" s="111">
        <f>WAGES!$E$36</f>
        <v>40000</v>
      </c>
      <c r="J55" s="111">
        <f>WAGES!$E$36</f>
        <v>40000</v>
      </c>
      <c r="K55" s="111">
        <f>WAGES!$E$36</f>
        <v>40000</v>
      </c>
      <c r="L55" s="111">
        <f>WAGES!$E$36</f>
        <v>40000</v>
      </c>
      <c r="M55" s="111">
        <f>WAGES!$E$36</f>
        <v>40000</v>
      </c>
      <c r="N55" s="111">
        <f>WAGES!$E$36</f>
        <v>40000</v>
      </c>
      <c r="O55" s="111">
        <f>WAGES!$E$36</f>
        <v>40000</v>
      </c>
      <c r="P55" s="111">
        <f>WAGES!$E$36</f>
        <v>40000</v>
      </c>
      <c r="Q55" s="111">
        <f>WAGES!$E$36</f>
        <v>40000</v>
      </c>
      <c r="R55" s="111">
        <f>WAGES!$E$36</f>
        <v>40000</v>
      </c>
      <c r="S55" s="111">
        <f>WAGES!$E$36</f>
        <v>40000</v>
      </c>
      <c r="T55" s="111">
        <f>WAGES!$E$36</f>
        <v>40000</v>
      </c>
      <c r="U55" s="111">
        <f>WAGES!$E$36</f>
        <v>40000</v>
      </c>
      <c r="V55" s="111">
        <f>WAGES!$E$36</f>
        <v>40000</v>
      </c>
      <c r="W55" s="111">
        <f>WAGES!$E$36</f>
        <v>40000</v>
      </c>
      <c r="X55" s="111">
        <f>WAGES!$E$36</f>
        <v>40000</v>
      </c>
      <c r="Y55" s="111">
        <f>WAGES!$E$36</f>
        <v>40000</v>
      </c>
      <c r="Z55" s="111">
        <f>WAGES!$E$36</f>
        <v>40000</v>
      </c>
      <c r="AA55" s="111">
        <f>WAGES!$E$36</f>
        <v>40000</v>
      </c>
      <c r="AB55" s="111">
        <f>WAGES!$E$36</f>
        <v>40000</v>
      </c>
      <c r="AC55" s="111">
        <f>WAGES!$E$36</f>
        <v>40000</v>
      </c>
      <c r="AD55" s="111">
        <f>WAGES!$E$36</f>
        <v>40000</v>
      </c>
      <c r="AE55" s="111">
        <f>WAGES!$E$36</f>
        <v>40000</v>
      </c>
      <c r="AF55" s="111">
        <f>WAGES!$E$36</f>
        <v>40000</v>
      </c>
      <c r="AG55" s="111">
        <f>WAGES!$E$36</f>
        <v>40000</v>
      </c>
      <c r="AH55" s="111">
        <f>WAGES!$E$36</f>
        <v>40000</v>
      </c>
      <c r="AI55" s="111">
        <f>WAGES!$E$36</f>
        <v>40000</v>
      </c>
      <c r="AJ55" s="111">
        <f>WAGES!$E$36</f>
        <v>40000</v>
      </c>
      <c r="AK55" s="111">
        <f>WAGES!$E$36</f>
        <v>40000</v>
      </c>
      <c r="AL55" s="111">
        <f>WAGES!$E$36</f>
        <v>40000</v>
      </c>
      <c r="AM55" s="111">
        <f>WAGES!$E$36</f>
        <v>40000</v>
      </c>
      <c r="AN55" s="111">
        <f>WAGES!$E$36</f>
        <v>40000</v>
      </c>
      <c r="AO55" s="111">
        <f>WAGES!$E$36</f>
        <v>40000</v>
      </c>
      <c r="AP55" s="111">
        <f>WAGES!$E$36</f>
        <v>40000</v>
      </c>
      <c r="AQ55" s="111">
        <f>WAGES!$E$36</f>
        <v>40000</v>
      </c>
      <c r="AR55" s="111">
        <f>WAGES!$E$36</f>
        <v>40000</v>
      </c>
      <c r="AS55" s="111">
        <f>WAGES!$E$36</f>
        <v>40000</v>
      </c>
      <c r="AT55" s="111">
        <f>WAGES!$E$36</f>
        <v>40000</v>
      </c>
      <c r="AU55" s="111">
        <f>WAGES!$E$36</f>
        <v>40000</v>
      </c>
      <c r="AV55" s="111">
        <f>WAGES!$E$36</f>
        <v>40000</v>
      </c>
    </row>
    <row r="56" spans="4:48" outlineLevel="1" x14ac:dyDescent="0.45"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</row>
    <row r="57" spans="4:48" s="118" customFormat="1" x14ac:dyDescent="0.45">
      <c r="D57" s="119" t="s">
        <v>103</v>
      </c>
      <c r="E57" s="120">
        <f>SUM(E14:E22,E25:E31,E35:E42,E44:E55)</f>
        <v>32564853.080000002</v>
      </c>
      <c r="F57" s="120">
        <f>SUM(F14:F22,F25:F31,F35:F42,F44:F55)</f>
        <v>12786760.08</v>
      </c>
      <c r="G57" s="120">
        <f t="shared" ref="G57:AV57" si="35">SUM(G14:G22,G25:G31,G35:G42,G44:G55)</f>
        <v>12786760.08</v>
      </c>
      <c r="H57" s="120">
        <f t="shared" si="35"/>
        <v>12786760.08</v>
      </c>
      <c r="I57" s="120">
        <f t="shared" si="35"/>
        <v>12786760.08</v>
      </c>
      <c r="J57" s="120">
        <f t="shared" si="35"/>
        <v>12786760.08</v>
      </c>
      <c r="K57" s="120">
        <f t="shared" si="35"/>
        <v>12786760.08</v>
      </c>
      <c r="L57" s="120">
        <f t="shared" si="35"/>
        <v>12786760.08</v>
      </c>
      <c r="M57" s="120">
        <f t="shared" si="35"/>
        <v>12786760.08</v>
      </c>
      <c r="N57" s="120">
        <f t="shared" si="35"/>
        <v>12786760.08</v>
      </c>
      <c r="O57" s="120">
        <f t="shared" si="35"/>
        <v>12786760.08</v>
      </c>
      <c r="P57" s="120">
        <f t="shared" si="35"/>
        <v>12786760.08</v>
      </c>
      <c r="Q57" s="120">
        <f t="shared" si="35"/>
        <v>12786760.08</v>
      </c>
      <c r="R57" s="120">
        <f t="shared" si="35"/>
        <v>12786760.08</v>
      </c>
      <c r="S57" s="120">
        <f t="shared" si="35"/>
        <v>12786760.08</v>
      </c>
      <c r="T57" s="120">
        <f t="shared" si="35"/>
        <v>12786760.08</v>
      </c>
      <c r="U57" s="120">
        <f t="shared" si="35"/>
        <v>12786760.08</v>
      </c>
      <c r="V57" s="120">
        <f t="shared" si="35"/>
        <v>12786760.08</v>
      </c>
      <c r="W57" s="120">
        <f t="shared" si="35"/>
        <v>12786760.08</v>
      </c>
      <c r="X57" s="120">
        <f t="shared" si="35"/>
        <v>12786760.08</v>
      </c>
      <c r="Y57" s="120">
        <f t="shared" si="35"/>
        <v>12786760.08</v>
      </c>
      <c r="Z57" s="120">
        <f t="shared" si="35"/>
        <v>12786760.08</v>
      </c>
      <c r="AA57" s="120">
        <f t="shared" si="35"/>
        <v>12786760.08</v>
      </c>
      <c r="AB57" s="120">
        <f t="shared" si="35"/>
        <v>12786760.08</v>
      </c>
      <c r="AC57" s="120">
        <f t="shared" si="35"/>
        <v>12786760.08</v>
      </c>
      <c r="AD57" s="120">
        <f t="shared" si="35"/>
        <v>12786760.08</v>
      </c>
      <c r="AE57" s="120">
        <f t="shared" si="35"/>
        <v>12786760.08</v>
      </c>
      <c r="AF57" s="120">
        <f t="shared" si="35"/>
        <v>12786760.08</v>
      </c>
      <c r="AG57" s="120">
        <f t="shared" si="35"/>
        <v>12786760.08</v>
      </c>
      <c r="AH57" s="120">
        <f t="shared" si="35"/>
        <v>12786760.08</v>
      </c>
      <c r="AI57" s="120">
        <f t="shared" si="35"/>
        <v>12786760.08</v>
      </c>
      <c r="AJ57" s="120">
        <f t="shared" si="35"/>
        <v>12786760.08</v>
      </c>
      <c r="AK57" s="120">
        <f t="shared" si="35"/>
        <v>12786760.08</v>
      </c>
      <c r="AL57" s="120">
        <f t="shared" si="35"/>
        <v>12786760.08</v>
      </c>
      <c r="AM57" s="120">
        <f t="shared" si="35"/>
        <v>12786760.08</v>
      </c>
      <c r="AN57" s="120">
        <f t="shared" si="35"/>
        <v>12786760.08</v>
      </c>
      <c r="AO57" s="120">
        <f t="shared" si="35"/>
        <v>12786760.08</v>
      </c>
      <c r="AP57" s="120">
        <f t="shared" si="35"/>
        <v>12786760.08</v>
      </c>
      <c r="AQ57" s="120">
        <f t="shared" si="35"/>
        <v>12786760.08</v>
      </c>
      <c r="AR57" s="120">
        <f t="shared" si="35"/>
        <v>12786760.08</v>
      </c>
      <c r="AS57" s="120">
        <f t="shared" si="35"/>
        <v>12786760.08</v>
      </c>
      <c r="AT57" s="120">
        <f t="shared" si="35"/>
        <v>12786760.08</v>
      </c>
      <c r="AU57" s="120">
        <f t="shared" si="35"/>
        <v>12786760.08</v>
      </c>
      <c r="AV57" s="120">
        <f t="shared" si="35"/>
        <v>12786760.08</v>
      </c>
    </row>
    <row r="58" spans="4:48" x14ac:dyDescent="0.45"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</row>
    <row r="59" spans="4:48" s="118" customFormat="1" x14ac:dyDescent="0.45">
      <c r="D59" s="119" t="s">
        <v>104</v>
      </c>
      <c r="E59" s="120">
        <f>E10-SUM(E25:E31,E35:E55)</f>
        <v>8019240.7199999969</v>
      </c>
      <c r="F59" s="120">
        <f>F10-SUM(F25:F31,F35:F55)</f>
        <v>8019240.7199999969</v>
      </c>
      <c r="G59" s="120">
        <f t="shared" ref="G59:AV59" si="36">G10-SUM(G25:G31,G35:G55)</f>
        <v>8019240.7199999969</v>
      </c>
      <c r="H59" s="120">
        <f t="shared" si="36"/>
        <v>8019240.7199999969</v>
      </c>
      <c r="I59" s="120">
        <f t="shared" si="36"/>
        <v>8019240.7199999969</v>
      </c>
      <c r="J59" s="120">
        <f t="shared" si="36"/>
        <v>8019240.7199999969</v>
      </c>
      <c r="K59" s="120">
        <f t="shared" si="36"/>
        <v>8019240.7199999969</v>
      </c>
      <c r="L59" s="120">
        <f t="shared" si="36"/>
        <v>8019240.7199999969</v>
      </c>
      <c r="M59" s="120">
        <f t="shared" si="36"/>
        <v>8019240.7199999969</v>
      </c>
      <c r="N59" s="120">
        <f t="shared" si="36"/>
        <v>8019240.7199999969</v>
      </c>
      <c r="O59" s="120">
        <f t="shared" si="36"/>
        <v>8019240.7199999969</v>
      </c>
      <c r="P59" s="120">
        <f t="shared" si="36"/>
        <v>8019240.7199999969</v>
      </c>
      <c r="Q59" s="120">
        <f t="shared" si="36"/>
        <v>8019240.7199999969</v>
      </c>
      <c r="R59" s="120">
        <f t="shared" si="36"/>
        <v>8019240.7199999969</v>
      </c>
      <c r="S59" s="120">
        <f t="shared" si="36"/>
        <v>8019240.7199999969</v>
      </c>
      <c r="T59" s="120">
        <f t="shared" si="36"/>
        <v>8019240.7199999969</v>
      </c>
      <c r="U59" s="120">
        <f t="shared" si="36"/>
        <v>8019240.7199999969</v>
      </c>
      <c r="V59" s="120">
        <f t="shared" si="36"/>
        <v>8019240.7199999969</v>
      </c>
      <c r="W59" s="120">
        <f t="shared" si="36"/>
        <v>8019240.7199999969</v>
      </c>
      <c r="X59" s="120">
        <f t="shared" si="36"/>
        <v>8019240.7199999969</v>
      </c>
      <c r="Y59" s="120">
        <f t="shared" si="36"/>
        <v>8019240.7199999969</v>
      </c>
      <c r="Z59" s="120">
        <f t="shared" si="36"/>
        <v>8019240.7199999969</v>
      </c>
      <c r="AA59" s="120">
        <f t="shared" si="36"/>
        <v>8019240.7199999969</v>
      </c>
      <c r="AB59" s="120">
        <f t="shared" si="36"/>
        <v>8019240.7199999969</v>
      </c>
      <c r="AC59" s="120">
        <f t="shared" si="36"/>
        <v>8019240.7199999969</v>
      </c>
      <c r="AD59" s="120">
        <f t="shared" si="36"/>
        <v>8019240.7199999969</v>
      </c>
      <c r="AE59" s="120">
        <f t="shared" si="36"/>
        <v>8019240.7199999969</v>
      </c>
      <c r="AF59" s="120">
        <f t="shared" si="36"/>
        <v>8019240.7199999969</v>
      </c>
      <c r="AG59" s="120">
        <f t="shared" si="36"/>
        <v>8019240.7199999969</v>
      </c>
      <c r="AH59" s="120">
        <f t="shared" si="36"/>
        <v>8019240.7199999969</v>
      </c>
      <c r="AI59" s="120">
        <f t="shared" si="36"/>
        <v>8019240.7199999969</v>
      </c>
      <c r="AJ59" s="120">
        <f t="shared" si="36"/>
        <v>8019240.7199999969</v>
      </c>
      <c r="AK59" s="120">
        <f t="shared" si="36"/>
        <v>8019240.7199999969</v>
      </c>
      <c r="AL59" s="120">
        <f t="shared" si="36"/>
        <v>8019240.7199999969</v>
      </c>
      <c r="AM59" s="120">
        <f t="shared" si="36"/>
        <v>8019240.7199999969</v>
      </c>
      <c r="AN59" s="120">
        <f t="shared" si="36"/>
        <v>8019240.7199999969</v>
      </c>
      <c r="AO59" s="120">
        <f t="shared" si="36"/>
        <v>8019240.7199999969</v>
      </c>
      <c r="AP59" s="120">
        <f t="shared" si="36"/>
        <v>8019240.7199999969</v>
      </c>
      <c r="AQ59" s="120">
        <f t="shared" si="36"/>
        <v>8019240.7199999969</v>
      </c>
      <c r="AR59" s="120">
        <f t="shared" si="36"/>
        <v>8019240.7199999969</v>
      </c>
      <c r="AS59" s="120">
        <f t="shared" si="36"/>
        <v>8019240.7199999969</v>
      </c>
      <c r="AT59" s="120">
        <f t="shared" si="36"/>
        <v>8019240.7199999969</v>
      </c>
      <c r="AU59" s="120">
        <f t="shared" si="36"/>
        <v>8019240.7199999969</v>
      </c>
      <c r="AV59" s="120">
        <f t="shared" si="36"/>
        <v>8019240.7199999969</v>
      </c>
    </row>
    <row r="60" spans="4:48" s="122" customFormat="1" x14ac:dyDescent="0.45">
      <c r="D60" s="123" t="s">
        <v>105</v>
      </c>
      <c r="E60" s="136">
        <f>(E59/E10)</f>
        <v>0.38542922289996251</v>
      </c>
      <c r="F60" s="136">
        <f>(F59/F10)</f>
        <v>0.38542922289996251</v>
      </c>
      <c r="G60" s="136">
        <f t="shared" ref="G60:N60" si="37">(G59/G10)</f>
        <v>0.38542922289996251</v>
      </c>
      <c r="H60" s="136">
        <f t="shared" si="37"/>
        <v>0.38542922289996251</v>
      </c>
      <c r="I60" s="136">
        <f t="shared" si="37"/>
        <v>0.38542922289996251</v>
      </c>
      <c r="J60" s="136">
        <f t="shared" si="37"/>
        <v>0.38542922289996251</v>
      </c>
      <c r="K60" s="136">
        <f t="shared" si="37"/>
        <v>0.38542922289996251</v>
      </c>
      <c r="L60" s="136">
        <f t="shared" si="37"/>
        <v>0.38542922289996251</v>
      </c>
      <c r="M60" s="136">
        <f t="shared" si="37"/>
        <v>0.38542922289996251</v>
      </c>
      <c r="N60" s="136">
        <f t="shared" si="37"/>
        <v>0.38542922289996251</v>
      </c>
      <c r="O60" s="136">
        <f t="shared" ref="O60" si="38">(O59/O10)</f>
        <v>0.38542922289996251</v>
      </c>
      <c r="P60" s="136">
        <f t="shared" ref="P60" si="39">(P59/P10)</f>
        <v>0.38542922289996251</v>
      </c>
      <c r="Q60" s="136">
        <f t="shared" ref="Q60" si="40">(Q59/Q10)</f>
        <v>0.38542922289996251</v>
      </c>
      <c r="R60" s="136">
        <f t="shared" ref="R60" si="41">(R59/R10)</f>
        <v>0.38542922289996251</v>
      </c>
      <c r="S60" s="136">
        <f t="shared" ref="S60" si="42">(S59/S10)</f>
        <v>0.38542922289996251</v>
      </c>
      <c r="T60" s="136">
        <f t="shared" ref="T60" si="43">(T59/T10)</f>
        <v>0.38542922289996251</v>
      </c>
      <c r="U60" s="136">
        <f t="shared" ref="U60" si="44">(U59/U10)</f>
        <v>0.38542922289996251</v>
      </c>
      <c r="V60" s="136">
        <f t="shared" ref="V60" si="45">(V59/V10)</f>
        <v>0.38542922289996251</v>
      </c>
      <c r="W60" s="136">
        <f t="shared" ref="W60" si="46">(W59/W10)</f>
        <v>0.38542922289996251</v>
      </c>
      <c r="X60" s="136">
        <f t="shared" ref="X60" si="47">(X59/X10)</f>
        <v>0.38542922289996251</v>
      </c>
      <c r="Y60" s="136">
        <f t="shared" ref="Y60" si="48">(Y59/Y10)</f>
        <v>0.38542922289996251</v>
      </c>
      <c r="Z60" s="136">
        <f t="shared" ref="Z60" si="49">(Z59/Z10)</f>
        <v>0.38542922289996251</v>
      </c>
      <c r="AA60" s="136">
        <f t="shared" ref="AA60" si="50">(AA59/AA10)</f>
        <v>0.38542922289996251</v>
      </c>
      <c r="AB60" s="136">
        <f t="shared" ref="AB60" si="51">(AB59/AB10)</f>
        <v>0.38542922289996251</v>
      </c>
      <c r="AC60" s="136">
        <f t="shared" ref="AC60" si="52">(AC59/AC10)</f>
        <v>0.38542922289996251</v>
      </c>
      <c r="AD60" s="136">
        <f t="shared" ref="AD60" si="53">(AD59/AD10)</f>
        <v>0.38542922289996251</v>
      </c>
      <c r="AE60" s="136">
        <f t="shared" ref="AE60" si="54">(AE59/AE10)</f>
        <v>0.38542922289996251</v>
      </c>
      <c r="AF60" s="136">
        <f t="shared" ref="AF60" si="55">(AF59/AF10)</f>
        <v>0.38542922289996251</v>
      </c>
      <c r="AG60" s="136">
        <f t="shared" ref="AG60" si="56">(AG59/AG10)</f>
        <v>0.38542922289996251</v>
      </c>
      <c r="AH60" s="136">
        <f t="shared" ref="AH60" si="57">(AH59/AH10)</f>
        <v>0.38542922289996251</v>
      </c>
      <c r="AI60" s="136">
        <f t="shared" ref="AI60" si="58">(AI59/AI10)</f>
        <v>0.38542922289996251</v>
      </c>
      <c r="AJ60" s="136">
        <f t="shared" ref="AJ60" si="59">(AJ59/AJ10)</f>
        <v>0.38542922289996251</v>
      </c>
      <c r="AK60" s="136">
        <f t="shared" ref="AK60" si="60">(AK59/AK10)</f>
        <v>0.38542922289996251</v>
      </c>
      <c r="AL60" s="136">
        <f t="shared" ref="AL60" si="61">(AL59/AL10)</f>
        <v>0.38542922289996251</v>
      </c>
      <c r="AM60" s="136">
        <f t="shared" ref="AM60" si="62">(AM59/AM10)</f>
        <v>0.38542922289996251</v>
      </c>
      <c r="AN60" s="136">
        <f t="shared" ref="AN60" si="63">(AN59/AN10)</f>
        <v>0.38542922289996251</v>
      </c>
      <c r="AO60" s="136">
        <f t="shared" ref="AO60" si="64">(AO59/AO10)</f>
        <v>0.38542922289996251</v>
      </c>
      <c r="AP60" s="136">
        <f t="shared" ref="AP60" si="65">(AP59/AP10)</f>
        <v>0.38542922289996251</v>
      </c>
      <c r="AQ60" s="136">
        <f t="shared" ref="AQ60" si="66">(AQ59/AQ10)</f>
        <v>0.38542922289996251</v>
      </c>
      <c r="AR60" s="136">
        <f t="shared" ref="AR60" si="67">(AR59/AR10)</f>
        <v>0.38542922289996251</v>
      </c>
      <c r="AS60" s="136">
        <f t="shared" ref="AS60" si="68">(AS59/AS10)</f>
        <v>0.38542922289996251</v>
      </c>
      <c r="AT60" s="136">
        <f t="shared" ref="AT60" si="69">(AT59/AT10)</f>
        <v>0.38542922289996251</v>
      </c>
      <c r="AU60" s="136">
        <f t="shared" ref="AU60" si="70">(AU59/AU10)</f>
        <v>0.38542922289996251</v>
      </c>
      <c r="AV60" s="136">
        <f t="shared" ref="AV60" si="71">(AV59/AV10)</f>
        <v>0.38542922289996251</v>
      </c>
    </row>
    <row r="61" spans="4:48" x14ac:dyDescent="0.45"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</row>
    <row r="62" spans="4:48" s="118" customFormat="1" x14ac:dyDescent="0.45">
      <c r="D62" s="119" t="s">
        <v>106</v>
      </c>
      <c r="E62" s="121">
        <f>E10-E57</f>
        <v>-11758852.280000005</v>
      </c>
      <c r="F62" s="121">
        <f>F10-F57</f>
        <v>8019240.7199999969</v>
      </c>
      <c r="G62" s="121">
        <f t="shared" ref="G62:AV62" si="72">G10-G57</f>
        <v>8019240.7199999969</v>
      </c>
      <c r="H62" s="121">
        <f t="shared" si="72"/>
        <v>8019240.7199999969</v>
      </c>
      <c r="I62" s="121">
        <f t="shared" si="72"/>
        <v>8019240.7199999969</v>
      </c>
      <c r="J62" s="121">
        <f t="shared" si="72"/>
        <v>8019240.7199999969</v>
      </c>
      <c r="K62" s="121">
        <f t="shared" si="72"/>
        <v>8019240.7199999969</v>
      </c>
      <c r="L62" s="121">
        <f t="shared" si="72"/>
        <v>8019240.7199999969</v>
      </c>
      <c r="M62" s="121">
        <f t="shared" si="72"/>
        <v>8019240.7199999969</v>
      </c>
      <c r="N62" s="121">
        <f t="shared" si="72"/>
        <v>8019240.7199999969</v>
      </c>
      <c r="O62" s="121">
        <f t="shared" si="72"/>
        <v>8019240.7199999969</v>
      </c>
      <c r="P62" s="121">
        <f t="shared" si="72"/>
        <v>8019240.7199999969</v>
      </c>
      <c r="Q62" s="121">
        <f t="shared" si="72"/>
        <v>8019240.7199999969</v>
      </c>
      <c r="R62" s="121">
        <f t="shared" si="72"/>
        <v>8019240.7199999969</v>
      </c>
      <c r="S62" s="121">
        <f t="shared" si="72"/>
        <v>8019240.7199999969</v>
      </c>
      <c r="T62" s="121">
        <f t="shared" si="72"/>
        <v>8019240.7199999969</v>
      </c>
      <c r="U62" s="121">
        <f t="shared" si="72"/>
        <v>8019240.7199999969</v>
      </c>
      <c r="V62" s="121">
        <f t="shared" si="72"/>
        <v>8019240.7199999969</v>
      </c>
      <c r="W62" s="121">
        <f t="shared" si="72"/>
        <v>8019240.7199999969</v>
      </c>
      <c r="X62" s="121">
        <f t="shared" si="72"/>
        <v>8019240.7199999969</v>
      </c>
      <c r="Y62" s="121">
        <f t="shared" si="72"/>
        <v>8019240.7199999969</v>
      </c>
      <c r="Z62" s="121">
        <f t="shared" si="72"/>
        <v>8019240.7199999969</v>
      </c>
      <c r="AA62" s="121">
        <f t="shared" si="72"/>
        <v>8019240.7199999969</v>
      </c>
      <c r="AB62" s="121">
        <f t="shared" si="72"/>
        <v>8019240.7199999969</v>
      </c>
      <c r="AC62" s="121">
        <f t="shared" si="72"/>
        <v>8019240.7199999969</v>
      </c>
      <c r="AD62" s="121">
        <f t="shared" si="72"/>
        <v>8019240.7199999969</v>
      </c>
      <c r="AE62" s="121">
        <f t="shared" si="72"/>
        <v>8019240.7199999969</v>
      </c>
      <c r="AF62" s="121">
        <f t="shared" si="72"/>
        <v>8019240.7199999969</v>
      </c>
      <c r="AG62" s="121">
        <f t="shared" si="72"/>
        <v>8019240.7199999969</v>
      </c>
      <c r="AH62" s="121">
        <f t="shared" si="72"/>
        <v>8019240.7199999969</v>
      </c>
      <c r="AI62" s="121">
        <f t="shared" si="72"/>
        <v>8019240.7199999969</v>
      </c>
      <c r="AJ62" s="121">
        <f t="shared" si="72"/>
        <v>8019240.7199999969</v>
      </c>
      <c r="AK62" s="121">
        <f t="shared" si="72"/>
        <v>8019240.7199999969</v>
      </c>
      <c r="AL62" s="121">
        <f t="shared" si="72"/>
        <v>8019240.7199999969</v>
      </c>
      <c r="AM62" s="121">
        <f t="shared" si="72"/>
        <v>8019240.7199999969</v>
      </c>
      <c r="AN62" s="121">
        <f t="shared" si="72"/>
        <v>8019240.7199999969</v>
      </c>
      <c r="AO62" s="121">
        <f t="shared" si="72"/>
        <v>8019240.7199999969</v>
      </c>
      <c r="AP62" s="121">
        <f t="shared" si="72"/>
        <v>8019240.7199999969</v>
      </c>
      <c r="AQ62" s="121">
        <f t="shared" si="72"/>
        <v>8019240.7199999969</v>
      </c>
      <c r="AR62" s="121">
        <f t="shared" si="72"/>
        <v>8019240.7199999969</v>
      </c>
      <c r="AS62" s="121">
        <f t="shared" si="72"/>
        <v>8019240.7199999969</v>
      </c>
      <c r="AT62" s="121">
        <f t="shared" si="72"/>
        <v>8019240.7199999969</v>
      </c>
      <c r="AU62" s="121">
        <f t="shared" si="72"/>
        <v>8019240.7199999969</v>
      </c>
      <c r="AV62" s="121">
        <f t="shared" si="72"/>
        <v>8019240.7199999969</v>
      </c>
    </row>
    <row r="63" spans="4:48" s="122" customFormat="1" x14ac:dyDescent="0.45">
      <c r="D63" s="123" t="s">
        <v>108</v>
      </c>
      <c r="E63" s="124">
        <f>$E$62</f>
        <v>-11758852.280000005</v>
      </c>
      <c r="F63" s="124">
        <f>E62+F62</f>
        <v>-3739611.560000008</v>
      </c>
      <c r="G63" s="124">
        <f>F63+G62</f>
        <v>4279629.159999989</v>
      </c>
      <c r="H63" s="124">
        <f>G63+H62</f>
        <v>12298869.879999986</v>
      </c>
      <c r="I63" s="124">
        <f>H63+I62</f>
        <v>20318110.599999983</v>
      </c>
      <c r="J63" s="124">
        <f>I63+J62</f>
        <v>28337351.319999978</v>
      </c>
      <c r="K63" s="124">
        <f>J63+K62</f>
        <v>36356592.039999977</v>
      </c>
      <c r="L63" s="124">
        <f>K63+L62</f>
        <v>44375832.759999976</v>
      </c>
      <c r="M63" s="124">
        <f>L63+M62</f>
        <v>52395073.479999974</v>
      </c>
      <c r="N63" s="124">
        <f>M63+N62</f>
        <v>60414314.199999973</v>
      </c>
      <c r="O63" s="124">
        <f>N63+O62</f>
        <v>68433554.919999972</v>
      </c>
      <c r="P63" s="124">
        <f>O63+P62</f>
        <v>76452795.639999971</v>
      </c>
      <c r="Q63" s="124">
        <f>P63+Q62</f>
        <v>84472036.35999997</v>
      </c>
      <c r="R63" s="124">
        <f>Q63+R62</f>
        <v>92491277.079999968</v>
      </c>
      <c r="S63" s="124">
        <f>R63+S62</f>
        <v>100510517.79999997</v>
      </c>
      <c r="T63" s="124">
        <f>S63+T62</f>
        <v>108529758.51999997</v>
      </c>
      <c r="U63" s="124">
        <f>T63+U62</f>
        <v>116548999.23999996</v>
      </c>
      <c r="V63" s="124">
        <f>U63+V62</f>
        <v>124568239.95999996</v>
      </c>
      <c r="W63" s="124">
        <f>V63+W62</f>
        <v>132587480.67999996</v>
      </c>
      <c r="X63" s="124">
        <f>W63+X62</f>
        <v>140606721.39999995</v>
      </c>
      <c r="Y63" s="124">
        <f>X63+Y62</f>
        <v>148625962.11999995</v>
      </c>
      <c r="Z63" s="124">
        <f>Y63+Z62</f>
        <v>156645202.83999994</v>
      </c>
      <c r="AA63" s="124">
        <f>Z63+AA62</f>
        <v>164664443.55999994</v>
      </c>
      <c r="AB63" s="124">
        <f>AA63+AB62</f>
        <v>172683684.27999994</v>
      </c>
      <c r="AC63" s="124">
        <f>AB63+AC62</f>
        <v>180702924.99999994</v>
      </c>
      <c r="AD63" s="124">
        <f>AC63+AD62</f>
        <v>188722165.71999994</v>
      </c>
      <c r="AE63" s="124">
        <f>AD63+AE62</f>
        <v>196741406.43999994</v>
      </c>
      <c r="AF63" s="124">
        <f>AE63+AF62</f>
        <v>204760647.15999994</v>
      </c>
      <c r="AG63" s="124">
        <f>AF63+AG62</f>
        <v>212779887.87999994</v>
      </c>
      <c r="AH63" s="124">
        <f>AG63+AH62</f>
        <v>220799128.59999993</v>
      </c>
      <c r="AI63" s="124">
        <f>AH63+AI62</f>
        <v>228818369.31999993</v>
      </c>
      <c r="AJ63" s="124">
        <f>AI63+AJ62</f>
        <v>236837610.03999993</v>
      </c>
      <c r="AK63" s="124">
        <f>AJ63+AK62</f>
        <v>244856850.75999993</v>
      </c>
      <c r="AL63" s="124">
        <f>AK63+AL62</f>
        <v>252876091.47999993</v>
      </c>
      <c r="AM63" s="124">
        <f>AL63+AM62</f>
        <v>260895332.19999993</v>
      </c>
      <c r="AN63" s="124">
        <f>AM63+AN62</f>
        <v>268914572.9199999</v>
      </c>
      <c r="AO63" s="124">
        <f>AN63+AO62</f>
        <v>276933813.63999987</v>
      </c>
      <c r="AP63" s="124">
        <f>AO63+AP62</f>
        <v>284953054.35999984</v>
      </c>
      <c r="AQ63" s="124">
        <f>AP63+AQ62</f>
        <v>292972295.0799998</v>
      </c>
      <c r="AR63" s="124">
        <f>AQ63+AR62</f>
        <v>300991535.79999977</v>
      </c>
      <c r="AS63" s="124">
        <f>AR63+AS62</f>
        <v>309010776.51999974</v>
      </c>
      <c r="AT63" s="124">
        <f>AS63+AT62</f>
        <v>317030017.23999971</v>
      </c>
      <c r="AU63" s="124">
        <f>AT63+AU62</f>
        <v>325049257.95999968</v>
      </c>
      <c r="AV63" s="124">
        <f>AU63+AV62</f>
        <v>333068498.67999965</v>
      </c>
    </row>
    <row r="64" spans="4:48" s="133" customFormat="1" x14ac:dyDescent="0.45">
      <c r="D64" s="134" t="s">
        <v>107</v>
      </c>
      <c r="E64" s="135">
        <f>E62/E10</f>
        <v>-0.56516638603609048</v>
      </c>
      <c r="F64" s="135">
        <f>F63/F10</f>
        <v>-0.17973716313612795</v>
      </c>
      <c r="G64" s="135">
        <f>G63/G10</f>
        <v>0.20569205976383456</v>
      </c>
      <c r="H64" s="135">
        <f>H63/H10</f>
        <v>0.59112128266379704</v>
      </c>
      <c r="I64" s="135">
        <f>I63/I10</f>
        <v>0.97655050556375955</v>
      </c>
      <c r="J64" s="135">
        <f>J63/J10</f>
        <v>1.3619797284637221</v>
      </c>
      <c r="K64" s="135">
        <f>K63/K10</f>
        <v>1.7474089513636846</v>
      </c>
      <c r="L64" s="135">
        <f>L63/L10</f>
        <v>2.1328381742636471</v>
      </c>
      <c r="M64" s="135">
        <f>M63/M10</f>
        <v>2.5182673971636098</v>
      </c>
      <c r="N64" s="135">
        <f>N63/N10</f>
        <v>2.9036966200635725</v>
      </c>
      <c r="O64" s="135">
        <f>O63/O10</f>
        <v>3.2891258429635348</v>
      </c>
      <c r="P64" s="135">
        <f>P63/P10</f>
        <v>3.6745550658634976</v>
      </c>
      <c r="Q64" s="135">
        <f>Q63/Q10</f>
        <v>4.0599842887634603</v>
      </c>
      <c r="R64" s="135">
        <f>R63/R10</f>
        <v>4.445413511663423</v>
      </c>
      <c r="S64" s="135">
        <f>S63/S10</f>
        <v>4.8308427345633849</v>
      </c>
      <c r="T64" s="135">
        <f>T63/T10</f>
        <v>5.2162719574633476</v>
      </c>
      <c r="U64" s="135">
        <f>U63/U10</f>
        <v>5.6017011803633103</v>
      </c>
      <c r="V64" s="135">
        <f>V63/V10</f>
        <v>5.9871304032632731</v>
      </c>
      <c r="W64" s="135">
        <f>W63/W10</f>
        <v>6.3725596261632358</v>
      </c>
      <c r="X64" s="135">
        <f>X63/X10</f>
        <v>6.7579888490631976</v>
      </c>
      <c r="Y64" s="135">
        <f>Y63/Y10</f>
        <v>7.1434180719631604</v>
      </c>
      <c r="Z64" s="135">
        <f>Z63/Z10</f>
        <v>7.5288472948631231</v>
      </c>
      <c r="AA64" s="135">
        <f>AA63/AA10</f>
        <v>7.9142765177630849</v>
      </c>
      <c r="AB64" s="135">
        <f>AB63/AB10</f>
        <v>8.2997057406630486</v>
      </c>
      <c r="AC64" s="135">
        <f>AC63/AC10</f>
        <v>8.6851349635630104</v>
      </c>
      <c r="AD64" s="135">
        <f>AD63/AD10</f>
        <v>9.0705641864629722</v>
      </c>
      <c r="AE64" s="135">
        <f>AE63/AE10</f>
        <v>9.4559934093629359</v>
      </c>
      <c r="AF64" s="135">
        <f>AF63/AF10</f>
        <v>9.8414226322628977</v>
      </c>
      <c r="AG64" s="135">
        <f>AG63/AG10</f>
        <v>10.226851855162861</v>
      </c>
      <c r="AH64" s="135">
        <f>AH63/AH10</f>
        <v>10.612281078062823</v>
      </c>
      <c r="AI64" s="135">
        <f>AI63/AI10</f>
        <v>10.997710300962787</v>
      </c>
      <c r="AJ64" s="135">
        <f>AJ63/AJ10</f>
        <v>11.383139523862749</v>
      </c>
      <c r="AK64" s="135">
        <f>AK63/AK10</f>
        <v>11.76856874676271</v>
      </c>
      <c r="AL64" s="135">
        <f>AL63/AL10</f>
        <v>12.153997969662674</v>
      </c>
      <c r="AM64" s="135">
        <f>AM63/AM10</f>
        <v>12.539427192562636</v>
      </c>
      <c r="AN64" s="135">
        <f>AN63/AN10</f>
        <v>12.924856415462598</v>
      </c>
      <c r="AO64" s="135">
        <f>AO63/AO10</f>
        <v>13.310285638362558</v>
      </c>
      <c r="AP64" s="135">
        <f>AP63/AP10</f>
        <v>13.69571486126252</v>
      </c>
      <c r="AQ64" s="135">
        <f>AQ63/AQ10</f>
        <v>14.081144084162482</v>
      </c>
      <c r="AR64" s="135">
        <f>AR63/AR10</f>
        <v>14.466573307062442</v>
      </c>
      <c r="AS64" s="135">
        <f>AS63/AS10</f>
        <v>14.852002529962403</v>
      </c>
      <c r="AT64" s="135">
        <f>AT63/AT10</f>
        <v>15.237431752862365</v>
      </c>
      <c r="AU64" s="135">
        <f>AU63/AU10</f>
        <v>15.622860975762325</v>
      </c>
      <c r="AV64" s="135">
        <f>AV63/AV10</f>
        <v>16.008290198662287</v>
      </c>
    </row>
    <row r="66" spans="5:48" x14ac:dyDescent="0.45"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</row>
    <row r="67" spans="5:48" x14ac:dyDescent="0.45"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</row>
    <row r="68" spans="5:48" x14ac:dyDescent="0.45"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</row>
    <row r="69" spans="5:48" x14ac:dyDescent="0.45"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</row>
    <row r="70" spans="5:48" x14ac:dyDescent="0.45"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</row>
    <row r="71" spans="5:48" x14ac:dyDescent="0.45"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</row>
    <row r="72" spans="5:48" x14ac:dyDescent="0.45"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</row>
    <row r="73" spans="5:48" x14ac:dyDescent="0.45"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</row>
    <row r="74" spans="5:48" x14ac:dyDescent="0.45"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</row>
    <row r="75" spans="5:48" x14ac:dyDescent="0.45"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</row>
    <row r="76" spans="5:48" x14ac:dyDescent="0.45"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</row>
    <row r="77" spans="5:48" x14ac:dyDescent="0.45"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</row>
    <row r="78" spans="5:48" x14ac:dyDescent="0.45"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</row>
    <row r="79" spans="5:48" x14ac:dyDescent="0.45"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</row>
    <row r="80" spans="5:48" x14ac:dyDescent="0.45"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</row>
    <row r="81" spans="5:48" x14ac:dyDescent="0.45"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</row>
    <row r="82" spans="5:48" x14ac:dyDescent="0.45"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</row>
    <row r="83" spans="5:48" x14ac:dyDescent="0.45"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</row>
    <row r="84" spans="5:48" x14ac:dyDescent="0.45"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</row>
    <row r="85" spans="5:48" x14ac:dyDescent="0.45"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</row>
    <row r="86" spans="5:48" x14ac:dyDescent="0.45"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D469-6165-4D77-9597-8E102B00A666}">
  <dimension ref="A1"/>
  <sheetViews>
    <sheetView workbookViewId="0">
      <selection activeCell="I19" sqref="I1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Overview&amp;Assumption</vt:lpstr>
      <vt:lpstr>COST</vt:lpstr>
      <vt:lpstr>WAGES</vt:lpstr>
      <vt:lpstr>PRO-FORMA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2021-10-25T02:14:35Z</dcterms:modified>
</cp:coreProperties>
</file>