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stin_c\Desktop\"/>
    </mc:Choice>
  </mc:AlternateContent>
  <xr:revisionPtr revIDLastSave="0" documentId="13_ncr:1_{430AC492-5C06-43C9-995C-54F362E9975C}" xr6:coauthVersionLast="47" xr6:coauthVersionMax="47" xr10:uidLastSave="{00000000-0000-0000-0000-000000000000}"/>
  <bookViews>
    <workbookView xWindow="0" yWindow="360" windowWidth="20730" windowHeight="11040" tabRatio="752" firstSheet="1" activeTab="1" xr2:uid="{00000000-000D-0000-FFFF-FFFF00000000}"/>
  </bookViews>
  <sheets>
    <sheet name="PTC -12 units to XL" sheetId="49" r:id="rId1"/>
    <sheet name="PTT" sheetId="45" r:id="rId2"/>
    <sheet name="PTC" sheetId="48" r:id="rId3"/>
    <sheet name="reference" sheetId="46" r:id="rId4"/>
  </sheets>
  <definedNames>
    <definedName name="_xlnm.Print_Area" localSheetId="2">PTC!$A$1:$J$45</definedName>
    <definedName name="_xlnm.Print_Area" localSheetId="0">'PTC -12 units to XL'!$A$1:$J$47</definedName>
    <definedName name="_xlnm.Print_Area" localSheetId="1">PTT!$A$1:$J$32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45" l="1"/>
  <c r="K19" i="45" l="1"/>
  <c r="J19" i="45" s="1"/>
  <c r="L19" i="45" s="1"/>
  <c r="K18" i="45"/>
  <c r="K17" i="45"/>
  <c r="J17" i="45" l="1"/>
  <c r="K15" i="45"/>
  <c r="J25" i="49"/>
  <c r="L25" i="49"/>
  <c r="K21" i="49"/>
  <c r="J21" i="49"/>
  <c r="L21" i="49" s="1"/>
  <c r="J27" i="49"/>
  <c r="L27" i="49" s="1"/>
  <c r="J26" i="49"/>
  <c r="L26" i="49" s="1"/>
  <c r="J24" i="49"/>
  <c r="L24" i="49" s="1"/>
  <c r="J23" i="49"/>
  <c r="L23" i="49" s="1"/>
  <c r="J20" i="49"/>
  <c r="L20" i="49" s="1"/>
  <c r="J18" i="49"/>
  <c r="L18" i="49" s="1"/>
  <c r="J17" i="49"/>
  <c r="L17" i="49" s="1"/>
  <c r="K15" i="49"/>
  <c r="J15" i="49"/>
  <c r="L15" i="49" s="1"/>
  <c r="I8" i="49"/>
  <c r="K15" i="48"/>
  <c r="J25" i="48"/>
  <c r="L25" i="48" s="1"/>
  <c r="J20" i="48" l="1"/>
  <c r="L20" i="48" s="1"/>
  <c r="J17" i="48"/>
  <c r="L17" i="48" s="1"/>
  <c r="L17" i="45" l="1"/>
  <c r="J24" i="48" l="1"/>
  <c r="L24" i="48" s="1"/>
  <c r="J23" i="48"/>
  <c r="L23" i="48" s="1"/>
  <c r="J22" i="48"/>
  <c r="L22" i="48" s="1"/>
  <c r="J18" i="48"/>
  <c r="L18" i="48" s="1"/>
  <c r="J15" i="48"/>
  <c r="L15" i="48" s="1"/>
  <c r="I8" i="48"/>
  <c r="E5" i="46" l="1"/>
  <c r="E6" i="46"/>
  <c r="E7" i="46"/>
  <c r="E8" i="46"/>
  <c r="E9" i="46"/>
  <c r="E4" i="46"/>
  <c r="I8" i="45"/>
  <c r="J18" i="45"/>
  <c r="L18" i="45" s="1"/>
  <c r="J16" i="45" l="1"/>
  <c r="L16" i="45" s="1"/>
  <c r="L15" i="4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<sst xmlns="http://schemas.openxmlformats.org/spreadsheetml/2006/main" count="155" uniqueCount="82">
  <si>
    <t xml:space="preserve">                                                                                                                                                                                        </t>
    <phoneticPr fontId="2" type="noConversion"/>
  </si>
  <si>
    <t>QUOTATION</t>
  </si>
  <si>
    <t xml:space="preserve">Company Name: </t>
    <phoneticPr fontId="2" type="noConversion"/>
  </si>
  <si>
    <t xml:space="preserve">Date: </t>
    <phoneticPr fontId="2" type="noConversion"/>
  </si>
  <si>
    <t xml:space="preserve">Customer Name: </t>
    <phoneticPr fontId="2" type="noConversion"/>
  </si>
  <si>
    <t xml:space="preserve">Sales: </t>
    <phoneticPr fontId="2" type="noConversion"/>
  </si>
  <si>
    <t xml:space="preserve">Phone: </t>
    <phoneticPr fontId="2" type="noConversion"/>
  </si>
  <si>
    <t>Phone: (02)2918-8500 Ext.</t>
    <phoneticPr fontId="2" type="noConversion"/>
  </si>
  <si>
    <t xml:space="preserve">Email: </t>
    <phoneticPr fontId="2" type="noConversion"/>
  </si>
  <si>
    <t>Fax: (02)2915-3405</t>
    <phoneticPr fontId="2" type="noConversion"/>
  </si>
  <si>
    <t xml:space="preserve">Email Address: </t>
    <phoneticPr fontId="2" type="noConversion"/>
  </si>
  <si>
    <t>Item</t>
  </si>
  <si>
    <t>Model</t>
  </si>
  <si>
    <t>Specification</t>
  </si>
  <si>
    <t>Unit Price</t>
  </si>
  <si>
    <t>cost</t>
    <phoneticPr fontId="2" type="noConversion"/>
  </si>
  <si>
    <t>margin $</t>
    <phoneticPr fontId="2" type="noConversion"/>
  </si>
  <si>
    <t>margin %</t>
    <phoneticPr fontId="2" type="noConversion"/>
  </si>
  <si>
    <t>SP-51E</t>
    <phoneticPr fontId="2" type="noConversion"/>
  </si>
  <si>
    <t>All-in-one POS with Printer embedded
15.6" 1920 x 1080/ PCAP Touch
Intel® Celeron J6412
DDR4 8GB/ 128G SSD 
Win10 IoT</t>
    <phoneticPr fontId="2" type="noConversion"/>
  </si>
  <si>
    <t>SP-51E Peripherals</t>
    <phoneticPr fontId="2" type="noConversion"/>
  </si>
  <si>
    <t>Customer/2nd 
display</t>
    <phoneticPr fontId="2" type="noConversion"/>
  </si>
  <si>
    <t>15.6" second display monitor
Without touch function</t>
    <phoneticPr fontId="2" type="noConversion"/>
  </si>
  <si>
    <t>MSR</t>
    <phoneticPr fontId="2" type="noConversion"/>
  </si>
  <si>
    <t>MSR module for SP-51</t>
    <phoneticPr fontId="2" type="noConversion"/>
  </si>
  <si>
    <t>SP-330</t>
    <phoneticPr fontId="2" type="noConversion"/>
  </si>
  <si>
    <t>15" 
1024 x 768/ PCAP Touch
Intel® Core™ Skylake i3-6030u
DDR3 4GB/ 128G SSD 
OS not included</t>
    <phoneticPr fontId="2" type="noConversion"/>
  </si>
  <si>
    <t>Intel i3 Gen10
16GB DDR4 
256GB SSD
15.6" main screen + 11.6" 2nd display
Win11 IoT</t>
    <phoneticPr fontId="2" type="noConversion"/>
  </si>
  <si>
    <t>General Peripherals</t>
    <phoneticPr fontId="2" type="noConversion"/>
  </si>
  <si>
    <t>5B8C</t>
    <phoneticPr fontId="2" type="noConversion"/>
  </si>
  <si>
    <t>Cash Drawer 5B8C</t>
    <phoneticPr fontId="2" type="noConversion"/>
  </si>
  <si>
    <t>RP-BTP-80</t>
    <phoneticPr fontId="2" type="noConversion"/>
  </si>
  <si>
    <t>Thermal printer RP-BTP-80</t>
    <phoneticPr fontId="2" type="noConversion"/>
  </si>
  <si>
    <t>Handheld scanner</t>
    <phoneticPr fontId="2" type="noConversion"/>
  </si>
  <si>
    <t>SSD upgrade</t>
    <phoneticPr fontId="2" type="noConversion"/>
  </si>
  <si>
    <t>Upgrade SSD from 128G to 256G</t>
    <phoneticPr fontId="2" type="noConversion"/>
  </si>
  <si>
    <t>Win10 IoT</t>
    <phoneticPr fontId="2" type="noConversion"/>
  </si>
  <si>
    <t>Remark：</t>
  </si>
  <si>
    <t>1. Payment: T/T PAYMENT IN ADVANCE</t>
    <phoneticPr fontId="2" type="noConversion"/>
  </si>
  <si>
    <t>2. Term: FOB Shanghai, China in USD.</t>
    <phoneticPr fontId="2" type="noConversion"/>
  </si>
  <si>
    <t>3. Warranty for key components: 12 months based on invoice date</t>
    <phoneticPr fontId="2" type="noConversion"/>
  </si>
  <si>
    <t>4. All Order placed are subject to confirmation and acceptance by Partner Tech Corp. Prices and availability will be confirmed upon receipt of the customer’s order and issuance of a proforma invoice.</t>
    <phoneticPr fontId="2" type="noConversion"/>
  </si>
  <si>
    <t>Partner Tech Asia Pacific Corp.</t>
  </si>
  <si>
    <r>
      <rPr>
        <sz val="8"/>
        <color indexed="63"/>
        <rFont val="Arial"/>
        <family val="2"/>
      </rPr>
      <t xml:space="preserve"> </t>
    </r>
    <r>
      <rPr>
        <sz val="14"/>
        <color indexed="63"/>
        <rFont val="Arial"/>
        <family val="2"/>
      </rPr>
      <t>(</t>
    </r>
    <r>
      <rPr>
        <sz val="12"/>
        <color indexed="63"/>
        <rFont val="Arial"/>
        <family val="2"/>
      </rPr>
      <t>BenQ Group</t>
    </r>
    <r>
      <rPr>
        <sz val="14"/>
        <color indexed="63"/>
        <rFont val="Arial"/>
        <family val="2"/>
      </rPr>
      <t>)</t>
    </r>
  </si>
  <si>
    <t>Customer Confirmation:</t>
  </si>
  <si>
    <t xml:space="preserve">                                                     </t>
    <phoneticPr fontId="2" type="noConversion"/>
  </si>
  <si>
    <t>MODEL</t>
  </si>
  <si>
    <t>DESCRIPTION</t>
  </si>
  <si>
    <t>RESELLER (RM)</t>
  </si>
  <si>
    <t>USD</t>
    <phoneticPr fontId="2" type="noConversion"/>
  </si>
  <si>
    <t>XT-3915IR-G2</t>
  </si>
  <si>
    <r>
      <t>15" Fanfree</t>
    </r>
    <r>
      <rPr>
        <sz val="11"/>
        <color rgb="FFFF0000"/>
        <rFont val="Calibri"/>
        <family val="2"/>
      </rPr>
      <t xml:space="preserve"> Infra Red</t>
    </r>
    <r>
      <rPr>
        <sz val="11"/>
        <rFont val="Calibri"/>
        <family val="2"/>
      </rPr>
      <t xml:space="preserve"> Bezel Touch Terminal, Intel Elkhart Lake Celeron J6412,
4GB DDR4, 128GB M.2 SATA
* with 3 years warranty, adaptor with 1 year warranty
** With Win 10 IoT</t>
    </r>
    <phoneticPr fontId="2" type="noConversion"/>
  </si>
  <si>
    <t>PS-3615-G2</t>
    <phoneticPr fontId="2" type="noConversion"/>
  </si>
  <si>
    <r>
      <t xml:space="preserve">15" bezelfree PCAP Touch Terminal, Intel Elkhart Lake Celeron J6412
4GB DDR4 128GB M.2 SATA
* with 3 years warranty, adaptor with 1 year warranty
** With Win 10 IoT
* </t>
    </r>
    <r>
      <rPr>
        <sz val="11"/>
        <color rgb="FFFF0000"/>
        <rFont val="Calibri"/>
        <family val="2"/>
      </rPr>
      <t>Promotion! Free upgrade from 4gb to 8gb RAM &amp; 128gb to 512gb M.2 Sata</t>
    </r>
    <phoneticPr fontId="2" type="noConversion"/>
  </si>
  <si>
    <t>RT-2015-G2</t>
    <phoneticPr fontId="2" type="noConversion"/>
  </si>
  <si>
    <t>15" bezelfree PCAP Touch Terminal, Intel Elkhart Lake Celeron J6412
4GB DDR3L 128GB M.2 SATA
* with 3 years warranty, adaptor with 1 year warranty
** With Win 10 IoT</t>
    <phoneticPr fontId="2" type="noConversion"/>
  </si>
  <si>
    <t>RT-5015</t>
    <phoneticPr fontId="2" type="noConversion"/>
  </si>
  <si>
    <r>
      <t xml:space="preserve">15" bezelfree PCAP Touch Terminal, Intel Kaby Lake-U Core i3(7 Gen), 4GB DDR 4 RAM,
128GB SSD, 3*S, 1*USB3.0, 4*USB2.0, 1*LAN, 1*VGA (pin header), 1*mini-DP, 1*CR,
1*SPK, 1*M.2
** Price included Win 10 ioT
* with 3 years warranty, adaptor with 1 year warranty
</t>
    </r>
    <r>
      <rPr>
        <sz val="11"/>
        <color rgb="FFFF0000"/>
        <rFont val="Calibri"/>
        <family val="2"/>
      </rPr>
      <t>EOL soon</t>
    </r>
    <r>
      <rPr>
        <sz val="11"/>
        <rFont val="Calibri"/>
        <family val="2"/>
      </rPr>
      <t>, while stock last! Plesae call for stock level befofe quote.</t>
    </r>
    <phoneticPr fontId="2" type="noConversion"/>
  </si>
  <si>
    <t>XT-6015C (i5)</t>
    <phoneticPr fontId="2" type="noConversion"/>
  </si>
  <si>
    <r>
      <t xml:space="preserve">15" Bezelfree PCAP Touch terminal, Intel Skylake Core i5-6360U, 3.1GHz (4M cache),
4GB DDR4, 128GB M.2 Sata with 7th Gen Base.
* with Win 10 IoT
* with 3 years warranty, adaptor with 1 year warranty
</t>
    </r>
    <r>
      <rPr>
        <sz val="11"/>
        <color rgb="FFFF0000"/>
        <rFont val="Calibri"/>
        <family val="2"/>
      </rPr>
      <t>EOL soon</t>
    </r>
    <r>
      <rPr>
        <sz val="11"/>
        <rFont val="Calibri"/>
        <family val="2"/>
      </rPr>
      <t>, while stock last! Plesae call for stock level befofe quote.</t>
    </r>
    <phoneticPr fontId="2" type="noConversion"/>
  </si>
  <si>
    <r>
      <t xml:space="preserve">XT-8315(i3 Gen 11)
</t>
    </r>
    <r>
      <rPr>
        <sz val="11"/>
        <color rgb="FFFF0000"/>
        <rFont val="Calibri"/>
        <family val="2"/>
      </rPr>
      <t>New Model</t>
    </r>
    <phoneticPr fontId="2" type="noConversion"/>
  </si>
  <si>
    <t>15" Bezelfree PCAP Touch terminal, Intel Tiger Lake Core i3-1115G4E
4GB DDR4, 128GB M.2 SATA
* with Win 10 IoT
* with 3 years warranty, adaptor with 1 year warranty</t>
    <phoneticPr fontId="2" type="noConversion"/>
  </si>
  <si>
    <t>Sales: Justin</t>
    <phoneticPr fontId="2" type="noConversion"/>
  </si>
  <si>
    <t>Email Address: justin.chou@partner.com.tw</t>
    <phoneticPr fontId="2" type="noConversion"/>
  </si>
  <si>
    <t>Company Name: CipherLab</t>
    <phoneticPr fontId="2" type="noConversion"/>
  </si>
  <si>
    <t xml:space="preserve">Customer Name: Kevin Cheng </t>
    <phoneticPr fontId="2" type="noConversion"/>
  </si>
  <si>
    <t>Phone: +886 2 8647 1166</t>
    <phoneticPr fontId="2" type="noConversion"/>
  </si>
  <si>
    <t>Email:  kevin.cheng@cipherlab.com.tw</t>
    <phoneticPr fontId="2" type="noConversion"/>
  </si>
  <si>
    <t>Paula II</t>
    <phoneticPr fontId="2" type="noConversion"/>
  </si>
  <si>
    <t>AD-215</t>
    <phoneticPr fontId="2" type="noConversion"/>
  </si>
  <si>
    <t>A7-1-E</t>
    <phoneticPr fontId="2" type="noConversion"/>
  </si>
  <si>
    <t>USD3,915</t>
    <phoneticPr fontId="2" type="noConversion"/>
  </si>
  <si>
    <t>1. Payment: T/T 45 days after shipment</t>
    <phoneticPr fontId="2" type="noConversion"/>
  </si>
  <si>
    <t>5. You hereby commits not to sell or transfer the Products supplied by us, directly or indirectly, to ”countries/regions subject to
sanction or embargo effect” and/or ”entities who are otherwise blacklisted or prohibited” under the export control regulations of
European Union, the United States, and/or any other applicable countries/regions.</t>
    <phoneticPr fontId="2" type="noConversion"/>
  </si>
  <si>
    <r>
      <t xml:space="preserve"> A7-1-E/Elkhart Lake/Intel Celeron J6412/4G/128G M2 SSD/21.5/1920x1080/90W/6*USB ports/21.5"
 KIOSK Case Only/Counter-top stand/HZ/1.4/PS-117/B+G/Partner Logo/G+/Slim
 A7 Payment Bracket
 </t>
    </r>
    <r>
      <rPr>
        <sz val="12"/>
        <rFont val="細明體"/>
        <family val="2"/>
        <charset val="136"/>
      </rPr>
      <t xml:space="preserve">RP-700 AC Power on version
 CF-3680 Honeywell 2D Scanner
</t>
    </r>
    <r>
      <rPr>
        <sz val="12"/>
        <rFont val="Arial"/>
        <family val="2"/>
      </rPr>
      <t xml:space="preserve"> Win10/11
</t>
    </r>
    <phoneticPr fontId="2" type="noConversion"/>
  </si>
  <si>
    <t>2. Term: FOB Taiwan in USD.</t>
    <phoneticPr fontId="2" type="noConversion"/>
  </si>
  <si>
    <t xml:space="preserve">Partner tech Audrey A7 POS terminal
(21.5", i5 AlderLake, 16G, 256G M2 SSD, 120W, 1920x1080, W11 IoT)
LED infolights and Intelligent Trilight Pole with camera
Partner tech RP700 printer, TS-1000 scanner
Dallas Key.
</t>
    <phoneticPr fontId="2" type="noConversion"/>
  </si>
  <si>
    <t xml:space="preserve">G4-1-N/ Alder Lake/ Intel Celeron J6412/ 4G	128G M2 SSD 15 1366x768/ 65W/ NA/ T Stand/DDR4 16GB/ 512G SSD 
Win10/11
</t>
    <phoneticPr fontId="2" type="noConversion"/>
  </si>
  <si>
    <t>G5-1-N/ Alder Lake/ Intel Celeron J6412/ 8G 128G M2 SSD 15.6 1366x768/ 65W/ NA/ T Stand
Win10/11</t>
    <phoneticPr fontId="2" type="noConversion"/>
  </si>
  <si>
    <t>G4-1-E</t>
    <phoneticPr fontId="2" type="noConversion"/>
  </si>
  <si>
    <t>G5-1-E</t>
    <phoneticPr fontId="2" type="noConversion"/>
  </si>
  <si>
    <t xml:space="preserve">A7-1-E/ Alder Lake/ Intel Celeron J6412/ 8G 128G M2 SSD 15 1366x768/ 65W/ NA/ T Stand/DDR4 16GB/ 512G SSD  Win10/11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</si>
</sst>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&quot;$&quot;#,##0_);[Red]\(&quot;$&quot;#,##0\)"/>
    <numFmt numFmtId="177" formatCode="#,##0_ "/>
    <numFmt numFmtId="178" formatCode="[$USD]\ #,##0"/>
    <numFmt numFmtId="179" formatCode="0.00_);[Red]\(0.00\)"/>
    <numFmt numFmtId="180" formatCode="_-* #,##0_-;\-* #,##0_-;_-* &quot;-&quot;??_-;_-@_-"/>
  </numFmts>
  <fonts count="4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2"/>
      <name val="微軟正黑體"/>
      <family val="2"/>
      <charset val="136"/>
    </font>
    <font>
      <b/>
      <sz val="20"/>
      <color indexed="12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3"/>
      <name val="微軟正黑體"/>
      <family val="2"/>
      <charset val="136"/>
    </font>
    <font>
      <b/>
      <sz val="14"/>
      <name val="微軟正黑體"/>
      <family val="2"/>
      <charset val="136"/>
    </font>
    <font>
      <sz val="14"/>
      <name val="標楷體"/>
      <family val="4"/>
      <charset val="136"/>
    </font>
    <font>
      <b/>
      <i/>
      <sz val="26"/>
      <name val="Times New Roman"/>
      <family val="1"/>
    </font>
    <font>
      <sz val="14"/>
      <color indexed="63"/>
      <name val="標楷體"/>
      <family val="4"/>
      <charset val="136"/>
    </font>
    <font>
      <sz val="12"/>
      <color indexed="63"/>
      <name val="微軟正黑體"/>
      <family val="2"/>
      <charset val="136"/>
    </font>
    <font>
      <sz val="12"/>
      <color indexed="63"/>
      <name val="Tahoma"/>
      <family val="2"/>
    </font>
    <font>
      <sz val="12"/>
      <color indexed="63"/>
      <name val="Arial Unicode MS"/>
      <family val="2"/>
      <charset val="136"/>
    </font>
    <font>
      <b/>
      <sz val="12"/>
      <color indexed="63"/>
      <name val="Microsoft JhengHei UI Light"/>
      <family val="1"/>
      <charset val="136"/>
    </font>
    <font>
      <sz val="10"/>
      <color indexed="8"/>
      <name val="Arial Unicode MS"/>
      <family val="2"/>
      <charset val="136"/>
    </font>
    <font>
      <sz val="11"/>
      <name val="微軟正黑體"/>
      <family val="2"/>
      <charset val="136"/>
    </font>
    <font>
      <sz val="10"/>
      <name val="微軟正黑體"/>
      <family val="2"/>
      <charset val="136"/>
    </font>
    <font>
      <sz val="14"/>
      <color indexed="63"/>
      <name val="微軟正黑體"/>
      <family val="2"/>
      <charset val="136"/>
    </font>
    <font>
      <sz val="14"/>
      <name val="新細明體"/>
      <family val="1"/>
      <charset val="136"/>
    </font>
    <font>
      <u/>
      <sz val="12"/>
      <color indexed="63"/>
      <name val="微軟正黑體"/>
      <family val="2"/>
      <charset val="136"/>
    </font>
    <font>
      <u/>
      <sz val="12"/>
      <name val="新細明體"/>
      <family val="1"/>
      <charset val="136"/>
    </font>
    <font>
      <sz val="11"/>
      <color indexed="63"/>
      <name val="Tahoma"/>
      <family val="2"/>
    </font>
    <font>
      <sz val="10"/>
      <color indexed="63"/>
      <name val="Tahoma"/>
      <family val="2"/>
    </font>
    <font>
      <sz val="11"/>
      <color rgb="FF002060"/>
      <name val="微軟正黑體"/>
      <family val="2"/>
      <charset val="136"/>
    </font>
    <font>
      <sz val="11"/>
      <color rgb="FFC00000"/>
      <name val="微軟正黑體"/>
      <family val="2"/>
      <charset val="136"/>
    </font>
    <font>
      <sz val="11"/>
      <color theme="0"/>
      <name val="微軟正黑體"/>
      <family val="2"/>
      <charset val="136"/>
    </font>
    <font>
      <sz val="11"/>
      <color theme="1" tint="4.9989318521683403E-2"/>
      <name val="微軟正黑體"/>
      <family val="2"/>
      <charset val="136"/>
    </font>
    <font>
      <sz val="11"/>
      <color theme="9" tint="-0.499984740745262"/>
      <name val="微軟正黑體"/>
      <family val="2"/>
      <charset val="136"/>
    </font>
    <font>
      <sz val="11"/>
      <color theme="1" tint="4.9989318521683403E-2"/>
      <name val="Arial"/>
      <family val="2"/>
    </font>
    <font>
      <sz val="11"/>
      <color theme="9" tint="-0.499984740745262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u/>
      <sz val="12"/>
      <color indexed="12"/>
      <name val="Arial"/>
      <family val="2"/>
    </font>
    <font>
      <b/>
      <sz val="12"/>
      <color indexed="63"/>
      <name val="Arial"/>
      <family val="2"/>
    </font>
    <font>
      <sz val="20"/>
      <color theme="1" tint="4.9989318521683403E-2"/>
      <name val="Arial"/>
      <family val="2"/>
    </font>
    <font>
      <sz val="14"/>
      <color indexed="63"/>
      <name val="Arial"/>
      <family val="2"/>
    </font>
    <font>
      <sz val="8"/>
      <color indexed="63"/>
      <name val="Arial"/>
      <family val="2"/>
    </font>
    <font>
      <sz val="12"/>
      <color indexed="63"/>
      <name val="Arial"/>
      <family val="2"/>
    </font>
    <font>
      <sz val="14"/>
      <color theme="1" tint="0.34998626667073579"/>
      <name val="Arial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2"/>
      <name val="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</cellStyleXfs>
  <cellXfs count="108">
    <xf numFmtId="0" fontId="0" fillId="0" borderId="0" xfId="0"/>
    <xf numFmtId="0" fontId="4" fillId="2" borderId="0" xfId="1" applyFont="1" applyFill="1"/>
    <xf numFmtId="176" fontId="4" fillId="2" borderId="0" xfId="1" applyNumberFormat="1" applyFont="1" applyFill="1" applyAlignment="1">
      <alignment horizontal="center"/>
    </xf>
    <xf numFmtId="0" fontId="4" fillId="2" borderId="0" xfId="1" applyFont="1" applyFill="1" applyAlignment="1">
      <alignment horizontal="center"/>
    </xf>
    <xf numFmtId="176" fontId="4" fillId="2" borderId="0" xfId="1" applyNumberFormat="1" applyFont="1" applyFill="1" applyAlignment="1">
      <alignment horizontal="right"/>
    </xf>
    <xf numFmtId="0" fontId="4" fillId="3" borderId="0" xfId="1" applyFont="1" applyFill="1"/>
    <xf numFmtId="0" fontId="6" fillId="0" borderId="0" xfId="1" applyFont="1" applyAlignment="1">
      <alignment horizontal="center"/>
    </xf>
    <xf numFmtId="0" fontId="8" fillId="3" borderId="0" xfId="1" applyFont="1" applyFill="1" applyAlignment="1">
      <alignment vertical="center"/>
    </xf>
    <xf numFmtId="176" fontId="4" fillId="3" borderId="0" xfId="1" applyNumberFormat="1" applyFont="1" applyFill="1" applyAlignment="1">
      <alignment horizontal="center"/>
    </xf>
    <xf numFmtId="0" fontId="4" fillId="3" borderId="0" xfId="1" applyFont="1" applyFill="1" applyAlignment="1">
      <alignment horizontal="center"/>
    </xf>
    <xf numFmtId="176" fontId="4" fillId="3" borderId="0" xfId="1" applyNumberFormat="1" applyFont="1" applyFill="1" applyAlignment="1">
      <alignment horizontal="right"/>
    </xf>
    <xf numFmtId="0" fontId="5" fillId="0" borderId="0" xfId="1" applyFont="1" applyAlignment="1">
      <alignment horizontal="left" vertical="top" wrapText="1"/>
    </xf>
    <xf numFmtId="0" fontId="9" fillId="3" borderId="0" xfId="1" applyFont="1" applyFill="1" applyAlignment="1">
      <alignment horizontal="left" vertical="center"/>
    </xf>
    <xf numFmtId="0" fontId="7" fillId="0" borderId="0" xfId="1" applyFont="1" applyAlignment="1">
      <alignment horizontal="right" vertical="center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11" fillId="3" borderId="0" xfId="1" applyFont="1" applyFill="1" applyAlignment="1">
      <alignment horizontal="left" vertical="center"/>
    </xf>
    <xf numFmtId="0" fontId="12" fillId="3" borderId="0" xfId="1" applyFont="1" applyFill="1" applyAlignment="1">
      <alignment horizontal="left" vertical="center"/>
    </xf>
    <xf numFmtId="0" fontId="13" fillId="3" borderId="0" xfId="1" applyFont="1" applyFill="1" applyAlignment="1">
      <alignment horizontal="left" vertical="center"/>
    </xf>
    <xf numFmtId="0" fontId="0" fillId="0" borderId="0" xfId="0" applyAlignment="1">
      <alignment wrapText="1"/>
    </xf>
    <xf numFmtId="0" fontId="16" fillId="0" borderId="0" xfId="1" applyFont="1" applyAlignment="1">
      <alignment horizontal="left"/>
    </xf>
    <xf numFmtId="0" fontId="4" fillId="0" borderId="0" xfId="1" applyFont="1"/>
    <xf numFmtId="177" fontId="30" fillId="4" borderId="2" xfId="1" applyNumberFormat="1" applyFont="1" applyFill="1" applyBorder="1" applyAlignment="1">
      <alignment vertical="center"/>
    </xf>
    <xf numFmtId="177" fontId="31" fillId="4" borderId="0" xfId="1" applyNumberFormat="1" applyFont="1" applyFill="1" applyAlignment="1">
      <alignment vertical="center"/>
    </xf>
    <xf numFmtId="0" fontId="12" fillId="2" borderId="0" xfId="1" applyFont="1" applyFill="1" applyAlignment="1">
      <alignment horizontal="left" vertical="center"/>
    </xf>
    <xf numFmtId="0" fontId="17" fillId="3" borderId="0" xfId="1" applyFont="1" applyFill="1"/>
    <xf numFmtId="0" fontId="18" fillId="3" borderId="0" xfId="1" applyFont="1" applyFill="1"/>
    <xf numFmtId="0" fontId="23" fillId="3" borderId="0" xfId="1" applyFont="1" applyFill="1" applyAlignment="1">
      <alignment horizontal="left" vertical="center"/>
    </xf>
    <xf numFmtId="0" fontId="24" fillId="3" borderId="0" xfId="1" applyFont="1" applyFill="1" applyAlignment="1">
      <alignment horizontal="left" vertical="center"/>
    </xf>
    <xf numFmtId="10" fontId="31" fillId="3" borderId="0" xfId="1" applyNumberFormat="1" applyFont="1" applyFill="1" applyAlignment="1">
      <alignment vertical="center"/>
    </xf>
    <xf numFmtId="177" fontId="26" fillId="3" borderId="0" xfId="1" applyNumberFormat="1" applyFont="1" applyFill="1" applyAlignment="1">
      <alignment vertical="top"/>
    </xf>
    <xf numFmtId="177" fontId="27" fillId="3" borderId="0" xfId="1" applyNumberFormat="1" applyFont="1" applyFill="1" applyAlignment="1">
      <alignment vertical="top"/>
    </xf>
    <xf numFmtId="177" fontId="30" fillId="4" borderId="0" xfId="1" applyNumberFormat="1" applyFont="1" applyFill="1" applyAlignment="1">
      <alignment vertical="center"/>
    </xf>
    <xf numFmtId="177" fontId="25" fillId="3" borderId="0" xfId="1" applyNumberFormat="1" applyFont="1" applyFill="1" applyAlignment="1">
      <alignment vertical="top"/>
    </xf>
    <xf numFmtId="177" fontId="28" fillId="4" borderId="0" xfId="1" applyNumberFormat="1" applyFont="1" applyFill="1" applyAlignment="1">
      <alignment vertical="center"/>
    </xf>
    <xf numFmtId="177" fontId="29" fillId="4" borderId="0" xfId="1" applyNumberFormat="1" applyFont="1" applyFill="1" applyAlignment="1">
      <alignment vertical="center"/>
    </xf>
    <xf numFmtId="0" fontId="32" fillId="3" borderId="0" xfId="1" applyFont="1" applyFill="1"/>
    <xf numFmtId="0" fontId="32" fillId="0" borderId="0" xfId="1" applyFont="1" applyAlignment="1">
      <alignment vertical="center"/>
    </xf>
    <xf numFmtId="0" fontId="33" fillId="5" borderId="1" xfId="1" applyFont="1" applyFill="1" applyBorder="1" applyAlignment="1">
      <alignment horizontal="center" vertical="center"/>
    </xf>
    <xf numFmtId="176" fontId="33" fillId="5" borderId="1" xfId="1" applyNumberFormat="1" applyFont="1" applyFill="1" applyBorder="1" applyAlignment="1">
      <alignment horizontal="center" vertical="center"/>
    </xf>
    <xf numFmtId="177" fontId="31" fillId="3" borderId="0" xfId="1" applyNumberFormat="1" applyFont="1" applyFill="1" applyAlignment="1">
      <alignment horizontal="center" vertical="center"/>
    </xf>
    <xf numFmtId="0" fontId="32" fillId="0" borderId="1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32" fillId="0" borderId="0" xfId="1" applyFont="1" applyAlignment="1">
      <alignment horizontal="left" vertical="center"/>
    </xf>
    <xf numFmtId="0" fontId="32" fillId="0" borderId="0" xfId="1" applyFont="1"/>
    <xf numFmtId="176" fontId="32" fillId="0" borderId="0" xfId="1" applyNumberFormat="1" applyFont="1" applyAlignment="1">
      <alignment horizontal="left" vertical="center"/>
    </xf>
    <xf numFmtId="14" fontId="32" fillId="0" borderId="0" xfId="1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35" fillId="0" borderId="0" xfId="1" applyFont="1" applyAlignment="1">
      <alignment vertical="center"/>
    </xf>
    <xf numFmtId="0" fontId="36" fillId="0" borderId="0" xfId="2" applyFont="1" applyFill="1" applyBorder="1" applyAlignment="1" applyProtection="1">
      <alignment vertical="center"/>
    </xf>
    <xf numFmtId="0" fontId="37" fillId="2" borderId="0" xfId="1" applyFont="1" applyFill="1" applyAlignment="1">
      <alignment horizontal="right" vertical="center"/>
    </xf>
    <xf numFmtId="0" fontId="32" fillId="2" borderId="0" xfId="1" applyFont="1" applyFill="1" applyAlignment="1">
      <alignment horizontal="left" vertical="center"/>
    </xf>
    <xf numFmtId="0" fontId="41" fillId="2" borderId="0" xfId="1" applyFont="1" applyFill="1" applyAlignment="1">
      <alignment horizontal="left" vertical="center"/>
    </xf>
    <xf numFmtId="178" fontId="32" fillId="0" borderId="1" xfId="1" applyNumberFormat="1" applyFont="1" applyBorder="1" applyAlignment="1">
      <alignment horizontal="center" vertical="center"/>
    </xf>
    <xf numFmtId="179" fontId="31" fillId="3" borderId="0" xfId="3" applyNumberFormat="1" applyFont="1" applyFill="1" applyBorder="1" applyAlignment="1">
      <alignment vertical="center"/>
    </xf>
    <xf numFmtId="0" fontId="41" fillId="0" borderId="0" xfId="1" applyFont="1" applyAlignment="1">
      <alignment horizontal="left" vertical="center"/>
    </xf>
    <xf numFmtId="0" fontId="0" fillId="0" borderId="0" xfId="0" applyAlignment="1">
      <alignment vertical="center"/>
    </xf>
    <xf numFmtId="0" fontId="43" fillId="0" borderId="0" xfId="0" applyFont="1" applyAlignment="1">
      <alignment vertical="center"/>
    </xf>
    <xf numFmtId="0" fontId="43" fillId="0" borderId="0" xfId="0" applyFont="1" applyAlignment="1">
      <alignment vertical="center" wrapText="1"/>
    </xf>
    <xf numFmtId="0" fontId="43" fillId="0" borderId="0" xfId="0" applyFont="1"/>
    <xf numFmtId="0" fontId="4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80" fontId="43" fillId="0" borderId="0" xfId="4" applyNumberFormat="1" applyFont="1" applyAlignment="1">
      <alignment vertical="center"/>
    </xf>
    <xf numFmtId="176" fontId="43" fillId="0" borderId="0" xfId="0" applyNumberFormat="1" applyFont="1" applyAlignment="1">
      <alignment vertical="center"/>
    </xf>
    <xf numFmtId="0" fontId="32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2" fillId="0" borderId="1" xfId="1" applyFont="1" applyBorder="1" applyAlignment="1">
      <alignment vertical="center"/>
    </xf>
    <xf numFmtId="0" fontId="31" fillId="3" borderId="0" xfId="1" applyFont="1" applyFill="1" applyAlignment="1">
      <alignment horizontal="center" vertical="center"/>
    </xf>
    <xf numFmtId="0" fontId="4" fillId="0" borderId="6" xfId="1" applyFont="1" applyBorder="1" applyAlignment="1">
      <alignment horizontal="left" vertical="center"/>
    </xf>
    <xf numFmtId="0" fontId="33" fillId="5" borderId="3" xfId="1" applyFont="1" applyFill="1" applyBorder="1" applyAlignment="1">
      <alignment horizontal="center" vertical="center"/>
    </xf>
    <xf numFmtId="0" fontId="33" fillId="5" borderId="4" xfId="1" applyFont="1" applyFill="1" applyBorder="1" applyAlignment="1">
      <alignment horizontal="center" vertical="center"/>
    </xf>
    <xf numFmtId="0" fontId="33" fillId="5" borderId="5" xfId="1" applyFont="1" applyFill="1" applyBorder="1" applyAlignment="1">
      <alignment horizontal="center" vertical="center"/>
    </xf>
    <xf numFmtId="0" fontId="32" fillId="0" borderId="3" xfId="1" applyFont="1" applyBorder="1" applyAlignment="1">
      <alignment horizontal="left" vertical="center" wrapText="1"/>
    </xf>
    <xf numFmtId="0" fontId="32" fillId="0" borderId="4" xfId="1" applyFont="1" applyBorder="1" applyAlignment="1">
      <alignment horizontal="left" vertical="center" wrapText="1"/>
    </xf>
    <xf numFmtId="0" fontId="32" fillId="0" borderId="5" xfId="1" applyFont="1" applyBorder="1" applyAlignment="1">
      <alignment horizontal="left" vertical="center" wrapText="1"/>
    </xf>
    <xf numFmtId="0" fontId="35" fillId="2" borderId="0" xfId="1" applyFont="1" applyFill="1" applyAlignment="1">
      <alignment horizontal="left" vertical="center"/>
    </xf>
    <xf numFmtId="0" fontId="5" fillId="0" borderId="0" xfId="1" applyFont="1" applyAlignment="1">
      <alignment horizontal="left" vertical="top" wrapText="1"/>
    </xf>
    <xf numFmtId="0" fontId="14" fillId="2" borderId="0" xfId="1" applyFont="1" applyFill="1" applyAlignment="1">
      <alignment wrapText="1"/>
    </xf>
    <xf numFmtId="0" fontId="15" fillId="2" borderId="0" xfId="2" applyFont="1" applyFill="1" applyAlignment="1" applyProtection="1">
      <alignment wrapText="1"/>
    </xf>
    <xf numFmtId="0" fontId="10" fillId="0" borderId="0" xfId="1" applyFont="1" applyAlignment="1">
      <alignment horizontal="center" vertical="center"/>
    </xf>
    <xf numFmtId="14" fontId="4" fillId="0" borderId="0" xfId="1" applyNumberFormat="1" applyFont="1" applyAlignment="1">
      <alignment horizontal="left" vertical="center"/>
    </xf>
    <xf numFmtId="0" fontId="4" fillId="0" borderId="0" xfId="1" applyFont="1" applyAlignment="1">
      <alignment horizontal="left"/>
    </xf>
    <xf numFmtId="0" fontId="32" fillId="0" borderId="0" xfId="1" applyFont="1" applyAlignment="1">
      <alignment horizontal="left" vertical="center" wrapText="1"/>
    </xf>
    <xf numFmtId="0" fontId="38" fillId="2" borderId="0" xfId="1" applyFont="1" applyFill="1" applyAlignment="1">
      <alignment horizontal="left" vertical="center"/>
    </xf>
    <xf numFmtId="0" fontId="39" fillId="2" borderId="0" xfId="1" applyFont="1" applyFill="1" applyAlignment="1">
      <alignment horizontal="left" vertical="center"/>
    </xf>
    <xf numFmtId="0" fontId="32" fillId="0" borderId="0" xfId="1" applyFont="1" applyAlignment="1">
      <alignment horizontal="left" vertical="center"/>
    </xf>
    <xf numFmtId="0" fontId="32" fillId="2" borderId="0" xfId="1" applyFont="1" applyFill="1" applyAlignment="1">
      <alignment horizontal="left" vertical="center"/>
    </xf>
    <xf numFmtId="0" fontId="19" fillId="2" borderId="0" xfId="1" applyFont="1" applyFill="1" applyAlignment="1">
      <alignment horizontal="left" vertical="center"/>
    </xf>
    <xf numFmtId="0" fontId="21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32" fillId="0" borderId="1" xfId="1" applyFont="1" applyBorder="1" applyAlignment="1">
      <alignment horizontal="left" vertical="center" wrapText="1"/>
    </xf>
    <xf numFmtId="0" fontId="42" fillId="0" borderId="0" xfId="0" applyFont="1" applyAlignment="1">
      <alignment horizontal="left" vertical="center"/>
    </xf>
    <xf numFmtId="0" fontId="41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3" fillId="5" borderId="1" xfId="1" applyFont="1" applyFill="1" applyBorder="1" applyAlignment="1">
      <alignment horizontal="center" vertical="center"/>
    </xf>
    <xf numFmtId="0" fontId="32" fillId="6" borderId="3" xfId="1" applyFont="1" applyFill="1" applyBorder="1" applyAlignment="1">
      <alignment horizontal="left" vertical="center"/>
    </xf>
    <xf numFmtId="0" fontId="32" fillId="6" borderId="4" xfId="1" applyFont="1" applyFill="1" applyBorder="1" applyAlignment="1">
      <alignment horizontal="left" vertical="center"/>
    </xf>
    <xf numFmtId="0" fontId="32" fillId="6" borderId="5" xfId="1" applyFont="1" applyFill="1" applyBorder="1" applyAlignment="1">
      <alignment horizontal="left" vertical="center"/>
    </xf>
    <xf numFmtId="0" fontId="33" fillId="5" borderId="3" xfId="1" applyFont="1" applyFill="1" applyBorder="1" applyAlignment="1">
      <alignment horizontal="left" vertical="center"/>
    </xf>
    <xf numFmtId="0" fontId="33" fillId="5" borderId="4" xfId="1" applyFont="1" applyFill="1" applyBorder="1" applyAlignment="1">
      <alignment horizontal="left" vertical="center"/>
    </xf>
    <xf numFmtId="0" fontId="33" fillId="5" borderId="5" xfId="1" applyFont="1" applyFill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0" fillId="0" borderId="0" xfId="0" applyAlignment="1">
      <alignment wrapText="1"/>
    </xf>
    <xf numFmtId="0" fontId="15" fillId="0" borderId="0" xfId="0" applyFont="1" applyAlignment="1">
      <alignment wrapText="1"/>
    </xf>
  </cellXfs>
  <cellStyles count="5">
    <cellStyle name="0,0_x000d__x000a_NA_x000d__x000a_" xfId="1" xr:uid="{00000000-0005-0000-0000-000000000000}"/>
    <cellStyle name="一般" xfId="0" builtinId="0"/>
    <cellStyle name="千分位" xfId="4" builtinId="3"/>
    <cellStyle name="百分比" xfId="3" builtinId="5"/>
    <cellStyle name="超連結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1</xdr:row>
      <xdr:rowOff>190500</xdr:rowOff>
    </xdr:from>
    <xdr:to>
      <xdr:col>8</xdr:col>
      <xdr:colOff>155363</xdr:colOff>
      <xdr:row>2</xdr:row>
      <xdr:rowOff>346075</xdr:rowOff>
    </xdr:to>
    <xdr:pic>
      <xdr:nvPicPr>
        <xdr:cNvPr id="2" name="圖片 4">
          <a:extLst>
            <a:ext uri="{FF2B5EF4-FFF2-40B4-BE49-F238E27FC236}">
              <a16:creationId xmlns:a16="http://schemas.microsoft.com/office/drawing/2014/main" id="{C6A9A7B8-FAC0-4503-B647-13AFFB32B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4660" y="480060"/>
          <a:ext cx="1237403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257175</xdr:rowOff>
    </xdr:from>
    <xdr:to>
      <xdr:col>2</xdr:col>
      <xdr:colOff>1070065</xdr:colOff>
      <xdr:row>3</xdr:row>
      <xdr:rowOff>34925</xdr:rowOff>
    </xdr:to>
    <xdr:pic>
      <xdr:nvPicPr>
        <xdr:cNvPr id="3" name="Picture 8" descr="2015年新LOGO">
          <a:extLst>
            <a:ext uri="{FF2B5EF4-FFF2-40B4-BE49-F238E27FC236}">
              <a16:creationId xmlns:a16="http://schemas.microsoft.com/office/drawing/2014/main" id="{A4DB1990-C1F2-4E64-BC45-61EF536F6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57175"/>
          <a:ext cx="2586445" cy="836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326572</xdr:colOff>
      <xdr:row>16</xdr:row>
      <xdr:rowOff>108857</xdr:rowOff>
    </xdr:from>
    <xdr:to>
      <xdr:col>2</xdr:col>
      <xdr:colOff>1251858</xdr:colOff>
      <xdr:row>16</xdr:row>
      <xdr:rowOff>1051366</xdr:rowOff>
    </xdr:to>
    <xdr:pic>
      <xdr:nvPicPr>
        <xdr:cNvPr id="4" name="图片 34">
          <a:extLst>
            <a:ext uri="{FF2B5EF4-FFF2-40B4-BE49-F238E27FC236}">
              <a16:creationId xmlns:a16="http://schemas.microsoft.com/office/drawing/2014/main" id="{172EF594-2D13-4FE8-9F7E-A9E0B454E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5352" y="6281057"/>
          <a:ext cx="925286" cy="942509"/>
        </a:xfrm>
        <a:prstGeom prst="rect">
          <a:avLst/>
        </a:prstGeom>
      </xdr:spPr>
    </xdr:pic>
    <xdr:clientData/>
  </xdr:twoCellAnchor>
  <xdr:twoCellAnchor editAs="oneCell">
    <xdr:from>
      <xdr:col>2</xdr:col>
      <xdr:colOff>140437</xdr:colOff>
      <xdr:row>19</xdr:row>
      <xdr:rowOff>304799</xdr:rowOff>
    </xdr:from>
    <xdr:to>
      <xdr:col>2</xdr:col>
      <xdr:colOff>1404256</xdr:colOff>
      <xdr:row>19</xdr:row>
      <xdr:rowOff>1545040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2D78777E-17CC-458E-89F2-F5C37EAD4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09217" y="8755379"/>
          <a:ext cx="1263819" cy="1240241"/>
        </a:xfrm>
        <a:prstGeom prst="rect">
          <a:avLst/>
        </a:prstGeom>
      </xdr:spPr>
    </xdr:pic>
    <xdr:clientData/>
  </xdr:twoCellAnchor>
  <xdr:twoCellAnchor editAs="oneCell">
    <xdr:from>
      <xdr:col>2</xdr:col>
      <xdr:colOff>54429</xdr:colOff>
      <xdr:row>20</xdr:row>
      <xdr:rowOff>474677</xdr:rowOff>
    </xdr:from>
    <xdr:to>
      <xdr:col>2</xdr:col>
      <xdr:colOff>1393372</xdr:colOff>
      <xdr:row>20</xdr:row>
      <xdr:rowOff>1436914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1FF3E7C-7B50-1F1D-8BF7-3646D4D28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9943" y="10750791"/>
          <a:ext cx="1338943" cy="9622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1</xdr:row>
      <xdr:rowOff>190500</xdr:rowOff>
    </xdr:from>
    <xdr:to>
      <xdr:col>8</xdr:col>
      <xdr:colOff>154093</xdr:colOff>
      <xdr:row>2</xdr:row>
      <xdr:rowOff>346075</xdr:rowOff>
    </xdr:to>
    <xdr:pic>
      <xdr:nvPicPr>
        <xdr:cNvPr id="2" name="圖片 4">
          <a:extLst>
            <a:ext uri="{FF2B5EF4-FFF2-40B4-BE49-F238E27FC236}">
              <a16:creationId xmlns:a16="http://schemas.microsoft.com/office/drawing/2014/main" id="{587D9004-2D7B-4B6F-B0F7-5F63A2E9A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6729" y="484414"/>
          <a:ext cx="1284211" cy="455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257175</xdr:rowOff>
    </xdr:from>
    <xdr:to>
      <xdr:col>2</xdr:col>
      <xdr:colOff>1070065</xdr:colOff>
      <xdr:row>3</xdr:row>
      <xdr:rowOff>34925</xdr:rowOff>
    </xdr:to>
    <xdr:pic>
      <xdr:nvPicPr>
        <xdr:cNvPr id="3" name="Picture 8" descr="2015年新LOGO">
          <a:extLst>
            <a:ext uri="{FF2B5EF4-FFF2-40B4-BE49-F238E27FC236}">
              <a16:creationId xmlns:a16="http://schemas.microsoft.com/office/drawing/2014/main" id="{09279614-BA65-4709-9BD1-C7B1A8C42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57175"/>
          <a:ext cx="2650671" cy="843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1</xdr:row>
      <xdr:rowOff>190500</xdr:rowOff>
    </xdr:from>
    <xdr:to>
      <xdr:col>8</xdr:col>
      <xdr:colOff>155363</xdr:colOff>
      <xdr:row>2</xdr:row>
      <xdr:rowOff>346075</xdr:rowOff>
    </xdr:to>
    <xdr:pic>
      <xdr:nvPicPr>
        <xdr:cNvPr id="2" name="圖片 4">
          <a:extLst>
            <a:ext uri="{FF2B5EF4-FFF2-40B4-BE49-F238E27FC236}">
              <a16:creationId xmlns:a16="http://schemas.microsoft.com/office/drawing/2014/main" id="{692C4B32-2422-4662-8331-8334627C2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4660" y="480060"/>
          <a:ext cx="1237403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257175</xdr:rowOff>
    </xdr:from>
    <xdr:to>
      <xdr:col>2</xdr:col>
      <xdr:colOff>1070065</xdr:colOff>
      <xdr:row>3</xdr:row>
      <xdr:rowOff>34925</xdr:rowOff>
    </xdr:to>
    <xdr:pic>
      <xdr:nvPicPr>
        <xdr:cNvPr id="3" name="Picture 8" descr="2015年新LOGO">
          <a:extLst>
            <a:ext uri="{FF2B5EF4-FFF2-40B4-BE49-F238E27FC236}">
              <a16:creationId xmlns:a16="http://schemas.microsoft.com/office/drawing/2014/main" id="{DD59638B-7504-4273-936B-78EF531AF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57175"/>
          <a:ext cx="2586445" cy="836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326572</xdr:colOff>
      <xdr:row>16</xdr:row>
      <xdr:rowOff>108857</xdr:rowOff>
    </xdr:from>
    <xdr:to>
      <xdr:col>2</xdr:col>
      <xdr:colOff>1251858</xdr:colOff>
      <xdr:row>16</xdr:row>
      <xdr:rowOff>1051366</xdr:rowOff>
    </xdr:to>
    <xdr:pic>
      <xdr:nvPicPr>
        <xdr:cNvPr id="9" name="图片 34">
          <a:extLst>
            <a:ext uri="{FF2B5EF4-FFF2-40B4-BE49-F238E27FC236}">
              <a16:creationId xmlns:a16="http://schemas.microsoft.com/office/drawing/2014/main" id="{CF213E98-E6D2-651B-C4EF-838B93EB6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086" y="6281057"/>
          <a:ext cx="925286" cy="942509"/>
        </a:xfrm>
        <a:prstGeom prst="rect">
          <a:avLst/>
        </a:prstGeom>
      </xdr:spPr>
    </xdr:pic>
    <xdr:clientData/>
  </xdr:twoCellAnchor>
  <xdr:twoCellAnchor editAs="oneCell">
    <xdr:from>
      <xdr:col>2</xdr:col>
      <xdr:colOff>140437</xdr:colOff>
      <xdr:row>19</xdr:row>
      <xdr:rowOff>304799</xdr:rowOff>
    </xdr:from>
    <xdr:to>
      <xdr:col>2</xdr:col>
      <xdr:colOff>1404256</xdr:colOff>
      <xdr:row>19</xdr:row>
      <xdr:rowOff>1545040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F0DB06DA-D687-609D-E89B-B6EDF5587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05951" y="9797142"/>
          <a:ext cx="1263819" cy="124024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C9B11-EFD4-4E81-8793-B246EE0DBACB}">
  <sheetPr>
    <pageSetUpPr fitToPage="1"/>
  </sheetPr>
  <dimension ref="A1:O48"/>
  <sheetViews>
    <sheetView showGridLines="0" view="pageBreakPreview" topLeftCell="A6" zoomScale="70" zoomScaleNormal="75" zoomScaleSheetLayoutView="70" workbookViewId="0">
      <selection activeCell="J23" sqref="J23:J25"/>
    </sheetView>
  </sheetViews>
  <sheetFormatPr defaultColWidth="9" defaultRowHeight="15.75"/>
  <cols>
    <col min="1" max="1" width="7.375" style="5" customWidth="1"/>
    <col min="2" max="2" width="17" style="5" customWidth="1"/>
    <col min="3" max="3" width="21.875" style="5" customWidth="1"/>
    <col min="4" max="4" width="13.375" style="5" customWidth="1"/>
    <col min="5" max="5" width="14.5" style="5" customWidth="1"/>
    <col min="6" max="6" width="16.5" style="5" customWidth="1"/>
    <col min="7" max="7" width="8.25" style="5" customWidth="1"/>
    <col min="8" max="8" width="16.375" style="8" bestFit="1" customWidth="1"/>
    <col min="9" max="9" width="12.875" style="9" bestFit="1" customWidth="1"/>
    <col min="10" max="10" width="16.875" style="10" customWidth="1"/>
    <col min="11" max="11" width="9.5" style="5" bestFit="1" customWidth="1"/>
    <col min="12" max="12" width="10.625" style="5" bestFit="1" customWidth="1"/>
    <col min="13" max="13" width="8.375" style="5" bestFit="1" customWidth="1"/>
    <col min="14" max="14" width="8.125" style="5" bestFit="1" customWidth="1"/>
    <col min="15" max="16384" width="9" style="5"/>
  </cols>
  <sheetData>
    <row r="1" spans="1:15" ht="23.1" customHeight="1">
      <c r="A1" s="1"/>
      <c r="B1" s="1"/>
      <c r="C1" s="1"/>
      <c r="D1" s="1"/>
      <c r="E1" s="1"/>
      <c r="F1" s="1"/>
      <c r="G1" s="1"/>
      <c r="H1" s="2"/>
      <c r="I1" s="3"/>
      <c r="J1" s="4"/>
      <c r="K1" s="26"/>
      <c r="L1" s="26"/>
      <c r="M1" s="26"/>
      <c r="N1" s="26"/>
      <c r="O1" s="27"/>
    </row>
    <row r="2" spans="1:15" ht="23.1" customHeight="1">
      <c r="A2" s="77"/>
      <c r="B2" s="77"/>
      <c r="C2" s="77"/>
      <c r="D2" s="77"/>
      <c r="E2" s="77"/>
      <c r="F2" s="77"/>
      <c r="G2" s="77"/>
      <c r="H2" s="77"/>
      <c r="I2" s="77"/>
      <c r="J2" s="77"/>
      <c r="K2" s="26"/>
      <c r="L2" s="26"/>
      <c r="M2" s="26"/>
      <c r="N2" s="26"/>
      <c r="O2" s="27"/>
    </row>
    <row r="3" spans="1:15" ht="38.1" customHeight="1">
      <c r="A3" s="78" t="s">
        <v>0</v>
      </c>
      <c r="B3" s="78"/>
      <c r="C3" s="78"/>
      <c r="D3" s="106"/>
      <c r="E3" s="20"/>
      <c r="F3" s="20"/>
      <c r="G3" s="20"/>
      <c r="H3" s="79"/>
      <c r="I3" s="107"/>
      <c r="J3" s="107"/>
      <c r="K3" s="26"/>
      <c r="L3" s="26"/>
      <c r="M3" s="26"/>
      <c r="N3" s="26"/>
      <c r="O3" s="27"/>
    </row>
    <row r="4" spans="1:15" ht="12.9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26"/>
      <c r="L4" s="26"/>
      <c r="M4" s="26"/>
      <c r="N4" s="26"/>
      <c r="O4" s="27"/>
    </row>
    <row r="5" spans="1:15" ht="13.15" customHeight="1">
      <c r="A5" s="22"/>
      <c r="B5" s="22"/>
      <c r="C5" s="22"/>
      <c r="D5" s="22"/>
      <c r="E5" s="22"/>
      <c r="F5" s="21"/>
      <c r="G5" s="6"/>
      <c r="H5" s="6"/>
      <c r="I5" s="6"/>
      <c r="J5" s="6"/>
    </row>
    <row r="6" spans="1:15" ht="60" customHeight="1">
      <c r="A6" s="80" t="s">
        <v>1</v>
      </c>
      <c r="B6" s="80"/>
      <c r="C6" s="80"/>
      <c r="D6" s="80"/>
      <c r="E6" s="80"/>
      <c r="F6" s="80"/>
      <c r="G6" s="80"/>
      <c r="H6" s="80"/>
      <c r="I6" s="80"/>
      <c r="J6" s="80"/>
    </row>
    <row r="7" spans="1:15" ht="20.100000000000001" customHeight="1">
      <c r="A7" s="13"/>
      <c r="B7" s="13"/>
      <c r="C7" s="13"/>
      <c r="D7" s="14"/>
      <c r="E7" s="14"/>
      <c r="F7" s="14"/>
      <c r="G7" s="14"/>
      <c r="H7" s="15"/>
      <c r="I7" s="81"/>
      <c r="J7" s="81"/>
    </row>
    <row r="8" spans="1:15">
      <c r="A8" s="44" t="s">
        <v>2</v>
      </c>
      <c r="B8" s="45"/>
      <c r="C8" s="45"/>
      <c r="D8" s="22"/>
      <c r="E8" s="45"/>
      <c r="F8" s="45"/>
      <c r="G8" s="44"/>
      <c r="H8" s="46" t="s">
        <v>3</v>
      </c>
      <c r="I8" s="47">
        <f ca="1">TODAY()</f>
        <v>46107</v>
      </c>
      <c r="J8" s="47"/>
      <c r="K8" s="23"/>
      <c r="L8" s="24"/>
      <c r="M8" s="24"/>
    </row>
    <row r="9" spans="1:15">
      <c r="A9" s="44" t="s">
        <v>4</v>
      </c>
      <c r="B9" s="44"/>
      <c r="C9" s="44"/>
      <c r="D9" s="45"/>
      <c r="E9" s="45"/>
      <c r="F9" s="45"/>
      <c r="G9" s="44"/>
      <c r="H9" s="46" t="s">
        <v>5</v>
      </c>
      <c r="I9" s="38"/>
      <c r="J9" s="38"/>
      <c r="K9" s="23"/>
      <c r="L9" s="24"/>
      <c r="M9" s="24"/>
    </row>
    <row r="10" spans="1:15" s="7" customFormat="1" ht="18.75">
      <c r="A10" s="44" t="s">
        <v>6</v>
      </c>
      <c r="B10" s="48"/>
      <c r="C10" s="48"/>
      <c r="D10" s="49"/>
      <c r="E10" s="49"/>
      <c r="F10" s="49"/>
      <c r="G10" s="44"/>
      <c r="H10" s="46" t="s">
        <v>7</v>
      </c>
      <c r="I10" s="38"/>
      <c r="J10" s="38"/>
      <c r="K10" s="35"/>
      <c r="L10" s="36"/>
      <c r="M10" s="36"/>
    </row>
    <row r="11" spans="1:15" s="7" customFormat="1" ht="18.75">
      <c r="A11" s="44" t="s">
        <v>8</v>
      </c>
      <c r="B11" s="44"/>
      <c r="C11" s="44"/>
      <c r="D11" s="49"/>
      <c r="E11" s="49"/>
      <c r="F11" s="49"/>
      <c r="G11" s="44"/>
      <c r="H11" s="46" t="s">
        <v>9</v>
      </c>
      <c r="I11" s="38"/>
      <c r="J11" s="38"/>
      <c r="K11" s="33"/>
      <c r="L11" s="24"/>
      <c r="M11" s="24"/>
    </row>
    <row r="12" spans="1:15">
      <c r="A12" s="44"/>
      <c r="B12" s="44"/>
      <c r="C12" s="44"/>
      <c r="D12" s="45"/>
      <c r="E12" s="45"/>
      <c r="F12" s="45"/>
      <c r="G12" s="38"/>
      <c r="H12" s="46" t="s">
        <v>10</v>
      </c>
      <c r="I12" s="50"/>
      <c r="J12" s="38"/>
      <c r="K12" s="33"/>
      <c r="L12" s="24"/>
      <c r="M12" s="24"/>
    </row>
    <row r="13" spans="1:15" ht="20.25" customHeight="1">
      <c r="A13" s="13"/>
      <c r="B13" s="13"/>
      <c r="C13" s="13"/>
      <c r="D13" s="16"/>
      <c r="E13" s="16"/>
      <c r="F13" s="16"/>
      <c r="G13" s="16"/>
      <c r="H13" s="15"/>
      <c r="I13" s="105"/>
      <c r="J13" s="105"/>
      <c r="K13" s="34"/>
      <c r="L13" s="31"/>
      <c r="M13" s="32"/>
    </row>
    <row r="14" spans="1:15" s="37" customFormat="1" ht="26.25" customHeight="1">
      <c r="A14" s="39" t="s">
        <v>11</v>
      </c>
      <c r="B14" s="39" t="s">
        <v>12</v>
      </c>
      <c r="C14" s="39"/>
      <c r="D14" s="98" t="s">
        <v>13</v>
      </c>
      <c r="E14" s="98"/>
      <c r="F14" s="98"/>
      <c r="G14" s="98"/>
      <c r="H14" s="98"/>
      <c r="I14" s="98"/>
      <c r="J14" s="40" t="s">
        <v>14</v>
      </c>
      <c r="K14" s="41" t="s">
        <v>15</v>
      </c>
      <c r="L14" s="41" t="s">
        <v>16</v>
      </c>
      <c r="M14" s="41" t="s">
        <v>17</v>
      </c>
      <c r="N14" s="41"/>
    </row>
    <row r="15" spans="1:15" s="37" customFormat="1" ht="144" customHeight="1">
      <c r="A15" s="42">
        <v>1</v>
      </c>
      <c r="B15" s="42" t="s">
        <v>18</v>
      </c>
      <c r="C15" s="57" t="e" vm="1">
        <v>#VALUE!</v>
      </c>
      <c r="D15" s="91" t="s">
        <v>19</v>
      </c>
      <c r="E15" s="91"/>
      <c r="F15" s="91"/>
      <c r="G15" s="91"/>
      <c r="H15" s="91"/>
      <c r="I15" s="91"/>
      <c r="J15" s="54">
        <f t="shared" ref="J15:J27" si="0">K15/(1-M15)</f>
        <v>525</v>
      </c>
      <c r="K15" s="55">
        <f>407+34</f>
        <v>441</v>
      </c>
      <c r="L15" s="41">
        <f t="shared" ref="L15:L27" si="1">J15-K15</f>
        <v>84</v>
      </c>
      <c r="M15" s="30">
        <v>0.16</v>
      </c>
      <c r="N15" s="30"/>
    </row>
    <row r="16" spans="1:15" s="37" customFormat="1" ht="25.15" customHeight="1">
      <c r="A16" s="99" t="s">
        <v>20</v>
      </c>
      <c r="B16" s="100"/>
      <c r="C16" s="100"/>
      <c r="D16" s="100"/>
      <c r="E16" s="100"/>
      <c r="F16" s="100"/>
      <c r="G16" s="100"/>
      <c r="H16" s="100"/>
      <c r="I16" s="100"/>
      <c r="J16" s="101"/>
      <c r="K16" s="55"/>
      <c r="L16" s="41"/>
      <c r="M16" s="30"/>
      <c r="N16" s="30"/>
    </row>
    <row r="17" spans="1:14" s="37" customFormat="1" ht="93.6" customHeight="1">
      <c r="A17" s="42">
        <v>1.1000000000000001</v>
      </c>
      <c r="B17" s="65" t="s">
        <v>21</v>
      </c>
      <c r="C17" s="42"/>
      <c r="D17" s="91" t="s">
        <v>22</v>
      </c>
      <c r="E17" s="91"/>
      <c r="F17" s="91"/>
      <c r="G17" s="91"/>
      <c r="H17" s="91"/>
      <c r="I17" s="91"/>
      <c r="J17" s="54">
        <f t="shared" ref="J17" si="2">K17/(1-M17)</f>
        <v>65.476190476190482</v>
      </c>
      <c r="K17" s="55">
        <v>55</v>
      </c>
      <c r="L17" s="41">
        <f t="shared" ref="L17" si="3">J17-K17</f>
        <v>10.476190476190482</v>
      </c>
      <c r="M17" s="30">
        <v>0.16</v>
      </c>
      <c r="N17" s="30"/>
    </row>
    <row r="18" spans="1:14" s="37" customFormat="1" ht="60" customHeight="1">
      <c r="A18" s="42">
        <v>1.2</v>
      </c>
      <c r="B18" s="42" t="s">
        <v>23</v>
      </c>
      <c r="C18" s="42"/>
      <c r="D18" s="91" t="s">
        <v>24</v>
      </c>
      <c r="E18" s="91"/>
      <c r="F18" s="91"/>
      <c r="G18" s="91"/>
      <c r="H18" s="91"/>
      <c r="I18" s="91"/>
      <c r="J18" s="54">
        <f t="shared" si="0"/>
        <v>53.571428571428577</v>
      </c>
      <c r="K18" s="55">
        <v>45</v>
      </c>
      <c r="L18" s="41">
        <f t="shared" si="1"/>
        <v>8.5714285714285765</v>
      </c>
      <c r="M18" s="30">
        <v>0.16</v>
      </c>
      <c r="N18" s="30"/>
    </row>
    <row r="19" spans="1:14" s="37" customFormat="1" ht="26.25" customHeight="1">
      <c r="A19" s="39" t="s">
        <v>11</v>
      </c>
      <c r="B19" s="39" t="s">
        <v>12</v>
      </c>
      <c r="C19" s="39"/>
      <c r="D19" s="98" t="s">
        <v>13</v>
      </c>
      <c r="E19" s="98"/>
      <c r="F19" s="98"/>
      <c r="G19" s="98"/>
      <c r="H19" s="98"/>
      <c r="I19" s="98"/>
      <c r="J19" s="40" t="s">
        <v>14</v>
      </c>
      <c r="K19" s="41"/>
      <c r="L19" s="41"/>
      <c r="M19" s="41"/>
      <c r="N19" s="41"/>
    </row>
    <row r="20" spans="1:14" s="37" customFormat="1" ht="144" customHeight="1">
      <c r="A20" s="42">
        <v>2</v>
      </c>
      <c r="B20" s="42" t="s">
        <v>25</v>
      </c>
      <c r="C20" s="66"/>
      <c r="D20" s="91" t="s">
        <v>26</v>
      </c>
      <c r="E20" s="91"/>
      <c r="F20" s="91"/>
      <c r="G20" s="91"/>
      <c r="H20" s="91"/>
      <c r="I20" s="91"/>
      <c r="J20" s="54">
        <f t="shared" ref="J20" si="4">K20/(1-M20)</f>
        <v>473.80952380952385</v>
      </c>
      <c r="K20" s="55">
        <v>398</v>
      </c>
      <c r="L20" s="41">
        <f t="shared" ref="L20" si="5">J20-K20</f>
        <v>75.809523809523853</v>
      </c>
      <c r="M20" s="30">
        <v>0.16</v>
      </c>
      <c r="N20" s="30"/>
    </row>
    <row r="21" spans="1:14" s="37" customFormat="1" ht="144" customHeight="1">
      <c r="A21" s="42">
        <v>3</v>
      </c>
      <c r="B21" s="42"/>
      <c r="C21" s="57"/>
      <c r="D21" s="91" t="s">
        <v>27</v>
      </c>
      <c r="E21" s="91"/>
      <c r="F21" s="91"/>
      <c r="G21" s="91"/>
      <c r="H21" s="91"/>
      <c r="I21" s="91"/>
      <c r="J21" s="54">
        <f t="shared" ref="J21" si="6">K21/(1-M21)</f>
        <v>498.63013698630141</v>
      </c>
      <c r="K21" s="55">
        <f>330+34</f>
        <v>364</v>
      </c>
      <c r="L21" s="41">
        <f t="shared" ref="L21" si="7">J21-K21</f>
        <v>134.63013698630141</v>
      </c>
      <c r="M21" s="30">
        <v>0.27</v>
      </c>
      <c r="N21" s="30"/>
    </row>
    <row r="22" spans="1:14" s="37" customFormat="1" ht="25.15" customHeight="1">
      <c r="A22" s="102" t="s">
        <v>28</v>
      </c>
      <c r="B22" s="103"/>
      <c r="C22" s="103"/>
      <c r="D22" s="103"/>
      <c r="E22" s="103"/>
      <c r="F22" s="103"/>
      <c r="G22" s="103"/>
      <c r="H22" s="103"/>
      <c r="I22" s="103"/>
      <c r="J22" s="104"/>
      <c r="K22" s="55"/>
      <c r="L22" s="41"/>
      <c r="M22" s="30"/>
      <c r="N22" s="30"/>
    </row>
    <row r="23" spans="1:14" s="37" customFormat="1" ht="67.150000000000006" customHeight="1">
      <c r="A23" s="42"/>
      <c r="B23" s="42" t="s">
        <v>29</v>
      </c>
      <c r="C23" s="42"/>
      <c r="D23" s="91" t="s">
        <v>30</v>
      </c>
      <c r="E23" s="91"/>
      <c r="F23" s="91"/>
      <c r="G23" s="91"/>
      <c r="H23" s="91"/>
      <c r="I23" s="91"/>
      <c r="J23" s="54">
        <f t="shared" si="0"/>
        <v>46.428571428571431</v>
      </c>
      <c r="K23" s="55">
        <v>39</v>
      </c>
      <c r="L23" s="41">
        <f t="shared" si="1"/>
        <v>7.4285714285714306</v>
      </c>
      <c r="M23" s="30">
        <v>0.16</v>
      </c>
      <c r="N23" s="30"/>
    </row>
    <row r="24" spans="1:14" s="37" customFormat="1" ht="67.150000000000006" customHeight="1">
      <c r="A24" s="42"/>
      <c r="B24" s="42" t="s">
        <v>31</v>
      </c>
      <c r="C24" s="42"/>
      <c r="D24" s="91" t="s">
        <v>32</v>
      </c>
      <c r="E24" s="91"/>
      <c r="F24" s="91"/>
      <c r="G24" s="91"/>
      <c r="H24" s="91"/>
      <c r="I24" s="91"/>
      <c r="J24" s="54">
        <f t="shared" si="0"/>
        <v>59.523809523809526</v>
      </c>
      <c r="K24" s="55">
        <v>50</v>
      </c>
      <c r="L24" s="41">
        <f t="shared" si="1"/>
        <v>9.5238095238095255</v>
      </c>
      <c r="M24" s="30">
        <v>0.16</v>
      </c>
      <c r="N24" s="30"/>
    </row>
    <row r="25" spans="1:14" s="37" customFormat="1" ht="67.150000000000006" customHeight="1">
      <c r="A25" s="42"/>
      <c r="B25" s="42"/>
      <c r="C25" s="42"/>
      <c r="D25" s="91" t="s">
        <v>33</v>
      </c>
      <c r="E25" s="91"/>
      <c r="F25" s="91"/>
      <c r="G25" s="91"/>
      <c r="H25" s="91"/>
      <c r="I25" s="91"/>
      <c r="J25" s="54">
        <f t="shared" si="0"/>
        <v>27.142857142857146</v>
      </c>
      <c r="K25" s="55">
        <v>19</v>
      </c>
      <c r="L25" s="41">
        <f t="shared" ref="L25" si="8">J25-K25</f>
        <v>8.1428571428571459</v>
      </c>
      <c r="M25" s="30">
        <v>0.3</v>
      </c>
      <c r="N25" s="30"/>
    </row>
    <row r="26" spans="1:14" s="37" customFormat="1" ht="67.150000000000006" customHeight="1">
      <c r="A26" s="42"/>
      <c r="B26" s="42" t="s">
        <v>34</v>
      </c>
      <c r="C26" s="42"/>
      <c r="D26" s="91" t="s">
        <v>35</v>
      </c>
      <c r="E26" s="91"/>
      <c r="F26" s="91"/>
      <c r="G26" s="91"/>
      <c r="H26" s="91"/>
      <c r="I26" s="91"/>
      <c r="J26" s="54">
        <f t="shared" si="0"/>
        <v>23.80952380952381</v>
      </c>
      <c r="K26" s="55">
        <v>20</v>
      </c>
      <c r="L26" s="41">
        <f t="shared" si="1"/>
        <v>3.8095238095238102</v>
      </c>
      <c r="M26" s="30">
        <v>0.16</v>
      </c>
      <c r="N26" s="30"/>
    </row>
    <row r="27" spans="1:14" s="37" customFormat="1" ht="67.150000000000006" customHeight="1">
      <c r="A27" s="42"/>
      <c r="B27" s="42" t="s">
        <v>36</v>
      </c>
      <c r="C27" s="42"/>
      <c r="D27" s="91" t="s">
        <v>35</v>
      </c>
      <c r="E27" s="91"/>
      <c r="F27" s="91"/>
      <c r="G27" s="91"/>
      <c r="H27" s="91"/>
      <c r="I27" s="91"/>
      <c r="J27" s="54">
        <f t="shared" si="0"/>
        <v>23.80952380952381</v>
      </c>
      <c r="K27" s="55">
        <v>20</v>
      </c>
      <c r="L27" s="41">
        <f t="shared" si="1"/>
        <v>3.8095238095238102</v>
      </c>
      <c r="M27" s="30">
        <v>0.16</v>
      </c>
      <c r="N27" s="30"/>
    </row>
    <row r="28" spans="1:14" s="12" customFormat="1" ht="20.100000000000001" customHeight="1">
      <c r="A28" s="76"/>
      <c r="B28" s="76"/>
      <c r="C28" s="76"/>
      <c r="D28" s="76"/>
      <c r="E28" s="76"/>
      <c r="F28" s="76"/>
      <c r="G28" s="76"/>
      <c r="H28" s="76"/>
      <c r="I28" s="76"/>
      <c r="J28" s="76"/>
    </row>
    <row r="29" spans="1:14" s="12" customFormat="1" ht="19.5">
      <c r="A29" s="76" t="s">
        <v>37</v>
      </c>
      <c r="B29" s="76"/>
      <c r="C29" s="76"/>
      <c r="D29" s="76"/>
      <c r="E29" s="76"/>
      <c r="F29" s="76"/>
      <c r="G29" s="76"/>
      <c r="H29" s="76"/>
      <c r="I29" s="76"/>
      <c r="J29" s="76"/>
    </row>
    <row r="30" spans="1:14" s="12" customFormat="1" ht="20.100000000000001" customHeight="1">
      <c r="A30" s="87" t="s">
        <v>38</v>
      </c>
      <c r="B30" s="87"/>
      <c r="C30" s="87"/>
      <c r="D30" s="87"/>
      <c r="E30" s="87"/>
      <c r="F30" s="87"/>
      <c r="G30" s="87"/>
      <c r="H30" s="87"/>
      <c r="I30" s="87"/>
      <c r="J30" s="87"/>
    </row>
    <row r="31" spans="1:14" s="12" customFormat="1" ht="20.100000000000001" customHeight="1">
      <c r="A31" s="52" t="s">
        <v>39</v>
      </c>
      <c r="B31" s="52"/>
      <c r="C31" s="52"/>
      <c r="D31" s="52"/>
      <c r="E31" s="52"/>
      <c r="F31" s="52"/>
      <c r="G31" s="52"/>
      <c r="H31" s="52"/>
      <c r="I31" s="52"/>
      <c r="J31" s="52"/>
    </row>
    <row r="32" spans="1:14" s="17" customFormat="1" ht="20.100000000000001" customHeight="1">
      <c r="A32" s="86" t="s">
        <v>40</v>
      </c>
      <c r="B32" s="86"/>
      <c r="C32" s="86"/>
      <c r="D32" s="86"/>
      <c r="E32" s="86"/>
      <c r="F32" s="86"/>
      <c r="G32" s="86"/>
      <c r="H32" s="86"/>
      <c r="I32" s="86"/>
      <c r="J32" s="86"/>
    </row>
    <row r="33" spans="1:15" s="17" customFormat="1" ht="36" customHeight="1">
      <c r="A33" s="83" t="s">
        <v>41</v>
      </c>
      <c r="B33" s="83"/>
      <c r="C33" s="83"/>
      <c r="D33" s="83"/>
      <c r="E33" s="83"/>
      <c r="F33" s="83"/>
      <c r="G33" s="83"/>
      <c r="H33" s="83"/>
      <c r="I33" s="83"/>
      <c r="J33" s="83"/>
    </row>
    <row r="34" spans="1:15" s="12" customFormat="1" ht="19.5">
      <c r="A34" s="83"/>
      <c r="B34" s="83"/>
      <c r="C34" s="83"/>
      <c r="D34" s="83"/>
      <c r="E34" s="83"/>
      <c r="F34" s="83"/>
      <c r="G34" s="83"/>
      <c r="H34" s="83"/>
      <c r="I34" s="83"/>
      <c r="J34" s="83"/>
    </row>
    <row r="35" spans="1:15" s="17" customFormat="1" ht="20.100000000000001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</row>
    <row r="36" spans="1:15" s="17" customFormat="1" ht="20.100000000000001" customHeight="1">
      <c r="A36" s="84" t="s">
        <v>42</v>
      </c>
      <c r="B36" s="84"/>
      <c r="C36" s="84"/>
      <c r="D36" s="84"/>
      <c r="E36" s="84"/>
      <c r="F36" s="84"/>
      <c r="G36" s="84"/>
      <c r="H36" s="84"/>
      <c r="I36" s="84"/>
      <c r="J36" s="84"/>
    </row>
    <row r="37" spans="1:15" s="17" customFormat="1" ht="20.100000000000001" customHeight="1">
      <c r="A37" s="85" t="s">
        <v>43</v>
      </c>
      <c r="B37" s="92"/>
      <c r="C37" s="92"/>
      <c r="D37" s="92"/>
      <c r="E37" s="92"/>
      <c r="F37" s="53"/>
      <c r="G37" s="53"/>
      <c r="H37" s="53"/>
      <c r="I37" s="53"/>
      <c r="J37" s="53"/>
    </row>
    <row r="38" spans="1:15" s="18" customFormat="1" ht="20.100000000000001" customHeight="1">
      <c r="A38" s="93"/>
      <c r="B38" s="93"/>
      <c r="C38" s="93"/>
      <c r="D38" s="93"/>
      <c r="E38" s="93"/>
      <c r="F38" s="93"/>
      <c r="G38" s="93"/>
      <c r="H38" s="93"/>
      <c r="I38" s="93"/>
      <c r="J38" s="93"/>
    </row>
    <row r="39" spans="1:15" s="18" customFormat="1" ht="20.100000000000001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</row>
    <row r="40" spans="1:15" s="19" customFormat="1" ht="20.100000000000001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</row>
    <row r="41" spans="1:15" s="19" customFormat="1" ht="20.100000000000001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</row>
    <row r="42" spans="1:15" s="19" customFormat="1" ht="20.100000000000001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</row>
    <row r="43" spans="1:15" s="19" customFormat="1" ht="20.100000000000001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</row>
    <row r="44" spans="1:15" s="19" customFormat="1" ht="20.100000000000001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</row>
    <row r="45" spans="1:15" s="19" customFormat="1" ht="20.100000000000001" customHeight="1">
      <c r="A45" s="88"/>
      <c r="B45" s="95"/>
      <c r="C45" s="95"/>
      <c r="D45" s="95"/>
      <c r="E45" s="95"/>
      <c r="F45" s="25"/>
      <c r="G45" s="25"/>
      <c r="H45" s="25"/>
      <c r="I45" s="25"/>
      <c r="J45" s="25"/>
    </row>
    <row r="46" spans="1:15" s="19" customFormat="1" ht="20.100000000000001" customHeight="1">
      <c r="A46" s="25"/>
      <c r="B46" s="25"/>
      <c r="C46" s="25"/>
      <c r="D46" s="25"/>
      <c r="E46" s="25"/>
      <c r="F46" s="25"/>
      <c r="G46" s="51" t="s">
        <v>44</v>
      </c>
      <c r="H46" s="89" t="s">
        <v>45</v>
      </c>
      <c r="I46" s="96"/>
      <c r="J46" s="97"/>
    </row>
    <row r="47" spans="1:15" s="19" customFormat="1" ht="20.100000000000001" customHeight="1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28"/>
      <c r="L47" s="28"/>
      <c r="M47" s="28"/>
      <c r="N47" s="28"/>
      <c r="O47" s="29"/>
    </row>
    <row r="48" spans="1:15" ht="20.100000000000001" customHeight="1">
      <c r="A48" s="82"/>
      <c r="B48" s="82"/>
      <c r="C48" s="82"/>
      <c r="D48" s="82"/>
      <c r="E48" s="82"/>
      <c r="F48" s="82"/>
      <c r="G48" s="82"/>
      <c r="H48" s="82"/>
      <c r="I48" s="82"/>
      <c r="J48" s="82"/>
    </row>
  </sheetData>
  <mergeCells count="34">
    <mergeCell ref="I13:J13"/>
    <mergeCell ref="A2:J2"/>
    <mergeCell ref="A3:D3"/>
    <mergeCell ref="H3:J3"/>
    <mergeCell ref="A6:J6"/>
    <mergeCell ref="I7:J7"/>
    <mergeCell ref="D27:I27"/>
    <mergeCell ref="D14:I14"/>
    <mergeCell ref="D15:I15"/>
    <mergeCell ref="A16:J16"/>
    <mergeCell ref="D17:I17"/>
    <mergeCell ref="D18:I18"/>
    <mergeCell ref="D19:I19"/>
    <mergeCell ref="D20:I20"/>
    <mergeCell ref="A22:J22"/>
    <mergeCell ref="D23:I23"/>
    <mergeCell ref="D24:I24"/>
    <mergeCell ref="D26:I26"/>
    <mergeCell ref="A47:J47"/>
    <mergeCell ref="A48:J48"/>
    <mergeCell ref="D21:I21"/>
    <mergeCell ref="D25:I25"/>
    <mergeCell ref="A36:J36"/>
    <mergeCell ref="A37:E37"/>
    <mergeCell ref="A38:J38"/>
    <mergeCell ref="A40:J40"/>
    <mergeCell ref="A45:E45"/>
    <mergeCell ref="H46:J46"/>
    <mergeCell ref="A28:J28"/>
    <mergeCell ref="A29:J29"/>
    <mergeCell ref="A30:J30"/>
    <mergeCell ref="A32:J32"/>
    <mergeCell ref="A33:J33"/>
    <mergeCell ref="A34:J34"/>
  </mergeCells>
  <phoneticPr fontId="2" type="noConversion"/>
  <printOptions horizontalCentered="1"/>
  <pageMargins left="0.23622047244094491" right="0.27559055118110237" top="0.23622047244094491" bottom="0" header="0.23622047244094491" footer="0.23622047244094491"/>
  <pageSetup paperSize="9"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C72C3-040C-499F-AB90-57B7F8FBF4B9}">
  <sheetPr>
    <pageSetUpPr fitToPage="1"/>
  </sheetPr>
  <dimension ref="A1:O33"/>
  <sheetViews>
    <sheetView showGridLines="0" tabSelected="1" view="pageBreakPreview" topLeftCell="A16" zoomScale="70" zoomScaleNormal="75" zoomScaleSheetLayoutView="70" workbookViewId="0">
      <selection activeCell="D19" sqref="D19:I19"/>
    </sheetView>
  </sheetViews>
  <sheetFormatPr defaultColWidth="9" defaultRowHeight="15.75"/>
  <cols>
    <col min="1" max="1" width="7.375" style="5" customWidth="1"/>
    <col min="2" max="2" width="17" style="5" customWidth="1"/>
    <col min="3" max="3" width="20.25" style="5" customWidth="1"/>
    <col min="4" max="4" width="13.375" style="5" customWidth="1"/>
    <col min="5" max="5" width="14.5" style="5" customWidth="1"/>
    <col min="6" max="6" width="16.5" style="5" customWidth="1"/>
    <col min="7" max="7" width="8.25" style="5" customWidth="1"/>
    <col min="8" max="8" width="16.375" style="8" customWidth="1"/>
    <col min="9" max="9" width="12.875" style="9" customWidth="1"/>
    <col min="10" max="10" width="16.875" style="10" customWidth="1"/>
    <col min="11" max="11" width="9.5" style="5" bestFit="1" customWidth="1"/>
    <col min="12" max="12" width="10.625" style="5" bestFit="1" customWidth="1"/>
    <col min="13" max="13" width="8.375" style="5" bestFit="1" customWidth="1"/>
    <col min="14" max="14" width="8.125" style="5" bestFit="1" customWidth="1"/>
    <col min="15" max="16384" width="9" style="5"/>
  </cols>
  <sheetData>
    <row r="1" spans="1:15" ht="23.1" customHeight="1">
      <c r="A1" s="1"/>
      <c r="B1" s="1"/>
      <c r="C1" s="1"/>
      <c r="D1" s="1"/>
      <c r="E1" s="1"/>
      <c r="F1" s="1"/>
      <c r="G1" s="1"/>
      <c r="H1" s="2"/>
      <c r="I1" s="3"/>
      <c r="J1" s="4"/>
      <c r="K1" s="26"/>
      <c r="L1" s="26"/>
      <c r="M1" s="26"/>
      <c r="N1" s="26"/>
      <c r="O1" s="27"/>
    </row>
    <row r="2" spans="1:15" ht="23.1" customHeight="1">
      <c r="A2" s="77"/>
      <c r="B2" s="77"/>
      <c r="C2" s="77"/>
      <c r="D2" s="77"/>
      <c r="E2" s="77"/>
      <c r="F2" s="77"/>
      <c r="G2" s="77"/>
      <c r="H2" s="77"/>
      <c r="I2" s="77"/>
      <c r="J2" s="77"/>
      <c r="K2" s="26"/>
      <c r="L2" s="26"/>
      <c r="M2" s="26"/>
      <c r="N2" s="26"/>
      <c r="O2" s="27"/>
    </row>
    <row r="3" spans="1:15" ht="38.1" customHeight="1">
      <c r="A3" s="78" t="s">
        <v>0</v>
      </c>
      <c r="B3" s="78"/>
      <c r="C3" s="78"/>
      <c r="D3" s="78"/>
      <c r="E3" s="20"/>
      <c r="F3" s="20"/>
      <c r="G3" s="20"/>
      <c r="H3" s="79"/>
      <c r="I3" s="79"/>
      <c r="J3" s="79"/>
      <c r="K3" s="26"/>
      <c r="L3" s="26"/>
      <c r="M3" s="26"/>
      <c r="N3" s="26"/>
      <c r="O3" s="27"/>
    </row>
    <row r="4" spans="1:15" ht="12.9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26"/>
      <c r="L4" s="26"/>
      <c r="M4" s="26"/>
      <c r="N4" s="26"/>
      <c r="O4" s="27"/>
    </row>
    <row r="5" spans="1:15" ht="13.15" customHeight="1">
      <c r="A5" s="22"/>
      <c r="B5" s="22"/>
      <c r="C5" s="22"/>
      <c r="D5" s="22"/>
      <c r="E5" s="22"/>
      <c r="F5" s="21"/>
      <c r="G5" s="6"/>
      <c r="H5" s="6"/>
      <c r="I5" s="6"/>
      <c r="J5" s="6"/>
    </row>
    <row r="6" spans="1:15" ht="60" customHeight="1">
      <c r="A6" s="80" t="s">
        <v>1</v>
      </c>
      <c r="B6" s="80"/>
      <c r="C6" s="80"/>
      <c r="D6" s="80"/>
      <c r="E6" s="80"/>
      <c r="F6" s="80"/>
      <c r="G6" s="80"/>
      <c r="H6" s="80"/>
      <c r="I6" s="80"/>
      <c r="J6" s="80"/>
    </row>
    <row r="7" spans="1:15" ht="20.100000000000001" customHeight="1">
      <c r="A7" s="13"/>
      <c r="B7" s="13"/>
      <c r="C7" s="13"/>
      <c r="D7" s="14"/>
      <c r="E7" s="14"/>
      <c r="F7" s="14"/>
      <c r="G7" s="14"/>
      <c r="H7" s="15"/>
      <c r="I7" s="81"/>
      <c r="J7" s="81"/>
    </row>
    <row r="8" spans="1:15">
      <c r="A8" s="44" t="s">
        <v>64</v>
      </c>
      <c r="B8" s="45"/>
      <c r="C8" s="45"/>
      <c r="D8" s="22"/>
      <c r="E8" s="45"/>
      <c r="F8" s="45"/>
      <c r="G8" s="44"/>
      <c r="H8" s="46" t="s">
        <v>3</v>
      </c>
      <c r="I8" s="47">
        <f ca="1">TODAY()</f>
        <v>46107</v>
      </c>
      <c r="J8" s="47"/>
      <c r="K8" s="23"/>
      <c r="L8" s="24"/>
      <c r="M8" s="24"/>
    </row>
    <row r="9" spans="1:15">
      <c r="A9" s="44" t="s">
        <v>65</v>
      </c>
      <c r="B9" s="44"/>
      <c r="C9" s="44"/>
      <c r="D9" s="45"/>
      <c r="E9" s="45"/>
      <c r="F9" s="45"/>
      <c r="G9" s="44"/>
      <c r="H9" s="46" t="s">
        <v>62</v>
      </c>
      <c r="I9" s="38"/>
      <c r="J9" s="38"/>
      <c r="K9" s="23"/>
      <c r="L9" s="24"/>
      <c r="M9" s="24"/>
    </row>
    <row r="10" spans="1:15" s="7" customFormat="1" ht="18.75">
      <c r="A10" s="44" t="s">
        <v>66</v>
      </c>
      <c r="B10" s="48"/>
      <c r="C10" s="48"/>
      <c r="D10" s="49"/>
      <c r="E10" s="49"/>
      <c r="F10" s="49"/>
      <c r="G10" s="44"/>
      <c r="H10" s="46" t="s">
        <v>7</v>
      </c>
      <c r="I10" s="38"/>
      <c r="J10" s="38"/>
      <c r="K10" s="35"/>
      <c r="L10" s="36"/>
      <c r="M10" s="36"/>
    </row>
    <row r="11" spans="1:15" s="7" customFormat="1" ht="18.75">
      <c r="A11" s="44" t="s">
        <v>67</v>
      </c>
      <c r="B11" s="44"/>
      <c r="C11" s="44"/>
      <c r="D11" s="49"/>
      <c r="E11" s="49"/>
      <c r="F11" s="49"/>
      <c r="G11" s="44"/>
      <c r="H11" s="46" t="s">
        <v>9</v>
      </c>
      <c r="I11" s="38"/>
      <c r="J11" s="38"/>
      <c r="K11" s="33"/>
      <c r="L11" s="24"/>
      <c r="M11" s="24"/>
    </row>
    <row r="12" spans="1:15">
      <c r="A12" s="44"/>
      <c r="B12" s="44"/>
      <c r="C12" s="44"/>
      <c r="D12" s="45"/>
      <c r="E12" s="45"/>
      <c r="F12" s="45"/>
      <c r="G12" s="38"/>
      <c r="H12" s="46" t="s">
        <v>63</v>
      </c>
      <c r="I12" s="50"/>
      <c r="J12" s="38"/>
      <c r="K12" s="33"/>
      <c r="L12" s="24"/>
      <c r="M12" s="24"/>
    </row>
    <row r="13" spans="1:15" ht="20.25" customHeight="1">
      <c r="A13" s="13"/>
      <c r="B13" s="13"/>
      <c r="C13" s="13"/>
      <c r="D13" s="16"/>
      <c r="E13" s="16"/>
      <c r="F13" s="16"/>
      <c r="G13" s="16"/>
      <c r="H13" s="15"/>
      <c r="I13" s="69"/>
      <c r="J13" s="69"/>
      <c r="K13" s="34"/>
      <c r="L13" s="31"/>
      <c r="M13" s="32"/>
    </row>
    <row r="14" spans="1:15" s="37" customFormat="1" ht="26.25" customHeight="1">
      <c r="A14" s="39" t="s">
        <v>11</v>
      </c>
      <c r="B14" s="39" t="s">
        <v>12</v>
      </c>
      <c r="C14" s="39"/>
      <c r="D14" s="70" t="s">
        <v>13</v>
      </c>
      <c r="E14" s="71"/>
      <c r="F14" s="71"/>
      <c r="G14" s="71"/>
      <c r="H14" s="71"/>
      <c r="I14" s="72"/>
      <c r="J14" s="40" t="s">
        <v>14</v>
      </c>
      <c r="K14" s="41" t="s">
        <v>15</v>
      </c>
      <c r="L14" s="41" t="s">
        <v>16</v>
      </c>
      <c r="M14" s="41" t="s">
        <v>17</v>
      </c>
      <c r="N14" s="41"/>
    </row>
    <row r="15" spans="1:15" s="37" customFormat="1" ht="108" customHeight="1">
      <c r="A15" s="42">
        <v>1</v>
      </c>
      <c r="B15" s="65" t="s">
        <v>68</v>
      </c>
      <c r="C15" s="67" t="e" vm="2">
        <v>#VALUE!</v>
      </c>
      <c r="D15" s="73" t="s">
        <v>76</v>
      </c>
      <c r="E15" s="74"/>
      <c r="F15" s="74"/>
      <c r="G15" s="74"/>
      <c r="H15" s="74"/>
      <c r="I15" s="75"/>
      <c r="J15" s="54" t="s">
        <v>71</v>
      </c>
      <c r="K15" s="55">
        <f>3132</f>
        <v>3132</v>
      </c>
      <c r="L15" s="68" t="e">
        <f>J15-K15</f>
        <v>#VALUE!</v>
      </c>
      <c r="M15" s="30">
        <v>0.25</v>
      </c>
      <c r="N15" s="30"/>
    </row>
    <row r="16" spans="1:15" s="37" customFormat="1" ht="126" customHeight="1">
      <c r="A16" s="42">
        <v>2</v>
      </c>
      <c r="B16" s="65" t="s">
        <v>69</v>
      </c>
      <c r="C16" s="67" t="e" vm="3">
        <v>#VALUE!</v>
      </c>
      <c r="D16" s="73" t="s">
        <v>74</v>
      </c>
      <c r="E16" s="74"/>
      <c r="F16" s="74"/>
      <c r="G16" s="74"/>
      <c r="H16" s="74"/>
      <c r="I16" s="75"/>
      <c r="J16" s="54">
        <f t="shared" ref="J16:J18" si="0">K16/(1-M16)</f>
        <v>1760.8695652173915</v>
      </c>
      <c r="K16" s="55">
        <f>645+239+20+113+165+33</f>
        <v>1215</v>
      </c>
      <c r="L16" s="41">
        <f t="shared" ref="L16:L18" si="1">J16-K16</f>
        <v>545.86956521739148</v>
      </c>
      <c r="M16" s="30">
        <v>0.31</v>
      </c>
      <c r="N16" s="30"/>
    </row>
    <row r="17" spans="1:15" s="37" customFormat="1" ht="108" customHeight="1">
      <c r="A17" s="42">
        <v>3</v>
      </c>
      <c r="B17" s="65" t="s">
        <v>80</v>
      </c>
      <c r="C17" s="67" t="e" vm="4">
        <v>#VALUE!</v>
      </c>
      <c r="D17" s="73" t="s">
        <v>78</v>
      </c>
      <c r="E17" s="74"/>
      <c r="F17" s="74"/>
      <c r="G17" s="74"/>
      <c r="H17" s="74"/>
      <c r="I17" s="75"/>
      <c r="J17" s="54">
        <f t="shared" ref="J17" si="2">K17/(1-M17)</f>
        <v>656.96202531645565</v>
      </c>
      <c r="K17" s="55">
        <f>436+50+33</f>
        <v>519</v>
      </c>
      <c r="L17" s="41">
        <f t="shared" ref="L17" si="3">J17-K17</f>
        <v>137.96202531645565</v>
      </c>
      <c r="M17" s="30">
        <v>0.21</v>
      </c>
      <c r="N17" s="30"/>
    </row>
    <row r="18" spans="1:15" s="37" customFormat="1" ht="99.6" customHeight="1">
      <c r="A18" s="42">
        <v>4</v>
      </c>
      <c r="B18" s="42" t="s">
        <v>79</v>
      </c>
      <c r="C18" s="42" t="e" vm="5">
        <v>#VALUE!</v>
      </c>
      <c r="D18" s="73" t="s">
        <v>77</v>
      </c>
      <c r="E18" s="74"/>
      <c r="F18" s="74"/>
      <c r="G18" s="74"/>
      <c r="H18" s="74"/>
      <c r="I18" s="75"/>
      <c r="J18" s="54">
        <f t="shared" si="0"/>
        <v>583.75</v>
      </c>
      <c r="K18" s="55">
        <f>434+33</f>
        <v>467</v>
      </c>
      <c r="L18" s="41">
        <f t="shared" si="1"/>
        <v>116.75</v>
      </c>
      <c r="M18" s="30">
        <v>0.2</v>
      </c>
      <c r="N18" s="30"/>
    </row>
    <row r="19" spans="1:15" s="37" customFormat="1" ht="99.6" customHeight="1">
      <c r="A19" s="42">
        <v>5</v>
      </c>
      <c r="B19" s="42" t="s">
        <v>70</v>
      </c>
      <c r="C19" s="42" t="e" vm="6">
        <v>#VALUE!</v>
      </c>
      <c r="D19" s="73" t="s">
        <v>81</v>
      </c>
      <c r="E19" s="74"/>
      <c r="F19" s="74"/>
      <c r="G19" s="74"/>
      <c r="H19" s="74"/>
      <c r="I19" s="75"/>
      <c r="J19" s="54">
        <f t="shared" ref="J19" si="4">K19/(1-M19)</f>
        <v>1217.5</v>
      </c>
      <c r="K19" s="55">
        <f>730.5</f>
        <v>730.5</v>
      </c>
      <c r="L19" s="41">
        <f t="shared" ref="L19" si="5">J19-K19</f>
        <v>487</v>
      </c>
      <c r="M19" s="30">
        <v>0.4</v>
      </c>
      <c r="N19" s="30"/>
    </row>
    <row r="20" spans="1:15" s="12" customFormat="1" ht="19.5">
      <c r="A20" s="76" t="s">
        <v>37</v>
      </c>
      <c r="B20" s="76"/>
      <c r="C20" s="76"/>
      <c r="D20" s="76"/>
      <c r="E20" s="76"/>
      <c r="F20" s="76"/>
      <c r="G20" s="76"/>
      <c r="H20" s="76"/>
      <c r="I20" s="76"/>
      <c r="J20" s="76"/>
    </row>
    <row r="21" spans="1:15" s="12" customFormat="1" ht="20.100000000000001" customHeight="1">
      <c r="A21" s="87" t="s">
        <v>72</v>
      </c>
      <c r="B21" s="87"/>
      <c r="C21" s="87"/>
      <c r="D21" s="87"/>
      <c r="E21" s="87"/>
      <c r="F21" s="87"/>
      <c r="G21" s="87"/>
      <c r="H21" s="87"/>
      <c r="I21" s="87"/>
      <c r="J21" s="87"/>
    </row>
    <row r="22" spans="1:15" s="12" customFormat="1" ht="20.100000000000001" customHeight="1">
      <c r="A22" s="52" t="s">
        <v>75</v>
      </c>
      <c r="B22" s="52"/>
      <c r="C22" s="52"/>
      <c r="D22" s="52"/>
      <c r="E22" s="52"/>
      <c r="F22" s="52"/>
      <c r="G22" s="52"/>
      <c r="H22" s="52"/>
      <c r="I22" s="52"/>
      <c r="J22" s="52"/>
    </row>
    <row r="23" spans="1:15" s="17" customFormat="1" ht="20.100000000000001" customHeight="1">
      <c r="A23" s="86" t="s">
        <v>40</v>
      </c>
      <c r="B23" s="86"/>
      <c r="C23" s="86"/>
      <c r="D23" s="86"/>
      <c r="E23" s="86"/>
      <c r="F23" s="86"/>
      <c r="G23" s="86"/>
      <c r="H23" s="86"/>
      <c r="I23" s="86"/>
      <c r="J23" s="86"/>
    </row>
    <row r="24" spans="1:15" s="17" customFormat="1" ht="36" customHeight="1">
      <c r="A24" s="83" t="s">
        <v>41</v>
      </c>
      <c r="B24" s="83"/>
      <c r="C24" s="83"/>
      <c r="D24" s="83"/>
      <c r="E24" s="83"/>
      <c r="F24" s="83"/>
      <c r="G24" s="83"/>
      <c r="H24" s="83"/>
      <c r="I24" s="83"/>
      <c r="J24" s="83"/>
    </row>
    <row r="25" spans="1:15" s="12" customFormat="1" ht="63.75" customHeight="1">
      <c r="A25" s="83" t="s">
        <v>73</v>
      </c>
      <c r="B25" s="83"/>
      <c r="C25" s="83"/>
      <c r="D25" s="83"/>
      <c r="E25" s="83"/>
      <c r="F25" s="83"/>
      <c r="G25" s="83"/>
      <c r="H25" s="83"/>
      <c r="I25" s="83"/>
      <c r="J25" s="83"/>
    </row>
    <row r="26" spans="1:15" s="17" customFormat="1" ht="20.100000000000001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</row>
    <row r="27" spans="1:15" s="17" customFormat="1" ht="20.100000000000001" customHeight="1">
      <c r="A27" s="84" t="s">
        <v>42</v>
      </c>
      <c r="B27" s="84"/>
      <c r="C27" s="84"/>
      <c r="D27" s="84"/>
      <c r="E27" s="84"/>
      <c r="F27" s="84"/>
      <c r="G27" s="84"/>
      <c r="H27" s="84"/>
      <c r="I27" s="84"/>
      <c r="J27" s="84"/>
    </row>
    <row r="28" spans="1:15" s="17" customFormat="1" ht="20.100000000000001" customHeight="1">
      <c r="A28" s="85" t="s">
        <v>43</v>
      </c>
      <c r="B28" s="85"/>
      <c r="C28" s="85"/>
      <c r="D28" s="85"/>
      <c r="E28" s="85"/>
      <c r="F28" s="53"/>
      <c r="G28" s="53"/>
      <c r="H28" s="53"/>
      <c r="I28" s="53"/>
      <c r="J28" s="53"/>
    </row>
    <row r="29" spans="1:15" s="19" customFormat="1" ht="20.100000000000001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</row>
    <row r="30" spans="1:15" s="19" customFormat="1" ht="20.100000000000001" customHeight="1">
      <c r="A30" s="88"/>
      <c r="B30" s="88"/>
      <c r="C30" s="88"/>
      <c r="D30" s="88"/>
      <c r="E30" s="88"/>
      <c r="F30" s="25"/>
      <c r="G30" s="25"/>
      <c r="H30" s="25"/>
      <c r="I30" s="25"/>
      <c r="J30" s="25"/>
    </row>
    <row r="31" spans="1:15" s="19" customFormat="1" ht="20.100000000000001" customHeight="1">
      <c r="A31" s="25"/>
      <c r="B31" s="25"/>
      <c r="C31" s="25"/>
      <c r="D31" s="25"/>
      <c r="E31" s="25"/>
      <c r="F31" s="25"/>
      <c r="G31" s="51" t="s">
        <v>44</v>
      </c>
      <c r="H31" s="89" t="s">
        <v>45</v>
      </c>
      <c r="I31" s="89"/>
      <c r="J31" s="89"/>
    </row>
    <row r="32" spans="1:15" s="19" customFormat="1" ht="20.100000000000001" customHeight="1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28"/>
      <c r="L32" s="28"/>
      <c r="M32" s="28"/>
      <c r="N32" s="28"/>
      <c r="O32" s="29"/>
    </row>
    <row r="33" spans="1:10" ht="20.100000000000001" customHeight="1">
      <c r="A33" s="82"/>
      <c r="B33" s="82"/>
      <c r="C33" s="82"/>
      <c r="D33" s="82"/>
      <c r="E33" s="82"/>
      <c r="F33" s="82"/>
      <c r="G33" s="82"/>
      <c r="H33" s="82"/>
      <c r="I33" s="82"/>
      <c r="J33" s="82"/>
    </row>
  </sheetData>
  <mergeCells count="23">
    <mergeCell ref="A23:J23"/>
    <mergeCell ref="A21:J21"/>
    <mergeCell ref="A30:E30"/>
    <mergeCell ref="H31:J31"/>
    <mergeCell ref="A32:J32"/>
    <mergeCell ref="A33:J33"/>
    <mergeCell ref="A24:J24"/>
    <mergeCell ref="A25:J25"/>
    <mergeCell ref="A27:J27"/>
    <mergeCell ref="A28:E28"/>
    <mergeCell ref="A2:J2"/>
    <mergeCell ref="A3:D3"/>
    <mergeCell ref="H3:J3"/>
    <mergeCell ref="A6:J6"/>
    <mergeCell ref="I7:J7"/>
    <mergeCell ref="I13:J13"/>
    <mergeCell ref="D14:I14"/>
    <mergeCell ref="D15:I15"/>
    <mergeCell ref="A20:J20"/>
    <mergeCell ref="D18:I18"/>
    <mergeCell ref="D19:I19"/>
    <mergeCell ref="D17:I17"/>
    <mergeCell ref="D16:I16"/>
  </mergeCells>
  <phoneticPr fontId="2" type="noConversion"/>
  <printOptions horizontalCentered="1"/>
  <pageMargins left="0.23622047244094491" right="0.27559055118110237" top="0.23622047244094491" bottom="0" header="0.23622047244094491" footer="0.23622047244094491"/>
  <pageSetup paperSize="9" scale="6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CA38-8804-4509-8375-D27740456408}">
  <sheetPr>
    <pageSetUpPr fitToPage="1"/>
  </sheetPr>
  <dimension ref="A1:O46"/>
  <sheetViews>
    <sheetView showGridLines="0" view="pageBreakPreview" topLeftCell="A17" zoomScale="70" zoomScaleNormal="75" zoomScaleSheetLayoutView="70" workbookViewId="0">
      <selection activeCell="K15" sqref="K15"/>
    </sheetView>
  </sheetViews>
  <sheetFormatPr defaultColWidth="9" defaultRowHeight="15.75"/>
  <cols>
    <col min="1" max="1" width="7.375" style="5" customWidth="1"/>
    <col min="2" max="2" width="17" style="5" customWidth="1"/>
    <col min="3" max="3" width="21.875" style="5" customWidth="1"/>
    <col min="4" max="4" width="13.375" style="5" customWidth="1"/>
    <col min="5" max="5" width="14.5" style="5" customWidth="1"/>
    <col min="6" max="6" width="16.5" style="5" customWidth="1"/>
    <col min="7" max="7" width="8.25" style="5" customWidth="1"/>
    <col min="8" max="8" width="16.375" style="8" bestFit="1" customWidth="1"/>
    <col min="9" max="9" width="12.875" style="9" bestFit="1" customWidth="1"/>
    <col min="10" max="10" width="16.875" style="10" customWidth="1"/>
    <col min="11" max="11" width="9.5" style="5" bestFit="1" customWidth="1"/>
    <col min="12" max="12" width="10.625" style="5" bestFit="1" customWidth="1"/>
    <col min="13" max="13" width="8.375" style="5" bestFit="1" customWidth="1"/>
    <col min="14" max="14" width="8.125" style="5" bestFit="1" customWidth="1"/>
    <col min="15" max="16384" width="9" style="5"/>
  </cols>
  <sheetData>
    <row r="1" spans="1:15" ht="23.1" customHeight="1">
      <c r="A1" s="1"/>
      <c r="B1" s="1"/>
      <c r="C1" s="1"/>
      <c r="D1" s="1"/>
      <c r="E1" s="1"/>
      <c r="F1" s="1"/>
      <c r="G1" s="1"/>
      <c r="H1" s="2"/>
      <c r="I1" s="3"/>
      <c r="J1" s="4"/>
      <c r="K1" s="26"/>
      <c r="L1" s="26"/>
      <c r="M1" s="26"/>
      <c r="N1" s="26"/>
      <c r="O1" s="27"/>
    </row>
    <row r="2" spans="1:15" ht="23.1" customHeight="1">
      <c r="A2" s="77"/>
      <c r="B2" s="77"/>
      <c r="C2" s="77"/>
      <c r="D2" s="77"/>
      <c r="E2" s="77"/>
      <c r="F2" s="77"/>
      <c r="G2" s="77"/>
      <c r="H2" s="77"/>
      <c r="I2" s="77"/>
      <c r="J2" s="77"/>
      <c r="K2" s="26"/>
      <c r="L2" s="26"/>
      <c r="M2" s="26"/>
      <c r="N2" s="26"/>
      <c r="O2" s="27"/>
    </row>
    <row r="3" spans="1:15" ht="38.1" customHeight="1">
      <c r="A3" s="78" t="s">
        <v>0</v>
      </c>
      <c r="B3" s="78"/>
      <c r="C3" s="78"/>
      <c r="D3" s="106"/>
      <c r="E3" s="20"/>
      <c r="F3" s="20"/>
      <c r="G3" s="20"/>
      <c r="H3" s="79"/>
      <c r="I3" s="107"/>
      <c r="J3" s="107"/>
      <c r="K3" s="26"/>
      <c r="L3" s="26"/>
      <c r="M3" s="26"/>
      <c r="N3" s="26"/>
      <c r="O3" s="27"/>
    </row>
    <row r="4" spans="1:15" ht="12.9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26"/>
      <c r="L4" s="26"/>
      <c r="M4" s="26"/>
      <c r="N4" s="26"/>
      <c r="O4" s="27"/>
    </row>
    <row r="5" spans="1:15" ht="13.15" customHeight="1">
      <c r="A5" s="22"/>
      <c r="B5" s="22"/>
      <c r="C5" s="22"/>
      <c r="D5" s="22"/>
      <c r="E5" s="22"/>
      <c r="F5" s="21"/>
      <c r="G5" s="6"/>
      <c r="H5" s="6"/>
      <c r="I5" s="6"/>
      <c r="J5" s="6"/>
    </row>
    <row r="6" spans="1:15" ht="60" customHeight="1">
      <c r="A6" s="80" t="s">
        <v>1</v>
      </c>
      <c r="B6" s="80"/>
      <c r="C6" s="80"/>
      <c r="D6" s="80"/>
      <c r="E6" s="80"/>
      <c r="F6" s="80"/>
      <c r="G6" s="80"/>
      <c r="H6" s="80"/>
      <c r="I6" s="80"/>
      <c r="J6" s="80"/>
    </row>
    <row r="7" spans="1:15" ht="20.100000000000001" customHeight="1">
      <c r="A7" s="13"/>
      <c r="B7" s="13"/>
      <c r="C7" s="13"/>
      <c r="D7" s="14"/>
      <c r="E7" s="14"/>
      <c r="F7" s="14"/>
      <c r="G7" s="14"/>
      <c r="H7" s="15"/>
      <c r="I7" s="81"/>
      <c r="J7" s="81"/>
    </row>
    <row r="8" spans="1:15">
      <c r="A8" s="44" t="s">
        <v>2</v>
      </c>
      <c r="B8" s="45"/>
      <c r="C8" s="45"/>
      <c r="D8" s="22"/>
      <c r="E8" s="45"/>
      <c r="F8" s="45"/>
      <c r="G8" s="44"/>
      <c r="H8" s="46" t="s">
        <v>3</v>
      </c>
      <c r="I8" s="47">
        <f ca="1">TODAY()</f>
        <v>46107</v>
      </c>
      <c r="J8" s="47"/>
      <c r="K8" s="23"/>
      <c r="L8" s="24"/>
      <c r="M8" s="24"/>
    </row>
    <row r="9" spans="1:15">
      <c r="A9" s="44" t="s">
        <v>4</v>
      </c>
      <c r="B9" s="44"/>
      <c r="C9" s="44"/>
      <c r="D9" s="45"/>
      <c r="E9" s="45"/>
      <c r="F9" s="45"/>
      <c r="G9" s="44"/>
      <c r="H9" s="46" t="s">
        <v>5</v>
      </c>
      <c r="I9" s="38"/>
      <c r="J9" s="38"/>
      <c r="K9" s="23"/>
      <c r="L9" s="24"/>
      <c r="M9" s="24"/>
    </row>
    <row r="10" spans="1:15" s="7" customFormat="1" ht="18.75">
      <c r="A10" s="44" t="s">
        <v>6</v>
      </c>
      <c r="B10" s="48"/>
      <c r="C10" s="48"/>
      <c r="D10" s="49"/>
      <c r="E10" s="49"/>
      <c r="F10" s="49"/>
      <c r="G10" s="44"/>
      <c r="H10" s="46" t="s">
        <v>7</v>
      </c>
      <c r="I10" s="38"/>
      <c r="J10" s="38"/>
      <c r="K10" s="35"/>
      <c r="L10" s="36"/>
      <c r="M10" s="36"/>
    </row>
    <row r="11" spans="1:15" s="7" customFormat="1" ht="18.75">
      <c r="A11" s="44" t="s">
        <v>8</v>
      </c>
      <c r="B11" s="44"/>
      <c r="C11" s="44"/>
      <c r="D11" s="49"/>
      <c r="E11" s="49"/>
      <c r="F11" s="49"/>
      <c r="G11" s="44"/>
      <c r="H11" s="46" t="s">
        <v>9</v>
      </c>
      <c r="I11" s="38"/>
      <c r="J11" s="38"/>
      <c r="K11" s="33"/>
      <c r="L11" s="24"/>
      <c r="M11" s="24"/>
    </row>
    <row r="12" spans="1:15">
      <c r="A12" s="44"/>
      <c r="B12" s="44"/>
      <c r="C12" s="44"/>
      <c r="D12" s="45"/>
      <c r="E12" s="45"/>
      <c r="F12" s="45"/>
      <c r="G12" s="38"/>
      <c r="H12" s="46" t="s">
        <v>10</v>
      </c>
      <c r="I12" s="50"/>
      <c r="J12" s="38"/>
      <c r="K12" s="33"/>
      <c r="L12" s="24"/>
      <c r="M12" s="24"/>
    </row>
    <row r="13" spans="1:15" ht="20.25" customHeight="1">
      <c r="A13" s="13"/>
      <c r="B13" s="13"/>
      <c r="C13" s="13"/>
      <c r="D13" s="16"/>
      <c r="E13" s="16"/>
      <c r="F13" s="16"/>
      <c r="G13" s="16"/>
      <c r="H13" s="15"/>
      <c r="I13" s="105"/>
      <c r="J13" s="105"/>
      <c r="K13" s="34"/>
      <c r="L13" s="31"/>
      <c r="M13" s="32"/>
    </row>
    <row r="14" spans="1:15" s="37" customFormat="1" ht="26.25" customHeight="1">
      <c r="A14" s="39" t="s">
        <v>11</v>
      </c>
      <c r="B14" s="39" t="s">
        <v>12</v>
      </c>
      <c r="C14" s="39"/>
      <c r="D14" s="98" t="s">
        <v>13</v>
      </c>
      <c r="E14" s="98"/>
      <c r="F14" s="98"/>
      <c r="G14" s="98"/>
      <c r="H14" s="98"/>
      <c r="I14" s="98"/>
      <c r="J14" s="40" t="s">
        <v>14</v>
      </c>
      <c r="K14" s="41" t="s">
        <v>15</v>
      </c>
      <c r="L14" s="41" t="s">
        <v>16</v>
      </c>
      <c r="M14" s="41" t="s">
        <v>17</v>
      </c>
      <c r="N14" s="41"/>
    </row>
    <row r="15" spans="1:15" s="37" customFormat="1" ht="144" customHeight="1">
      <c r="A15" s="42">
        <v>1</v>
      </c>
      <c r="B15" s="42" t="s">
        <v>18</v>
      </c>
      <c r="C15" s="57" t="e" vm="1">
        <v>#VALUE!</v>
      </c>
      <c r="D15" s="91" t="s">
        <v>19</v>
      </c>
      <c r="E15" s="91"/>
      <c r="F15" s="91"/>
      <c r="G15" s="91"/>
      <c r="H15" s="91"/>
      <c r="I15" s="91"/>
      <c r="J15" s="54">
        <f t="shared" ref="J15:J24" si="0">K15/(1-M15)</f>
        <v>525</v>
      </c>
      <c r="K15" s="55">
        <f>407+34</f>
        <v>441</v>
      </c>
      <c r="L15" s="41">
        <f t="shared" ref="L15:L24" si="1">J15-K15</f>
        <v>84</v>
      </c>
      <c r="M15" s="30">
        <v>0.16</v>
      </c>
      <c r="N15" s="30"/>
    </row>
    <row r="16" spans="1:15" s="37" customFormat="1" ht="25.15" customHeight="1">
      <c r="A16" s="99" t="s">
        <v>20</v>
      </c>
      <c r="B16" s="100"/>
      <c r="C16" s="100"/>
      <c r="D16" s="100"/>
      <c r="E16" s="100"/>
      <c r="F16" s="100"/>
      <c r="G16" s="100"/>
      <c r="H16" s="100"/>
      <c r="I16" s="100"/>
      <c r="J16" s="101"/>
      <c r="K16" s="55"/>
      <c r="L16" s="41"/>
      <c r="M16" s="30"/>
      <c r="N16" s="30"/>
    </row>
    <row r="17" spans="1:14" s="37" customFormat="1" ht="93.6" customHeight="1">
      <c r="A17" s="42">
        <v>1.1000000000000001</v>
      </c>
      <c r="B17" s="65" t="s">
        <v>21</v>
      </c>
      <c r="C17" s="42"/>
      <c r="D17" s="91" t="s">
        <v>22</v>
      </c>
      <c r="E17" s="91"/>
      <c r="F17" s="91"/>
      <c r="G17" s="91"/>
      <c r="H17" s="91"/>
      <c r="I17" s="91"/>
      <c r="J17" s="54">
        <f t="shared" ref="J17" si="2">K17/(1-M17)</f>
        <v>65.476190476190482</v>
      </c>
      <c r="K17" s="55">
        <v>55</v>
      </c>
      <c r="L17" s="41">
        <f t="shared" ref="L17" si="3">J17-K17</f>
        <v>10.476190476190482</v>
      </c>
      <c r="M17" s="30">
        <v>0.16</v>
      </c>
      <c r="N17" s="30"/>
    </row>
    <row r="18" spans="1:14" s="37" customFormat="1" ht="60" customHeight="1">
      <c r="A18" s="42">
        <v>1.2</v>
      </c>
      <c r="B18" s="42" t="s">
        <v>23</v>
      </c>
      <c r="C18" s="42"/>
      <c r="D18" s="91" t="s">
        <v>24</v>
      </c>
      <c r="E18" s="91"/>
      <c r="F18" s="91"/>
      <c r="G18" s="91"/>
      <c r="H18" s="91"/>
      <c r="I18" s="91"/>
      <c r="J18" s="54">
        <f t="shared" si="0"/>
        <v>53.571428571428577</v>
      </c>
      <c r="K18" s="55">
        <v>45</v>
      </c>
      <c r="L18" s="41">
        <f t="shared" si="1"/>
        <v>8.5714285714285765</v>
      </c>
      <c r="M18" s="30">
        <v>0.16</v>
      </c>
      <c r="N18" s="30"/>
    </row>
    <row r="19" spans="1:14" s="37" customFormat="1" ht="26.25" customHeight="1">
      <c r="A19" s="39" t="s">
        <v>11</v>
      </c>
      <c r="B19" s="39" t="s">
        <v>12</v>
      </c>
      <c r="C19" s="39"/>
      <c r="D19" s="98" t="s">
        <v>13</v>
      </c>
      <c r="E19" s="98"/>
      <c r="F19" s="98"/>
      <c r="G19" s="98"/>
      <c r="H19" s="98"/>
      <c r="I19" s="98"/>
      <c r="J19" s="40" t="s">
        <v>14</v>
      </c>
      <c r="K19" s="41"/>
      <c r="L19" s="41"/>
      <c r="M19" s="41"/>
      <c r="N19" s="41"/>
    </row>
    <row r="20" spans="1:14" s="37" customFormat="1" ht="144" customHeight="1">
      <c r="A20" s="42">
        <v>2</v>
      </c>
      <c r="B20" s="42" t="s">
        <v>25</v>
      </c>
      <c r="C20" s="57"/>
      <c r="D20" s="91" t="s">
        <v>26</v>
      </c>
      <c r="E20" s="91"/>
      <c r="F20" s="91"/>
      <c r="G20" s="91"/>
      <c r="H20" s="91"/>
      <c r="I20" s="91"/>
      <c r="J20" s="54">
        <f t="shared" ref="J20" si="4">K20/(1-M20)</f>
        <v>473.80952380952385</v>
      </c>
      <c r="K20" s="55">
        <v>398</v>
      </c>
      <c r="L20" s="41">
        <f t="shared" ref="L20" si="5">J20-K20</f>
        <v>75.809523809523853</v>
      </c>
      <c r="M20" s="30">
        <v>0.16</v>
      </c>
      <c r="N20" s="30"/>
    </row>
    <row r="21" spans="1:14" s="37" customFormat="1" ht="25.15" customHeight="1">
      <c r="A21" s="102" t="s">
        <v>28</v>
      </c>
      <c r="B21" s="103"/>
      <c r="C21" s="103"/>
      <c r="D21" s="103"/>
      <c r="E21" s="103"/>
      <c r="F21" s="103"/>
      <c r="G21" s="103"/>
      <c r="H21" s="103"/>
      <c r="I21" s="103"/>
      <c r="J21" s="104"/>
      <c r="K21" s="55"/>
      <c r="L21" s="41"/>
      <c r="M21" s="30"/>
      <c r="N21" s="30"/>
    </row>
    <row r="22" spans="1:14" s="37" customFormat="1" ht="67.150000000000006" customHeight="1">
      <c r="A22" s="42">
        <v>3</v>
      </c>
      <c r="B22" s="42" t="s">
        <v>29</v>
      </c>
      <c r="C22" s="42"/>
      <c r="D22" s="91" t="s">
        <v>30</v>
      </c>
      <c r="E22" s="91"/>
      <c r="F22" s="91"/>
      <c r="G22" s="91"/>
      <c r="H22" s="91"/>
      <c r="I22" s="91"/>
      <c r="J22" s="54">
        <f t="shared" si="0"/>
        <v>46.428571428571431</v>
      </c>
      <c r="K22" s="55">
        <v>39</v>
      </c>
      <c r="L22" s="41">
        <f t="shared" si="1"/>
        <v>7.4285714285714306</v>
      </c>
      <c r="M22" s="30">
        <v>0.16</v>
      </c>
      <c r="N22" s="30"/>
    </row>
    <row r="23" spans="1:14" s="37" customFormat="1" ht="67.150000000000006" customHeight="1">
      <c r="A23" s="42">
        <v>4</v>
      </c>
      <c r="B23" s="42" t="s">
        <v>31</v>
      </c>
      <c r="C23" s="42"/>
      <c r="D23" s="91" t="s">
        <v>32</v>
      </c>
      <c r="E23" s="91"/>
      <c r="F23" s="91"/>
      <c r="G23" s="91"/>
      <c r="H23" s="91"/>
      <c r="I23" s="91"/>
      <c r="J23" s="54">
        <f t="shared" si="0"/>
        <v>59.523809523809526</v>
      </c>
      <c r="K23" s="55">
        <v>50</v>
      </c>
      <c r="L23" s="41">
        <f t="shared" si="1"/>
        <v>9.5238095238095255</v>
      </c>
      <c r="M23" s="30">
        <v>0.16</v>
      </c>
      <c r="N23" s="30"/>
    </row>
    <row r="24" spans="1:14" s="37" customFormat="1" ht="67.150000000000006" customHeight="1">
      <c r="A24" s="42">
        <v>5</v>
      </c>
      <c r="B24" s="42" t="s">
        <v>34</v>
      </c>
      <c r="C24" s="42"/>
      <c r="D24" s="91" t="s">
        <v>35</v>
      </c>
      <c r="E24" s="91"/>
      <c r="F24" s="91"/>
      <c r="G24" s="91"/>
      <c r="H24" s="91"/>
      <c r="I24" s="91"/>
      <c r="J24" s="54">
        <f t="shared" si="0"/>
        <v>23.80952380952381</v>
      </c>
      <c r="K24" s="55">
        <v>20</v>
      </c>
      <c r="L24" s="41">
        <f t="shared" si="1"/>
        <v>3.8095238095238102</v>
      </c>
      <c r="M24" s="30">
        <v>0.16</v>
      </c>
      <c r="N24" s="30"/>
    </row>
    <row r="25" spans="1:14" s="37" customFormat="1" ht="67.150000000000006" customHeight="1">
      <c r="A25" s="42">
        <v>5</v>
      </c>
      <c r="B25" s="42" t="s">
        <v>36</v>
      </c>
      <c r="C25" s="42"/>
      <c r="D25" s="91" t="s">
        <v>35</v>
      </c>
      <c r="E25" s="91"/>
      <c r="F25" s="91"/>
      <c r="G25" s="91"/>
      <c r="H25" s="91"/>
      <c r="I25" s="91"/>
      <c r="J25" s="54">
        <f t="shared" ref="J25" si="6">K25/(1-M25)</f>
        <v>23.80952380952381</v>
      </c>
      <c r="K25" s="55">
        <v>20</v>
      </c>
      <c r="L25" s="41">
        <f t="shared" ref="L25" si="7">J25-K25</f>
        <v>3.8095238095238102</v>
      </c>
      <c r="M25" s="30">
        <v>0.16</v>
      </c>
      <c r="N25" s="30"/>
    </row>
    <row r="26" spans="1:14" s="12" customFormat="1" ht="20.100000000000001" customHeight="1">
      <c r="A26" s="76"/>
      <c r="B26" s="76"/>
      <c r="C26" s="76"/>
      <c r="D26" s="76"/>
      <c r="E26" s="76"/>
      <c r="F26" s="76"/>
      <c r="G26" s="76"/>
      <c r="H26" s="76"/>
      <c r="I26" s="76"/>
      <c r="J26" s="76"/>
    </row>
    <row r="27" spans="1:14" s="12" customFormat="1" ht="19.5">
      <c r="A27" s="76" t="s">
        <v>37</v>
      </c>
      <c r="B27" s="76"/>
      <c r="C27" s="76"/>
      <c r="D27" s="76"/>
      <c r="E27" s="76"/>
      <c r="F27" s="76"/>
      <c r="G27" s="76"/>
      <c r="H27" s="76"/>
      <c r="I27" s="76"/>
      <c r="J27" s="76"/>
    </row>
    <row r="28" spans="1:14" s="12" customFormat="1" ht="20.100000000000001" customHeight="1">
      <c r="A28" s="87" t="s">
        <v>38</v>
      </c>
      <c r="B28" s="87"/>
      <c r="C28" s="87"/>
      <c r="D28" s="87"/>
      <c r="E28" s="87"/>
      <c r="F28" s="87"/>
      <c r="G28" s="87"/>
      <c r="H28" s="87"/>
      <c r="I28" s="87"/>
      <c r="J28" s="87"/>
    </row>
    <row r="29" spans="1:14" s="12" customFormat="1" ht="20.100000000000001" customHeight="1">
      <c r="A29" s="52" t="s">
        <v>39</v>
      </c>
      <c r="B29" s="52"/>
      <c r="C29" s="52"/>
      <c r="D29" s="52"/>
      <c r="E29" s="52"/>
      <c r="F29" s="52"/>
      <c r="G29" s="52"/>
      <c r="H29" s="52"/>
      <c r="I29" s="52"/>
      <c r="J29" s="52"/>
    </row>
    <row r="30" spans="1:14" s="17" customFormat="1" ht="20.100000000000001" customHeight="1">
      <c r="A30" s="86" t="s">
        <v>40</v>
      </c>
      <c r="B30" s="86"/>
      <c r="C30" s="86"/>
      <c r="D30" s="86"/>
      <c r="E30" s="86"/>
      <c r="F30" s="86"/>
      <c r="G30" s="86"/>
      <c r="H30" s="86"/>
      <c r="I30" s="86"/>
      <c r="J30" s="86"/>
    </row>
    <row r="31" spans="1:14" s="17" customFormat="1" ht="36" customHeight="1">
      <c r="A31" s="83" t="s">
        <v>41</v>
      </c>
      <c r="B31" s="83"/>
      <c r="C31" s="83"/>
      <c r="D31" s="83"/>
      <c r="E31" s="83"/>
      <c r="F31" s="83"/>
      <c r="G31" s="83"/>
      <c r="H31" s="83"/>
      <c r="I31" s="83"/>
      <c r="J31" s="83"/>
    </row>
    <row r="32" spans="1:14" s="12" customFormat="1" ht="19.5">
      <c r="A32" s="83"/>
      <c r="B32" s="83"/>
      <c r="C32" s="83"/>
      <c r="D32" s="83"/>
      <c r="E32" s="83"/>
      <c r="F32" s="83"/>
      <c r="G32" s="83"/>
      <c r="H32" s="83"/>
      <c r="I32" s="83"/>
      <c r="J32" s="83"/>
    </row>
    <row r="33" spans="1:15" s="17" customFormat="1" ht="20.100000000000001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</row>
    <row r="34" spans="1:15" s="17" customFormat="1" ht="20.100000000000001" customHeight="1">
      <c r="A34" s="84" t="s">
        <v>42</v>
      </c>
      <c r="B34" s="84"/>
      <c r="C34" s="84"/>
      <c r="D34" s="84"/>
      <c r="E34" s="84"/>
      <c r="F34" s="84"/>
      <c r="G34" s="84"/>
      <c r="H34" s="84"/>
      <c r="I34" s="84"/>
      <c r="J34" s="84"/>
    </row>
    <row r="35" spans="1:15" s="17" customFormat="1" ht="20.100000000000001" customHeight="1">
      <c r="A35" s="85" t="s">
        <v>43</v>
      </c>
      <c r="B35" s="92"/>
      <c r="C35" s="92"/>
      <c r="D35" s="92"/>
      <c r="E35" s="92"/>
      <c r="F35" s="53"/>
      <c r="G35" s="53"/>
      <c r="H35" s="53"/>
      <c r="I35" s="53"/>
      <c r="J35" s="53"/>
    </row>
    <row r="36" spans="1:15" s="18" customFormat="1" ht="20.100000000000001" customHeight="1">
      <c r="A36" s="93"/>
      <c r="B36" s="93"/>
      <c r="C36" s="93"/>
      <c r="D36" s="93"/>
      <c r="E36" s="93"/>
      <c r="F36" s="93"/>
      <c r="G36" s="93"/>
      <c r="H36" s="93"/>
      <c r="I36" s="93"/>
      <c r="J36" s="93"/>
    </row>
    <row r="37" spans="1:15" s="18" customFormat="1" ht="20.100000000000001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</row>
    <row r="38" spans="1:15" s="19" customFormat="1" ht="20.100000000000001" customHeight="1">
      <c r="A38" s="94"/>
      <c r="B38" s="94"/>
      <c r="C38" s="94"/>
      <c r="D38" s="94"/>
      <c r="E38" s="94"/>
      <c r="F38" s="94"/>
      <c r="G38" s="94"/>
      <c r="H38" s="94"/>
      <c r="I38" s="94"/>
      <c r="J38" s="94"/>
    </row>
    <row r="39" spans="1:15" s="19" customFormat="1" ht="20.100000000000001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</row>
    <row r="40" spans="1:15" s="19" customFormat="1" ht="20.100000000000001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</row>
    <row r="41" spans="1:15" s="19" customFormat="1" ht="20.100000000000001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</row>
    <row r="42" spans="1:15" s="19" customFormat="1" ht="20.100000000000001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</row>
    <row r="43" spans="1:15" s="19" customFormat="1" ht="20.100000000000001" customHeight="1">
      <c r="A43" s="88"/>
      <c r="B43" s="95"/>
      <c r="C43" s="95"/>
      <c r="D43" s="95"/>
      <c r="E43" s="95"/>
      <c r="F43" s="25"/>
      <c r="G43" s="25"/>
      <c r="H43" s="25"/>
      <c r="I43" s="25"/>
      <c r="J43" s="25"/>
    </row>
    <row r="44" spans="1:15" s="19" customFormat="1" ht="20.100000000000001" customHeight="1">
      <c r="A44" s="25"/>
      <c r="B44" s="25"/>
      <c r="C44" s="25"/>
      <c r="D44" s="25"/>
      <c r="E44" s="25"/>
      <c r="F44" s="25"/>
      <c r="G44" s="51" t="s">
        <v>44</v>
      </c>
      <c r="H44" s="89" t="s">
        <v>45</v>
      </c>
      <c r="I44" s="96"/>
      <c r="J44" s="97"/>
    </row>
    <row r="45" spans="1:15" s="19" customFormat="1" ht="20.100000000000001" customHeight="1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28"/>
      <c r="L45" s="28"/>
      <c r="M45" s="28"/>
      <c r="N45" s="28"/>
      <c r="O45" s="29"/>
    </row>
    <row r="46" spans="1:15" ht="20.100000000000001" customHeight="1">
      <c r="A46" s="82"/>
      <c r="B46" s="82"/>
      <c r="C46" s="82"/>
      <c r="D46" s="82"/>
      <c r="E46" s="82"/>
      <c r="F46" s="82"/>
      <c r="G46" s="82"/>
      <c r="H46" s="82"/>
      <c r="I46" s="82"/>
      <c r="J46" s="82"/>
    </row>
  </sheetData>
  <mergeCells count="32">
    <mergeCell ref="I13:J13"/>
    <mergeCell ref="A16:J16"/>
    <mergeCell ref="D17:I17"/>
    <mergeCell ref="D20:I20"/>
    <mergeCell ref="D19:I19"/>
    <mergeCell ref="A2:J2"/>
    <mergeCell ref="A3:D3"/>
    <mergeCell ref="H3:J3"/>
    <mergeCell ref="A6:J6"/>
    <mergeCell ref="I7:J7"/>
    <mergeCell ref="A30:J30"/>
    <mergeCell ref="D14:I14"/>
    <mergeCell ref="D15:I15"/>
    <mergeCell ref="D18:I18"/>
    <mergeCell ref="A21:J21"/>
    <mergeCell ref="D22:I22"/>
    <mergeCell ref="D23:I23"/>
    <mergeCell ref="D24:I24"/>
    <mergeCell ref="A26:J26"/>
    <mergeCell ref="A27:J27"/>
    <mergeCell ref="A28:J28"/>
    <mergeCell ref="D25:I25"/>
    <mergeCell ref="A43:E43"/>
    <mergeCell ref="H44:J44"/>
    <mergeCell ref="A45:J45"/>
    <mergeCell ref="A46:J46"/>
    <mergeCell ref="A31:J31"/>
    <mergeCell ref="A32:J32"/>
    <mergeCell ref="A34:J34"/>
    <mergeCell ref="A35:E35"/>
    <mergeCell ref="A36:J36"/>
    <mergeCell ref="A38:J38"/>
  </mergeCells>
  <phoneticPr fontId="2" type="noConversion"/>
  <printOptions horizontalCentered="1"/>
  <pageMargins left="0.23622047244094491" right="0.27559055118110237" top="0.23622047244094491" bottom="0" header="0.23622047244094491" footer="0.23622047244094491"/>
  <pageSetup paperSize="9" scale="5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45B4-6A0A-4D60-8601-4A27CD774F56}">
  <dimension ref="B1:G9"/>
  <sheetViews>
    <sheetView workbookViewId="0">
      <selection activeCell="C5" sqref="B5:C5"/>
    </sheetView>
  </sheetViews>
  <sheetFormatPr defaultRowHeight="16.5"/>
  <cols>
    <col min="2" max="2" width="15.75" customWidth="1"/>
    <col min="3" max="3" width="81.25" customWidth="1"/>
    <col min="4" max="4" width="12.625" customWidth="1"/>
    <col min="5" max="5" width="13.25" customWidth="1"/>
  </cols>
  <sheetData>
    <row r="1" spans="2:7">
      <c r="E1" s="61">
        <v>0.22600000000000001</v>
      </c>
    </row>
    <row r="2" spans="2:7">
      <c r="B2" s="61" t="s">
        <v>46</v>
      </c>
      <c r="C2" s="61" t="s">
        <v>47</v>
      </c>
      <c r="D2" s="61" t="s">
        <v>48</v>
      </c>
      <c r="E2" s="61" t="s">
        <v>49</v>
      </c>
      <c r="F2" s="62"/>
      <c r="G2" s="62"/>
    </row>
    <row r="3" spans="2:7">
      <c r="B3" s="60"/>
      <c r="C3" s="60"/>
      <c r="D3" s="60"/>
    </row>
    <row r="4" spans="2:7" s="57" customFormat="1" ht="60">
      <c r="B4" s="58" t="s">
        <v>50</v>
      </c>
      <c r="C4" s="59" t="s">
        <v>51</v>
      </c>
      <c r="D4" s="63">
        <v>3503</v>
      </c>
      <c r="E4" s="64">
        <f>D4*$E$1</f>
        <v>791.678</v>
      </c>
    </row>
    <row r="5" spans="2:7" s="57" customFormat="1" ht="75">
      <c r="B5" s="58" t="s">
        <v>52</v>
      </c>
      <c r="C5" s="59" t="s">
        <v>53</v>
      </c>
      <c r="D5" s="63">
        <v>3209</v>
      </c>
      <c r="E5" s="64">
        <f t="shared" ref="E5:E9" si="0">D5*$E$1</f>
        <v>725.23400000000004</v>
      </c>
    </row>
    <row r="6" spans="2:7" s="57" customFormat="1" ht="63" customHeight="1">
      <c r="B6" s="58" t="s">
        <v>54</v>
      </c>
      <c r="C6" s="59" t="s">
        <v>55</v>
      </c>
      <c r="D6" s="63">
        <v>3703</v>
      </c>
      <c r="E6" s="64">
        <f t="shared" si="0"/>
        <v>836.87800000000004</v>
      </c>
    </row>
    <row r="7" spans="2:7" s="57" customFormat="1" ht="90">
      <c r="B7" s="58" t="s">
        <v>56</v>
      </c>
      <c r="C7" s="59" t="s">
        <v>57</v>
      </c>
      <c r="D7" s="63">
        <v>4675</v>
      </c>
      <c r="E7" s="64">
        <f t="shared" si="0"/>
        <v>1056.55</v>
      </c>
    </row>
    <row r="8" spans="2:7" s="57" customFormat="1" ht="90">
      <c r="B8" s="58" t="s">
        <v>58</v>
      </c>
      <c r="C8" s="59" t="s">
        <v>59</v>
      </c>
      <c r="D8" s="63">
        <v>4675</v>
      </c>
      <c r="E8" s="64">
        <f t="shared" si="0"/>
        <v>1056.55</v>
      </c>
    </row>
    <row r="9" spans="2:7" s="57" customFormat="1" ht="60">
      <c r="B9" s="59" t="s">
        <v>60</v>
      </c>
      <c r="C9" s="59" t="s">
        <v>61</v>
      </c>
      <c r="D9" s="63">
        <v>5200</v>
      </c>
      <c r="E9" s="64">
        <f t="shared" si="0"/>
        <v>1175.2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3</vt:i4>
      </vt:variant>
    </vt:vector>
  </HeadingPairs>
  <TitlesOfParts>
    <vt:vector size="7" baseType="lpstr">
      <vt:lpstr>PTC -12 units to XL</vt:lpstr>
      <vt:lpstr>PTT</vt:lpstr>
      <vt:lpstr>PTC</vt:lpstr>
      <vt:lpstr>reference</vt:lpstr>
      <vt:lpstr>PTC!Print_Area</vt:lpstr>
      <vt:lpstr>'PTC -12 units to XL'!Print_Area</vt:lpstr>
      <vt:lpstr>PTT!Print_Area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陳光南</dc:creator>
  <cp:keywords/>
  <dc:description/>
  <cp:lastModifiedBy>Justin Chou</cp:lastModifiedBy>
  <cp:revision/>
  <cp:lastPrinted>2026-03-26T08:17:26Z</cp:lastPrinted>
  <dcterms:created xsi:type="dcterms:W3CDTF">2002-05-08T03:52:34Z</dcterms:created>
  <dcterms:modified xsi:type="dcterms:W3CDTF">2026-03-26T09:22:58Z</dcterms:modified>
  <cp:category/>
  <cp:contentStatus/>
</cp:coreProperties>
</file>