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digital_buck" sheetId="2" state="visible" r:id="rId3"/>
    <sheet name="digital_buck_current_ver" sheetId="3" state="visible" r:id="rId4"/>
    <sheet name="Buck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<sst xmlns="http://schemas.openxmlformats.org/spreadsheetml/2006/main" count="127" uniqueCount="74">
  <si>
    <t xml:space="preserve">FB pin</t>
  </si>
  <si>
    <t xml:space="preserve">DAC max out</t>
  </si>
  <si>
    <t xml:space="preserve">absolute worse cases</t>
  </si>
  <si>
    <t xml:space="preserve">DAC min out</t>
  </si>
  <si>
    <t xml:space="preserve">deviation1</t>
  </si>
  <si>
    <t xml:space="preserve">deviation2</t>
  </si>
  <si>
    <t xml:space="preserve">R1 GND</t>
  </si>
  <si>
    <t xml:space="preserve">Vout max</t>
  </si>
  <si>
    <t xml:space="preserve">R3 DAC</t>
  </si>
  <si>
    <t xml:space="preserve">Vout min</t>
  </si>
  <si>
    <t xml:space="preserve">R2 FB</t>
  </si>
  <si>
    <t xml:space="preserve">DAC out</t>
  </si>
  <si>
    <t xml:space="preserve">Vout_with_DAC</t>
  </si>
  <si>
    <t xml:space="preserve">sgn</t>
  </si>
  <si>
    <t xml:space="preserve">DAC value</t>
  </si>
  <si>
    <t xml:space="preserve">Vdac_out</t>
  </si>
  <si>
    <t xml:space="preserve">c++ code</t>
  </si>
  <si>
    <t xml:space="preserve">measured</t>
  </si>
  <si>
    <t xml:space="preserve">Mess-xcel</t>
  </si>
  <si>
    <t xml:space="preserve">Mess-code</t>
  </si>
  <si>
    <t xml:space="preserve">mess_delta</t>
  </si>
  <si>
    <t xml:space="preserve">average</t>
  </si>
  <si>
    <t xml:space="preserve">DAC_V</t>
  </si>
  <si>
    <t xml:space="preserve">DAC</t>
  </si>
  <si>
    <t xml:space="preserve">R1_current</t>
  </si>
  <si>
    <t xml:space="preserve">R2_current</t>
  </si>
  <si>
    <t xml:space="preserve">R3_current</t>
  </si>
  <si>
    <t xml:space="preserve">code_diff</t>
  </si>
  <si>
    <t xml:space="preserve">code_diff [%]</t>
  </si>
  <si>
    <t xml:space="preserve">delta</t>
  </si>
  <si>
    <t xml:space="preserve">Mess-xcel [%]</t>
  </si>
  <si>
    <t xml:space="preserve">Vin_max [V]</t>
  </si>
  <si>
    <t xml:space="preserve">Vin_min [V]</t>
  </si>
  <si>
    <t xml:space="preserve">Vin_nom [V]</t>
  </si>
  <si>
    <t xml:space="preserve">Vout [V]</t>
  </si>
  <si>
    <t xml:space="preserve">load impedance</t>
  </si>
  <si>
    <t xml:space="preserve">Iout [A]</t>
  </si>
  <si>
    <t xml:space="preserve">fsw [kHz]</t>
  </si>
  <si>
    <t xml:space="preserve">D_max</t>
  </si>
  <si>
    <t xml:space="preserve">L [uH]</t>
  </si>
  <si>
    <t xml:space="preserve">D_min</t>
  </si>
  <si>
    <t xml:space="preserve">D_nom</t>
  </si>
  <si>
    <t xml:space="preserve">K</t>
  </si>
  <si>
    <t xml:space="preserve">Cross over f [kHz]</t>
  </si>
  <si>
    <t xml:space="preserve">Lmin</t>
  </si>
  <si>
    <t xml:space="preserve">L_Vmax [uH]</t>
  </si>
  <si>
    <t xml:space="preserve">L_Vmin [uH]</t>
  </si>
  <si>
    <t xml:space="preserve">L_Vnom [uH]</t>
  </si>
  <si>
    <t xml:space="preserve">L_decided [uH]</t>
  </si>
  <si>
    <t xml:space="preserve">INDUCTOR CURRENT</t>
  </si>
  <si>
    <t xml:space="preserve">I_inductor(RMS)_Vmax [A]</t>
  </si>
  <si>
    <t xml:space="preserve">I_inductor(RMS)_Vmin [A]</t>
  </si>
  <si>
    <t xml:space="preserve">I_inductor(RMS)_Vnom [A]</t>
  </si>
  <si>
    <t xml:space="preserve">I_inductor(peack)_Vmax [A]</t>
  </si>
  <si>
    <t xml:space="preserve">I_inductor(peack)_Vmin [A]</t>
  </si>
  <si>
    <t xml:space="preserve">I_inductor(peack)_Vnom [A]</t>
  </si>
  <si>
    <t xml:space="preserve">Capacitors</t>
  </si>
  <si>
    <t xml:space="preserve">Cout_min [uF]</t>
  </si>
  <si>
    <t xml:space="preserve">Cout [uF]</t>
  </si>
  <si>
    <t xml:space="preserve">Cout_ESR</t>
  </si>
  <si>
    <t xml:space="preserve">Vout_ripple(Vpp)_Vin_max [V]</t>
  </si>
  <si>
    <t xml:space="preserve">Vout_ripple(Vpp)_Vin_min [V]</t>
  </si>
  <si>
    <t xml:space="preserve">Vout_ripple(Vpp)_Vin_nom [V]</t>
  </si>
  <si>
    <t xml:space="preserve">Compensation network</t>
  </si>
  <si>
    <t xml:space="preserve">G_DC</t>
  </si>
  <si>
    <t xml:space="preserve">Gain</t>
  </si>
  <si>
    <r>
      <rPr>
        <sz val="11"/>
        <color rgb="FF000000"/>
        <rFont val="Calibri"/>
        <family val="2"/>
        <charset val="1"/>
      </rPr>
      <t xml:space="preserve">Rz [k</t>
    </r>
    <r>
      <rPr>
        <sz val="11"/>
        <color rgb="FF000000"/>
        <rFont val="Times New Roman"/>
        <family val="1"/>
        <charset val="1"/>
      </rPr>
      <t xml:space="preserve">Ω</t>
    </r>
    <r>
      <rPr>
        <sz val="11"/>
        <color rgb="FF000000"/>
        <rFont val="Calibri"/>
        <family val="2"/>
        <charset val="1"/>
      </rPr>
      <t xml:space="preserve">]</t>
    </r>
  </si>
  <si>
    <t xml:space="preserve">PL</t>
  </si>
  <si>
    <t xml:space="preserve">PB</t>
  </si>
  <si>
    <t xml:space="preserve">k</t>
  </si>
  <si>
    <t xml:space="preserve">Fz1 [kHz]</t>
  </si>
  <si>
    <t xml:space="preserve">Fp1 [kHz]</t>
  </si>
  <si>
    <t xml:space="preserve">Cz [nF]</t>
  </si>
  <si>
    <t xml:space="preserve">Cp [nF]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</si>
</sst>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00"/>
    <numFmt numFmtId="167" formatCode="#.000"/>
    <numFmt numFmtId="168" formatCode="0.000"/>
    <numFmt numFmtId="169" formatCode="##0.00E+00"/>
  </numFmts>
  <fonts count="11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Segoe U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charset val="238"/>
    </font>
    <font>
      <sz val="11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ED7D31"/>
      <rgbColor rgb="FF595959"/>
      <rgbColor rgb="FFA5A5A5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Sheet1!$B$9:$B$264</c:f>
              <c:numCache>
                <c:formatCode>General</c:formatCode>
                <c:ptCount val="256"/>
                <c:pt idx="0">
                  <c:v>0</c:v>
                </c:pt>
                <c:pt idx="1">
                  <c:v>0.009765625</c:v>
                </c:pt>
                <c:pt idx="2">
                  <c:v>0.01953125</c:v>
                </c:pt>
                <c:pt idx="3">
                  <c:v>0.029296875</c:v>
                </c:pt>
                <c:pt idx="4">
                  <c:v>0.0390625</c:v>
                </c:pt>
                <c:pt idx="5">
                  <c:v>0.048828125</c:v>
                </c:pt>
                <c:pt idx="6">
                  <c:v>0.05859375</c:v>
                </c:pt>
                <c:pt idx="7">
                  <c:v>0.068359375</c:v>
                </c:pt>
                <c:pt idx="8">
                  <c:v>0.078125</c:v>
                </c:pt>
                <c:pt idx="9">
                  <c:v>0.087890625</c:v>
                </c:pt>
                <c:pt idx="10">
                  <c:v>0.09765625</c:v>
                </c:pt>
                <c:pt idx="11">
                  <c:v>0.107421875</c:v>
                </c:pt>
                <c:pt idx="12">
                  <c:v>0.1171875</c:v>
                </c:pt>
                <c:pt idx="13">
                  <c:v>0.126953125</c:v>
                </c:pt>
                <c:pt idx="14">
                  <c:v>0.13671875</c:v>
                </c:pt>
                <c:pt idx="15">
                  <c:v>0.146484375</c:v>
                </c:pt>
                <c:pt idx="16">
                  <c:v>0.15625</c:v>
                </c:pt>
                <c:pt idx="17">
                  <c:v>0.166015625</c:v>
                </c:pt>
                <c:pt idx="18">
                  <c:v>0.17578125</c:v>
                </c:pt>
                <c:pt idx="19">
                  <c:v>0.185546875</c:v>
                </c:pt>
                <c:pt idx="20">
                  <c:v>0.1953125</c:v>
                </c:pt>
                <c:pt idx="21">
                  <c:v>0.205078125</c:v>
                </c:pt>
                <c:pt idx="22">
                  <c:v>0.21484375</c:v>
                </c:pt>
                <c:pt idx="23">
                  <c:v>0.224609375</c:v>
                </c:pt>
                <c:pt idx="24">
                  <c:v>0.234375</c:v>
                </c:pt>
                <c:pt idx="25">
                  <c:v>0.244140625</c:v>
                </c:pt>
                <c:pt idx="26">
                  <c:v>0.25390625</c:v>
                </c:pt>
                <c:pt idx="27">
                  <c:v>0.263671875</c:v>
                </c:pt>
                <c:pt idx="28">
                  <c:v>0.2734375</c:v>
                </c:pt>
                <c:pt idx="29">
                  <c:v>0.283203125</c:v>
                </c:pt>
                <c:pt idx="30">
                  <c:v>0.29296875</c:v>
                </c:pt>
                <c:pt idx="31">
                  <c:v>0.302734375</c:v>
                </c:pt>
                <c:pt idx="32">
                  <c:v>0.3125</c:v>
                </c:pt>
                <c:pt idx="33">
                  <c:v>0.322265625</c:v>
                </c:pt>
                <c:pt idx="34">
                  <c:v>0.33203125</c:v>
                </c:pt>
                <c:pt idx="35">
                  <c:v>0.341796875</c:v>
                </c:pt>
                <c:pt idx="36">
                  <c:v>0.3515625</c:v>
                </c:pt>
                <c:pt idx="37">
                  <c:v>0.361328125</c:v>
                </c:pt>
                <c:pt idx="38">
                  <c:v>0.37109375</c:v>
                </c:pt>
                <c:pt idx="39">
                  <c:v>0.380859375</c:v>
                </c:pt>
                <c:pt idx="40">
                  <c:v>0.390625</c:v>
                </c:pt>
                <c:pt idx="41">
                  <c:v>0.400390625</c:v>
                </c:pt>
                <c:pt idx="42">
                  <c:v>0.41015625</c:v>
                </c:pt>
                <c:pt idx="43">
                  <c:v>0.419921875</c:v>
                </c:pt>
                <c:pt idx="44">
                  <c:v>0.4296875</c:v>
                </c:pt>
                <c:pt idx="45">
                  <c:v>0.439453125</c:v>
                </c:pt>
                <c:pt idx="46">
                  <c:v>0.44921875</c:v>
                </c:pt>
                <c:pt idx="47">
                  <c:v>0.458984375</c:v>
                </c:pt>
                <c:pt idx="48">
                  <c:v>0.46875</c:v>
                </c:pt>
                <c:pt idx="49">
                  <c:v>0.478515625</c:v>
                </c:pt>
                <c:pt idx="50">
                  <c:v>0.48828125</c:v>
                </c:pt>
                <c:pt idx="51">
                  <c:v>0.498046875</c:v>
                </c:pt>
                <c:pt idx="52">
                  <c:v>0.5078125</c:v>
                </c:pt>
                <c:pt idx="53">
                  <c:v>0.517578125</c:v>
                </c:pt>
                <c:pt idx="54">
                  <c:v>0.52734375</c:v>
                </c:pt>
                <c:pt idx="55">
                  <c:v>0.537109375</c:v>
                </c:pt>
                <c:pt idx="56">
                  <c:v>0.546875</c:v>
                </c:pt>
                <c:pt idx="57">
                  <c:v>0.556640625</c:v>
                </c:pt>
                <c:pt idx="58">
                  <c:v>0.56640625</c:v>
                </c:pt>
                <c:pt idx="59">
                  <c:v>0.576171875</c:v>
                </c:pt>
                <c:pt idx="60">
                  <c:v>0.5859375</c:v>
                </c:pt>
                <c:pt idx="61">
                  <c:v>0.595703125</c:v>
                </c:pt>
                <c:pt idx="62">
                  <c:v>0.60546875</c:v>
                </c:pt>
                <c:pt idx="63">
                  <c:v>0.615234375</c:v>
                </c:pt>
                <c:pt idx="64">
                  <c:v>0.625</c:v>
                </c:pt>
                <c:pt idx="65">
                  <c:v>0.634765625</c:v>
                </c:pt>
                <c:pt idx="66">
                  <c:v>0.64453125</c:v>
                </c:pt>
                <c:pt idx="67">
                  <c:v>0.654296875</c:v>
                </c:pt>
                <c:pt idx="68">
                  <c:v>0.6640625</c:v>
                </c:pt>
                <c:pt idx="69">
                  <c:v>0.673828125</c:v>
                </c:pt>
                <c:pt idx="70">
                  <c:v>0.68359375</c:v>
                </c:pt>
                <c:pt idx="71">
                  <c:v>0.693359375</c:v>
                </c:pt>
                <c:pt idx="72">
                  <c:v>0.703125</c:v>
                </c:pt>
                <c:pt idx="73">
                  <c:v>0.712890625</c:v>
                </c:pt>
                <c:pt idx="74">
                  <c:v>0.72265625</c:v>
                </c:pt>
                <c:pt idx="75">
                  <c:v>0.732421875</c:v>
                </c:pt>
                <c:pt idx="76">
                  <c:v>0.7421875</c:v>
                </c:pt>
                <c:pt idx="77">
                  <c:v>0.751953125</c:v>
                </c:pt>
                <c:pt idx="78">
                  <c:v>0.76171875</c:v>
                </c:pt>
                <c:pt idx="79">
                  <c:v>0.771484375</c:v>
                </c:pt>
                <c:pt idx="80">
                  <c:v>0.78125</c:v>
                </c:pt>
                <c:pt idx="81">
                  <c:v>0.791015625</c:v>
                </c:pt>
                <c:pt idx="82">
                  <c:v>0.80078125</c:v>
                </c:pt>
                <c:pt idx="83">
                  <c:v>0.810546875</c:v>
                </c:pt>
                <c:pt idx="84">
                  <c:v>0.8203125</c:v>
                </c:pt>
                <c:pt idx="85">
                  <c:v>0.830078125</c:v>
                </c:pt>
                <c:pt idx="86">
                  <c:v>0.83984375</c:v>
                </c:pt>
                <c:pt idx="87">
                  <c:v>0.849609375</c:v>
                </c:pt>
                <c:pt idx="88">
                  <c:v>0.859375</c:v>
                </c:pt>
                <c:pt idx="89">
                  <c:v>0.869140625</c:v>
                </c:pt>
                <c:pt idx="90">
                  <c:v>0.87890625</c:v>
                </c:pt>
                <c:pt idx="91">
                  <c:v>0.888671875</c:v>
                </c:pt>
                <c:pt idx="92">
                  <c:v>0.8984375</c:v>
                </c:pt>
                <c:pt idx="93">
                  <c:v>0.908203125</c:v>
                </c:pt>
                <c:pt idx="94">
                  <c:v>0.91796875</c:v>
                </c:pt>
                <c:pt idx="95">
                  <c:v>0.927734375</c:v>
                </c:pt>
                <c:pt idx="96">
                  <c:v>0.9375</c:v>
                </c:pt>
                <c:pt idx="97">
                  <c:v>0.947265625</c:v>
                </c:pt>
                <c:pt idx="98">
                  <c:v>0.95703125</c:v>
                </c:pt>
                <c:pt idx="99">
                  <c:v>0.966796875</c:v>
                </c:pt>
                <c:pt idx="100">
                  <c:v>0.9765625</c:v>
                </c:pt>
                <c:pt idx="101">
                  <c:v>0.986328125</c:v>
                </c:pt>
                <c:pt idx="102">
                  <c:v>0.99609375</c:v>
                </c:pt>
                <c:pt idx="103">
                  <c:v>1.005859375</c:v>
                </c:pt>
                <c:pt idx="104">
                  <c:v>1.015625</c:v>
                </c:pt>
                <c:pt idx="105">
                  <c:v>1.025390625</c:v>
                </c:pt>
                <c:pt idx="106">
                  <c:v>1.03515625</c:v>
                </c:pt>
                <c:pt idx="107">
                  <c:v>1.044921875</c:v>
                </c:pt>
                <c:pt idx="108">
                  <c:v>1.0546875</c:v>
                </c:pt>
                <c:pt idx="109">
                  <c:v>1.064453125</c:v>
                </c:pt>
                <c:pt idx="110">
                  <c:v>1.07421875</c:v>
                </c:pt>
                <c:pt idx="111">
                  <c:v>1.083984375</c:v>
                </c:pt>
                <c:pt idx="112">
                  <c:v>1.09375</c:v>
                </c:pt>
                <c:pt idx="113">
                  <c:v>1.103515625</c:v>
                </c:pt>
                <c:pt idx="114">
                  <c:v>1.11328125</c:v>
                </c:pt>
                <c:pt idx="115">
                  <c:v>1.123046875</c:v>
                </c:pt>
                <c:pt idx="116">
                  <c:v>1.1328125</c:v>
                </c:pt>
                <c:pt idx="117">
                  <c:v>1.142578125</c:v>
                </c:pt>
                <c:pt idx="118">
                  <c:v>1.15234375</c:v>
                </c:pt>
                <c:pt idx="119">
                  <c:v>1.162109375</c:v>
                </c:pt>
                <c:pt idx="120">
                  <c:v>1.171875</c:v>
                </c:pt>
                <c:pt idx="121">
                  <c:v>1.181640625</c:v>
                </c:pt>
                <c:pt idx="122">
                  <c:v>1.19140625</c:v>
                </c:pt>
                <c:pt idx="123">
                  <c:v>1.201171875</c:v>
                </c:pt>
                <c:pt idx="124">
                  <c:v>1.2109375</c:v>
                </c:pt>
                <c:pt idx="125">
                  <c:v>1.220703125</c:v>
                </c:pt>
                <c:pt idx="126">
                  <c:v>1.23046875</c:v>
                </c:pt>
                <c:pt idx="127">
                  <c:v>1.240234375</c:v>
                </c:pt>
                <c:pt idx="128">
                  <c:v>1.25</c:v>
                </c:pt>
                <c:pt idx="129">
                  <c:v>1.259765625</c:v>
                </c:pt>
                <c:pt idx="130">
                  <c:v>1.26953125</c:v>
                </c:pt>
                <c:pt idx="131">
                  <c:v>1.279296875</c:v>
                </c:pt>
                <c:pt idx="132">
                  <c:v>1.2890625</c:v>
                </c:pt>
                <c:pt idx="133">
                  <c:v>1.298828125</c:v>
                </c:pt>
                <c:pt idx="134">
                  <c:v>1.30859375</c:v>
                </c:pt>
                <c:pt idx="135">
                  <c:v>1.318359375</c:v>
                </c:pt>
                <c:pt idx="136">
                  <c:v>1.328125</c:v>
                </c:pt>
                <c:pt idx="137">
                  <c:v>1.337890625</c:v>
                </c:pt>
                <c:pt idx="138">
                  <c:v>1.34765625</c:v>
                </c:pt>
                <c:pt idx="139">
                  <c:v>1.357421875</c:v>
                </c:pt>
                <c:pt idx="140">
                  <c:v>1.3671875</c:v>
                </c:pt>
                <c:pt idx="141">
                  <c:v>1.376953125</c:v>
                </c:pt>
                <c:pt idx="142">
                  <c:v>1.38671875</c:v>
                </c:pt>
                <c:pt idx="143">
                  <c:v>1.396484375</c:v>
                </c:pt>
                <c:pt idx="144">
                  <c:v>1.40625</c:v>
                </c:pt>
                <c:pt idx="145">
                  <c:v>1.416015625</c:v>
                </c:pt>
                <c:pt idx="146">
                  <c:v>1.42578125</c:v>
                </c:pt>
                <c:pt idx="147">
                  <c:v>1.435546875</c:v>
                </c:pt>
                <c:pt idx="148">
                  <c:v>1.4453125</c:v>
                </c:pt>
                <c:pt idx="149">
                  <c:v>1.455078125</c:v>
                </c:pt>
                <c:pt idx="150">
                  <c:v>1.46484375</c:v>
                </c:pt>
                <c:pt idx="151">
                  <c:v>1.474609375</c:v>
                </c:pt>
                <c:pt idx="152">
                  <c:v>1.484375</c:v>
                </c:pt>
                <c:pt idx="153">
                  <c:v>1.494140625</c:v>
                </c:pt>
                <c:pt idx="154">
                  <c:v>1.50390625</c:v>
                </c:pt>
                <c:pt idx="155">
                  <c:v>1.513671875</c:v>
                </c:pt>
                <c:pt idx="156">
                  <c:v>1.5234375</c:v>
                </c:pt>
                <c:pt idx="157">
                  <c:v>1.533203125</c:v>
                </c:pt>
                <c:pt idx="158">
                  <c:v>1.54296875</c:v>
                </c:pt>
                <c:pt idx="159">
                  <c:v>1.552734375</c:v>
                </c:pt>
                <c:pt idx="160">
                  <c:v>1.5625</c:v>
                </c:pt>
                <c:pt idx="161">
                  <c:v>1.572265625</c:v>
                </c:pt>
                <c:pt idx="162">
                  <c:v>1.58203125</c:v>
                </c:pt>
                <c:pt idx="163">
                  <c:v>1.591796875</c:v>
                </c:pt>
                <c:pt idx="164">
                  <c:v>1.6015625</c:v>
                </c:pt>
                <c:pt idx="165">
                  <c:v>1.611328125</c:v>
                </c:pt>
                <c:pt idx="166">
                  <c:v>1.62109375</c:v>
                </c:pt>
                <c:pt idx="167">
                  <c:v>1.630859375</c:v>
                </c:pt>
                <c:pt idx="168">
                  <c:v>1.640625</c:v>
                </c:pt>
                <c:pt idx="169">
                  <c:v>1.650390625</c:v>
                </c:pt>
                <c:pt idx="170">
                  <c:v>1.66015625</c:v>
                </c:pt>
                <c:pt idx="171">
                  <c:v>1.669921875</c:v>
                </c:pt>
                <c:pt idx="172">
                  <c:v>1.6796875</c:v>
                </c:pt>
                <c:pt idx="173">
                  <c:v>1.689453125</c:v>
                </c:pt>
                <c:pt idx="174">
                  <c:v>1.69921875</c:v>
                </c:pt>
                <c:pt idx="175">
                  <c:v>1.708984375</c:v>
                </c:pt>
                <c:pt idx="176">
                  <c:v>1.71875</c:v>
                </c:pt>
                <c:pt idx="177">
                  <c:v>1.728515625</c:v>
                </c:pt>
                <c:pt idx="178">
                  <c:v>1.73828125</c:v>
                </c:pt>
                <c:pt idx="179">
                  <c:v>1.748046875</c:v>
                </c:pt>
                <c:pt idx="180">
                  <c:v>1.7578125</c:v>
                </c:pt>
                <c:pt idx="181">
                  <c:v>1.767578125</c:v>
                </c:pt>
                <c:pt idx="182">
                  <c:v>1.77734375</c:v>
                </c:pt>
                <c:pt idx="183">
                  <c:v>1.787109375</c:v>
                </c:pt>
                <c:pt idx="184">
                  <c:v>1.796875</c:v>
                </c:pt>
                <c:pt idx="185">
                  <c:v>1.806640625</c:v>
                </c:pt>
                <c:pt idx="186">
                  <c:v>1.81640625</c:v>
                </c:pt>
                <c:pt idx="187">
                  <c:v>1.826171875</c:v>
                </c:pt>
                <c:pt idx="188">
                  <c:v>1.8359375</c:v>
                </c:pt>
                <c:pt idx="189">
                  <c:v>1.845703125</c:v>
                </c:pt>
                <c:pt idx="190">
                  <c:v>1.85546875</c:v>
                </c:pt>
                <c:pt idx="191">
                  <c:v>1.865234375</c:v>
                </c:pt>
                <c:pt idx="192">
                  <c:v>1.875</c:v>
                </c:pt>
                <c:pt idx="193">
                  <c:v>1.884765625</c:v>
                </c:pt>
                <c:pt idx="194">
                  <c:v>1.89453125</c:v>
                </c:pt>
                <c:pt idx="195">
                  <c:v>1.904296875</c:v>
                </c:pt>
                <c:pt idx="196">
                  <c:v>1.9140625</c:v>
                </c:pt>
                <c:pt idx="197">
                  <c:v>1.923828125</c:v>
                </c:pt>
                <c:pt idx="198">
                  <c:v>1.93359375</c:v>
                </c:pt>
                <c:pt idx="199">
                  <c:v>1.943359375</c:v>
                </c:pt>
                <c:pt idx="200">
                  <c:v>1.953125</c:v>
                </c:pt>
                <c:pt idx="201">
                  <c:v>1.962890625</c:v>
                </c:pt>
                <c:pt idx="202">
                  <c:v>1.97265625</c:v>
                </c:pt>
                <c:pt idx="203">
                  <c:v>1.982421875</c:v>
                </c:pt>
                <c:pt idx="204">
                  <c:v>1.9921875</c:v>
                </c:pt>
                <c:pt idx="205">
                  <c:v>2.001953125</c:v>
                </c:pt>
                <c:pt idx="206">
                  <c:v>2.01171875</c:v>
                </c:pt>
                <c:pt idx="207">
                  <c:v>2.021484375</c:v>
                </c:pt>
                <c:pt idx="208">
                  <c:v>2.03125</c:v>
                </c:pt>
                <c:pt idx="209">
                  <c:v>2.041015625</c:v>
                </c:pt>
                <c:pt idx="210">
                  <c:v>2.05078125</c:v>
                </c:pt>
                <c:pt idx="211">
                  <c:v>2.060546875</c:v>
                </c:pt>
                <c:pt idx="212">
                  <c:v>2.0703125</c:v>
                </c:pt>
                <c:pt idx="213">
                  <c:v>2.080078125</c:v>
                </c:pt>
                <c:pt idx="214">
                  <c:v>2.08984375</c:v>
                </c:pt>
                <c:pt idx="215">
                  <c:v>2.099609375</c:v>
                </c:pt>
                <c:pt idx="216">
                  <c:v>2.109375</c:v>
                </c:pt>
                <c:pt idx="217">
                  <c:v>2.119140625</c:v>
                </c:pt>
                <c:pt idx="218">
                  <c:v>2.12890625</c:v>
                </c:pt>
                <c:pt idx="219">
                  <c:v>2.138671875</c:v>
                </c:pt>
                <c:pt idx="220">
                  <c:v>2.1484375</c:v>
                </c:pt>
                <c:pt idx="221">
                  <c:v>2.158203125</c:v>
                </c:pt>
                <c:pt idx="222">
                  <c:v>2.16796875</c:v>
                </c:pt>
                <c:pt idx="223">
                  <c:v>2.177734375</c:v>
                </c:pt>
                <c:pt idx="224">
                  <c:v>2.1875</c:v>
                </c:pt>
                <c:pt idx="225">
                  <c:v>2.197265625</c:v>
                </c:pt>
                <c:pt idx="226">
                  <c:v>2.20703125</c:v>
                </c:pt>
                <c:pt idx="227">
                  <c:v>2.216796875</c:v>
                </c:pt>
                <c:pt idx="228">
                  <c:v>2.2265625</c:v>
                </c:pt>
                <c:pt idx="229">
                  <c:v>2.236328125</c:v>
                </c:pt>
                <c:pt idx="230">
                  <c:v>2.24609375</c:v>
                </c:pt>
                <c:pt idx="231">
                  <c:v>2.255859375</c:v>
                </c:pt>
                <c:pt idx="232">
                  <c:v>2.265625</c:v>
                </c:pt>
                <c:pt idx="233">
                  <c:v>2.275390625</c:v>
                </c:pt>
                <c:pt idx="234">
                  <c:v>2.28515625</c:v>
                </c:pt>
                <c:pt idx="235">
                  <c:v>2.294921875</c:v>
                </c:pt>
                <c:pt idx="236">
                  <c:v>2.3046875</c:v>
                </c:pt>
                <c:pt idx="237">
                  <c:v>2.314453125</c:v>
                </c:pt>
                <c:pt idx="238">
                  <c:v>2.32421875</c:v>
                </c:pt>
                <c:pt idx="239">
                  <c:v>2.333984375</c:v>
                </c:pt>
                <c:pt idx="240">
                  <c:v>2.34375</c:v>
                </c:pt>
                <c:pt idx="241">
                  <c:v>2.353515625</c:v>
                </c:pt>
                <c:pt idx="242">
                  <c:v>2.36328125</c:v>
                </c:pt>
                <c:pt idx="243">
                  <c:v>2.373046875</c:v>
                </c:pt>
                <c:pt idx="244">
                  <c:v>2.3828125</c:v>
                </c:pt>
                <c:pt idx="245">
                  <c:v>2.392578125</c:v>
                </c:pt>
                <c:pt idx="246">
                  <c:v>2.40234375</c:v>
                </c:pt>
                <c:pt idx="247">
                  <c:v>2.412109375</c:v>
                </c:pt>
                <c:pt idx="248">
                  <c:v>2.421875</c:v>
                </c:pt>
                <c:pt idx="249">
                  <c:v>2.431640625</c:v>
                </c:pt>
                <c:pt idx="250">
                  <c:v>2.44140625</c:v>
                </c:pt>
                <c:pt idx="251">
                  <c:v>2.451171875</c:v>
                </c:pt>
                <c:pt idx="252">
                  <c:v>2.4609375</c:v>
                </c:pt>
                <c:pt idx="253">
                  <c:v>2.470703125</c:v>
                </c:pt>
                <c:pt idx="254">
                  <c:v>2.48046875</c:v>
                </c:pt>
                <c:pt idx="255">
                  <c:v>2.490234375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Vout_with_DAC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Sheet1!$C$9:$C$264</c:f>
              <c:numCache>
                <c:formatCode>General</c:formatCode>
                <c:ptCount val="256"/>
                <c:pt idx="0">
                  <c:v>28.5</c:v>
                </c:pt>
                <c:pt idx="1">
                  <c:v>28.6050265330189</c:v>
                </c:pt>
                <c:pt idx="2">
                  <c:v>28.2899469339623</c:v>
                </c:pt>
                <c:pt idx="3">
                  <c:v>28.8150795990566</c:v>
                </c:pt>
                <c:pt idx="4">
                  <c:v>28.9201061320755</c:v>
                </c:pt>
                <c:pt idx="5">
                  <c:v>29.0251326650943</c:v>
                </c:pt>
                <c:pt idx="6">
                  <c:v>27.8698408018868</c:v>
                </c:pt>
                <c:pt idx="7">
                  <c:v>27.7648142688679</c:v>
                </c:pt>
                <c:pt idx="8">
                  <c:v>27.6597877358491</c:v>
                </c:pt>
                <c:pt idx="9">
                  <c:v>27.5547612028302</c:v>
                </c:pt>
                <c:pt idx="10">
                  <c:v>27.4497346698113</c:v>
                </c:pt>
                <c:pt idx="11">
                  <c:v>27.3447081367925</c:v>
                </c:pt>
                <c:pt idx="12">
                  <c:v>27.2396816037736</c:v>
                </c:pt>
                <c:pt idx="13">
                  <c:v>27.1346550707547</c:v>
                </c:pt>
                <c:pt idx="14">
                  <c:v>27.0296285377359</c:v>
                </c:pt>
                <c:pt idx="15">
                  <c:v>26.924602004717</c:v>
                </c:pt>
                <c:pt idx="16">
                  <c:v>26.8195754716981</c:v>
                </c:pt>
                <c:pt idx="17">
                  <c:v>26.7145489386792</c:v>
                </c:pt>
                <c:pt idx="18">
                  <c:v>26.6095224056604</c:v>
                </c:pt>
                <c:pt idx="19">
                  <c:v>26.5044958726415</c:v>
                </c:pt>
                <c:pt idx="20">
                  <c:v>26.3994693396226</c:v>
                </c:pt>
                <c:pt idx="21">
                  <c:v>26.2944428066038</c:v>
                </c:pt>
                <c:pt idx="22">
                  <c:v>26.1894162735849</c:v>
                </c:pt>
                <c:pt idx="23">
                  <c:v>26.084389740566</c:v>
                </c:pt>
                <c:pt idx="24">
                  <c:v>25.9793632075472</c:v>
                </c:pt>
                <c:pt idx="25">
                  <c:v>25.8743366745283</c:v>
                </c:pt>
                <c:pt idx="26">
                  <c:v>25.7693101415094</c:v>
                </c:pt>
                <c:pt idx="27">
                  <c:v>25.6642836084906</c:v>
                </c:pt>
                <c:pt idx="28">
                  <c:v>25.5592570754717</c:v>
                </c:pt>
                <c:pt idx="29">
                  <c:v>25.4542305424528</c:v>
                </c:pt>
                <c:pt idx="30">
                  <c:v>25.349204009434</c:v>
                </c:pt>
                <c:pt idx="31">
                  <c:v>25.2441774764151</c:v>
                </c:pt>
                <c:pt idx="32">
                  <c:v>25.1391509433962</c:v>
                </c:pt>
                <c:pt idx="33">
                  <c:v>25.0341244103774</c:v>
                </c:pt>
                <c:pt idx="34">
                  <c:v>24.9290978773585</c:v>
                </c:pt>
                <c:pt idx="35">
                  <c:v>24.8240713443396</c:v>
                </c:pt>
                <c:pt idx="36">
                  <c:v>24.7190448113208</c:v>
                </c:pt>
                <c:pt idx="37">
                  <c:v>24.6140182783019</c:v>
                </c:pt>
                <c:pt idx="38">
                  <c:v>24.508991745283</c:v>
                </c:pt>
                <c:pt idx="39">
                  <c:v>24.4039652122642</c:v>
                </c:pt>
                <c:pt idx="40">
                  <c:v>24.2989386792453</c:v>
                </c:pt>
                <c:pt idx="41">
                  <c:v>24.1939121462264</c:v>
                </c:pt>
                <c:pt idx="42">
                  <c:v>24.0888856132075</c:v>
                </c:pt>
                <c:pt idx="43">
                  <c:v>23.9838590801887</c:v>
                </c:pt>
                <c:pt idx="44">
                  <c:v>23.8788325471698</c:v>
                </c:pt>
                <c:pt idx="45">
                  <c:v>23.7738060141509</c:v>
                </c:pt>
                <c:pt idx="46">
                  <c:v>23.6687794811321</c:v>
                </c:pt>
                <c:pt idx="47">
                  <c:v>23.5637529481132</c:v>
                </c:pt>
                <c:pt idx="48">
                  <c:v>23.4587264150943</c:v>
                </c:pt>
                <c:pt idx="49">
                  <c:v>23.3536998820755</c:v>
                </c:pt>
                <c:pt idx="50">
                  <c:v>23.2486733490566</c:v>
                </c:pt>
                <c:pt idx="51">
                  <c:v>23.1436468160377</c:v>
                </c:pt>
                <c:pt idx="52">
                  <c:v>23.0386202830189</c:v>
                </c:pt>
                <c:pt idx="53">
                  <c:v>22.93359375</c:v>
                </c:pt>
                <c:pt idx="54">
                  <c:v>22.8285672169811</c:v>
                </c:pt>
                <c:pt idx="55">
                  <c:v>22.7235406839623</c:v>
                </c:pt>
                <c:pt idx="56">
                  <c:v>22.6185141509434</c:v>
                </c:pt>
                <c:pt idx="57">
                  <c:v>22.5134876179245</c:v>
                </c:pt>
                <c:pt idx="58">
                  <c:v>22.4084610849057</c:v>
                </c:pt>
                <c:pt idx="59">
                  <c:v>22.3034345518868</c:v>
                </c:pt>
                <c:pt idx="60">
                  <c:v>22.1984080188679</c:v>
                </c:pt>
                <c:pt idx="61">
                  <c:v>22.0933814858491</c:v>
                </c:pt>
                <c:pt idx="62">
                  <c:v>21.9883549528302</c:v>
                </c:pt>
                <c:pt idx="63">
                  <c:v>21.8833284198113</c:v>
                </c:pt>
                <c:pt idx="64">
                  <c:v>21.7783018867925</c:v>
                </c:pt>
                <c:pt idx="65">
                  <c:v>21.6732753537736</c:v>
                </c:pt>
                <c:pt idx="66">
                  <c:v>21.5682488207547</c:v>
                </c:pt>
                <c:pt idx="67">
                  <c:v>21.4632222877359</c:v>
                </c:pt>
                <c:pt idx="68">
                  <c:v>21.358195754717</c:v>
                </c:pt>
                <c:pt idx="69">
                  <c:v>21.2531692216981</c:v>
                </c:pt>
                <c:pt idx="70">
                  <c:v>21.1481426886792</c:v>
                </c:pt>
                <c:pt idx="71">
                  <c:v>21.0431161556604</c:v>
                </c:pt>
                <c:pt idx="72">
                  <c:v>20.9380896226415</c:v>
                </c:pt>
                <c:pt idx="73">
                  <c:v>20.8330630896226</c:v>
                </c:pt>
                <c:pt idx="74">
                  <c:v>20.7280365566038</c:v>
                </c:pt>
                <c:pt idx="75">
                  <c:v>20.6230100235849</c:v>
                </c:pt>
                <c:pt idx="76">
                  <c:v>20.517983490566</c:v>
                </c:pt>
                <c:pt idx="77">
                  <c:v>20.4129569575472</c:v>
                </c:pt>
                <c:pt idx="78">
                  <c:v>20.3079304245283</c:v>
                </c:pt>
                <c:pt idx="79">
                  <c:v>20.2029038915094</c:v>
                </c:pt>
                <c:pt idx="80">
                  <c:v>20.0978773584906</c:v>
                </c:pt>
                <c:pt idx="81">
                  <c:v>19.9928508254717</c:v>
                </c:pt>
                <c:pt idx="82">
                  <c:v>19.8878242924528</c:v>
                </c:pt>
                <c:pt idx="83">
                  <c:v>19.782797759434</c:v>
                </c:pt>
                <c:pt idx="84">
                  <c:v>19.6777712264151</c:v>
                </c:pt>
                <c:pt idx="85">
                  <c:v>19.5727446933962</c:v>
                </c:pt>
                <c:pt idx="86">
                  <c:v>19.4677181603774</c:v>
                </c:pt>
                <c:pt idx="87">
                  <c:v>19.3626916273585</c:v>
                </c:pt>
                <c:pt idx="88">
                  <c:v>19.2576650943396</c:v>
                </c:pt>
                <c:pt idx="89">
                  <c:v>19.1526385613208</c:v>
                </c:pt>
                <c:pt idx="90">
                  <c:v>19.0476120283019</c:v>
                </c:pt>
                <c:pt idx="91">
                  <c:v>18.942585495283</c:v>
                </c:pt>
                <c:pt idx="92">
                  <c:v>18.8375589622642</c:v>
                </c:pt>
                <c:pt idx="93">
                  <c:v>18.7325324292453</c:v>
                </c:pt>
                <c:pt idx="94">
                  <c:v>18.6275058962264</c:v>
                </c:pt>
                <c:pt idx="95">
                  <c:v>18.5224793632075</c:v>
                </c:pt>
                <c:pt idx="96">
                  <c:v>18.4174528301887</c:v>
                </c:pt>
                <c:pt idx="97">
                  <c:v>18.3124262971698</c:v>
                </c:pt>
                <c:pt idx="98">
                  <c:v>18.2073997641509</c:v>
                </c:pt>
                <c:pt idx="99">
                  <c:v>18.1023732311321</c:v>
                </c:pt>
                <c:pt idx="100">
                  <c:v>17.9973466981132</c:v>
                </c:pt>
                <c:pt idx="101">
                  <c:v>17.8923201650943</c:v>
                </c:pt>
                <c:pt idx="102">
                  <c:v>17.7872936320755</c:v>
                </c:pt>
                <c:pt idx="103">
                  <c:v>17.6822670990566</c:v>
                </c:pt>
                <c:pt idx="104">
                  <c:v>17.5772405660377</c:v>
                </c:pt>
                <c:pt idx="105">
                  <c:v>17.4722140330189</c:v>
                </c:pt>
                <c:pt idx="106">
                  <c:v>17.3671875</c:v>
                </c:pt>
                <c:pt idx="107">
                  <c:v>17.2621609669811</c:v>
                </c:pt>
                <c:pt idx="108">
                  <c:v>17.1571344339623</c:v>
                </c:pt>
                <c:pt idx="109">
                  <c:v>17.0521079009434</c:v>
                </c:pt>
                <c:pt idx="110">
                  <c:v>16.9470813679245</c:v>
                </c:pt>
                <c:pt idx="111">
                  <c:v>16.8420548349057</c:v>
                </c:pt>
                <c:pt idx="112">
                  <c:v>16.7370283018868</c:v>
                </c:pt>
                <c:pt idx="113">
                  <c:v>16.6320017688679</c:v>
                </c:pt>
                <c:pt idx="114">
                  <c:v>16.5269752358491</c:v>
                </c:pt>
                <c:pt idx="115">
                  <c:v>16.4219487028302</c:v>
                </c:pt>
                <c:pt idx="116">
                  <c:v>16.3169221698113</c:v>
                </c:pt>
                <c:pt idx="117">
                  <c:v>16.2118956367925</c:v>
                </c:pt>
                <c:pt idx="118">
                  <c:v>16.1068691037736</c:v>
                </c:pt>
                <c:pt idx="119">
                  <c:v>16.0018425707547</c:v>
                </c:pt>
                <c:pt idx="120">
                  <c:v>15.8968160377359</c:v>
                </c:pt>
                <c:pt idx="121">
                  <c:v>15.791789504717</c:v>
                </c:pt>
                <c:pt idx="122">
                  <c:v>15.6867629716981</c:v>
                </c:pt>
                <c:pt idx="123">
                  <c:v>15.5817364386792</c:v>
                </c:pt>
                <c:pt idx="124">
                  <c:v>15.4767099056604</c:v>
                </c:pt>
                <c:pt idx="125">
                  <c:v>15.3716833726415</c:v>
                </c:pt>
                <c:pt idx="126">
                  <c:v>15.2666568396226</c:v>
                </c:pt>
                <c:pt idx="127">
                  <c:v>15.1616303066038</c:v>
                </c:pt>
                <c:pt idx="128">
                  <c:v>15.0566037735849</c:v>
                </c:pt>
                <c:pt idx="129">
                  <c:v>14.951577240566</c:v>
                </c:pt>
                <c:pt idx="130">
                  <c:v>14.8465507075472</c:v>
                </c:pt>
                <c:pt idx="131">
                  <c:v>14.7415241745283</c:v>
                </c:pt>
                <c:pt idx="132">
                  <c:v>14.6364976415094</c:v>
                </c:pt>
                <c:pt idx="133">
                  <c:v>14.5314711084906</c:v>
                </c:pt>
                <c:pt idx="134">
                  <c:v>14.4264445754717</c:v>
                </c:pt>
                <c:pt idx="135">
                  <c:v>14.3214180424528</c:v>
                </c:pt>
                <c:pt idx="136">
                  <c:v>14.216391509434</c:v>
                </c:pt>
                <c:pt idx="137">
                  <c:v>14.1113649764151</c:v>
                </c:pt>
                <c:pt idx="138">
                  <c:v>14.0063384433962</c:v>
                </c:pt>
                <c:pt idx="139">
                  <c:v>13.9013119103774</c:v>
                </c:pt>
                <c:pt idx="140">
                  <c:v>13.7962853773585</c:v>
                </c:pt>
                <c:pt idx="141">
                  <c:v>13.6912588443396</c:v>
                </c:pt>
                <c:pt idx="142">
                  <c:v>13.5862323113208</c:v>
                </c:pt>
                <c:pt idx="143">
                  <c:v>13.4812057783019</c:v>
                </c:pt>
                <c:pt idx="144">
                  <c:v>13.376179245283</c:v>
                </c:pt>
                <c:pt idx="145">
                  <c:v>13.2711527122642</c:v>
                </c:pt>
                <c:pt idx="146">
                  <c:v>13.1661261792453</c:v>
                </c:pt>
                <c:pt idx="147">
                  <c:v>13.0610996462264</c:v>
                </c:pt>
                <c:pt idx="148">
                  <c:v>12.9560731132075</c:v>
                </c:pt>
                <c:pt idx="149">
                  <c:v>12.8510465801887</c:v>
                </c:pt>
                <c:pt idx="150">
                  <c:v>12.7460200471698</c:v>
                </c:pt>
                <c:pt idx="151">
                  <c:v>12.6409935141509</c:v>
                </c:pt>
                <c:pt idx="152">
                  <c:v>12.5359669811321</c:v>
                </c:pt>
                <c:pt idx="153">
                  <c:v>12.4309404481132</c:v>
                </c:pt>
                <c:pt idx="154">
                  <c:v>12.3259139150943</c:v>
                </c:pt>
                <c:pt idx="155">
                  <c:v>12.2208873820755</c:v>
                </c:pt>
                <c:pt idx="156">
                  <c:v>12.1158608490566</c:v>
                </c:pt>
                <c:pt idx="157">
                  <c:v>12.0108343160377</c:v>
                </c:pt>
                <c:pt idx="158">
                  <c:v>11.9058077830189</c:v>
                </c:pt>
                <c:pt idx="159">
                  <c:v>11.80078125</c:v>
                </c:pt>
                <c:pt idx="160">
                  <c:v>11.6957547169811</c:v>
                </c:pt>
                <c:pt idx="161">
                  <c:v>11.5907281839623</c:v>
                </c:pt>
                <c:pt idx="162">
                  <c:v>11.4857016509434</c:v>
                </c:pt>
                <c:pt idx="163">
                  <c:v>11.3806751179245</c:v>
                </c:pt>
                <c:pt idx="164">
                  <c:v>11.2756485849057</c:v>
                </c:pt>
                <c:pt idx="165">
                  <c:v>11.1706220518868</c:v>
                </c:pt>
                <c:pt idx="166">
                  <c:v>11.0655955188679</c:v>
                </c:pt>
                <c:pt idx="167">
                  <c:v>10.9605689858491</c:v>
                </c:pt>
                <c:pt idx="168">
                  <c:v>10.8555424528302</c:v>
                </c:pt>
                <c:pt idx="169">
                  <c:v>10.7505159198113</c:v>
                </c:pt>
                <c:pt idx="170">
                  <c:v>10.6454893867925</c:v>
                </c:pt>
                <c:pt idx="171">
                  <c:v>10.5404628537736</c:v>
                </c:pt>
                <c:pt idx="172">
                  <c:v>10.4354363207547</c:v>
                </c:pt>
                <c:pt idx="173">
                  <c:v>10.3304097877359</c:v>
                </c:pt>
                <c:pt idx="174">
                  <c:v>10.225383254717</c:v>
                </c:pt>
                <c:pt idx="175">
                  <c:v>10.1203567216981</c:v>
                </c:pt>
                <c:pt idx="176">
                  <c:v>10.0153301886792</c:v>
                </c:pt>
                <c:pt idx="177">
                  <c:v>9.91030365566038</c:v>
                </c:pt>
                <c:pt idx="178">
                  <c:v>9.80527712264151</c:v>
                </c:pt>
                <c:pt idx="179">
                  <c:v>9.70025058962265</c:v>
                </c:pt>
                <c:pt idx="180">
                  <c:v>9.59522405660378</c:v>
                </c:pt>
                <c:pt idx="181">
                  <c:v>9.49019752358491</c:v>
                </c:pt>
                <c:pt idx="182">
                  <c:v>9.38517099056604</c:v>
                </c:pt>
                <c:pt idx="183">
                  <c:v>9.28014445754717</c:v>
                </c:pt>
                <c:pt idx="184">
                  <c:v>9.17511792452831</c:v>
                </c:pt>
                <c:pt idx="185">
                  <c:v>9.07009139150944</c:v>
                </c:pt>
                <c:pt idx="186">
                  <c:v>8.96506485849057</c:v>
                </c:pt>
                <c:pt idx="187">
                  <c:v>8.8600383254717</c:v>
                </c:pt>
                <c:pt idx="188">
                  <c:v>8.75501179245283</c:v>
                </c:pt>
                <c:pt idx="189">
                  <c:v>8.64998525943397</c:v>
                </c:pt>
                <c:pt idx="190">
                  <c:v>8.5449587264151</c:v>
                </c:pt>
                <c:pt idx="191">
                  <c:v>8.43993219339623</c:v>
                </c:pt>
                <c:pt idx="192">
                  <c:v>8.33490566037736</c:v>
                </c:pt>
                <c:pt idx="193">
                  <c:v>8.22987912735849</c:v>
                </c:pt>
                <c:pt idx="194">
                  <c:v>8.12485259433963</c:v>
                </c:pt>
                <c:pt idx="195">
                  <c:v>8.01982606132076</c:v>
                </c:pt>
                <c:pt idx="196">
                  <c:v>7.91479952830189</c:v>
                </c:pt>
                <c:pt idx="197">
                  <c:v>7.80977299528302</c:v>
                </c:pt>
                <c:pt idx="198">
                  <c:v>7.70474646226415</c:v>
                </c:pt>
                <c:pt idx="199">
                  <c:v>7.59971992924529</c:v>
                </c:pt>
                <c:pt idx="200">
                  <c:v>7.49469339622642</c:v>
                </c:pt>
                <c:pt idx="201">
                  <c:v>7.38966686320755</c:v>
                </c:pt>
                <c:pt idx="202">
                  <c:v>7.28464033018868</c:v>
                </c:pt>
                <c:pt idx="203">
                  <c:v>7.17961379716981</c:v>
                </c:pt>
                <c:pt idx="204">
                  <c:v>7.07458726415095</c:v>
                </c:pt>
                <c:pt idx="205">
                  <c:v>6.96956073113208</c:v>
                </c:pt>
                <c:pt idx="206">
                  <c:v>6.86453419811321</c:v>
                </c:pt>
                <c:pt idx="207">
                  <c:v>6.75950766509434</c:v>
                </c:pt>
                <c:pt idx="208">
                  <c:v>6.65448113207547</c:v>
                </c:pt>
                <c:pt idx="209">
                  <c:v>6.54945459905661</c:v>
                </c:pt>
                <c:pt idx="210">
                  <c:v>6.44442806603774</c:v>
                </c:pt>
                <c:pt idx="211">
                  <c:v>6.33940153301887</c:v>
                </c:pt>
                <c:pt idx="212">
                  <c:v>6.234375</c:v>
                </c:pt>
                <c:pt idx="213">
                  <c:v>6.12934846698113</c:v>
                </c:pt>
                <c:pt idx="214">
                  <c:v>6.02432193396227</c:v>
                </c:pt>
                <c:pt idx="215">
                  <c:v>5.9192954009434</c:v>
                </c:pt>
                <c:pt idx="216">
                  <c:v>5.81426886792453</c:v>
                </c:pt>
                <c:pt idx="217">
                  <c:v>5.70924233490566</c:v>
                </c:pt>
                <c:pt idx="218">
                  <c:v>5.60421580188679</c:v>
                </c:pt>
                <c:pt idx="219">
                  <c:v>5.49918926886792</c:v>
                </c:pt>
                <c:pt idx="220">
                  <c:v>5.39416273584906</c:v>
                </c:pt>
                <c:pt idx="221">
                  <c:v>5.28913620283019</c:v>
                </c:pt>
                <c:pt idx="222">
                  <c:v>5.18410966981132</c:v>
                </c:pt>
                <c:pt idx="223">
                  <c:v>5.07908313679245</c:v>
                </c:pt>
                <c:pt idx="224">
                  <c:v>4.97405660377359</c:v>
                </c:pt>
                <c:pt idx="225">
                  <c:v>4.86903007075472</c:v>
                </c:pt>
                <c:pt idx="226">
                  <c:v>4.76400353773585</c:v>
                </c:pt>
                <c:pt idx="227">
                  <c:v>4.65897700471698</c:v>
                </c:pt>
                <c:pt idx="228">
                  <c:v>4.55395047169811</c:v>
                </c:pt>
                <c:pt idx="229">
                  <c:v>4.44892393867925</c:v>
                </c:pt>
                <c:pt idx="230">
                  <c:v>4.34389740566038</c:v>
                </c:pt>
                <c:pt idx="231">
                  <c:v>4.23887087264151</c:v>
                </c:pt>
                <c:pt idx="232">
                  <c:v>4.13384433962264</c:v>
                </c:pt>
                <c:pt idx="233">
                  <c:v>4.02881780660377</c:v>
                </c:pt>
                <c:pt idx="234">
                  <c:v>3.92379127358491</c:v>
                </c:pt>
                <c:pt idx="235">
                  <c:v>3.81876474056604</c:v>
                </c:pt>
                <c:pt idx="236">
                  <c:v>3.71373820754717</c:v>
                </c:pt>
                <c:pt idx="237">
                  <c:v>3.6087116745283</c:v>
                </c:pt>
                <c:pt idx="238">
                  <c:v>3.50368514150943</c:v>
                </c:pt>
                <c:pt idx="239">
                  <c:v>3.39865860849057</c:v>
                </c:pt>
                <c:pt idx="240">
                  <c:v>3.2936320754717</c:v>
                </c:pt>
                <c:pt idx="241">
                  <c:v>3.18860554245283</c:v>
                </c:pt>
                <c:pt idx="242">
                  <c:v>3.08357900943396</c:v>
                </c:pt>
                <c:pt idx="243">
                  <c:v>2.9785524764151</c:v>
                </c:pt>
                <c:pt idx="244">
                  <c:v>2.87352594339623</c:v>
                </c:pt>
                <c:pt idx="245">
                  <c:v>2.76849941037736</c:v>
                </c:pt>
                <c:pt idx="246">
                  <c:v>2.66347287735849</c:v>
                </c:pt>
                <c:pt idx="247">
                  <c:v>2.55844634433962</c:v>
                </c:pt>
                <c:pt idx="248">
                  <c:v>2.45341981132076</c:v>
                </c:pt>
                <c:pt idx="249">
                  <c:v>2.34839327830189</c:v>
                </c:pt>
                <c:pt idx="250">
                  <c:v>2.24336674528302</c:v>
                </c:pt>
                <c:pt idx="251">
                  <c:v>2.13834021226415</c:v>
                </c:pt>
                <c:pt idx="252">
                  <c:v>2.03331367924529</c:v>
                </c:pt>
                <c:pt idx="253">
                  <c:v>1.92828714622642</c:v>
                </c:pt>
                <c:pt idx="254">
                  <c:v>1.82326061320755</c:v>
                </c:pt>
                <c:pt idx="255">
                  <c:v>1.71823408018868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6279650"/>
        <c:axId val="5367864"/>
      </c:lineChart>
      <c:catAx>
        <c:axId val="462796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67864"/>
        <c:crosses val="autoZero"/>
        <c:auto val="1"/>
        <c:lblAlgn val="ctr"/>
        <c:lblOffset val="100"/>
        <c:noMultiLvlLbl val="0"/>
      </c:catAx>
      <c:valAx>
        <c:axId val="53678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27965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 out vs dac set value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digital_buck!$C$8</c:f>
              <c:strCache>
                <c:ptCount val="1"/>
                <c:pt idx="0">
                  <c:v>Vout_with_DAC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digital_buck!$C$9:$C$264</c:f>
              <c:numCache>
                <c:formatCode>General</c:formatCode>
                <c:ptCount val="256"/>
                <c:pt idx="0">
                  <c:v>4.56</c:v>
                </c:pt>
                <c:pt idx="1">
                  <c:v>4.550234375</c:v>
                </c:pt>
                <c:pt idx="2">
                  <c:v>4.54046875</c:v>
                </c:pt>
                <c:pt idx="3">
                  <c:v>4.530703125</c:v>
                </c:pt>
                <c:pt idx="4">
                  <c:v>4.5209375</c:v>
                </c:pt>
                <c:pt idx="5">
                  <c:v>4.511171875</c:v>
                </c:pt>
                <c:pt idx="6">
                  <c:v>4.50140625</c:v>
                </c:pt>
                <c:pt idx="7">
                  <c:v>4.491640625</c:v>
                </c:pt>
                <c:pt idx="8">
                  <c:v>4.481875</c:v>
                </c:pt>
                <c:pt idx="9">
                  <c:v>4.472109375</c:v>
                </c:pt>
                <c:pt idx="10">
                  <c:v>4.46234375</c:v>
                </c:pt>
                <c:pt idx="11">
                  <c:v>4.452578125</c:v>
                </c:pt>
                <c:pt idx="12">
                  <c:v>4.4428125</c:v>
                </c:pt>
                <c:pt idx="13">
                  <c:v>4.433046875</c:v>
                </c:pt>
                <c:pt idx="14">
                  <c:v>4.42328125</c:v>
                </c:pt>
                <c:pt idx="15">
                  <c:v>4.413515625</c:v>
                </c:pt>
                <c:pt idx="16">
                  <c:v>4.40375</c:v>
                </c:pt>
                <c:pt idx="17">
                  <c:v>4.393984375</c:v>
                </c:pt>
                <c:pt idx="18">
                  <c:v>4.38421875</c:v>
                </c:pt>
                <c:pt idx="19">
                  <c:v>4.374453125</c:v>
                </c:pt>
                <c:pt idx="20">
                  <c:v>4.3646875</c:v>
                </c:pt>
                <c:pt idx="21">
                  <c:v>4.354921875</c:v>
                </c:pt>
                <c:pt idx="22">
                  <c:v>4.34515625</c:v>
                </c:pt>
                <c:pt idx="23">
                  <c:v>4.335390625</c:v>
                </c:pt>
                <c:pt idx="24">
                  <c:v>4.325625</c:v>
                </c:pt>
                <c:pt idx="25">
                  <c:v>4.315859375</c:v>
                </c:pt>
                <c:pt idx="26">
                  <c:v>4.30609375</c:v>
                </c:pt>
                <c:pt idx="27">
                  <c:v>4.296328125</c:v>
                </c:pt>
                <c:pt idx="28">
                  <c:v>4.2865625</c:v>
                </c:pt>
                <c:pt idx="29">
                  <c:v>4.276796875</c:v>
                </c:pt>
                <c:pt idx="30">
                  <c:v>4.26703125</c:v>
                </c:pt>
                <c:pt idx="31">
                  <c:v>4.257265625</c:v>
                </c:pt>
                <c:pt idx="32">
                  <c:v>4.2475</c:v>
                </c:pt>
                <c:pt idx="33">
                  <c:v>4.237734375</c:v>
                </c:pt>
                <c:pt idx="34">
                  <c:v>4.22796875</c:v>
                </c:pt>
                <c:pt idx="35">
                  <c:v>4.218203125</c:v>
                </c:pt>
                <c:pt idx="36">
                  <c:v>4.2084375</c:v>
                </c:pt>
                <c:pt idx="37">
                  <c:v>4.198671875</c:v>
                </c:pt>
                <c:pt idx="38">
                  <c:v>4.18890625</c:v>
                </c:pt>
                <c:pt idx="39">
                  <c:v>4.179140625</c:v>
                </c:pt>
                <c:pt idx="40">
                  <c:v>4.169375</c:v>
                </c:pt>
                <c:pt idx="41">
                  <c:v>4.159609375</c:v>
                </c:pt>
                <c:pt idx="42">
                  <c:v>4.14984375</c:v>
                </c:pt>
                <c:pt idx="43">
                  <c:v>4.140078125</c:v>
                </c:pt>
                <c:pt idx="44">
                  <c:v>4.1303125</c:v>
                </c:pt>
                <c:pt idx="45">
                  <c:v>4.120546875</c:v>
                </c:pt>
                <c:pt idx="46">
                  <c:v>4.11078125</c:v>
                </c:pt>
                <c:pt idx="47">
                  <c:v>4.101015625</c:v>
                </c:pt>
                <c:pt idx="48">
                  <c:v>4.09125</c:v>
                </c:pt>
                <c:pt idx="49">
                  <c:v>4.081484375</c:v>
                </c:pt>
                <c:pt idx="50">
                  <c:v>4.07171875</c:v>
                </c:pt>
                <c:pt idx="51">
                  <c:v>4.061953125</c:v>
                </c:pt>
                <c:pt idx="52">
                  <c:v>4.0521875</c:v>
                </c:pt>
                <c:pt idx="53">
                  <c:v>4.042421875</c:v>
                </c:pt>
                <c:pt idx="54">
                  <c:v>4.03265625</c:v>
                </c:pt>
                <c:pt idx="55">
                  <c:v>4.022890625</c:v>
                </c:pt>
                <c:pt idx="56">
                  <c:v>4.013125</c:v>
                </c:pt>
                <c:pt idx="57">
                  <c:v>4.003359375</c:v>
                </c:pt>
                <c:pt idx="58">
                  <c:v>3.99359375</c:v>
                </c:pt>
                <c:pt idx="59">
                  <c:v>3.983828125</c:v>
                </c:pt>
                <c:pt idx="60">
                  <c:v>3.9740625</c:v>
                </c:pt>
                <c:pt idx="61">
                  <c:v>3.964296875</c:v>
                </c:pt>
                <c:pt idx="62">
                  <c:v>3.95453125</c:v>
                </c:pt>
                <c:pt idx="63">
                  <c:v>3.944765625</c:v>
                </c:pt>
                <c:pt idx="64">
                  <c:v>3.935</c:v>
                </c:pt>
                <c:pt idx="65">
                  <c:v>3.925234375</c:v>
                </c:pt>
                <c:pt idx="66">
                  <c:v>3.91546875</c:v>
                </c:pt>
                <c:pt idx="67">
                  <c:v>3.905703125</c:v>
                </c:pt>
                <c:pt idx="68">
                  <c:v>3.8959375</c:v>
                </c:pt>
                <c:pt idx="69">
                  <c:v>3.886171875</c:v>
                </c:pt>
                <c:pt idx="70">
                  <c:v>3.87640625</c:v>
                </c:pt>
                <c:pt idx="71">
                  <c:v>3.866640625</c:v>
                </c:pt>
                <c:pt idx="72">
                  <c:v>3.856875</c:v>
                </c:pt>
                <c:pt idx="73">
                  <c:v>3.847109375</c:v>
                </c:pt>
                <c:pt idx="74">
                  <c:v>3.83734375</c:v>
                </c:pt>
                <c:pt idx="75">
                  <c:v>3.827578125</c:v>
                </c:pt>
                <c:pt idx="76">
                  <c:v>3.8178125</c:v>
                </c:pt>
                <c:pt idx="77">
                  <c:v>3.808046875</c:v>
                </c:pt>
                <c:pt idx="78">
                  <c:v>3.79828125</c:v>
                </c:pt>
                <c:pt idx="79">
                  <c:v>3.788515625</c:v>
                </c:pt>
                <c:pt idx="80">
                  <c:v>3.77875</c:v>
                </c:pt>
                <c:pt idx="81">
                  <c:v>3.768984375</c:v>
                </c:pt>
                <c:pt idx="82">
                  <c:v>3.75921875</c:v>
                </c:pt>
                <c:pt idx="83">
                  <c:v>3.749453125</c:v>
                </c:pt>
                <c:pt idx="84">
                  <c:v>3.7396875</c:v>
                </c:pt>
                <c:pt idx="85">
                  <c:v>3.729921875</c:v>
                </c:pt>
                <c:pt idx="86">
                  <c:v>3.72015625</c:v>
                </c:pt>
                <c:pt idx="87">
                  <c:v>3.710390625</c:v>
                </c:pt>
                <c:pt idx="88">
                  <c:v>3.700625</c:v>
                </c:pt>
                <c:pt idx="89">
                  <c:v>3.690859375</c:v>
                </c:pt>
                <c:pt idx="90">
                  <c:v>3.68109375</c:v>
                </c:pt>
                <c:pt idx="91">
                  <c:v>3.671328125</c:v>
                </c:pt>
                <c:pt idx="92">
                  <c:v>3.6615625</c:v>
                </c:pt>
                <c:pt idx="93">
                  <c:v>3.651796875</c:v>
                </c:pt>
                <c:pt idx="94">
                  <c:v>3.64203125</c:v>
                </c:pt>
                <c:pt idx="95">
                  <c:v>3.632265625</c:v>
                </c:pt>
                <c:pt idx="96">
                  <c:v>3.6225</c:v>
                </c:pt>
                <c:pt idx="97">
                  <c:v>3.612734375</c:v>
                </c:pt>
                <c:pt idx="98">
                  <c:v>3.60296875</c:v>
                </c:pt>
                <c:pt idx="99">
                  <c:v>3.593203125</c:v>
                </c:pt>
                <c:pt idx="100">
                  <c:v>3.5834375</c:v>
                </c:pt>
                <c:pt idx="101">
                  <c:v>3.573671875</c:v>
                </c:pt>
                <c:pt idx="102">
                  <c:v>3.56390625</c:v>
                </c:pt>
                <c:pt idx="103">
                  <c:v>3.554140625</c:v>
                </c:pt>
                <c:pt idx="104">
                  <c:v>3.544375</c:v>
                </c:pt>
                <c:pt idx="105">
                  <c:v>3.534609375</c:v>
                </c:pt>
                <c:pt idx="106">
                  <c:v>3.52484375</c:v>
                </c:pt>
                <c:pt idx="107">
                  <c:v>3.515078125</c:v>
                </c:pt>
                <c:pt idx="108">
                  <c:v>3.5053125</c:v>
                </c:pt>
                <c:pt idx="109">
                  <c:v>3.495546875</c:v>
                </c:pt>
                <c:pt idx="110">
                  <c:v>3.48578125</c:v>
                </c:pt>
                <c:pt idx="111">
                  <c:v>3.476015625</c:v>
                </c:pt>
                <c:pt idx="112">
                  <c:v>3.46625</c:v>
                </c:pt>
                <c:pt idx="113">
                  <c:v>3.456484375</c:v>
                </c:pt>
                <c:pt idx="114">
                  <c:v>3.44671875</c:v>
                </c:pt>
                <c:pt idx="115">
                  <c:v>3.436953125</c:v>
                </c:pt>
                <c:pt idx="116">
                  <c:v>3.4271875</c:v>
                </c:pt>
                <c:pt idx="117">
                  <c:v>3.417421875</c:v>
                </c:pt>
                <c:pt idx="118">
                  <c:v>3.40765625</c:v>
                </c:pt>
                <c:pt idx="119">
                  <c:v>3.397890625</c:v>
                </c:pt>
                <c:pt idx="120">
                  <c:v>3.388125</c:v>
                </c:pt>
                <c:pt idx="121">
                  <c:v>3.378359375</c:v>
                </c:pt>
                <c:pt idx="122">
                  <c:v>3.36859375</c:v>
                </c:pt>
                <c:pt idx="123">
                  <c:v>3.358828125</c:v>
                </c:pt>
                <c:pt idx="124">
                  <c:v>3.3490625</c:v>
                </c:pt>
                <c:pt idx="125">
                  <c:v>3.339296875</c:v>
                </c:pt>
                <c:pt idx="126">
                  <c:v>3.32953125</c:v>
                </c:pt>
                <c:pt idx="127">
                  <c:v>3.319765625</c:v>
                </c:pt>
                <c:pt idx="128">
                  <c:v>3.31</c:v>
                </c:pt>
                <c:pt idx="129">
                  <c:v>3.300234375</c:v>
                </c:pt>
                <c:pt idx="130">
                  <c:v>3.29046875</c:v>
                </c:pt>
                <c:pt idx="131">
                  <c:v>3.280703125</c:v>
                </c:pt>
                <c:pt idx="132">
                  <c:v>3.2709375</c:v>
                </c:pt>
                <c:pt idx="133">
                  <c:v>3.261171875</c:v>
                </c:pt>
                <c:pt idx="134">
                  <c:v>3.25140625</c:v>
                </c:pt>
                <c:pt idx="135">
                  <c:v>3.241640625</c:v>
                </c:pt>
                <c:pt idx="136">
                  <c:v>3.231875</c:v>
                </c:pt>
                <c:pt idx="137">
                  <c:v>3.222109375</c:v>
                </c:pt>
                <c:pt idx="138">
                  <c:v>3.21234375</c:v>
                </c:pt>
                <c:pt idx="139">
                  <c:v>3.202578125</c:v>
                </c:pt>
                <c:pt idx="140">
                  <c:v>3.1928125</c:v>
                </c:pt>
                <c:pt idx="141">
                  <c:v>3.183046875</c:v>
                </c:pt>
                <c:pt idx="142">
                  <c:v>3.17328125</c:v>
                </c:pt>
                <c:pt idx="143">
                  <c:v>3.163515625</c:v>
                </c:pt>
                <c:pt idx="144">
                  <c:v>3.15375</c:v>
                </c:pt>
                <c:pt idx="145">
                  <c:v>3.143984375</c:v>
                </c:pt>
                <c:pt idx="146">
                  <c:v>3.13421875</c:v>
                </c:pt>
                <c:pt idx="147">
                  <c:v>3.124453125</c:v>
                </c:pt>
                <c:pt idx="148">
                  <c:v>3.1146875</c:v>
                </c:pt>
                <c:pt idx="149">
                  <c:v>3.104921875</c:v>
                </c:pt>
                <c:pt idx="150">
                  <c:v>3.09515625</c:v>
                </c:pt>
                <c:pt idx="151">
                  <c:v>3.085390625</c:v>
                </c:pt>
                <c:pt idx="152">
                  <c:v>3.075625</c:v>
                </c:pt>
                <c:pt idx="153">
                  <c:v>3.065859375</c:v>
                </c:pt>
                <c:pt idx="154">
                  <c:v>3.05609375</c:v>
                </c:pt>
                <c:pt idx="155">
                  <c:v>3.046328125</c:v>
                </c:pt>
                <c:pt idx="156">
                  <c:v>3.0365625</c:v>
                </c:pt>
                <c:pt idx="157">
                  <c:v>3.026796875</c:v>
                </c:pt>
                <c:pt idx="158">
                  <c:v>3.01703125</c:v>
                </c:pt>
                <c:pt idx="159">
                  <c:v>3.007265625</c:v>
                </c:pt>
                <c:pt idx="160">
                  <c:v>2.9975</c:v>
                </c:pt>
                <c:pt idx="161">
                  <c:v>2.987734375</c:v>
                </c:pt>
                <c:pt idx="162">
                  <c:v>2.97796875</c:v>
                </c:pt>
                <c:pt idx="163">
                  <c:v>2.968203125</c:v>
                </c:pt>
                <c:pt idx="164">
                  <c:v>2.9584375</c:v>
                </c:pt>
                <c:pt idx="165">
                  <c:v>2.948671875</c:v>
                </c:pt>
                <c:pt idx="166">
                  <c:v>2.93890625</c:v>
                </c:pt>
                <c:pt idx="167">
                  <c:v>2.929140625</c:v>
                </c:pt>
                <c:pt idx="168">
                  <c:v>2.919375</c:v>
                </c:pt>
                <c:pt idx="169">
                  <c:v>2.909609375</c:v>
                </c:pt>
                <c:pt idx="170">
                  <c:v>2.89984375</c:v>
                </c:pt>
                <c:pt idx="171">
                  <c:v>2.890078125</c:v>
                </c:pt>
                <c:pt idx="172">
                  <c:v>2.8803125</c:v>
                </c:pt>
                <c:pt idx="173">
                  <c:v>2.870546875</c:v>
                </c:pt>
                <c:pt idx="174">
                  <c:v>2.86078125</c:v>
                </c:pt>
                <c:pt idx="175">
                  <c:v>2.851015625</c:v>
                </c:pt>
                <c:pt idx="176">
                  <c:v>2.84125</c:v>
                </c:pt>
                <c:pt idx="177">
                  <c:v>2.831484375</c:v>
                </c:pt>
                <c:pt idx="178">
                  <c:v>2.82171875</c:v>
                </c:pt>
                <c:pt idx="179">
                  <c:v>2.811953125</c:v>
                </c:pt>
                <c:pt idx="180">
                  <c:v>2.8021875</c:v>
                </c:pt>
                <c:pt idx="181">
                  <c:v>2.792421875</c:v>
                </c:pt>
                <c:pt idx="182">
                  <c:v>2.78265625</c:v>
                </c:pt>
                <c:pt idx="183">
                  <c:v>2.772890625</c:v>
                </c:pt>
                <c:pt idx="184">
                  <c:v>2.763125</c:v>
                </c:pt>
                <c:pt idx="185">
                  <c:v>2.753359375</c:v>
                </c:pt>
                <c:pt idx="186">
                  <c:v>2.74359375</c:v>
                </c:pt>
                <c:pt idx="187">
                  <c:v>2.733828125</c:v>
                </c:pt>
                <c:pt idx="188">
                  <c:v>2.7240625</c:v>
                </c:pt>
                <c:pt idx="189">
                  <c:v>2.714296875</c:v>
                </c:pt>
                <c:pt idx="190">
                  <c:v>2.70453125</c:v>
                </c:pt>
                <c:pt idx="191">
                  <c:v>2.694765625</c:v>
                </c:pt>
                <c:pt idx="192">
                  <c:v>2.685</c:v>
                </c:pt>
                <c:pt idx="193">
                  <c:v>2.675234375</c:v>
                </c:pt>
                <c:pt idx="194">
                  <c:v>2.66546875</c:v>
                </c:pt>
                <c:pt idx="195">
                  <c:v>2.655703125</c:v>
                </c:pt>
                <c:pt idx="196">
                  <c:v>2.6459375</c:v>
                </c:pt>
                <c:pt idx="197">
                  <c:v>2.636171875</c:v>
                </c:pt>
                <c:pt idx="198">
                  <c:v>2.62640625</c:v>
                </c:pt>
                <c:pt idx="199">
                  <c:v>2.616640625</c:v>
                </c:pt>
                <c:pt idx="200">
                  <c:v>2.606875</c:v>
                </c:pt>
                <c:pt idx="201">
                  <c:v>2.597109375</c:v>
                </c:pt>
                <c:pt idx="202">
                  <c:v>2.58734375</c:v>
                </c:pt>
                <c:pt idx="203">
                  <c:v>2.577578125</c:v>
                </c:pt>
                <c:pt idx="204">
                  <c:v>2.5678125</c:v>
                </c:pt>
                <c:pt idx="205">
                  <c:v>2.558046875</c:v>
                </c:pt>
                <c:pt idx="206">
                  <c:v>2.54828125</c:v>
                </c:pt>
                <c:pt idx="207">
                  <c:v>2.538515625</c:v>
                </c:pt>
                <c:pt idx="208">
                  <c:v>2.52875</c:v>
                </c:pt>
                <c:pt idx="209">
                  <c:v>2.518984375</c:v>
                </c:pt>
                <c:pt idx="210">
                  <c:v>2.50921875</c:v>
                </c:pt>
                <c:pt idx="211">
                  <c:v>2.499453125</c:v>
                </c:pt>
                <c:pt idx="212">
                  <c:v>2.4896875</c:v>
                </c:pt>
                <c:pt idx="213">
                  <c:v>2.479921875</c:v>
                </c:pt>
                <c:pt idx="214">
                  <c:v>2.47015625</c:v>
                </c:pt>
                <c:pt idx="215">
                  <c:v>2.460390625</c:v>
                </c:pt>
                <c:pt idx="216">
                  <c:v>2.450625</c:v>
                </c:pt>
                <c:pt idx="217">
                  <c:v>2.440859375</c:v>
                </c:pt>
                <c:pt idx="218">
                  <c:v>2.43109375</c:v>
                </c:pt>
                <c:pt idx="219">
                  <c:v>2.421328125</c:v>
                </c:pt>
                <c:pt idx="220">
                  <c:v>2.4115625</c:v>
                </c:pt>
                <c:pt idx="221">
                  <c:v>2.401796875</c:v>
                </c:pt>
                <c:pt idx="222">
                  <c:v>2.39203125</c:v>
                </c:pt>
                <c:pt idx="223">
                  <c:v>2.382265625</c:v>
                </c:pt>
                <c:pt idx="224">
                  <c:v>2.3725</c:v>
                </c:pt>
                <c:pt idx="225">
                  <c:v>2.362734375</c:v>
                </c:pt>
                <c:pt idx="226">
                  <c:v>2.35296875</c:v>
                </c:pt>
                <c:pt idx="227">
                  <c:v>2.343203125</c:v>
                </c:pt>
                <c:pt idx="228">
                  <c:v>2.3334375</c:v>
                </c:pt>
                <c:pt idx="229">
                  <c:v>2.323671875</c:v>
                </c:pt>
                <c:pt idx="230">
                  <c:v>2.31390625</c:v>
                </c:pt>
                <c:pt idx="231">
                  <c:v>2.304140625</c:v>
                </c:pt>
                <c:pt idx="232">
                  <c:v>2.294375</c:v>
                </c:pt>
                <c:pt idx="233">
                  <c:v>2.284609375</c:v>
                </c:pt>
                <c:pt idx="234">
                  <c:v>2.27484375</c:v>
                </c:pt>
                <c:pt idx="235">
                  <c:v>2.265078125</c:v>
                </c:pt>
                <c:pt idx="236">
                  <c:v>2.2553125</c:v>
                </c:pt>
                <c:pt idx="237">
                  <c:v>2.245546875</c:v>
                </c:pt>
                <c:pt idx="238">
                  <c:v>2.23578125</c:v>
                </c:pt>
                <c:pt idx="239">
                  <c:v>2.226015625</c:v>
                </c:pt>
                <c:pt idx="240">
                  <c:v>2.21625</c:v>
                </c:pt>
                <c:pt idx="241">
                  <c:v>2.206484375</c:v>
                </c:pt>
                <c:pt idx="242">
                  <c:v>2.19671875</c:v>
                </c:pt>
                <c:pt idx="243">
                  <c:v>2.186953125</c:v>
                </c:pt>
                <c:pt idx="244">
                  <c:v>2.1771875</c:v>
                </c:pt>
                <c:pt idx="245">
                  <c:v>2.167421875</c:v>
                </c:pt>
                <c:pt idx="246">
                  <c:v>2.15765625</c:v>
                </c:pt>
                <c:pt idx="247">
                  <c:v>2.147890625</c:v>
                </c:pt>
                <c:pt idx="248">
                  <c:v>2.138125</c:v>
                </c:pt>
                <c:pt idx="249">
                  <c:v>2.128359375</c:v>
                </c:pt>
                <c:pt idx="250">
                  <c:v>2.11859375</c:v>
                </c:pt>
                <c:pt idx="251">
                  <c:v>2.108828125</c:v>
                </c:pt>
                <c:pt idx="252">
                  <c:v>2.0990625</c:v>
                </c:pt>
                <c:pt idx="253">
                  <c:v>2.089296875</c:v>
                </c:pt>
                <c:pt idx="254">
                  <c:v>2.07953125</c:v>
                </c:pt>
                <c:pt idx="255">
                  <c:v>2.069765625</c:v>
                </c:pt>
              </c:numCache>
            </c:numRef>
          </c:yVal>
          <c:smooth val="0"/>
        </c:ser>
        <c:axId val="97117487"/>
        <c:axId val="47026746"/>
      </c:scatterChart>
      <c:valAx>
        <c:axId val="971174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026746"/>
        <c:crosses val="autoZero"/>
        <c:crossBetween val="midCat"/>
      </c:valAx>
      <c:valAx>
        <c:axId val="470267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1174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digital_buck!$O$39</c:f>
              <c:strCache>
                <c:ptCount val="1"/>
                <c:pt idx="0">
                  <c:v>Vout_with_DAC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digital_buck!$O$40:$O$50</c:f>
              <c:numCache>
                <c:formatCode>General</c:formatCode>
                <c:ptCount val="11"/>
                <c:pt idx="0">
                  <c:v>4.56</c:v>
                </c:pt>
                <c:pt idx="1">
                  <c:v>4.315859375</c:v>
                </c:pt>
                <c:pt idx="2">
                  <c:v>4.07171875</c:v>
                </c:pt>
                <c:pt idx="3">
                  <c:v>3.827578125</c:v>
                </c:pt>
                <c:pt idx="4">
                  <c:v>3.5834375</c:v>
                </c:pt>
                <c:pt idx="5">
                  <c:v>3.339296875</c:v>
                </c:pt>
                <c:pt idx="6">
                  <c:v>3.09515625</c:v>
                </c:pt>
                <c:pt idx="7">
                  <c:v>2.851015625</c:v>
                </c:pt>
                <c:pt idx="8">
                  <c:v>2.606875</c:v>
                </c:pt>
                <c:pt idx="9">
                  <c:v>2.362734375</c:v>
                </c:pt>
                <c:pt idx="10">
                  <c:v>2.11859375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digital_buck!$P$39</c:f>
              <c:strCache>
                <c:ptCount val="1"/>
                <c:pt idx="0">
                  <c:v>c++ code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digital_buck!$P$40:$P$50</c:f>
              <c:numCache>
                <c:formatCode>General</c:formatCode>
                <c:ptCount val="11"/>
                <c:pt idx="0">
                  <c:v>4.56</c:v>
                </c:pt>
                <c:pt idx="1">
                  <c:v>4.319</c:v>
                </c:pt>
                <c:pt idx="2">
                  <c:v>4.078</c:v>
                </c:pt>
                <c:pt idx="3">
                  <c:v>3.836</c:v>
                </c:pt>
                <c:pt idx="4">
                  <c:v>3.595</c:v>
                </c:pt>
                <c:pt idx="5">
                  <c:v>3.354</c:v>
                </c:pt>
                <c:pt idx="6">
                  <c:v>3.113</c:v>
                </c:pt>
                <c:pt idx="7">
                  <c:v>2.872</c:v>
                </c:pt>
                <c:pt idx="8">
                  <c:v>2.63</c:v>
                </c:pt>
                <c:pt idx="9">
                  <c:v>2.389</c:v>
                </c:pt>
                <c:pt idx="10">
                  <c:v>2.148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digital_buck!$Q$39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digital_buck!$Q$40:$Q$50</c:f>
              <c:numCache>
                <c:formatCode>General</c:formatCode>
                <c:ptCount val="11"/>
                <c:pt idx="0">
                  <c:v>5.456</c:v>
                </c:pt>
                <c:pt idx="1">
                  <c:v>5.209</c:v>
                </c:pt>
                <c:pt idx="2">
                  <c:v>4.18</c:v>
                </c:pt>
                <c:pt idx="3">
                  <c:v>4.98</c:v>
                </c:pt>
                <c:pt idx="4">
                  <c:v>4.524</c:v>
                </c:pt>
                <c:pt idx="5">
                  <c:v>4.276</c:v>
                </c:pt>
                <c:pt idx="6">
                  <c:v>4.216</c:v>
                </c:pt>
                <c:pt idx="7">
                  <c:v>4.216</c:v>
                </c:pt>
                <c:pt idx="8">
                  <c:v>3.592</c:v>
                </c:pt>
                <c:pt idx="9">
                  <c:v>3.364</c:v>
                </c:pt>
                <c:pt idx="10">
                  <c:v>3.132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digital_buck!$R$39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digital_buck!$R$40:$R$50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4"/>
          <c:order val="4"/>
          <c:tx>
            <c:strRef>
              <c:f>digital_buck!$S$39</c:f>
              <c:strCache>
                <c:ptCount val="1"/>
                <c:pt idx="0">
                  <c:v>Mess-xcel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digital_buck!$S$40:$S$50</c:f>
              <c:numCache>
                <c:formatCode>General</c:formatCode>
                <c:ptCount val="11"/>
                <c:pt idx="0">
                  <c:v>0.896</c:v>
                </c:pt>
                <c:pt idx="1">
                  <c:v>0.893140624999999</c:v>
                </c:pt>
                <c:pt idx="2">
                  <c:v>0.108281249999999</c:v>
                </c:pt>
                <c:pt idx="3">
                  <c:v>1.152421875</c:v>
                </c:pt>
                <c:pt idx="4">
                  <c:v>0.9405625</c:v>
                </c:pt>
                <c:pt idx="5">
                  <c:v>0.936703124999999</c:v>
                </c:pt>
                <c:pt idx="6">
                  <c:v>1.12084375</c:v>
                </c:pt>
                <c:pt idx="7">
                  <c:v>1.364984375</c:v>
                </c:pt>
                <c:pt idx="8">
                  <c:v>0.985125</c:v>
                </c:pt>
                <c:pt idx="9">
                  <c:v>1.001265625</c:v>
                </c:pt>
                <c:pt idx="10">
                  <c:v>1.01340625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digital_buck!$T$39</c:f>
              <c:strCache>
                <c:ptCount val="1"/>
                <c:pt idx="0">
                  <c:v>Mess-code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digital_buck!$T$40:$T$50</c:f>
              <c:numCache>
                <c:formatCode>General</c:formatCode>
                <c:ptCount val="11"/>
                <c:pt idx="0">
                  <c:v>0.896000000000001</c:v>
                </c:pt>
                <c:pt idx="1">
                  <c:v>0.89</c:v>
                </c:pt>
                <c:pt idx="2">
                  <c:v>0.101999999999999</c:v>
                </c:pt>
                <c:pt idx="3">
                  <c:v>1.144</c:v>
                </c:pt>
                <c:pt idx="4">
                  <c:v>0.929</c:v>
                </c:pt>
                <c:pt idx="5">
                  <c:v>0.922</c:v>
                </c:pt>
                <c:pt idx="6">
                  <c:v>1.103</c:v>
                </c:pt>
                <c:pt idx="7">
                  <c:v>1.344</c:v>
                </c:pt>
                <c:pt idx="8">
                  <c:v>0.962</c:v>
                </c:pt>
                <c:pt idx="9">
                  <c:v>0.975</c:v>
                </c:pt>
                <c:pt idx="10">
                  <c:v>0.984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612924"/>
        <c:axId val="8209905"/>
      </c:lineChart>
      <c:catAx>
        <c:axId val="686129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09905"/>
        <c:crosses val="autoZero"/>
        <c:auto val="1"/>
        <c:lblAlgn val="ctr"/>
        <c:lblOffset val="100"/>
        <c:noMultiLvlLbl val="0"/>
      </c:catAx>
      <c:valAx>
        <c:axId val="82099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6129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digital_buck!$R$86</c:f>
              <c:strCache>
                <c:ptCount val="1"/>
                <c:pt idx="0">
                  <c:v>c++ code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digital_buck!$Q$87:$Q$96</c:f>
              <c:strCach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strCache>
            </c:strRef>
          </c:cat>
          <c:val>
            <c:numRef>
              <c:f>digital_buck!$R$87:$R$96</c:f>
              <c:numCache>
                <c:formatCode>General</c:formatCode>
                <c:ptCount val="10"/>
                <c:pt idx="0">
                  <c:v>4.174</c:v>
                </c:pt>
                <c:pt idx="1">
                  <c:v>4.078</c:v>
                </c:pt>
                <c:pt idx="2">
                  <c:v>3.981</c:v>
                </c:pt>
                <c:pt idx="3">
                  <c:v>3.885</c:v>
                </c:pt>
                <c:pt idx="4">
                  <c:v>3.788</c:v>
                </c:pt>
                <c:pt idx="5">
                  <c:v>3.692</c:v>
                </c:pt>
                <c:pt idx="6">
                  <c:v>3.595</c:v>
                </c:pt>
                <c:pt idx="7">
                  <c:v>3.499</c:v>
                </c:pt>
                <c:pt idx="8">
                  <c:v>3.402</c:v>
                </c:pt>
                <c:pt idx="9">
                  <c:v>3.306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digital_buck!$S$86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digital_buck!$Q$87:$Q$96</c:f>
              <c:strCach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strCache>
            </c:strRef>
          </c:cat>
          <c:val>
            <c:numRef>
              <c:f>digital_buck!$S$87:$S$96</c:f>
              <c:numCache>
                <c:formatCode>General</c:formatCode>
                <c:ptCount val="10"/>
                <c:pt idx="0">
                  <c:v>5.072</c:v>
                </c:pt>
                <c:pt idx="1">
                  <c:v>4.976</c:v>
                </c:pt>
                <c:pt idx="2">
                  <c:v>4.892</c:v>
                </c:pt>
                <c:pt idx="3">
                  <c:v>4.8</c:v>
                </c:pt>
                <c:pt idx="4">
                  <c:v>4.708</c:v>
                </c:pt>
                <c:pt idx="5">
                  <c:v>4.616</c:v>
                </c:pt>
                <c:pt idx="6">
                  <c:v>4.516</c:v>
                </c:pt>
                <c:pt idx="7">
                  <c:v>4.416</c:v>
                </c:pt>
                <c:pt idx="8">
                  <c:v>4.364</c:v>
                </c:pt>
                <c:pt idx="9">
                  <c:v>4.344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digital_buck!$T$86</c:f>
              <c:strCache>
                <c:ptCount val="1"/>
                <c:pt idx="0">
                  <c:v>Mess-xcel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digital_buck!$Q$87:$Q$96</c:f>
              <c:strCach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strCache>
            </c:strRef>
          </c:cat>
          <c:val>
            <c:numRef>
              <c:f>digital_buck!$T$87:$T$96</c:f>
              <c:numCache>
                <c:formatCode>General</c:formatCode>
                <c:ptCount val="10"/>
                <c:pt idx="0">
                  <c:v>-0.898</c:v>
                </c:pt>
                <c:pt idx="1">
                  <c:v>-0.898</c:v>
                </c:pt>
                <c:pt idx="2">
                  <c:v>-0.911000000000001</c:v>
                </c:pt>
                <c:pt idx="3">
                  <c:v>-0.915</c:v>
                </c:pt>
                <c:pt idx="4">
                  <c:v>-0.92</c:v>
                </c:pt>
                <c:pt idx="5">
                  <c:v>-0.924</c:v>
                </c:pt>
                <c:pt idx="6">
                  <c:v>-0.921</c:v>
                </c:pt>
                <c:pt idx="7">
                  <c:v>-0.917</c:v>
                </c:pt>
                <c:pt idx="8">
                  <c:v>-0.962</c:v>
                </c:pt>
                <c:pt idx="9">
                  <c:v>-1.038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1632462"/>
        <c:axId val="86005992"/>
      </c:lineChart>
      <c:catAx>
        <c:axId val="8163246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005992"/>
        <c:crosses val="autoZero"/>
        <c:auto val="1"/>
        <c:lblAlgn val="ctr"/>
        <c:lblOffset val="100"/>
        <c:noMultiLvlLbl val="0"/>
      </c:catAx>
      <c:valAx>
        <c:axId val="860059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63246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 out vs dac set value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digital_buck_current_ver!$F$8:$F$8</c:f>
              <c:strCache>
                <c:ptCount val="1"/>
                <c:pt idx="0">
                  <c:v>Vout_with_DAC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digital_buck_current_ver!$F$9:$F$264</c:f>
              <c:numCache>
                <c:formatCode>General</c:formatCode>
                <c:ptCount val="256"/>
                <c:pt idx="0">
                  <c:v>5.36</c:v>
                </c:pt>
                <c:pt idx="1">
                  <c:v>5.3503515625</c:v>
                </c:pt>
                <c:pt idx="2">
                  <c:v>5.340703125</c:v>
                </c:pt>
                <c:pt idx="3">
                  <c:v>5.3310546875</c:v>
                </c:pt>
                <c:pt idx="4">
                  <c:v>5.32140625</c:v>
                </c:pt>
                <c:pt idx="5">
                  <c:v>5.3117578125</c:v>
                </c:pt>
                <c:pt idx="6">
                  <c:v>5.302109375</c:v>
                </c:pt>
                <c:pt idx="7">
                  <c:v>5.2924609375</c:v>
                </c:pt>
                <c:pt idx="8">
                  <c:v>5.2828125</c:v>
                </c:pt>
                <c:pt idx="9">
                  <c:v>5.2731640625</c:v>
                </c:pt>
                <c:pt idx="10">
                  <c:v>5.263515625</c:v>
                </c:pt>
                <c:pt idx="11">
                  <c:v>5.2538671875</c:v>
                </c:pt>
                <c:pt idx="12">
                  <c:v>5.24421875</c:v>
                </c:pt>
                <c:pt idx="13">
                  <c:v>5.2345703125</c:v>
                </c:pt>
                <c:pt idx="14">
                  <c:v>5.224921875</c:v>
                </c:pt>
                <c:pt idx="15">
                  <c:v>5.2152734375</c:v>
                </c:pt>
                <c:pt idx="16">
                  <c:v>5.205625</c:v>
                </c:pt>
                <c:pt idx="17">
                  <c:v>5.1959765625</c:v>
                </c:pt>
                <c:pt idx="18">
                  <c:v>5.186328125</c:v>
                </c:pt>
                <c:pt idx="19">
                  <c:v>5.1766796875</c:v>
                </c:pt>
                <c:pt idx="20">
                  <c:v>5.16703125</c:v>
                </c:pt>
                <c:pt idx="21">
                  <c:v>5.1573828125</c:v>
                </c:pt>
                <c:pt idx="22">
                  <c:v>5.147734375</c:v>
                </c:pt>
                <c:pt idx="23">
                  <c:v>5.1380859375</c:v>
                </c:pt>
                <c:pt idx="24">
                  <c:v>5.1284375</c:v>
                </c:pt>
                <c:pt idx="25">
                  <c:v>5.1187890625</c:v>
                </c:pt>
                <c:pt idx="26">
                  <c:v>5.109140625</c:v>
                </c:pt>
                <c:pt idx="27">
                  <c:v>5.0994921875</c:v>
                </c:pt>
                <c:pt idx="28">
                  <c:v>5.08984375</c:v>
                </c:pt>
                <c:pt idx="29">
                  <c:v>5.0801953125</c:v>
                </c:pt>
                <c:pt idx="30">
                  <c:v>5.070546875</c:v>
                </c:pt>
                <c:pt idx="31">
                  <c:v>5.0608984375</c:v>
                </c:pt>
                <c:pt idx="32">
                  <c:v>5.05125</c:v>
                </c:pt>
                <c:pt idx="33">
                  <c:v>5.0416015625</c:v>
                </c:pt>
                <c:pt idx="34">
                  <c:v>5.031953125</c:v>
                </c:pt>
                <c:pt idx="35">
                  <c:v>5.0223046875</c:v>
                </c:pt>
                <c:pt idx="36">
                  <c:v>5.01265625</c:v>
                </c:pt>
                <c:pt idx="37">
                  <c:v>5.0030078125</c:v>
                </c:pt>
                <c:pt idx="38">
                  <c:v>4.993359375</c:v>
                </c:pt>
                <c:pt idx="39">
                  <c:v>4.9837109375</c:v>
                </c:pt>
                <c:pt idx="40">
                  <c:v>4.9740625</c:v>
                </c:pt>
                <c:pt idx="41">
                  <c:v>4.9644140625</c:v>
                </c:pt>
                <c:pt idx="42">
                  <c:v>4.954765625</c:v>
                </c:pt>
                <c:pt idx="43">
                  <c:v>4.9451171875</c:v>
                </c:pt>
                <c:pt idx="44">
                  <c:v>4.93546875</c:v>
                </c:pt>
                <c:pt idx="45">
                  <c:v>4.9258203125</c:v>
                </c:pt>
                <c:pt idx="46">
                  <c:v>4.916171875</c:v>
                </c:pt>
                <c:pt idx="47">
                  <c:v>4.9065234375</c:v>
                </c:pt>
                <c:pt idx="48">
                  <c:v>4.896875</c:v>
                </c:pt>
                <c:pt idx="49">
                  <c:v>4.8872265625</c:v>
                </c:pt>
                <c:pt idx="50">
                  <c:v>4.877578125</c:v>
                </c:pt>
                <c:pt idx="51">
                  <c:v>4.8679296875</c:v>
                </c:pt>
                <c:pt idx="52">
                  <c:v>4.85828125</c:v>
                </c:pt>
                <c:pt idx="53">
                  <c:v>4.8486328125</c:v>
                </c:pt>
                <c:pt idx="54">
                  <c:v>4.838984375</c:v>
                </c:pt>
                <c:pt idx="55">
                  <c:v>4.8293359375</c:v>
                </c:pt>
                <c:pt idx="56">
                  <c:v>4.8196875</c:v>
                </c:pt>
                <c:pt idx="57">
                  <c:v>4.8100390625</c:v>
                </c:pt>
                <c:pt idx="58">
                  <c:v>4.800390625</c:v>
                </c:pt>
                <c:pt idx="59">
                  <c:v>4.7907421875</c:v>
                </c:pt>
                <c:pt idx="60">
                  <c:v>4.78109375</c:v>
                </c:pt>
                <c:pt idx="61">
                  <c:v>4.7714453125</c:v>
                </c:pt>
                <c:pt idx="62">
                  <c:v>4.761796875</c:v>
                </c:pt>
                <c:pt idx="63">
                  <c:v>4.7521484375</c:v>
                </c:pt>
                <c:pt idx="64">
                  <c:v>4.7425</c:v>
                </c:pt>
                <c:pt idx="65">
                  <c:v>4.7328515625</c:v>
                </c:pt>
                <c:pt idx="66">
                  <c:v>4.723203125</c:v>
                </c:pt>
                <c:pt idx="67">
                  <c:v>4.7135546875</c:v>
                </c:pt>
                <c:pt idx="68">
                  <c:v>4.70390625</c:v>
                </c:pt>
                <c:pt idx="69">
                  <c:v>4.6942578125</c:v>
                </c:pt>
                <c:pt idx="70">
                  <c:v>4.684609375</c:v>
                </c:pt>
                <c:pt idx="71">
                  <c:v>4.6749609375</c:v>
                </c:pt>
                <c:pt idx="72">
                  <c:v>4.6653125</c:v>
                </c:pt>
                <c:pt idx="73">
                  <c:v>4.6556640625</c:v>
                </c:pt>
                <c:pt idx="74">
                  <c:v>4.646015625</c:v>
                </c:pt>
                <c:pt idx="75">
                  <c:v>4.6363671875</c:v>
                </c:pt>
                <c:pt idx="76">
                  <c:v>4.62671875</c:v>
                </c:pt>
                <c:pt idx="77">
                  <c:v>4.6170703125</c:v>
                </c:pt>
                <c:pt idx="78">
                  <c:v>4.607421875</c:v>
                </c:pt>
                <c:pt idx="79">
                  <c:v>4.5977734375</c:v>
                </c:pt>
                <c:pt idx="80">
                  <c:v>4.588125</c:v>
                </c:pt>
                <c:pt idx="81">
                  <c:v>4.5784765625</c:v>
                </c:pt>
                <c:pt idx="82">
                  <c:v>4.568828125</c:v>
                </c:pt>
                <c:pt idx="83">
                  <c:v>4.5591796875</c:v>
                </c:pt>
                <c:pt idx="84">
                  <c:v>4.54953125</c:v>
                </c:pt>
                <c:pt idx="85">
                  <c:v>4.5398828125</c:v>
                </c:pt>
                <c:pt idx="86">
                  <c:v>4.530234375</c:v>
                </c:pt>
                <c:pt idx="87">
                  <c:v>4.5205859375</c:v>
                </c:pt>
                <c:pt idx="88">
                  <c:v>4.5109375</c:v>
                </c:pt>
                <c:pt idx="89">
                  <c:v>4.5012890625</c:v>
                </c:pt>
                <c:pt idx="90">
                  <c:v>4.491640625</c:v>
                </c:pt>
                <c:pt idx="91">
                  <c:v>4.4819921875</c:v>
                </c:pt>
                <c:pt idx="92">
                  <c:v>4.47234375</c:v>
                </c:pt>
                <c:pt idx="93">
                  <c:v>4.4626953125</c:v>
                </c:pt>
                <c:pt idx="94">
                  <c:v>4.453046875</c:v>
                </c:pt>
                <c:pt idx="95">
                  <c:v>4.4433984375</c:v>
                </c:pt>
                <c:pt idx="96">
                  <c:v>4.43375</c:v>
                </c:pt>
                <c:pt idx="97">
                  <c:v>4.4241015625</c:v>
                </c:pt>
                <c:pt idx="98">
                  <c:v>4.414453125</c:v>
                </c:pt>
                <c:pt idx="99">
                  <c:v>4.4048046875</c:v>
                </c:pt>
                <c:pt idx="100">
                  <c:v>4.39515625</c:v>
                </c:pt>
                <c:pt idx="101">
                  <c:v>4.3855078125</c:v>
                </c:pt>
                <c:pt idx="102">
                  <c:v>4.375859375</c:v>
                </c:pt>
                <c:pt idx="103">
                  <c:v>4.3662109375</c:v>
                </c:pt>
                <c:pt idx="104">
                  <c:v>4.3565625</c:v>
                </c:pt>
                <c:pt idx="105">
                  <c:v>4.3469140625</c:v>
                </c:pt>
                <c:pt idx="106">
                  <c:v>4.337265625</c:v>
                </c:pt>
                <c:pt idx="107">
                  <c:v>4.3276171875</c:v>
                </c:pt>
                <c:pt idx="108">
                  <c:v>4.31796875</c:v>
                </c:pt>
                <c:pt idx="109">
                  <c:v>4.3083203125</c:v>
                </c:pt>
                <c:pt idx="110">
                  <c:v>4.298671875</c:v>
                </c:pt>
                <c:pt idx="111">
                  <c:v>4.2890234375</c:v>
                </c:pt>
                <c:pt idx="112">
                  <c:v>4.279375</c:v>
                </c:pt>
                <c:pt idx="113">
                  <c:v>4.2697265625</c:v>
                </c:pt>
                <c:pt idx="114">
                  <c:v>4.260078125</c:v>
                </c:pt>
                <c:pt idx="115">
                  <c:v>4.2504296875</c:v>
                </c:pt>
                <c:pt idx="116">
                  <c:v>4.24078125</c:v>
                </c:pt>
                <c:pt idx="117">
                  <c:v>4.2311328125</c:v>
                </c:pt>
                <c:pt idx="118">
                  <c:v>4.221484375</c:v>
                </c:pt>
                <c:pt idx="119">
                  <c:v>4.2118359375</c:v>
                </c:pt>
                <c:pt idx="120">
                  <c:v>4.2021875</c:v>
                </c:pt>
                <c:pt idx="121">
                  <c:v>4.1925390625</c:v>
                </c:pt>
                <c:pt idx="122">
                  <c:v>4.182890625</c:v>
                </c:pt>
                <c:pt idx="123">
                  <c:v>4.1732421875</c:v>
                </c:pt>
                <c:pt idx="124">
                  <c:v>4.16359375</c:v>
                </c:pt>
                <c:pt idx="125">
                  <c:v>4.1539453125</c:v>
                </c:pt>
                <c:pt idx="126">
                  <c:v>4.144296875</c:v>
                </c:pt>
                <c:pt idx="127">
                  <c:v>4.1346484375</c:v>
                </c:pt>
                <c:pt idx="128">
                  <c:v>4.125</c:v>
                </c:pt>
                <c:pt idx="129">
                  <c:v>4.1153515625</c:v>
                </c:pt>
                <c:pt idx="130">
                  <c:v>4.105703125</c:v>
                </c:pt>
                <c:pt idx="131">
                  <c:v>4.0960546875</c:v>
                </c:pt>
                <c:pt idx="132">
                  <c:v>4.08640625</c:v>
                </c:pt>
                <c:pt idx="133">
                  <c:v>4.0767578125</c:v>
                </c:pt>
                <c:pt idx="134">
                  <c:v>4.067109375</c:v>
                </c:pt>
                <c:pt idx="135">
                  <c:v>4.0574609375</c:v>
                </c:pt>
                <c:pt idx="136">
                  <c:v>4.0478125</c:v>
                </c:pt>
                <c:pt idx="137">
                  <c:v>4.0381640625</c:v>
                </c:pt>
                <c:pt idx="138">
                  <c:v>4.028515625</c:v>
                </c:pt>
                <c:pt idx="139">
                  <c:v>4.0188671875</c:v>
                </c:pt>
                <c:pt idx="140">
                  <c:v>4.00921875</c:v>
                </c:pt>
                <c:pt idx="141">
                  <c:v>3.9995703125</c:v>
                </c:pt>
                <c:pt idx="142">
                  <c:v>3.989921875</c:v>
                </c:pt>
                <c:pt idx="143">
                  <c:v>3.9802734375</c:v>
                </c:pt>
                <c:pt idx="144">
                  <c:v>3.970625</c:v>
                </c:pt>
                <c:pt idx="145">
                  <c:v>3.9609765625</c:v>
                </c:pt>
                <c:pt idx="146">
                  <c:v>3.951328125</c:v>
                </c:pt>
                <c:pt idx="147">
                  <c:v>3.9416796875</c:v>
                </c:pt>
                <c:pt idx="148">
                  <c:v>3.93203125</c:v>
                </c:pt>
                <c:pt idx="149">
                  <c:v>3.9223828125</c:v>
                </c:pt>
                <c:pt idx="150">
                  <c:v>3.912734375</c:v>
                </c:pt>
                <c:pt idx="151">
                  <c:v>3.9030859375</c:v>
                </c:pt>
                <c:pt idx="152">
                  <c:v>3.8934375</c:v>
                </c:pt>
                <c:pt idx="153">
                  <c:v>3.8837890625</c:v>
                </c:pt>
                <c:pt idx="154">
                  <c:v>3.874140625</c:v>
                </c:pt>
                <c:pt idx="155">
                  <c:v>3.8644921875</c:v>
                </c:pt>
                <c:pt idx="156">
                  <c:v>3.85484375</c:v>
                </c:pt>
                <c:pt idx="157">
                  <c:v>3.8451953125</c:v>
                </c:pt>
                <c:pt idx="158">
                  <c:v>3.835546875</c:v>
                </c:pt>
                <c:pt idx="159">
                  <c:v>3.8258984375</c:v>
                </c:pt>
                <c:pt idx="160">
                  <c:v>3.81625</c:v>
                </c:pt>
                <c:pt idx="161">
                  <c:v>3.8066015625</c:v>
                </c:pt>
                <c:pt idx="162">
                  <c:v>3.796953125</c:v>
                </c:pt>
                <c:pt idx="163">
                  <c:v>3.7873046875</c:v>
                </c:pt>
                <c:pt idx="164">
                  <c:v>3.77765625</c:v>
                </c:pt>
                <c:pt idx="165">
                  <c:v>3.7680078125</c:v>
                </c:pt>
                <c:pt idx="166">
                  <c:v>3.758359375</c:v>
                </c:pt>
                <c:pt idx="167">
                  <c:v>3.7487109375</c:v>
                </c:pt>
                <c:pt idx="168">
                  <c:v>3.7390625</c:v>
                </c:pt>
                <c:pt idx="169">
                  <c:v>3.7294140625</c:v>
                </c:pt>
                <c:pt idx="170">
                  <c:v>3.719765625</c:v>
                </c:pt>
                <c:pt idx="171">
                  <c:v>3.7101171875</c:v>
                </c:pt>
                <c:pt idx="172">
                  <c:v>3.70046875</c:v>
                </c:pt>
                <c:pt idx="173">
                  <c:v>3.6908203125</c:v>
                </c:pt>
                <c:pt idx="174">
                  <c:v>3.681171875</c:v>
                </c:pt>
                <c:pt idx="175">
                  <c:v>3.6715234375</c:v>
                </c:pt>
                <c:pt idx="176">
                  <c:v>3.661875</c:v>
                </c:pt>
                <c:pt idx="177">
                  <c:v>3.6522265625</c:v>
                </c:pt>
                <c:pt idx="178">
                  <c:v>3.642578125</c:v>
                </c:pt>
                <c:pt idx="179">
                  <c:v>3.6329296875</c:v>
                </c:pt>
                <c:pt idx="180">
                  <c:v>3.62328125</c:v>
                </c:pt>
                <c:pt idx="181">
                  <c:v>3.6136328125</c:v>
                </c:pt>
                <c:pt idx="182">
                  <c:v>3.603984375</c:v>
                </c:pt>
                <c:pt idx="183">
                  <c:v>3.5943359375</c:v>
                </c:pt>
                <c:pt idx="184">
                  <c:v>3.5846875</c:v>
                </c:pt>
                <c:pt idx="185">
                  <c:v>3.5750390625</c:v>
                </c:pt>
                <c:pt idx="186">
                  <c:v>3.565390625</c:v>
                </c:pt>
                <c:pt idx="187">
                  <c:v>3.5557421875</c:v>
                </c:pt>
                <c:pt idx="188">
                  <c:v>3.54609375</c:v>
                </c:pt>
                <c:pt idx="189">
                  <c:v>3.5364453125</c:v>
                </c:pt>
                <c:pt idx="190">
                  <c:v>3.526796875</c:v>
                </c:pt>
                <c:pt idx="191">
                  <c:v>3.5171484375</c:v>
                </c:pt>
                <c:pt idx="192">
                  <c:v>3.5075</c:v>
                </c:pt>
                <c:pt idx="193">
                  <c:v>3.4978515625</c:v>
                </c:pt>
                <c:pt idx="194">
                  <c:v>3.488203125</c:v>
                </c:pt>
                <c:pt idx="195">
                  <c:v>3.4785546875</c:v>
                </c:pt>
                <c:pt idx="196">
                  <c:v>3.46890625</c:v>
                </c:pt>
                <c:pt idx="197">
                  <c:v>3.4592578125</c:v>
                </c:pt>
                <c:pt idx="198">
                  <c:v>3.449609375</c:v>
                </c:pt>
                <c:pt idx="199">
                  <c:v>3.4399609375</c:v>
                </c:pt>
                <c:pt idx="200">
                  <c:v>3.4303125</c:v>
                </c:pt>
                <c:pt idx="201">
                  <c:v>3.4206640625</c:v>
                </c:pt>
                <c:pt idx="202">
                  <c:v>3.411015625</c:v>
                </c:pt>
                <c:pt idx="203">
                  <c:v>3.4013671875</c:v>
                </c:pt>
                <c:pt idx="204">
                  <c:v>3.39171875</c:v>
                </c:pt>
                <c:pt idx="205">
                  <c:v>3.3820703125</c:v>
                </c:pt>
                <c:pt idx="206">
                  <c:v>3.372421875</c:v>
                </c:pt>
                <c:pt idx="207">
                  <c:v>3.3627734375</c:v>
                </c:pt>
                <c:pt idx="208">
                  <c:v>3.353125</c:v>
                </c:pt>
                <c:pt idx="209">
                  <c:v>3.3434765625</c:v>
                </c:pt>
                <c:pt idx="210">
                  <c:v>3.333828125</c:v>
                </c:pt>
                <c:pt idx="211">
                  <c:v>3.3241796875</c:v>
                </c:pt>
                <c:pt idx="212">
                  <c:v>3.31453125</c:v>
                </c:pt>
                <c:pt idx="213">
                  <c:v>3.3048828125</c:v>
                </c:pt>
                <c:pt idx="214">
                  <c:v>3.295234375</c:v>
                </c:pt>
                <c:pt idx="215">
                  <c:v>3.2855859375</c:v>
                </c:pt>
                <c:pt idx="216">
                  <c:v>3.2759375</c:v>
                </c:pt>
                <c:pt idx="217">
                  <c:v>3.2662890625</c:v>
                </c:pt>
                <c:pt idx="218">
                  <c:v>3.256640625</c:v>
                </c:pt>
                <c:pt idx="219">
                  <c:v>3.2469921875</c:v>
                </c:pt>
                <c:pt idx="220">
                  <c:v>3.23734375</c:v>
                </c:pt>
                <c:pt idx="221">
                  <c:v>3.2276953125</c:v>
                </c:pt>
                <c:pt idx="222">
                  <c:v>3.218046875</c:v>
                </c:pt>
                <c:pt idx="223">
                  <c:v>3.2083984375</c:v>
                </c:pt>
                <c:pt idx="224">
                  <c:v>3.19875</c:v>
                </c:pt>
                <c:pt idx="225">
                  <c:v>3.1891015625</c:v>
                </c:pt>
                <c:pt idx="226">
                  <c:v>3.179453125</c:v>
                </c:pt>
                <c:pt idx="227">
                  <c:v>3.1698046875</c:v>
                </c:pt>
                <c:pt idx="228">
                  <c:v>3.16015625</c:v>
                </c:pt>
                <c:pt idx="229">
                  <c:v>3.1505078125</c:v>
                </c:pt>
                <c:pt idx="230">
                  <c:v>3.140859375</c:v>
                </c:pt>
                <c:pt idx="231">
                  <c:v>3.1312109375</c:v>
                </c:pt>
                <c:pt idx="232">
                  <c:v>3.1215625</c:v>
                </c:pt>
                <c:pt idx="233">
                  <c:v>3.1119140625</c:v>
                </c:pt>
                <c:pt idx="234">
                  <c:v>3.102265625</c:v>
                </c:pt>
                <c:pt idx="235">
                  <c:v>3.0926171875</c:v>
                </c:pt>
                <c:pt idx="236">
                  <c:v>3.08296875</c:v>
                </c:pt>
                <c:pt idx="237">
                  <c:v>3.0733203125</c:v>
                </c:pt>
                <c:pt idx="238">
                  <c:v>3.063671875</c:v>
                </c:pt>
                <c:pt idx="239">
                  <c:v>3.0540234375</c:v>
                </c:pt>
                <c:pt idx="240">
                  <c:v>3.044375</c:v>
                </c:pt>
                <c:pt idx="241">
                  <c:v>3.0347265625</c:v>
                </c:pt>
                <c:pt idx="242">
                  <c:v>3.025078125</c:v>
                </c:pt>
                <c:pt idx="243">
                  <c:v>3.0154296875</c:v>
                </c:pt>
                <c:pt idx="244">
                  <c:v>3.00578125</c:v>
                </c:pt>
                <c:pt idx="245">
                  <c:v>2.9961328125</c:v>
                </c:pt>
                <c:pt idx="246">
                  <c:v>2.986484375</c:v>
                </c:pt>
                <c:pt idx="247">
                  <c:v>2.9768359375</c:v>
                </c:pt>
                <c:pt idx="248">
                  <c:v>2.9671875</c:v>
                </c:pt>
                <c:pt idx="249">
                  <c:v>2.9575390625</c:v>
                </c:pt>
                <c:pt idx="250">
                  <c:v>2.947890625</c:v>
                </c:pt>
                <c:pt idx="251">
                  <c:v>2.9382421875</c:v>
                </c:pt>
                <c:pt idx="252">
                  <c:v>2.92859375</c:v>
                </c:pt>
                <c:pt idx="253">
                  <c:v>2.9189453125</c:v>
                </c:pt>
                <c:pt idx="254">
                  <c:v>2.909296875</c:v>
                </c:pt>
                <c:pt idx="255">
                  <c:v>2.8996484375</c:v>
                </c:pt>
              </c:numCache>
            </c:numRef>
          </c:yVal>
          <c:smooth val="0"/>
        </c:ser>
        <c:axId val="17309721"/>
        <c:axId val="46072042"/>
      </c:scatterChart>
      <c:valAx>
        <c:axId val="173097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072042"/>
        <c:crosses val="autoZero"/>
        <c:crossBetween val="midCat"/>
      </c:valAx>
      <c:valAx>
        <c:axId val="460720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30972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digital_buck_current_ver!$R$39:$R$39</c:f>
              <c:strCache>
                <c:ptCount val="1"/>
                <c:pt idx="0">
                  <c:v>Vout_with_DAC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digital_buck_current_ver!$R$40:$R$50</c:f>
              <c:numCache>
                <c:formatCode>General</c:formatCode>
                <c:ptCount val="11"/>
                <c:pt idx="0">
                  <c:v>5.36</c:v>
                </c:pt>
                <c:pt idx="1">
                  <c:v>5.1187890625</c:v>
                </c:pt>
                <c:pt idx="2">
                  <c:v>4.877578125</c:v>
                </c:pt>
                <c:pt idx="3">
                  <c:v>4.6363671875</c:v>
                </c:pt>
                <c:pt idx="4">
                  <c:v>4.39515625</c:v>
                </c:pt>
                <c:pt idx="5">
                  <c:v>4.1539453125</c:v>
                </c:pt>
                <c:pt idx="6">
                  <c:v>3.912734375</c:v>
                </c:pt>
                <c:pt idx="7">
                  <c:v>3.6715234375</c:v>
                </c:pt>
                <c:pt idx="8">
                  <c:v>3.4303125</c:v>
                </c:pt>
                <c:pt idx="9">
                  <c:v>3.1891015625</c:v>
                </c:pt>
                <c:pt idx="10">
                  <c:v>2.947890625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digital_buck_current_ver!$S$39:$S$39</c:f>
              <c:strCache>
                <c:ptCount val="1"/>
                <c:pt idx="0">
                  <c:v>c++ code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digital_buck_current_ver!$S$40:$S$50</c:f>
              <c:numCache>
                <c:formatCode>General</c:formatCode>
                <c:ptCount val="11"/>
                <c:pt idx="0">
                  <c:v>4.56</c:v>
                </c:pt>
                <c:pt idx="1">
                  <c:v>4.319</c:v>
                </c:pt>
                <c:pt idx="2">
                  <c:v>4.078</c:v>
                </c:pt>
                <c:pt idx="3">
                  <c:v>3.836</c:v>
                </c:pt>
                <c:pt idx="4">
                  <c:v>3.595</c:v>
                </c:pt>
                <c:pt idx="5">
                  <c:v>3.354</c:v>
                </c:pt>
                <c:pt idx="6">
                  <c:v>3.113</c:v>
                </c:pt>
                <c:pt idx="7">
                  <c:v>2.872</c:v>
                </c:pt>
                <c:pt idx="8">
                  <c:v>2.63</c:v>
                </c:pt>
                <c:pt idx="9">
                  <c:v>2.389</c:v>
                </c:pt>
                <c:pt idx="10">
                  <c:v>2.148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digital_buck_current_ver!$T$39:$T$39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digital_buck_current_ver!$T$40:$T$50</c:f>
              <c:numCache>
                <c:formatCode>General</c:formatCode>
                <c:ptCount val="11"/>
                <c:pt idx="0">
                  <c:v>5.456</c:v>
                </c:pt>
                <c:pt idx="1">
                  <c:v>5.209</c:v>
                </c:pt>
                <c:pt idx="2">
                  <c:v>4.18</c:v>
                </c:pt>
                <c:pt idx="3">
                  <c:v>4.98</c:v>
                </c:pt>
                <c:pt idx="4">
                  <c:v>4.524</c:v>
                </c:pt>
                <c:pt idx="5">
                  <c:v>4.276</c:v>
                </c:pt>
                <c:pt idx="6">
                  <c:v>4.216</c:v>
                </c:pt>
                <c:pt idx="7">
                  <c:v>4.216</c:v>
                </c:pt>
                <c:pt idx="8">
                  <c:v>3.592</c:v>
                </c:pt>
                <c:pt idx="9">
                  <c:v>3.364</c:v>
                </c:pt>
                <c:pt idx="10">
                  <c:v>3.132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digital_buck_current_ver!$U$39:$U$39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digital_buck_current_ver!$U$40:$U$50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4"/>
          <c:order val="4"/>
          <c:tx>
            <c:strRef>
              <c:f>digital_buck_current_ver!$V$39:$V$39</c:f>
              <c:strCache>
                <c:ptCount val="1"/>
                <c:pt idx="0">
                  <c:v>Mess-xcel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digital_buck_current_ver!$V$40:$V$50</c:f>
              <c:numCache>
                <c:formatCode>General</c:formatCode>
                <c:ptCount val="11"/>
                <c:pt idx="0">
                  <c:v>0.0960000000000001</c:v>
                </c:pt>
                <c:pt idx="1">
                  <c:v>0.0902109374999993</c:v>
                </c:pt>
                <c:pt idx="2">
                  <c:v>-0.697578125000001</c:v>
                </c:pt>
                <c:pt idx="3">
                  <c:v>0.3436328125</c:v>
                </c:pt>
                <c:pt idx="4">
                  <c:v>0.12884375</c:v>
                </c:pt>
                <c:pt idx="5">
                  <c:v>0.122054687499999</c:v>
                </c:pt>
                <c:pt idx="6">
                  <c:v>0.303265625</c:v>
                </c:pt>
                <c:pt idx="7">
                  <c:v>0.5444765625</c:v>
                </c:pt>
                <c:pt idx="8">
                  <c:v>0.1616875</c:v>
                </c:pt>
                <c:pt idx="9">
                  <c:v>0.1748984375</c:v>
                </c:pt>
                <c:pt idx="10">
                  <c:v>0.184109375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digital_buck_current_ver!$X$39:$X$39</c:f>
              <c:strCache>
                <c:ptCount val="1"/>
                <c:pt idx="0">
                  <c:v>Mess-code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digital_buck_current_ver!$X$40:$X$50</c:f>
              <c:numCache>
                <c:formatCode>General</c:formatCode>
                <c:ptCount val="11"/>
                <c:pt idx="0">
                  <c:v>0.896000000000001</c:v>
                </c:pt>
                <c:pt idx="1">
                  <c:v>0.89</c:v>
                </c:pt>
                <c:pt idx="2">
                  <c:v>0.101999999999999</c:v>
                </c:pt>
                <c:pt idx="3">
                  <c:v>1.144</c:v>
                </c:pt>
                <c:pt idx="4">
                  <c:v>0.929</c:v>
                </c:pt>
                <c:pt idx="5">
                  <c:v>0.922</c:v>
                </c:pt>
                <c:pt idx="6">
                  <c:v>1.103</c:v>
                </c:pt>
                <c:pt idx="7">
                  <c:v>1.344</c:v>
                </c:pt>
                <c:pt idx="8">
                  <c:v>0.962</c:v>
                </c:pt>
                <c:pt idx="9">
                  <c:v>0.975</c:v>
                </c:pt>
                <c:pt idx="10">
                  <c:v>0.984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940927"/>
        <c:axId val="20035453"/>
      </c:lineChart>
      <c:catAx>
        <c:axId val="369409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035453"/>
        <c:crosses val="autoZero"/>
        <c:auto val="1"/>
        <c:lblAlgn val="ctr"/>
        <c:lblOffset val="100"/>
        <c:noMultiLvlLbl val="0"/>
      </c:catAx>
      <c:valAx>
        <c:axId val="200354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9409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digital_buck_current_ver!$U$86:$U$86</c:f>
              <c:strCache>
                <c:ptCount val="1"/>
                <c:pt idx="0">
                  <c:v>c++ code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digital_buck_current_ver!$T$87:$T$96</c:f>
              <c:strCach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strCache>
            </c:strRef>
          </c:cat>
          <c:val>
            <c:numRef>
              <c:f>digital_buck_current_ver!$U$87:$U$96</c:f>
              <c:numCache>
                <c:formatCode>General</c:formatCode>
                <c:ptCount val="10"/>
                <c:pt idx="0">
                  <c:v>4.174</c:v>
                </c:pt>
                <c:pt idx="1">
                  <c:v>4.078</c:v>
                </c:pt>
                <c:pt idx="2">
                  <c:v>3.981</c:v>
                </c:pt>
                <c:pt idx="3">
                  <c:v>3.885</c:v>
                </c:pt>
                <c:pt idx="4">
                  <c:v>3.788</c:v>
                </c:pt>
                <c:pt idx="5">
                  <c:v>3.692</c:v>
                </c:pt>
                <c:pt idx="6">
                  <c:v>3.595</c:v>
                </c:pt>
                <c:pt idx="7">
                  <c:v>3.499</c:v>
                </c:pt>
                <c:pt idx="8">
                  <c:v>3.402</c:v>
                </c:pt>
                <c:pt idx="9">
                  <c:v>3.306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digital_buck_current_ver!$V$86:$V$86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digital_buck_current_ver!$T$87:$T$96</c:f>
              <c:strCach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strCache>
            </c:strRef>
          </c:cat>
          <c:val>
            <c:numRef>
              <c:f>digital_buck_current_ver!$V$87:$V$96</c:f>
              <c:numCache>
                <c:formatCode>General</c:formatCode>
                <c:ptCount val="10"/>
                <c:pt idx="0">
                  <c:v>5.072</c:v>
                </c:pt>
                <c:pt idx="1">
                  <c:v>4.976</c:v>
                </c:pt>
                <c:pt idx="2">
                  <c:v>4.892</c:v>
                </c:pt>
                <c:pt idx="3">
                  <c:v>4.8</c:v>
                </c:pt>
                <c:pt idx="4">
                  <c:v>4.708</c:v>
                </c:pt>
                <c:pt idx="5">
                  <c:v>4.616</c:v>
                </c:pt>
                <c:pt idx="6">
                  <c:v>4.516</c:v>
                </c:pt>
                <c:pt idx="7">
                  <c:v>4.416</c:v>
                </c:pt>
                <c:pt idx="8">
                  <c:v>4.364</c:v>
                </c:pt>
                <c:pt idx="9">
                  <c:v>4.344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digital_buck_current_ver!$X$86:$X$86</c:f>
              <c:strCache>
                <c:ptCount val="1"/>
                <c:pt idx="0">
                  <c:v>Mess-xcel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digital_buck_current_ver!$T$87:$T$96</c:f>
              <c:strCach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strCache>
            </c:strRef>
          </c:cat>
          <c:val>
            <c:numRef>
              <c:f>digital_buck_current_ver!$X$87:$X$96</c:f>
              <c:numCache>
                <c:formatCode>General</c:formatCode>
                <c:ptCount val="10"/>
                <c:pt idx="0">
                  <c:v>-0.898</c:v>
                </c:pt>
                <c:pt idx="1">
                  <c:v>-0.898</c:v>
                </c:pt>
                <c:pt idx="2">
                  <c:v>-0.911000000000001</c:v>
                </c:pt>
                <c:pt idx="3">
                  <c:v>-0.915</c:v>
                </c:pt>
                <c:pt idx="4">
                  <c:v>-0.92</c:v>
                </c:pt>
                <c:pt idx="5">
                  <c:v>-0.924</c:v>
                </c:pt>
                <c:pt idx="6">
                  <c:v>-0.921</c:v>
                </c:pt>
                <c:pt idx="7">
                  <c:v>-0.917</c:v>
                </c:pt>
                <c:pt idx="8">
                  <c:v>-0.962</c:v>
                </c:pt>
                <c:pt idx="9">
                  <c:v>-1.038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2580385"/>
        <c:axId val="18773990"/>
      </c:lineChart>
      <c:catAx>
        <c:axId val="7258038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773990"/>
        <c:crosses val="autoZero"/>
        <c:auto val="1"/>
        <c:lblAlgn val="ctr"/>
        <c:lblOffset val="100"/>
        <c:noMultiLvlLbl val="0"/>
      </c:catAx>
      <c:valAx>
        <c:axId val="187739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5803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198000</xdr:colOff>
      <xdr:row>4</xdr:row>
      <xdr:rowOff>76320</xdr:rowOff>
    </xdr:from>
    <xdr:to>
      <xdr:col>19</xdr:col>
      <xdr:colOff>598320</xdr:colOff>
      <xdr:row>26</xdr:row>
      <xdr:rowOff>164160</xdr:rowOff>
    </xdr:to>
    <xdr:graphicFrame>
      <xdr:nvGraphicFramePr>
        <xdr:cNvPr id="0" name="Chart 1"/>
        <xdr:cNvGraphicFramePr/>
      </xdr:nvGraphicFramePr>
      <xdr:xfrm>
        <a:off x="6435000" y="809640"/>
        <a:ext cx="6515280" cy="406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16560</xdr:colOff>
      <xdr:row>6</xdr:row>
      <xdr:rowOff>17640</xdr:rowOff>
    </xdr:from>
    <xdr:to>
      <xdr:col>26</xdr:col>
      <xdr:colOff>578880</xdr:colOff>
      <xdr:row>35</xdr:row>
      <xdr:rowOff>59760</xdr:rowOff>
    </xdr:to>
    <xdr:graphicFrame>
      <xdr:nvGraphicFramePr>
        <xdr:cNvPr id="1" name=""/>
        <xdr:cNvGraphicFramePr/>
      </xdr:nvGraphicFramePr>
      <xdr:xfrm>
        <a:off x="8088120" y="1107360"/>
        <a:ext cx="9123480" cy="513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595080</xdr:colOff>
      <xdr:row>38</xdr:row>
      <xdr:rowOff>26640</xdr:rowOff>
    </xdr:from>
    <xdr:to>
      <xdr:col>40</xdr:col>
      <xdr:colOff>70920</xdr:colOff>
      <xdr:row>71</xdr:row>
      <xdr:rowOff>138600</xdr:rowOff>
    </xdr:to>
    <xdr:graphicFrame>
      <xdr:nvGraphicFramePr>
        <xdr:cNvPr id="2" name=""/>
        <xdr:cNvGraphicFramePr/>
      </xdr:nvGraphicFramePr>
      <xdr:xfrm>
        <a:off x="14781600" y="6730200"/>
        <a:ext cx="10482840" cy="58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0</xdr:colOff>
      <xdr:row>75</xdr:row>
      <xdr:rowOff>163800</xdr:rowOff>
    </xdr:from>
    <xdr:to>
      <xdr:col>37</xdr:col>
      <xdr:colOff>573480</xdr:colOff>
      <xdr:row>105</xdr:row>
      <xdr:rowOff>43200</xdr:rowOff>
    </xdr:to>
    <xdr:graphicFrame>
      <xdr:nvGraphicFramePr>
        <xdr:cNvPr id="3" name=""/>
        <xdr:cNvGraphicFramePr/>
      </xdr:nvGraphicFramePr>
      <xdr:xfrm>
        <a:off x="14798160" y="13352040"/>
        <a:ext cx="9134280" cy="513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16560</xdr:colOff>
      <xdr:row>6</xdr:row>
      <xdr:rowOff>17640</xdr:rowOff>
    </xdr:from>
    <xdr:to>
      <xdr:col>28</xdr:col>
      <xdr:colOff>167400</xdr:colOff>
      <xdr:row>35</xdr:row>
      <xdr:rowOff>65520</xdr:rowOff>
    </xdr:to>
    <xdr:graphicFrame>
      <xdr:nvGraphicFramePr>
        <xdr:cNvPr id="4" name=""/>
        <xdr:cNvGraphicFramePr/>
      </xdr:nvGraphicFramePr>
      <xdr:xfrm>
        <a:off x="11069280" y="1069200"/>
        <a:ext cx="9123480" cy="513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595080</xdr:colOff>
      <xdr:row>38</xdr:row>
      <xdr:rowOff>26640</xdr:rowOff>
    </xdr:from>
    <xdr:to>
      <xdr:col>44</xdr:col>
      <xdr:colOff>70920</xdr:colOff>
      <xdr:row>71</xdr:row>
      <xdr:rowOff>138960</xdr:rowOff>
    </xdr:to>
    <xdr:graphicFrame>
      <xdr:nvGraphicFramePr>
        <xdr:cNvPr id="5" name=""/>
        <xdr:cNvGraphicFramePr/>
      </xdr:nvGraphicFramePr>
      <xdr:xfrm>
        <a:off x="19397520" y="6686640"/>
        <a:ext cx="10482840" cy="58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0</xdr:colOff>
      <xdr:row>75</xdr:row>
      <xdr:rowOff>163800</xdr:rowOff>
    </xdr:from>
    <xdr:to>
      <xdr:col>41</xdr:col>
      <xdr:colOff>573120</xdr:colOff>
      <xdr:row>105</xdr:row>
      <xdr:rowOff>43200</xdr:rowOff>
    </xdr:to>
    <xdr:graphicFrame>
      <xdr:nvGraphicFramePr>
        <xdr:cNvPr id="6" name=""/>
        <xdr:cNvGraphicFramePr/>
      </xdr:nvGraphicFramePr>
      <xdr:xfrm>
        <a:off x="19413720" y="13308480"/>
        <a:ext cx="9134280" cy="513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1" activeCellId="0" sqref="D21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9.88"/>
    <col collapsed="false" customWidth="true" hidden="false" outlineLevel="0" max="3" min="3" style="1" width="15.11"/>
  </cols>
  <sheetData>
    <row r="1" customFormat="false" ht="14.25" hidden="false" customHeight="false" outlineLevel="0" collapsed="false">
      <c r="A1" s="1" t="s">
        <v>0</v>
      </c>
      <c r="B1" s="1" t="n">
        <v>0.5</v>
      </c>
    </row>
    <row r="2" customFormat="false" ht="15" hidden="false" customHeight="false" outlineLevel="0" collapsed="false">
      <c r="A2" s="1" t="s">
        <v>1</v>
      </c>
      <c r="B2" s="1" t="n">
        <v>2.5</v>
      </c>
      <c r="C2" s="1" t="n">
        <v>1.5874</v>
      </c>
      <c r="D2" s="2" t="n">
        <v>1.6194</v>
      </c>
      <c r="G2" s="1" t="s">
        <v>2</v>
      </c>
    </row>
    <row r="3" customFormat="false" ht="14.25" hidden="false" customHeight="false" outlineLevel="0" collapsed="false">
      <c r="A3" s="1" t="s">
        <v>3</v>
      </c>
      <c r="B3" s="1" t="n">
        <v>0</v>
      </c>
      <c r="G3" s="1" t="s">
        <v>4</v>
      </c>
      <c r="H3" s="1" t="s">
        <v>5</v>
      </c>
    </row>
    <row r="4" customFormat="false" ht="14.25" hidden="false" customHeight="false" outlineLevel="0" collapsed="false">
      <c r="A4" s="1" t="s">
        <v>6</v>
      </c>
      <c r="B4" s="3" t="n">
        <v>10000</v>
      </c>
      <c r="E4" s="1" t="s">
        <v>7</v>
      </c>
      <c r="F4" s="1" t="n">
        <f aca="false">MAX(C9:C264)</f>
        <v>29.0251326650943</v>
      </c>
    </row>
    <row r="5" customFormat="false" ht="14.25" hidden="false" customHeight="false" outlineLevel="0" collapsed="false">
      <c r="A5" s="1" t="s">
        <v>8</v>
      </c>
      <c r="B5" s="3" t="n">
        <v>43000</v>
      </c>
      <c r="E5" s="1" t="s">
        <v>9</v>
      </c>
      <c r="F5" s="1" t="n">
        <f aca="false">MIN(C9:C264)</f>
        <v>1.71823408018868</v>
      </c>
    </row>
    <row r="6" customFormat="false" ht="14.25" hidden="false" customHeight="false" outlineLevel="0" collapsed="false">
      <c r="A6" s="1" t="s">
        <v>10</v>
      </c>
      <c r="B6" s="3" t="n">
        <v>560000</v>
      </c>
    </row>
    <row r="8" customFormat="false" ht="14.25" hidden="false" customHeight="false" outlineLevel="0" collapsed="false">
      <c r="A8" s="1" t="s">
        <v>11</v>
      </c>
      <c r="C8" s="1" t="s">
        <v>12</v>
      </c>
      <c r="D8" s="1" t="s">
        <v>13</v>
      </c>
    </row>
    <row r="9" customFormat="false" ht="14.25" hidden="false" customHeight="false" outlineLevel="0" collapsed="false">
      <c r="A9" s="1" t="n">
        <v>0</v>
      </c>
      <c r="B9" s="4" t="n">
        <f aca="false">$B$2/256*A9</f>
        <v>0</v>
      </c>
      <c r="C9" s="1" t="n">
        <f aca="false">( $B$1/$B$4 - D9*B9/( $B$5+$B$4 )    )* ( $B$6+$B$4 )</f>
        <v>28.5</v>
      </c>
      <c r="D9" s="1" t="n">
        <f aca="false">IF(  B9&lt;B1, -1, 1 )</f>
        <v>-1</v>
      </c>
    </row>
    <row r="10" customFormat="false" ht="14.25" hidden="false" customHeight="false" outlineLevel="0" collapsed="false">
      <c r="A10" s="1" t="n">
        <v>1</v>
      </c>
      <c r="B10" s="4" t="n">
        <f aca="false">$B$2/256*A10</f>
        <v>0.009765625</v>
      </c>
      <c r="C10" s="1" t="n">
        <f aca="false">( $B$1/$B$4 - D10*B10/( $B$5+$B$4 )    )* ( $B$6+$B$4 )</f>
        <v>28.6050265330189</v>
      </c>
      <c r="D10" s="1" t="n">
        <f aca="false">IF(  B10&lt;B2, -1, 1 )</f>
        <v>-1</v>
      </c>
    </row>
    <row r="11" customFormat="false" ht="14.25" hidden="false" customHeight="false" outlineLevel="0" collapsed="false">
      <c r="A11" s="1" t="n">
        <v>2</v>
      </c>
      <c r="B11" s="4" t="n">
        <f aca="false">$B$2/256*A11</f>
        <v>0.01953125</v>
      </c>
      <c r="C11" s="1" t="n">
        <f aca="false">( $B$1/$B$4 - D11*B11/( $B$5+$B$4 )    )* ( $B$6+$B$4 )</f>
        <v>28.2899469339623</v>
      </c>
      <c r="D11" s="1" t="n">
        <f aca="false">IF(  B11&lt;B3, -1, 1 )</f>
        <v>1</v>
      </c>
    </row>
    <row r="12" customFormat="false" ht="14.25" hidden="false" customHeight="false" outlineLevel="0" collapsed="false">
      <c r="A12" s="1" t="n">
        <v>3</v>
      </c>
      <c r="B12" s="4" t="n">
        <f aca="false">$B$2/256*A12</f>
        <v>0.029296875</v>
      </c>
      <c r="C12" s="1" t="n">
        <f aca="false">( $B$1/$B$4 - D12*B12/( $B$5+$B$4 )    )* ( $B$6+$B$4 )</f>
        <v>28.8150795990566</v>
      </c>
      <c r="D12" s="1" t="n">
        <f aca="false">IF(  B12&lt;B4, -1, 1 )</f>
        <v>-1</v>
      </c>
    </row>
    <row r="13" customFormat="false" ht="14.25" hidden="false" customHeight="false" outlineLevel="0" collapsed="false">
      <c r="A13" s="1" t="n">
        <v>4</v>
      </c>
      <c r="B13" s="4" t="n">
        <f aca="false">$B$2/256*A13</f>
        <v>0.0390625</v>
      </c>
      <c r="C13" s="1" t="n">
        <f aca="false">( $B$1/$B$4 - D13*B13/( $B$5+$B$4 )    )* ( $B$6+$B$4 )</f>
        <v>28.9201061320755</v>
      </c>
      <c r="D13" s="1" t="n">
        <f aca="false">IF(  B13&lt;B5, -1, 1 )</f>
        <v>-1</v>
      </c>
    </row>
    <row r="14" customFormat="false" ht="14.25" hidden="false" customHeight="false" outlineLevel="0" collapsed="false">
      <c r="A14" s="1" t="n">
        <v>5</v>
      </c>
      <c r="B14" s="4" t="n">
        <f aca="false">$B$2/256*A14</f>
        <v>0.048828125</v>
      </c>
      <c r="C14" s="1" t="n">
        <f aca="false">( $B$1/$B$4 - D14*B14/( $B$5+$B$4 )    )* ( $B$6+$B$4 )</f>
        <v>29.0251326650943</v>
      </c>
      <c r="D14" s="1" t="n">
        <f aca="false">IF(  B14&lt;B6, -1, 1 )</f>
        <v>-1</v>
      </c>
    </row>
    <row r="15" customFormat="false" ht="14.25" hidden="false" customHeight="false" outlineLevel="0" collapsed="false">
      <c r="A15" s="1" t="n">
        <v>6</v>
      </c>
      <c r="B15" s="4" t="n">
        <f aca="false">$B$2/256*A15</f>
        <v>0.05859375</v>
      </c>
      <c r="C15" s="1" t="n">
        <f aca="false">( $B$1/$B$4 - D15*B15/( $B$5+$B$4 )    )* ( $B$6+$B$4 )</f>
        <v>27.8698408018868</v>
      </c>
      <c r="D15" s="1" t="n">
        <f aca="false">IF(  B15&lt;B7, -1, 1 )</f>
        <v>1</v>
      </c>
    </row>
    <row r="16" customFormat="false" ht="14.25" hidden="false" customHeight="false" outlineLevel="0" collapsed="false">
      <c r="A16" s="1" t="n">
        <v>7</v>
      </c>
      <c r="B16" s="4" t="n">
        <f aca="false">$B$2/256*A16</f>
        <v>0.068359375</v>
      </c>
      <c r="C16" s="1" t="n">
        <f aca="false">( $B$1/$B$4 - D16*B16/( $B$5+$B$4 )    )* ( $B$6+$B$4 )</f>
        <v>27.7648142688679</v>
      </c>
      <c r="D16" s="1" t="n">
        <f aca="false">IF(  B16&lt;B8, -1, 1 )</f>
        <v>1</v>
      </c>
    </row>
    <row r="17" customFormat="false" ht="14.25" hidden="false" customHeight="false" outlineLevel="0" collapsed="false">
      <c r="A17" s="1" t="n">
        <v>8</v>
      </c>
      <c r="B17" s="4" t="n">
        <f aca="false">$B$2/256*A17</f>
        <v>0.078125</v>
      </c>
      <c r="C17" s="1" t="n">
        <f aca="false">( $B$1/$B$4 - D17*B17/( $B$5+$B$4 )    )* ( $B$6+$B$4 )</f>
        <v>27.6597877358491</v>
      </c>
      <c r="D17" s="1" t="n">
        <f aca="false">IF(  B17&lt;B9, -1, 1 )</f>
        <v>1</v>
      </c>
    </row>
    <row r="18" customFormat="false" ht="14.25" hidden="false" customHeight="false" outlineLevel="0" collapsed="false">
      <c r="A18" s="1" t="n">
        <v>9</v>
      </c>
      <c r="B18" s="4" t="n">
        <f aca="false">$B$2/256*A18</f>
        <v>0.087890625</v>
      </c>
      <c r="C18" s="1" t="n">
        <f aca="false">( $B$1/$B$4 - D18*B18/( $B$5+$B$4 )    )* ( $B$6+$B$4 )</f>
        <v>27.5547612028302</v>
      </c>
      <c r="D18" s="1" t="n">
        <f aca="false">IF(  B18&lt;B10, -1, 1 )</f>
        <v>1</v>
      </c>
    </row>
    <row r="19" customFormat="false" ht="14.25" hidden="false" customHeight="false" outlineLevel="0" collapsed="false">
      <c r="A19" s="1" t="n">
        <v>10</v>
      </c>
      <c r="B19" s="4" t="n">
        <f aca="false">$B$2/256*A19</f>
        <v>0.09765625</v>
      </c>
      <c r="C19" s="1" t="n">
        <f aca="false">( $B$1/$B$4 - D19*B19/( $B$5+$B$4 )    )* ( $B$6+$B$4 )</f>
        <v>27.4497346698113</v>
      </c>
      <c r="D19" s="1" t="n">
        <f aca="false">IF(  B19&lt;B11, -1, 1 )</f>
        <v>1</v>
      </c>
    </row>
    <row r="20" customFormat="false" ht="14.25" hidden="false" customHeight="false" outlineLevel="0" collapsed="false">
      <c r="A20" s="1" t="n">
        <v>11</v>
      </c>
      <c r="B20" s="4" t="n">
        <f aca="false">$B$2/256*A20</f>
        <v>0.107421875</v>
      </c>
      <c r="C20" s="1" t="n">
        <f aca="false">( $B$1/$B$4 - D20*B20/( $B$5+$B$4 )    )* ( $B$6+$B$4 )</f>
        <v>27.3447081367925</v>
      </c>
      <c r="D20" s="1" t="n">
        <f aca="false">IF(  B20&lt;B12, -1, 1 )</f>
        <v>1</v>
      </c>
    </row>
    <row r="21" customFormat="false" ht="14.25" hidden="false" customHeight="false" outlineLevel="0" collapsed="false">
      <c r="A21" s="1" t="n">
        <v>12</v>
      </c>
      <c r="B21" s="4" t="n">
        <f aca="false">$B$2/256*A21</f>
        <v>0.1171875</v>
      </c>
      <c r="C21" s="1" t="n">
        <f aca="false">( $B$1/$B$4 - D21*B21/( $B$5+$B$4 )    )* ( $B$6+$B$4 )</f>
        <v>27.2396816037736</v>
      </c>
      <c r="D21" s="1" t="n">
        <f aca="false">IF(  B21&lt;B13, -1, 1 )</f>
        <v>1</v>
      </c>
    </row>
    <row r="22" customFormat="false" ht="14.25" hidden="false" customHeight="false" outlineLevel="0" collapsed="false">
      <c r="A22" s="1" t="n">
        <v>13</v>
      </c>
      <c r="B22" s="4" t="n">
        <f aca="false">$B$2/256*A22</f>
        <v>0.126953125</v>
      </c>
      <c r="C22" s="1" t="n">
        <f aca="false">( $B$1/$B$4 - D22*B22/( $B$5+$B$4 )    )* ( $B$6+$B$4 )</f>
        <v>27.1346550707547</v>
      </c>
      <c r="D22" s="1" t="n">
        <f aca="false">IF(  B22&lt;B14, -1, 1 )</f>
        <v>1</v>
      </c>
    </row>
    <row r="23" customFormat="false" ht="14.25" hidden="false" customHeight="false" outlineLevel="0" collapsed="false">
      <c r="A23" s="1" t="n">
        <v>14</v>
      </c>
      <c r="B23" s="4" t="n">
        <f aca="false">$B$2/256*A23</f>
        <v>0.13671875</v>
      </c>
      <c r="C23" s="1" t="n">
        <f aca="false">( $B$1/$B$4 - D23*B23/( $B$5+$B$4 )    )* ( $B$6+$B$4 )</f>
        <v>27.0296285377359</v>
      </c>
      <c r="D23" s="1" t="n">
        <f aca="false">IF(  B23&lt;B15, -1, 1 )</f>
        <v>1</v>
      </c>
    </row>
    <row r="24" customFormat="false" ht="14.25" hidden="false" customHeight="false" outlineLevel="0" collapsed="false">
      <c r="A24" s="1" t="n">
        <v>15</v>
      </c>
      <c r="B24" s="4" t="n">
        <f aca="false">$B$2/256*A24</f>
        <v>0.146484375</v>
      </c>
      <c r="C24" s="1" t="n">
        <f aca="false">( $B$1/$B$4 - D24*B24/( $B$5+$B$4 )    )* ( $B$6+$B$4 )</f>
        <v>26.924602004717</v>
      </c>
      <c r="D24" s="1" t="n">
        <f aca="false">IF(  B24&lt;B16, -1, 1 )</f>
        <v>1</v>
      </c>
    </row>
    <row r="25" customFormat="false" ht="14.25" hidden="false" customHeight="false" outlineLevel="0" collapsed="false">
      <c r="A25" s="1" t="n">
        <v>16</v>
      </c>
      <c r="B25" s="4" t="n">
        <f aca="false">$B$2/256*A25</f>
        <v>0.15625</v>
      </c>
      <c r="C25" s="1" t="n">
        <f aca="false">( $B$1/$B$4 - D25*B25/( $B$5+$B$4 )    )* ( $B$6+$B$4 )</f>
        <v>26.8195754716981</v>
      </c>
      <c r="D25" s="1" t="n">
        <f aca="false">IF(  B25&lt;B17, -1, 1 )</f>
        <v>1</v>
      </c>
    </row>
    <row r="26" customFormat="false" ht="14.25" hidden="false" customHeight="false" outlineLevel="0" collapsed="false">
      <c r="A26" s="1" t="n">
        <v>17</v>
      </c>
      <c r="B26" s="4" t="n">
        <f aca="false">$B$2/256*A26</f>
        <v>0.166015625</v>
      </c>
      <c r="C26" s="1" t="n">
        <f aca="false">( $B$1/$B$4 - D26*B26/( $B$5+$B$4 )    )* ( $B$6+$B$4 )</f>
        <v>26.7145489386792</v>
      </c>
      <c r="D26" s="1" t="n">
        <f aca="false">IF(  B26&lt;B18, -1, 1 )</f>
        <v>1</v>
      </c>
    </row>
    <row r="27" customFormat="false" ht="14.25" hidden="false" customHeight="false" outlineLevel="0" collapsed="false">
      <c r="A27" s="1" t="n">
        <v>18</v>
      </c>
      <c r="B27" s="4" t="n">
        <f aca="false">$B$2/256*A27</f>
        <v>0.17578125</v>
      </c>
      <c r="C27" s="1" t="n">
        <f aca="false">( $B$1/$B$4 - D27*B27/( $B$5+$B$4 )    )* ( $B$6+$B$4 )</f>
        <v>26.6095224056604</v>
      </c>
      <c r="D27" s="1" t="n">
        <f aca="false">IF(  B27&lt;B19, -1, 1 )</f>
        <v>1</v>
      </c>
    </row>
    <row r="28" customFormat="false" ht="14.25" hidden="false" customHeight="false" outlineLevel="0" collapsed="false">
      <c r="A28" s="1" t="n">
        <v>19</v>
      </c>
      <c r="B28" s="4" t="n">
        <f aca="false">$B$2/256*A28</f>
        <v>0.185546875</v>
      </c>
      <c r="C28" s="1" t="n">
        <f aca="false">( $B$1/$B$4 - D28*B28/( $B$5+$B$4 )    )* ( $B$6+$B$4 )</f>
        <v>26.5044958726415</v>
      </c>
      <c r="D28" s="1" t="n">
        <f aca="false">IF(  B28&lt;B20, -1, 1 )</f>
        <v>1</v>
      </c>
    </row>
    <row r="29" customFormat="false" ht="14.25" hidden="false" customHeight="false" outlineLevel="0" collapsed="false">
      <c r="A29" s="1" t="n">
        <v>20</v>
      </c>
      <c r="B29" s="4" t="n">
        <f aca="false">$B$2/256*A29</f>
        <v>0.1953125</v>
      </c>
      <c r="C29" s="1" t="n">
        <f aca="false">( $B$1/$B$4 - D29*B29/( $B$5+$B$4 )    )* ( $B$6+$B$4 )</f>
        <v>26.3994693396226</v>
      </c>
      <c r="D29" s="1" t="n">
        <f aca="false">IF(  B29&lt;B21, -1, 1 )</f>
        <v>1</v>
      </c>
    </row>
    <row r="30" customFormat="false" ht="14.25" hidden="false" customHeight="false" outlineLevel="0" collapsed="false">
      <c r="A30" s="1" t="n">
        <v>21</v>
      </c>
      <c r="B30" s="4" t="n">
        <f aca="false">$B$2/256*A30</f>
        <v>0.205078125</v>
      </c>
      <c r="C30" s="1" t="n">
        <f aca="false">( $B$1/$B$4 - D30*B30/( $B$5+$B$4 )    )* ( $B$6+$B$4 )</f>
        <v>26.2944428066038</v>
      </c>
      <c r="D30" s="1" t="n">
        <f aca="false">IF(  B30&lt;B22, -1, 1 )</f>
        <v>1</v>
      </c>
    </row>
    <row r="31" customFormat="false" ht="14.25" hidden="false" customHeight="false" outlineLevel="0" collapsed="false">
      <c r="A31" s="1" t="n">
        <v>22</v>
      </c>
      <c r="B31" s="4" t="n">
        <f aca="false">$B$2/256*A31</f>
        <v>0.21484375</v>
      </c>
      <c r="C31" s="1" t="n">
        <f aca="false">( $B$1/$B$4 - D31*B31/( $B$5+$B$4 )    )* ( $B$6+$B$4 )</f>
        <v>26.1894162735849</v>
      </c>
      <c r="D31" s="1" t="n">
        <f aca="false">IF(  B31&lt;B23, -1, 1 )</f>
        <v>1</v>
      </c>
    </row>
    <row r="32" customFormat="false" ht="14.25" hidden="false" customHeight="false" outlineLevel="0" collapsed="false">
      <c r="A32" s="1" t="n">
        <v>23</v>
      </c>
      <c r="B32" s="4" t="n">
        <f aca="false">$B$2/256*A32</f>
        <v>0.224609375</v>
      </c>
      <c r="C32" s="1" t="n">
        <f aca="false">( $B$1/$B$4 - D32*B32/( $B$5+$B$4 )    )* ( $B$6+$B$4 )</f>
        <v>26.084389740566</v>
      </c>
      <c r="D32" s="1" t="n">
        <f aca="false">IF(  B32&lt;B24, -1, 1 )</f>
        <v>1</v>
      </c>
    </row>
    <row r="33" customFormat="false" ht="14.25" hidden="false" customHeight="false" outlineLevel="0" collapsed="false">
      <c r="A33" s="1" t="n">
        <v>24</v>
      </c>
      <c r="B33" s="4" t="n">
        <f aca="false">$B$2/256*A33</f>
        <v>0.234375</v>
      </c>
      <c r="C33" s="1" t="n">
        <f aca="false">( $B$1/$B$4 - D33*B33/( $B$5+$B$4 )    )* ( $B$6+$B$4 )</f>
        <v>25.9793632075472</v>
      </c>
      <c r="D33" s="1" t="n">
        <f aca="false">IF(  B33&lt;B25, -1, 1 )</f>
        <v>1</v>
      </c>
    </row>
    <row r="34" customFormat="false" ht="14.25" hidden="false" customHeight="false" outlineLevel="0" collapsed="false">
      <c r="A34" s="1" t="n">
        <v>25</v>
      </c>
      <c r="B34" s="4" t="n">
        <f aca="false">$B$2/256*A34</f>
        <v>0.244140625</v>
      </c>
      <c r="C34" s="1" t="n">
        <f aca="false">( $B$1/$B$4 - D34*B34/( $B$5+$B$4 )    )* ( $B$6+$B$4 )</f>
        <v>25.8743366745283</v>
      </c>
      <c r="D34" s="1" t="n">
        <f aca="false">IF(  B34&lt;B26, -1, 1 )</f>
        <v>1</v>
      </c>
    </row>
    <row r="35" customFormat="false" ht="14.25" hidden="false" customHeight="false" outlineLevel="0" collapsed="false">
      <c r="A35" s="1" t="n">
        <v>26</v>
      </c>
      <c r="B35" s="4" t="n">
        <f aca="false">$B$2/256*A35</f>
        <v>0.25390625</v>
      </c>
      <c r="C35" s="1" t="n">
        <f aca="false">( $B$1/$B$4 - D35*B35/( $B$5+$B$4 )    )* ( $B$6+$B$4 )</f>
        <v>25.7693101415094</v>
      </c>
      <c r="D35" s="1" t="n">
        <f aca="false">IF(  B35&lt;B27, -1, 1 )</f>
        <v>1</v>
      </c>
    </row>
    <row r="36" customFormat="false" ht="14.25" hidden="false" customHeight="false" outlineLevel="0" collapsed="false">
      <c r="A36" s="1" t="n">
        <v>27</v>
      </c>
      <c r="B36" s="4" t="n">
        <f aca="false">$B$2/256*A36</f>
        <v>0.263671875</v>
      </c>
      <c r="C36" s="1" t="n">
        <f aca="false">( $B$1/$B$4 - D36*B36/( $B$5+$B$4 )    )* ( $B$6+$B$4 )</f>
        <v>25.6642836084906</v>
      </c>
      <c r="D36" s="1" t="n">
        <f aca="false">IF(  B36&lt;B28, -1, 1 )</f>
        <v>1</v>
      </c>
    </row>
    <row r="37" customFormat="false" ht="14.25" hidden="false" customHeight="false" outlineLevel="0" collapsed="false">
      <c r="A37" s="1" t="n">
        <v>28</v>
      </c>
      <c r="B37" s="4" t="n">
        <f aca="false">$B$2/256*A37</f>
        <v>0.2734375</v>
      </c>
      <c r="C37" s="1" t="n">
        <f aca="false">( $B$1/$B$4 - D37*B37/( $B$5+$B$4 )    )* ( $B$6+$B$4 )</f>
        <v>25.5592570754717</v>
      </c>
      <c r="D37" s="1" t="n">
        <f aca="false">IF(  B37&lt;B29, -1, 1 )</f>
        <v>1</v>
      </c>
    </row>
    <row r="38" customFormat="false" ht="14.25" hidden="false" customHeight="false" outlineLevel="0" collapsed="false">
      <c r="A38" s="1" t="n">
        <v>29</v>
      </c>
      <c r="B38" s="4" t="n">
        <f aca="false">$B$2/256*A38</f>
        <v>0.283203125</v>
      </c>
      <c r="C38" s="1" t="n">
        <f aca="false">( $B$1/$B$4 - D38*B38/( $B$5+$B$4 )    )* ( $B$6+$B$4 )</f>
        <v>25.4542305424528</v>
      </c>
      <c r="D38" s="1" t="n">
        <f aca="false">IF(  B38&lt;B30, -1, 1 )</f>
        <v>1</v>
      </c>
    </row>
    <row r="39" customFormat="false" ht="14.25" hidden="false" customHeight="false" outlineLevel="0" collapsed="false">
      <c r="A39" s="1" t="n">
        <v>30</v>
      </c>
      <c r="B39" s="4" t="n">
        <f aca="false">$B$2/256*A39</f>
        <v>0.29296875</v>
      </c>
      <c r="C39" s="1" t="n">
        <f aca="false">( $B$1/$B$4 - D39*B39/( $B$5+$B$4 )    )* ( $B$6+$B$4 )</f>
        <v>25.349204009434</v>
      </c>
      <c r="D39" s="1" t="n">
        <f aca="false">IF(  B39&lt;B31, -1, 1 )</f>
        <v>1</v>
      </c>
    </row>
    <row r="40" customFormat="false" ht="14.25" hidden="false" customHeight="false" outlineLevel="0" collapsed="false">
      <c r="A40" s="1" t="n">
        <v>31</v>
      </c>
      <c r="B40" s="4" t="n">
        <f aca="false">$B$2/256*A40</f>
        <v>0.302734375</v>
      </c>
      <c r="C40" s="1" t="n">
        <f aca="false">( $B$1/$B$4 - D40*B40/( $B$5+$B$4 )    )* ( $B$6+$B$4 )</f>
        <v>25.2441774764151</v>
      </c>
      <c r="D40" s="1" t="n">
        <f aca="false">IF(  B40&lt;B32, -1, 1 )</f>
        <v>1</v>
      </c>
    </row>
    <row r="41" customFormat="false" ht="14.25" hidden="false" customHeight="false" outlineLevel="0" collapsed="false">
      <c r="A41" s="1" t="n">
        <v>32</v>
      </c>
      <c r="B41" s="4" t="n">
        <f aca="false">$B$2/256*A41</f>
        <v>0.3125</v>
      </c>
      <c r="C41" s="1" t="n">
        <f aca="false">( $B$1/$B$4 - D41*B41/( $B$5+$B$4 )    )* ( $B$6+$B$4 )</f>
        <v>25.1391509433962</v>
      </c>
      <c r="D41" s="1" t="n">
        <f aca="false">IF(  B41&lt;B33, -1, 1 )</f>
        <v>1</v>
      </c>
    </row>
    <row r="42" customFormat="false" ht="14.25" hidden="false" customHeight="false" outlineLevel="0" collapsed="false">
      <c r="A42" s="1" t="n">
        <v>33</v>
      </c>
      <c r="B42" s="4" t="n">
        <f aca="false">$B$2/256*A42</f>
        <v>0.322265625</v>
      </c>
      <c r="C42" s="1" t="n">
        <f aca="false">( $B$1/$B$4 - D42*B42/( $B$5+$B$4 )    )* ( $B$6+$B$4 )</f>
        <v>25.0341244103774</v>
      </c>
      <c r="D42" s="1" t="n">
        <f aca="false">IF(  B42&lt;B34, -1, 1 )</f>
        <v>1</v>
      </c>
    </row>
    <row r="43" customFormat="false" ht="14.25" hidden="false" customHeight="false" outlineLevel="0" collapsed="false">
      <c r="A43" s="1" t="n">
        <v>34</v>
      </c>
      <c r="B43" s="4" t="n">
        <f aca="false">$B$2/256*A43</f>
        <v>0.33203125</v>
      </c>
      <c r="C43" s="1" t="n">
        <f aca="false">( $B$1/$B$4 - D43*B43/( $B$5+$B$4 )    )* ( $B$6+$B$4 )</f>
        <v>24.9290978773585</v>
      </c>
      <c r="D43" s="1" t="n">
        <f aca="false">IF(  B43&lt;B35, -1, 1 )</f>
        <v>1</v>
      </c>
    </row>
    <row r="44" customFormat="false" ht="14.25" hidden="false" customHeight="false" outlineLevel="0" collapsed="false">
      <c r="A44" s="1" t="n">
        <v>35</v>
      </c>
      <c r="B44" s="4" t="n">
        <f aca="false">$B$2/256*A44</f>
        <v>0.341796875</v>
      </c>
      <c r="C44" s="1" t="n">
        <f aca="false">( $B$1/$B$4 - D44*B44/( $B$5+$B$4 )    )* ( $B$6+$B$4 )</f>
        <v>24.8240713443396</v>
      </c>
      <c r="D44" s="1" t="n">
        <f aca="false">IF(  B44&lt;B36, -1, 1 )</f>
        <v>1</v>
      </c>
    </row>
    <row r="45" customFormat="false" ht="14.25" hidden="false" customHeight="false" outlineLevel="0" collapsed="false">
      <c r="A45" s="1" t="n">
        <v>36</v>
      </c>
      <c r="B45" s="4" t="n">
        <f aca="false">$B$2/256*A45</f>
        <v>0.3515625</v>
      </c>
      <c r="C45" s="1" t="n">
        <f aca="false">( $B$1/$B$4 - D45*B45/( $B$5+$B$4 )    )* ( $B$6+$B$4 )</f>
        <v>24.7190448113208</v>
      </c>
      <c r="D45" s="1" t="n">
        <f aca="false">IF(  B45&lt;B37, -1, 1 )</f>
        <v>1</v>
      </c>
    </row>
    <row r="46" customFormat="false" ht="14.25" hidden="false" customHeight="false" outlineLevel="0" collapsed="false">
      <c r="A46" s="1" t="n">
        <v>37</v>
      </c>
      <c r="B46" s="4" t="n">
        <f aca="false">$B$2/256*A46</f>
        <v>0.361328125</v>
      </c>
      <c r="C46" s="1" t="n">
        <f aca="false">( $B$1/$B$4 - D46*B46/( $B$5+$B$4 )    )* ( $B$6+$B$4 )</f>
        <v>24.6140182783019</v>
      </c>
      <c r="D46" s="1" t="n">
        <f aca="false">IF(  B46&lt;B38, -1, 1 )</f>
        <v>1</v>
      </c>
    </row>
    <row r="47" customFormat="false" ht="14.25" hidden="false" customHeight="false" outlineLevel="0" collapsed="false">
      <c r="A47" s="1" t="n">
        <v>38</v>
      </c>
      <c r="B47" s="4" t="n">
        <f aca="false">$B$2/256*A47</f>
        <v>0.37109375</v>
      </c>
      <c r="C47" s="1" t="n">
        <f aca="false">( $B$1/$B$4 - D47*B47/( $B$5+$B$4 )    )* ( $B$6+$B$4 )</f>
        <v>24.508991745283</v>
      </c>
      <c r="D47" s="1" t="n">
        <f aca="false">IF(  B47&lt;B39, -1, 1 )</f>
        <v>1</v>
      </c>
    </row>
    <row r="48" customFormat="false" ht="14.25" hidden="false" customHeight="false" outlineLevel="0" collapsed="false">
      <c r="A48" s="1" t="n">
        <v>39</v>
      </c>
      <c r="B48" s="4" t="n">
        <f aca="false">$B$2/256*A48</f>
        <v>0.380859375</v>
      </c>
      <c r="C48" s="1" t="n">
        <f aca="false">( $B$1/$B$4 - D48*B48/( $B$5+$B$4 )    )* ( $B$6+$B$4 )</f>
        <v>24.4039652122642</v>
      </c>
      <c r="D48" s="1" t="n">
        <f aca="false">IF(  B48&lt;B40, -1, 1 )</f>
        <v>1</v>
      </c>
    </row>
    <row r="49" customFormat="false" ht="14.25" hidden="false" customHeight="false" outlineLevel="0" collapsed="false">
      <c r="A49" s="1" t="n">
        <v>40</v>
      </c>
      <c r="B49" s="4" t="n">
        <f aca="false">$B$2/256*A49</f>
        <v>0.390625</v>
      </c>
      <c r="C49" s="1" t="n">
        <f aca="false">( $B$1/$B$4 - D49*B49/( $B$5+$B$4 )    )* ( $B$6+$B$4 )</f>
        <v>24.2989386792453</v>
      </c>
      <c r="D49" s="1" t="n">
        <f aca="false">IF(  B49&lt;B41, -1, 1 )</f>
        <v>1</v>
      </c>
    </row>
    <row r="50" customFormat="false" ht="14.25" hidden="false" customHeight="false" outlineLevel="0" collapsed="false">
      <c r="A50" s="1" t="n">
        <v>41</v>
      </c>
      <c r="B50" s="4" t="n">
        <f aca="false">$B$2/256*A50</f>
        <v>0.400390625</v>
      </c>
      <c r="C50" s="1" t="n">
        <f aca="false">( $B$1/$B$4 - D50*B50/( $B$5+$B$4 )    )* ( $B$6+$B$4 )</f>
        <v>24.1939121462264</v>
      </c>
      <c r="D50" s="1" t="n">
        <f aca="false">IF(  B50&lt;B42, -1, 1 )</f>
        <v>1</v>
      </c>
    </row>
    <row r="51" customFormat="false" ht="14.25" hidden="false" customHeight="false" outlineLevel="0" collapsed="false">
      <c r="A51" s="1" t="n">
        <v>42</v>
      </c>
      <c r="B51" s="4" t="n">
        <f aca="false">$B$2/256*A51</f>
        <v>0.41015625</v>
      </c>
      <c r="C51" s="1" t="n">
        <f aca="false">( $B$1/$B$4 - D51*B51/( $B$5+$B$4 )    )* ( $B$6+$B$4 )</f>
        <v>24.0888856132075</v>
      </c>
      <c r="D51" s="1" t="n">
        <f aca="false">IF(  B51&lt;B43, -1, 1 )</f>
        <v>1</v>
      </c>
    </row>
    <row r="52" customFormat="false" ht="14.25" hidden="false" customHeight="false" outlineLevel="0" collapsed="false">
      <c r="A52" s="1" t="n">
        <v>43</v>
      </c>
      <c r="B52" s="4" t="n">
        <f aca="false">$B$2/256*A52</f>
        <v>0.419921875</v>
      </c>
      <c r="C52" s="1" t="n">
        <f aca="false">( $B$1/$B$4 - D52*B52/( $B$5+$B$4 )    )* ( $B$6+$B$4 )</f>
        <v>23.9838590801887</v>
      </c>
      <c r="D52" s="1" t="n">
        <f aca="false">IF(  B52&lt;B44, -1, 1 )</f>
        <v>1</v>
      </c>
    </row>
    <row r="53" customFormat="false" ht="14.25" hidden="false" customHeight="false" outlineLevel="0" collapsed="false">
      <c r="A53" s="1" t="n">
        <v>44</v>
      </c>
      <c r="B53" s="4" t="n">
        <f aca="false">$B$2/256*A53</f>
        <v>0.4296875</v>
      </c>
      <c r="C53" s="1" t="n">
        <f aca="false">( $B$1/$B$4 - D53*B53/( $B$5+$B$4 )    )* ( $B$6+$B$4 )</f>
        <v>23.8788325471698</v>
      </c>
      <c r="D53" s="1" t="n">
        <f aca="false">IF(  B53&lt;B45, -1, 1 )</f>
        <v>1</v>
      </c>
    </row>
    <row r="54" customFormat="false" ht="14.25" hidden="false" customHeight="false" outlineLevel="0" collapsed="false">
      <c r="A54" s="1" t="n">
        <v>45</v>
      </c>
      <c r="B54" s="4" t="n">
        <f aca="false">$B$2/256*A54</f>
        <v>0.439453125</v>
      </c>
      <c r="C54" s="1" t="n">
        <f aca="false">( $B$1/$B$4 - D54*B54/( $B$5+$B$4 )    )* ( $B$6+$B$4 )</f>
        <v>23.7738060141509</v>
      </c>
      <c r="D54" s="1" t="n">
        <f aca="false">IF(  B54&lt;B46, -1, 1 )</f>
        <v>1</v>
      </c>
    </row>
    <row r="55" customFormat="false" ht="14.25" hidden="false" customHeight="false" outlineLevel="0" collapsed="false">
      <c r="A55" s="1" t="n">
        <v>46</v>
      </c>
      <c r="B55" s="4" t="n">
        <f aca="false">$B$2/256*A55</f>
        <v>0.44921875</v>
      </c>
      <c r="C55" s="1" t="n">
        <f aca="false">( $B$1/$B$4 - D55*B55/( $B$5+$B$4 )    )* ( $B$6+$B$4 )</f>
        <v>23.6687794811321</v>
      </c>
      <c r="D55" s="1" t="n">
        <f aca="false">IF(  B55&lt;B47, -1, 1 )</f>
        <v>1</v>
      </c>
    </row>
    <row r="56" customFormat="false" ht="14.25" hidden="false" customHeight="false" outlineLevel="0" collapsed="false">
      <c r="A56" s="1" t="n">
        <v>47</v>
      </c>
      <c r="B56" s="4" t="n">
        <f aca="false">$B$2/256*A56</f>
        <v>0.458984375</v>
      </c>
      <c r="C56" s="1" t="n">
        <f aca="false">( $B$1/$B$4 - D56*B56/( $B$5+$B$4 )    )* ( $B$6+$B$4 )</f>
        <v>23.5637529481132</v>
      </c>
      <c r="D56" s="1" t="n">
        <f aca="false">IF(  B56&lt;B48, -1, 1 )</f>
        <v>1</v>
      </c>
    </row>
    <row r="57" customFormat="false" ht="14.25" hidden="false" customHeight="false" outlineLevel="0" collapsed="false">
      <c r="A57" s="1" t="n">
        <v>48</v>
      </c>
      <c r="B57" s="4" t="n">
        <f aca="false">$B$2/256*A57</f>
        <v>0.46875</v>
      </c>
      <c r="C57" s="1" t="n">
        <f aca="false">( $B$1/$B$4 - D57*B57/( $B$5+$B$4 )    )* ( $B$6+$B$4 )</f>
        <v>23.4587264150943</v>
      </c>
      <c r="D57" s="1" t="n">
        <f aca="false">IF(  B57&lt;B49, -1, 1 )</f>
        <v>1</v>
      </c>
    </row>
    <row r="58" customFormat="false" ht="14.25" hidden="false" customHeight="false" outlineLevel="0" collapsed="false">
      <c r="A58" s="1" t="n">
        <v>49</v>
      </c>
      <c r="B58" s="4" t="n">
        <f aca="false">$B$2/256*A58</f>
        <v>0.478515625</v>
      </c>
      <c r="C58" s="1" t="n">
        <f aca="false">( $B$1/$B$4 - D58*B58/( $B$5+$B$4 )    )* ( $B$6+$B$4 )</f>
        <v>23.3536998820755</v>
      </c>
      <c r="D58" s="1" t="n">
        <f aca="false">IF(  B58&lt;B50, -1, 1 )</f>
        <v>1</v>
      </c>
    </row>
    <row r="59" customFormat="false" ht="14.25" hidden="false" customHeight="false" outlineLevel="0" collapsed="false">
      <c r="A59" s="1" t="n">
        <v>50</v>
      </c>
      <c r="B59" s="4" t="n">
        <f aca="false">$B$2/256*A59</f>
        <v>0.48828125</v>
      </c>
      <c r="C59" s="1" t="n">
        <f aca="false">( $B$1/$B$4 - D59*B59/( $B$5+$B$4 )    )* ( $B$6+$B$4 )</f>
        <v>23.2486733490566</v>
      </c>
      <c r="D59" s="1" t="n">
        <f aca="false">IF(  B59&lt;B51, -1, 1 )</f>
        <v>1</v>
      </c>
    </row>
    <row r="60" customFormat="false" ht="14.25" hidden="false" customHeight="false" outlineLevel="0" collapsed="false">
      <c r="A60" s="1" t="n">
        <v>51</v>
      </c>
      <c r="B60" s="4" t="n">
        <f aca="false">$B$2/256*A60</f>
        <v>0.498046875</v>
      </c>
      <c r="C60" s="1" t="n">
        <f aca="false">( $B$1/$B$4 - D60*B60/( $B$5+$B$4 )    )* ( $B$6+$B$4 )</f>
        <v>23.1436468160377</v>
      </c>
      <c r="D60" s="1" t="n">
        <f aca="false">IF(  B60&lt;B52, -1, 1 )</f>
        <v>1</v>
      </c>
    </row>
    <row r="61" customFormat="false" ht="14.25" hidden="false" customHeight="false" outlineLevel="0" collapsed="false">
      <c r="A61" s="1" t="n">
        <v>52</v>
      </c>
      <c r="B61" s="4" t="n">
        <f aca="false">$B$2/256*A61</f>
        <v>0.5078125</v>
      </c>
      <c r="C61" s="1" t="n">
        <f aca="false">( $B$1/$B$4 - D61*B61/( $B$5+$B$4 )    )* ( $B$6+$B$4 )</f>
        <v>23.0386202830189</v>
      </c>
      <c r="D61" s="1" t="n">
        <f aca="false">IF(  B61&lt;B53, -1, 1 )</f>
        <v>1</v>
      </c>
    </row>
    <row r="62" customFormat="false" ht="14.25" hidden="false" customHeight="false" outlineLevel="0" collapsed="false">
      <c r="A62" s="1" t="n">
        <v>53</v>
      </c>
      <c r="B62" s="4" t="n">
        <f aca="false">$B$2/256*A62</f>
        <v>0.517578125</v>
      </c>
      <c r="C62" s="1" t="n">
        <f aca="false">( $B$1/$B$4 - D62*B62/( $B$5+$B$4 )    )* ( $B$6+$B$4 )</f>
        <v>22.93359375</v>
      </c>
      <c r="D62" s="1" t="n">
        <f aca="false">IF(  B62&lt;B54, -1, 1 )</f>
        <v>1</v>
      </c>
    </row>
    <row r="63" customFormat="false" ht="14.25" hidden="false" customHeight="false" outlineLevel="0" collapsed="false">
      <c r="A63" s="1" t="n">
        <v>54</v>
      </c>
      <c r="B63" s="4" t="n">
        <f aca="false">$B$2/256*A63</f>
        <v>0.52734375</v>
      </c>
      <c r="C63" s="1" t="n">
        <f aca="false">( $B$1/$B$4 - D63*B63/( $B$5+$B$4 )    )* ( $B$6+$B$4 )</f>
        <v>22.8285672169811</v>
      </c>
      <c r="D63" s="1" t="n">
        <f aca="false">IF(  B63&lt;B55, -1, 1 )</f>
        <v>1</v>
      </c>
    </row>
    <row r="64" customFormat="false" ht="14.25" hidden="false" customHeight="false" outlineLevel="0" collapsed="false">
      <c r="A64" s="1" t="n">
        <v>55</v>
      </c>
      <c r="B64" s="4" t="n">
        <f aca="false">$B$2/256*A64</f>
        <v>0.537109375</v>
      </c>
      <c r="C64" s="1" t="n">
        <f aca="false">( $B$1/$B$4 - D64*B64/( $B$5+$B$4 )    )* ( $B$6+$B$4 )</f>
        <v>22.7235406839623</v>
      </c>
      <c r="D64" s="1" t="n">
        <f aca="false">IF(  B64&lt;B56, -1, 1 )</f>
        <v>1</v>
      </c>
    </row>
    <row r="65" customFormat="false" ht="14.25" hidden="false" customHeight="false" outlineLevel="0" collapsed="false">
      <c r="A65" s="1" t="n">
        <v>56</v>
      </c>
      <c r="B65" s="4" t="n">
        <f aca="false">$B$2/256*A65</f>
        <v>0.546875</v>
      </c>
      <c r="C65" s="1" t="n">
        <f aca="false">( $B$1/$B$4 - D65*B65/( $B$5+$B$4 )    )* ( $B$6+$B$4 )</f>
        <v>22.6185141509434</v>
      </c>
      <c r="D65" s="1" t="n">
        <f aca="false">IF(  B65&lt;B57, -1, 1 )</f>
        <v>1</v>
      </c>
    </row>
    <row r="66" customFormat="false" ht="14.25" hidden="false" customHeight="false" outlineLevel="0" collapsed="false">
      <c r="A66" s="1" t="n">
        <v>57</v>
      </c>
      <c r="B66" s="4" t="n">
        <f aca="false">$B$2/256*A66</f>
        <v>0.556640625</v>
      </c>
      <c r="C66" s="1" t="n">
        <f aca="false">( $B$1/$B$4 - D66*B66/( $B$5+$B$4 )    )* ( $B$6+$B$4 )</f>
        <v>22.5134876179245</v>
      </c>
      <c r="D66" s="1" t="n">
        <f aca="false">IF(  B66&lt;B58, -1, 1 )</f>
        <v>1</v>
      </c>
    </row>
    <row r="67" customFormat="false" ht="14.25" hidden="false" customHeight="false" outlineLevel="0" collapsed="false">
      <c r="A67" s="1" t="n">
        <v>58</v>
      </c>
      <c r="B67" s="4" t="n">
        <f aca="false">$B$2/256*A67</f>
        <v>0.56640625</v>
      </c>
      <c r="C67" s="1" t="n">
        <f aca="false">( $B$1/$B$4 - D67*B67/( $B$5+$B$4 )    )* ( $B$6+$B$4 )</f>
        <v>22.4084610849057</v>
      </c>
      <c r="D67" s="1" t="n">
        <f aca="false">IF(  B67&lt;B59, -1, 1 )</f>
        <v>1</v>
      </c>
    </row>
    <row r="68" customFormat="false" ht="14.25" hidden="false" customHeight="false" outlineLevel="0" collapsed="false">
      <c r="A68" s="1" t="n">
        <v>59</v>
      </c>
      <c r="B68" s="4" t="n">
        <f aca="false">$B$2/256*A68</f>
        <v>0.576171875</v>
      </c>
      <c r="C68" s="1" t="n">
        <f aca="false">( $B$1/$B$4 - D68*B68/( $B$5+$B$4 )    )* ( $B$6+$B$4 )</f>
        <v>22.3034345518868</v>
      </c>
      <c r="D68" s="1" t="n">
        <f aca="false">IF(  B68&lt;B60, -1, 1 )</f>
        <v>1</v>
      </c>
    </row>
    <row r="69" customFormat="false" ht="14.25" hidden="false" customHeight="false" outlineLevel="0" collapsed="false">
      <c r="A69" s="1" t="n">
        <v>60</v>
      </c>
      <c r="B69" s="4" t="n">
        <f aca="false">$B$2/256*A69</f>
        <v>0.5859375</v>
      </c>
      <c r="C69" s="1" t="n">
        <f aca="false">( $B$1/$B$4 - D69*B69/( $B$5+$B$4 )    )* ( $B$6+$B$4 )</f>
        <v>22.1984080188679</v>
      </c>
      <c r="D69" s="1" t="n">
        <f aca="false">IF(  B69&lt;B61, -1, 1 )</f>
        <v>1</v>
      </c>
    </row>
    <row r="70" customFormat="false" ht="14.25" hidden="false" customHeight="false" outlineLevel="0" collapsed="false">
      <c r="A70" s="1" t="n">
        <v>61</v>
      </c>
      <c r="B70" s="4" t="n">
        <f aca="false">$B$2/256*A70</f>
        <v>0.595703125</v>
      </c>
      <c r="C70" s="1" t="n">
        <f aca="false">( $B$1/$B$4 - D70*B70/( $B$5+$B$4 )    )* ( $B$6+$B$4 )</f>
        <v>22.0933814858491</v>
      </c>
      <c r="D70" s="1" t="n">
        <f aca="false">IF(  B70&lt;B62, -1, 1 )</f>
        <v>1</v>
      </c>
    </row>
    <row r="71" customFormat="false" ht="14.25" hidden="false" customHeight="false" outlineLevel="0" collapsed="false">
      <c r="A71" s="1" t="n">
        <v>62</v>
      </c>
      <c r="B71" s="4" t="n">
        <f aca="false">$B$2/256*A71</f>
        <v>0.60546875</v>
      </c>
      <c r="C71" s="1" t="n">
        <f aca="false">( $B$1/$B$4 - D71*B71/( $B$5+$B$4 )    )* ( $B$6+$B$4 )</f>
        <v>21.9883549528302</v>
      </c>
      <c r="D71" s="1" t="n">
        <f aca="false">IF(  B71&lt;B63, -1, 1 )</f>
        <v>1</v>
      </c>
    </row>
    <row r="72" customFormat="false" ht="14.25" hidden="false" customHeight="false" outlineLevel="0" collapsed="false">
      <c r="A72" s="1" t="n">
        <v>63</v>
      </c>
      <c r="B72" s="4" t="n">
        <f aca="false">$B$2/256*A72</f>
        <v>0.615234375</v>
      </c>
      <c r="C72" s="1" t="n">
        <f aca="false">( $B$1/$B$4 - D72*B72/( $B$5+$B$4 )    )* ( $B$6+$B$4 )</f>
        <v>21.8833284198113</v>
      </c>
      <c r="D72" s="1" t="n">
        <f aca="false">IF(  B72&lt;B64, -1, 1 )</f>
        <v>1</v>
      </c>
    </row>
    <row r="73" customFormat="false" ht="14.25" hidden="false" customHeight="false" outlineLevel="0" collapsed="false">
      <c r="A73" s="1" t="n">
        <v>64</v>
      </c>
      <c r="B73" s="4" t="n">
        <f aca="false">$B$2/256*A73</f>
        <v>0.625</v>
      </c>
      <c r="C73" s="1" t="n">
        <f aca="false">( $B$1/$B$4 - D73*B73/( $B$5+$B$4 )    )* ( $B$6+$B$4 )</f>
        <v>21.7783018867925</v>
      </c>
      <c r="D73" s="1" t="n">
        <f aca="false">IF(  B73&lt;B65, -1, 1 )</f>
        <v>1</v>
      </c>
    </row>
    <row r="74" customFormat="false" ht="14.25" hidden="false" customHeight="false" outlineLevel="0" collapsed="false">
      <c r="A74" s="1" t="n">
        <v>65</v>
      </c>
      <c r="B74" s="4" t="n">
        <f aca="false">$B$2/256*A74</f>
        <v>0.634765625</v>
      </c>
      <c r="C74" s="1" t="n">
        <f aca="false">( $B$1/$B$4 - D74*B74/( $B$5+$B$4 )    )* ( $B$6+$B$4 )</f>
        <v>21.6732753537736</v>
      </c>
      <c r="D74" s="1" t="n">
        <f aca="false">IF(  B74&lt;B66, -1, 1 )</f>
        <v>1</v>
      </c>
    </row>
    <row r="75" customFormat="false" ht="14.25" hidden="false" customHeight="false" outlineLevel="0" collapsed="false">
      <c r="A75" s="1" t="n">
        <v>66</v>
      </c>
      <c r="B75" s="4" t="n">
        <f aca="false">$B$2/256*A75</f>
        <v>0.64453125</v>
      </c>
      <c r="C75" s="1" t="n">
        <f aca="false">( $B$1/$B$4 - D75*B75/( $B$5+$B$4 )    )* ( $B$6+$B$4 )</f>
        <v>21.5682488207547</v>
      </c>
      <c r="D75" s="1" t="n">
        <f aca="false">IF(  B75&lt;B67, -1, 1 )</f>
        <v>1</v>
      </c>
    </row>
    <row r="76" customFormat="false" ht="14.25" hidden="false" customHeight="false" outlineLevel="0" collapsed="false">
      <c r="A76" s="1" t="n">
        <v>67</v>
      </c>
      <c r="B76" s="4" t="n">
        <f aca="false">$B$2/256*A76</f>
        <v>0.654296875</v>
      </c>
      <c r="C76" s="1" t="n">
        <f aca="false">( $B$1/$B$4 - D76*B76/( $B$5+$B$4 )    )* ( $B$6+$B$4 )</f>
        <v>21.4632222877359</v>
      </c>
      <c r="D76" s="1" t="n">
        <f aca="false">IF(  B76&lt;B68, -1, 1 )</f>
        <v>1</v>
      </c>
    </row>
    <row r="77" customFormat="false" ht="14.25" hidden="false" customHeight="false" outlineLevel="0" collapsed="false">
      <c r="A77" s="1" t="n">
        <v>68</v>
      </c>
      <c r="B77" s="4" t="n">
        <f aca="false">$B$2/256*A77</f>
        <v>0.6640625</v>
      </c>
      <c r="C77" s="1" t="n">
        <f aca="false">( $B$1/$B$4 - D77*B77/( $B$5+$B$4 )    )* ( $B$6+$B$4 )</f>
        <v>21.358195754717</v>
      </c>
      <c r="D77" s="1" t="n">
        <f aca="false">IF(  B77&lt;B69, -1, 1 )</f>
        <v>1</v>
      </c>
    </row>
    <row r="78" customFormat="false" ht="14.25" hidden="false" customHeight="false" outlineLevel="0" collapsed="false">
      <c r="A78" s="1" t="n">
        <v>69</v>
      </c>
      <c r="B78" s="4" t="n">
        <f aca="false">$B$2/256*A78</f>
        <v>0.673828125</v>
      </c>
      <c r="C78" s="1" t="n">
        <f aca="false">( $B$1/$B$4 - D78*B78/( $B$5+$B$4 )    )* ( $B$6+$B$4 )</f>
        <v>21.2531692216981</v>
      </c>
      <c r="D78" s="1" t="n">
        <f aca="false">IF(  B78&lt;B70, -1, 1 )</f>
        <v>1</v>
      </c>
    </row>
    <row r="79" customFormat="false" ht="14.25" hidden="false" customHeight="false" outlineLevel="0" collapsed="false">
      <c r="A79" s="1" t="n">
        <v>70</v>
      </c>
      <c r="B79" s="4" t="n">
        <f aca="false">$B$2/256*A79</f>
        <v>0.68359375</v>
      </c>
      <c r="C79" s="1" t="n">
        <f aca="false">( $B$1/$B$4 - D79*B79/( $B$5+$B$4 )    )* ( $B$6+$B$4 )</f>
        <v>21.1481426886792</v>
      </c>
      <c r="D79" s="1" t="n">
        <f aca="false">IF(  B79&lt;B71, -1, 1 )</f>
        <v>1</v>
      </c>
    </row>
    <row r="80" customFormat="false" ht="14.25" hidden="false" customHeight="false" outlineLevel="0" collapsed="false">
      <c r="A80" s="1" t="n">
        <v>71</v>
      </c>
      <c r="B80" s="4" t="n">
        <f aca="false">$B$2/256*A80</f>
        <v>0.693359375</v>
      </c>
      <c r="C80" s="1" t="n">
        <f aca="false">( $B$1/$B$4 - D80*B80/( $B$5+$B$4 )    )* ( $B$6+$B$4 )</f>
        <v>21.0431161556604</v>
      </c>
      <c r="D80" s="1" t="n">
        <f aca="false">IF(  B80&lt;B72, -1, 1 )</f>
        <v>1</v>
      </c>
    </row>
    <row r="81" customFormat="false" ht="14.25" hidden="false" customHeight="false" outlineLevel="0" collapsed="false">
      <c r="A81" s="1" t="n">
        <v>72</v>
      </c>
      <c r="B81" s="4" t="n">
        <f aca="false">$B$2/256*A81</f>
        <v>0.703125</v>
      </c>
      <c r="C81" s="1" t="n">
        <f aca="false">( $B$1/$B$4 - D81*B81/( $B$5+$B$4 )    )* ( $B$6+$B$4 )</f>
        <v>20.9380896226415</v>
      </c>
      <c r="D81" s="1" t="n">
        <f aca="false">IF(  B81&lt;B73, -1, 1 )</f>
        <v>1</v>
      </c>
    </row>
    <row r="82" customFormat="false" ht="14.25" hidden="false" customHeight="false" outlineLevel="0" collapsed="false">
      <c r="A82" s="1" t="n">
        <v>73</v>
      </c>
      <c r="B82" s="4" t="n">
        <f aca="false">$B$2/256*A82</f>
        <v>0.712890625</v>
      </c>
      <c r="C82" s="1" t="n">
        <f aca="false">( $B$1/$B$4 - D82*B82/( $B$5+$B$4 )    )* ( $B$6+$B$4 )</f>
        <v>20.8330630896226</v>
      </c>
      <c r="D82" s="1" t="n">
        <f aca="false">IF(  B82&lt;B74, -1, 1 )</f>
        <v>1</v>
      </c>
    </row>
    <row r="83" customFormat="false" ht="14.25" hidden="false" customHeight="false" outlineLevel="0" collapsed="false">
      <c r="A83" s="1" t="n">
        <v>74</v>
      </c>
      <c r="B83" s="4" t="n">
        <f aca="false">$B$2/256*A83</f>
        <v>0.72265625</v>
      </c>
      <c r="C83" s="1" t="n">
        <f aca="false">( $B$1/$B$4 - D83*B83/( $B$5+$B$4 )    )* ( $B$6+$B$4 )</f>
        <v>20.7280365566038</v>
      </c>
      <c r="D83" s="1" t="n">
        <f aca="false">IF(  B83&lt;B75, -1, 1 )</f>
        <v>1</v>
      </c>
    </row>
    <row r="84" customFormat="false" ht="14.25" hidden="false" customHeight="false" outlineLevel="0" collapsed="false">
      <c r="A84" s="1" t="n">
        <v>75</v>
      </c>
      <c r="B84" s="4" t="n">
        <f aca="false">$B$2/256*A84</f>
        <v>0.732421875</v>
      </c>
      <c r="C84" s="1" t="n">
        <f aca="false">( $B$1/$B$4 - D84*B84/( $B$5+$B$4 )    )* ( $B$6+$B$4 )</f>
        <v>20.6230100235849</v>
      </c>
      <c r="D84" s="1" t="n">
        <f aca="false">IF(  B84&lt;B76, -1, 1 )</f>
        <v>1</v>
      </c>
    </row>
    <row r="85" customFormat="false" ht="14.25" hidden="false" customHeight="false" outlineLevel="0" collapsed="false">
      <c r="A85" s="1" t="n">
        <v>76</v>
      </c>
      <c r="B85" s="4" t="n">
        <f aca="false">$B$2/256*A85</f>
        <v>0.7421875</v>
      </c>
      <c r="C85" s="1" t="n">
        <f aca="false">( $B$1/$B$4 - D85*B85/( $B$5+$B$4 )    )* ( $B$6+$B$4 )</f>
        <v>20.517983490566</v>
      </c>
      <c r="D85" s="1" t="n">
        <f aca="false">IF(  B85&lt;B77, -1, 1 )</f>
        <v>1</v>
      </c>
    </row>
    <row r="86" customFormat="false" ht="14.25" hidden="false" customHeight="false" outlineLevel="0" collapsed="false">
      <c r="A86" s="1" t="n">
        <v>77</v>
      </c>
      <c r="B86" s="4" t="n">
        <f aca="false">$B$2/256*A86</f>
        <v>0.751953125</v>
      </c>
      <c r="C86" s="1" t="n">
        <f aca="false">( $B$1/$B$4 - D86*B86/( $B$5+$B$4 )    )* ( $B$6+$B$4 )</f>
        <v>20.4129569575472</v>
      </c>
      <c r="D86" s="1" t="n">
        <f aca="false">IF(  B86&lt;B78, -1, 1 )</f>
        <v>1</v>
      </c>
    </row>
    <row r="87" customFormat="false" ht="14.25" hidden="false" customHeight="false" outlineLevel="0" collapsed="false">
      <c r="A87" s="1" t="n">
        <v>78</v>
      </c>
      <c r="B87" s="4" t="n">
        <f aca="false">$B$2/256*A87</f>
        <v>0.76171875</v>
      </c>
      <c r="C87" s="1" t="n">
        <f aca="false">( $B$1/$B$4 - D87*B87/( $B$5+$B$4 )    )* ( $B$6+$B$4 )</f>
        <v>20.3079304245283</v>
      </c>
      <c r="D87" s="1" t="n">
        <f aca="false">IF(  B87&lt;B79, -1, 1 )</f>
        <v>1</v>
      </c>
    </row>
    <row r="88" customFormat="false" ht="14.25" hidden="false" customHeight="false" outlineLevel="0" collapsed="false">
      <c r="A88" s="1" t="n">
        <v>79</v>
      </c>
      <c r="B88" s="4" t="n">
        <f aca="false">$B$2/256*A88</f>
        <v>0.771484375</v>
      </c>
      <c r="C88" s="1" t="n">
        <f aca="false">( $B$1/$B$4 - D88*B88/( $B$5+$B$4 )    )* ( $B$6+$B$4 )</f>
        <v>20.2029038915094</v>
      </c>
      <c r="D88" s="1" t="n">
        <f aca="false">IF(  B88&lt;B80, -1, 1 )</f>
        <v>1</v>
      </c>
    </row>
    <row r="89" customFormat="false" ht="14.25" hidden="false" customHeight="false" outlineLevel="0" collapsed="false">
      <c r="A89" s="1" t="n">
        <v>80</v>
      </c>
      <c r="B89" s="4" t="n">
        <f aca="false">$B$2/256*A89</f>
        <v>0.78125</v>
      </c>
      <c r="C89" s="1" t="n">
        <f aca="false">( $B$1/$B$4 - D89*B89/( $B$5+$B$4 )    )* ( $B$6+$B$4 )</f>
        <v>20.0978773584906</v>
      </c>
      <c r="D89" s="1" t="n">
        <f aca="false">IF(  B89&lt;B81, -1, 1 )</f>
        <v>1</v>
      </c>
    </row>
    <row r="90" customFormat="false" ht="14.25" hidden="false" customHeight="false" outlineLevel="0" collapsed="false">
      <c r="A90" s="1" t="n">
        <v>81</v>
      </c>
      <c r="B90" s="4" t="n">
        <f aca="false">$B$2/256*A90</f>
        <v>0.791015625</v>
      </c>
      <c r="C90" s="1" t="n">
        <f aca="false">( $B$1/$B$4 - D90*B90/( $B$5+$B$4 )    )* ( $B$6+$B$4 )</f>
        <v>19.9928508254717</v>
      </c>
      <c r="D90" s="1" t="n">
        <f aca="false">IF(  B90&lt;B82, -1, 1 )</f>
        <v>1</v>
      </c>
    </row>
    <row r="91" customFormat="false" ht="14.25" hidden="false" customHeight="false" outlineLevel="0" collapsed="false">
      <c r="A91" s="1" t="n">
        <v>82</v>
      </c>
      <c r="B91" s="4" t="n">
        <f aca="false">$B$2/256*A91</f>
        <v>0.80078125</v>
      </c>
      <c r="C91" s="1" t="n">
        <f aca="false">( $B$1/$B$4 - D91*B91/( $B$5+$B$4 )    )* ( $B$6+$B$4 )</f>
        <v>19.8878242924528</v>
      </c>
      <c r="D91" s="1" t="n">
        <f aca="false">IF(  B91&lt;B83, -1, 1 )</f>
        <v>1</v>
      </c>
    </row>
    <row r="92" customFormat="false" ht="14.25" hidden="false" customHeight="false" outlineLevel="0" collapsed="false">
      <c r="A92" s="1" t="n">
        <v>83</v>
      </c>
      <c r="B92" s="4" t="n">
        <f aca="false">$B$2/256*A92</f>
        <v>0.810546875</v>
      </c>
      <c r="C92" s="1" t="n">
        <f aca="false">( $B$1/$B$4 - D92*B92/( $B$5+$B$4 )    )* ( $B$6+$B$4 )</f>
        <v>19.782797759434</v>
      </c>
      <c r="D92" s="1" t="n">
        <f aca="false">IF(  B92&lt;B84, -1, 1 )</f>
        <v>1</v>
      </c>
    </row>
    <row r="93" customFormat="false" ht="14.25" hidden="false" customHeight="false" outlineLevel="0" collapsed="false">
      <c r="A93" s="1" t="n">
        <v>84</v>
      </c>
      <c r="B93" s="4" t="n">
        <f aca="false">$B$2/256*A93</f>
        <v>0.8203125</v>
      </c>
      <c r="C93" s="1" t="n">
        <f aca="false">( $B$1/$B$4 - D93*B93/( $B$5+$B$4 )    )* ( $B$6+$B$4 )</f>
        <v>19.6777712264151</v>
      </c>
      <c r="D93" s="1" t="n">
        <f aca="false">IF(  B93&lt;B85, -1, 1 )</f>
        <v>1</v>
      </c>
    </row>
    <row r="94" customFormat="false" ht="14.25" hidden="false" customHeight="false" outlineLevel="0" collapsed="false">
      <c r="A94" s="1" t="n">
        <v>85</v>
      </c>
      <c r="B94" s="4" t="n">
        <f aca="false">$B$2/256*A94</f>
        <v>0.830078125</v>
      </c>
      <c r="C94" s="1" t="n">
        <f aca="false">( $B$1/$B$4 - D94*B94/( $B$5+$B$4 )    )* ( $B$6+$B$4 )</f>
        <v>19.5727446933962</v>
      </c>
      <c r="D94" s="1" t="n">
        <f aca="false">IF(  B94&lt;B86, -1, 1 )</f>
        <v>1</v>
      </c>
    </row>
    <row r="95" customFormat="false" ht="14.25" hidden="false" customHeight="false" outlineLevel="0" collapsed="false">
      <c r="A95" s="1" t="n">
        <v>86</v>
      </c>
      <c r="B95" s="4" t="n">
        <f aca="false">$B$2/256*A95</f>
        <v>0.83984375</v>
      </c>
      <c r="C95" s="1" t="n">
        <f aca="false">( $B$1/$B$4 - D95*B95/( $B$5+$B$4 )    )* ( $B$6+$B$4 )</f>
        <v>19.4677181603774</v>
      </c>
      <c r="D95" s="1" t="n">
        <f aca="false">IF(  B95&lt;B87, -1, 1 )</f>
        <v>1</v>
      </c>
    </row>
    <row r="96" customFormat="false" ht="14.25" hidden="false" customHeight="false" outlineLevel="0" collapsed="false">
      <c r="A96" s="1" t="n">
        <v>87</v>
      </c>
      <c r="B96" s="4" t="n">
        <f aca="false">$B$2/256*A96</f>
        <v>0.849609375</v>
      </c>
      <c r="C96" s="1" t="n">
        <f aca="false">( $B$1/$B$4 - D96*B96/( $B$5+$B$4 )    )* ( $B$6+$B$4 )</f>
        <v>19.3626916273585</v>
      </c>
      <c r="D96" s="1" t="n">
        <f aca="false">IF(  B96&lt;B88, -1, 1 )</f>
        <v>1</v>
      </c>
    </row>
    <row r="97" customFormat="false" ht="14.25" hidden="false" customHeight="false" outlineLevel="0" collapsed="false">
      <c r="A97" s="1" t="n">
        <v>88</v>
      </c>
      <c r="B97" s="4" t="n">
        <f aca="false">$B$2/256*A97</f>
        <v>0.859375</v>
      </c>
      <c r="C97" s="1" t="n">
        <f aca="false">( $B$1/$B$4 - D97*B97/( $B$5+$B$4 )    )* ( $B$6+$B$4 )</f>
        <v>19.2576650943396</v>
      </c>
      <c r="D97" s="1" t="n">
        <f aca="false">IF(  B97&lt;B89, -1, 1 )</f>
        <v>1</v>
      </c>
    </row>
    <row r="98" customFormat="false" ht="14.25" hidden="false" customHeight="false" outlineLevel="0" collapsed="false">
      <c r="A98" s="1" t="n">
        <v>89</v>
      </c>
      <c r="B98" s="4" t="n">
        <f aca="false">$B$2/256*A98</f>
        <v>0.869140625</v>
      </c>
      <c r="C98" s="1" t="n">
        <f aca="false">( $B$1/$B$4 - D98*B98/( $B$5+$B$4 )    )* ( $B$6+$B$4 )</f>
        <v>19.1526385613208</v>
      </c>
      <c r="D98" s="1" t="n">
        <f aca="false">IF(  B98&lt;B90, -1, 1 )</f>
        <v>1</v>
      </c>
    </row>
    <row r="99" customFormat="false" ht="14.25" hidden="false" customHeight="false" outlineLevel="0" collapsed="false">
      <c r="A99" s="1" t="n">
        <v>90</v>
      </c>
      <c r="B99" s="4" t="n">
        <f aca="false">$B$2/256*A99</f>
        <v>0.87890625</v>
      </c>
      <c r="C99" s="1" t="n">
        <f aca="false">( $B$1/$B$4 - D99*B99/( $B$5+$B$4 )    )* ( $B$6+$B$4 )</f>
        <v>19.0476120283019</v>
      </c>
      <c r="D99" s="1" t="n">
        <f aca="false">IF(  B99&lt;B91, -1, 1 )</f>
        <v>1</v>
      </c>
    </row>
    <row r="100" customFormat="false" ht="14.25" hidden="false" customHeight="false" outlineLevel="0" collapsed="false">
      <c r="A100" s="1" t="n">
        <v>91</v>
      </c>
      <c r="B100" s="4" t="n">
        <f aca="false">$B$2/256*A100</f>
        <v>0.888671875</v>
      </c>
      <c r="C100" s="1" t="n">
        <f aca="false">( $B$1/$B$4 - D100*B100/( $B$5+$B$4 )    )* ( $B$6+$B$4 )</f>
        <v>18.942585495283</v>
      </c>
      <c r="D100" s="1" t="n">
        <f aca="false">IF(  B100&lt;B92, -1, 1 )</f>
        <v>1</v>
      </c>
    </row>
    <row r="101" customFormat="false" ht="14.25" hidden="false" customHeight="false" outlineLevel="0" collapsed="false">
      <c r="A101" s="1" t="n">
        <v>92</v>
      </c>
      <c r="B101" s="4" t="n">
        <f aca="false">$B$2/256*A101</f>
        <v>0.8984375</v>
      </c>
      <c r="C101" s="1" t="n">
        <f aca="false">( $B$1/$B$4 - D101*B101/( $B$5+$B$4 )    )* ( $B$6+$B$4 )</f>
        <v>18.8375589622642</v>
      </c>
      <c r="D101" s="1" t="n">
        <f aca="false">IF(  B101&lt;B93, -1, 1 )</f>
        <v>1</v>
      </c>
    </row>
    <row r="102" customFormat="false" ht="14.25" hidden="false" customHeight="false" outlineLevel="0" collapsed="false">
      <c r="A102" s="1" t="n">
        <v>93</v>
      </c>
      <c r="B102" s="4" t="n">
        <f aca="false">$B$2/256*A102</f>
        <v>0.908203125</v>
      </c>
      <c r="C102" s="1" t="n">
        <f aca="false">( $B$1/$B$4 - D102*B102/( $B$5+$B$4 )    )* ( $B$6+$B$4 )</f>
        <v>18.7325324292453</v>
      </c>
      <c r="D102" s="1" t="n">
        <f aca="false">IF(  B102&lt;B94, -1, 1 )</f>
        <v>1</v>
      </c>
    </row>
    <row r="103" customFormat="false" ht="14.25" hidden="false" customHeight="false" outlineLevel="0" collapsed="false">
      <c r="A103" s="1" t="n">
        <v>94</v>
      </c>
      <c r="B103" s="4" t="n">
        <f aca="false">$B$2/256*A103</f>
        <v>0.91796875</v>
      </c>
      <c r="C103" s="1" t="n">
        <f aca="false">( $B$1/$B$4 - D103*B103/( $B$5+$B$4 )    )* ( $B$6+$B$4 )</f>
        <v>18.6275058962264</v>
      </c>
      <c r="D103" s="1" t="n">
        <f aca="false">IF(  B103&lt;B95, -1, 1 )</f>
        <v>1</v>
      </c>
    </row>
    <row r="104" customFormat="false" ht="14.25" hidden="false" customHeight="false" outlineLevel="0" collapsed="false">
      <c r="A104" s="1" t="n">
        <v>95</v>
      </c>
      <c r="B104" s="4" t="n">
        <f aca="false">$B$2/256*A104</f>
        <v>0.927734375</v>
      </c>
      <c r="C104" s="1" t="n">
        <f aca="false">( $B$1/$B$4 - D104*B104/( $B$5+$B$4 )    )* ( $B$6+$B$4 )</f>
        <v>18.5224793632075</v>
      </c>
      <c r="D104" s="1" t="n">
        <f aca="false">IF(  B104&lt;B96, -1, 1 )</f>
        <v>1</v>
      </c>
    </row>
    <row r="105" customFormat="false" ht="14.25" hidden="false" customHeight="false" outlineLevel="0" collapsed="false">
      <c r="A105" s="1" t="n">
        <v>96</v>
      </c>
      <c r="B105" s="4" t="n">
        <f aca="false">$B$2/256*A105</f>
        <v>0.9375</v>
      </c>
      <c r="C105" s="1" t="n">
        <f aca="false">( $B$1/$B$4 - D105*B105/( $B$5+$B$4 )    )* ( $B$6+$B$4 )</f>
        <v>18.4174528301887</v>
      </c>
      <c r="D105" s="1" t="n">
        <f aca="false">IF(  B105&lt;B97, -1, 1 )</f>
        <v>1</v>
      </c>
    </row>
    <row r="106" customFormat="false" ht="14.25" hidden="false" customHeight="false" outlineLevel="0" collapsed="false">
      <c r="A106" s="1" t="n">
        <v>97</v>
      </c>
      <c r="B106" s="4" t="n">
        <f aca="false">$B$2/256*A106</f>
        <v>0.947265625</v>
      </c>
      <c r="C106" s="1" t="n">
        <f aca="false">( $B$1/$B$4 - D106*B106/( $B$5+$B$4 )    )* ( $B$6+$B$4 )</f>
        <v>18.3124262971698</v>
      </c>
      <c r="D106" s="1" t="n">
        <f aca="false">IF(  B106&lt;B98, -1, 1 )</f>
        <v>1</v>
      </c>
    </row>
    <row r="107" customFormat="false" ht="14.25" hidden="false" customHeight="false" outlineLevel="0" collapsed="false">
      <c r="A107" s="1" t="n">
        <v>98</v>
      </c>
      <c r="B107" s="4" t="n">
        <f aca="false">$B$2/256*A107</f>
        <v>0.95703125</v>
      </c>
      <c r="C107" s="1" t="n">
        <f aca="false">( $B$1/$B$4 - D107*B107/( $B$5+$B$4 )    )* ( $B$6+$B$4 )</f>
        <v>18.2073997641509</v>
      </c>
      <c r="D107" s="1" t="n">
        <f aca="false">IF(  B107&lt;B99, -1, 1 )</f>
        <v>1</v>
      </c>
    </row>
    <row r="108" customFormat="false" ht="14.25" hidden="false" customHeight="false" outlineLevel="0" collapsed="false">
      <c r="A108" s="1" t="n">
        <v>99</v>
      </c>
      <c r="B108" s="4" t="n">
        <f aca="false">$B$2/256*A108</f>
        <v>0.966796875</v>
      </c>
      <c r="C108" s="1" t="n">
        <f aca="false">( $B$1/$B$4 - D108*B108/( $B$5+$B$4 )    )* ( $B$6+$B$4 )</f>
        <v>18.1023732311321</v>
      </c>
      <c r="D108" s="1" t="n">
        <f aca="false">IF(  B108&lt;B100, -1, 1 )</f>
        <v>1</v>
      </c>
    </row>
    <row r="109" customFormat="false" ht="14.25" hidden="false" customHeight="false" outlineLevel="0" collapsed="false">
      <c r="A109" s="1" t="n">
        <v>100</v>
      </c>
      <c r="B109" s="4" t="n">
        <f aca="false">$B$2/256*A109</f>
        <v>0.9765625</v>
      </c>
      <c r="C109" s="1" t="n">
        <f aca="false">( $B$1/$B$4 - D109*B109/( $B$5+$B$4 )    )* ( $B$6+$B$4 )</f>
        <v>17.9973466981132</v>
      </c>
      <c r="D109" s="1" t="n">
        <f aca="false">IF(  B109&lt;B101, -1, 1 )</f>
        <v>1</v>
      </c>
    </row>
    <row r="110" customFormat="false" ht="14.25" hidden="false" customHeight="false" outlineLevel="0" collapsed="false">
      <c r="A110" s="1" t="n">
        <v>101</v>
      </c>
      <c r="B110" s="4" t="n">
        <f aca="false">$B$2/256*A110</f>
        <v>0.986328125</v>
      </c>
      <c r="C110" s="1" t="n">
        <f aca="false">( $B$1/$B$4 - D110*B110/( $B$5+$B$4 )    )* ( $B$6+$B$4 )</f>
        <v>17.8923201650943</v>
      </c>
      <c r="D110" s="1" t="n">
        <f aca="false">IF(  B110&lt;B102, -1, 1 )</f>
        <v>1</v>
      </c>
    </row>
    <row r="111" customFormat="false" ht="14.25" hidden="false" customHeight="false" outlineLevel="0" collapsed="false">
      <c r="A111" s="1" t="n">
        <v>102</v>
      </c>
      <c r="B111" s="4" t="n">
        <f aca="false">$B$2/256*A111</f>
        <v>0.99609375</v>
      </c>
      <c r="C111" s="1" t="n">
        <f aca="false">( $B$1/$B$4 - D111*B111/( $B$5+$B$4 )    )* ( $B$6+$B$4 )</f>
        <v>17.7872936320755</v>
      </c>
      <c r="D111" s="1" t="n">
        <f aca="false">IF(  B111&lt;B103, -1, 1 )</f>
        <v>1</v>
      </c>
    </row>
    <row r="112" customFormat="false" ht="14.25" hidden="false" customHeight="false" outlineLevel="0" collapsed="false">
      <c r="A112" s="1" t="n">
        <v>103</v>
      </c>
      <c r="B112" s="4" t="n">
        <f aca="false">$B$2/256*A112</f>
        <v>1.005859375</v>
      </c>
      <c r="C112" s="1" t="n">
        <f aca="false">( $B$1/$B$4 - D112*B112/( $B$5+$B$4 )    )* ( $B$6+$B$4 )</f>
        <v>17.6822670990566</v>
      </c>
      <c r="D112" s="1" t="n">
        <f aca="false">IF(  B112&lt;B104, -1, 1 )</f>
        <v>1</v>
      </c>
    </row>
    <row r="113" customFormat="false" ht="14.25" hidden="false" customHeight="false" outlineLevel="0" collapsed="false">
      <c r="A113" s="1" t="n">
        <v>104</v>
      </c>
      <c r="B113" s="4" t="n">
        <f aca="false">$B$2/256*A113</f>
        <v>1.015625</v>
      </c>
      <c r="C113" s="1" t="n">
        <f aca="false">( $B$1/$B$4 - D113*B113/( $B$5+$B$4 )    )* ( $B$6+$B$4 )</f>
        <v>17.5772405660377</v>
      </c>
      <c r="D113" s="1" t="n">
        <f aca="false">IF(  B113&lt;B105, -1, 1 )</f>
        <v>1</v>
      </c>
    </row>
    <row r="114" customFormat="false" ht="14.25" hidden="false" customHeight="false" outlineLevel="0" collapsed="false">
      <c r="A114" s="1" t="n">
        <v>105</v>
      </c>
      <c r="B114" s="4" t="n">
        <f aca="false">$B$2/256*A114</f>
        <v>1.025390625</v>
      </c>
      <c r="C114" s="1" t="n">
        <f aca="false">( $B$1/$B$4 - D114*B114/( $B$5+$B$4 )    )* ( $B$6+$B$4 )</f>
        <v>17.4722140330189</v>
      </c>
      <c r="D114" s="1" t="n">
        <f aca="false">IF(  B114&lt;B106, -1, 1 )</f>
        <v>1</v>
      </c>
    </row>
    <row r="115" customFormat="false" ht="14.25" hidden="false" customHeight="false" outlineLevel="0" collapsed="false">
      <c r="A115" s="1" t="n">
        <v>106</v>
      </c>
      <c r="B115" s="4" t="n">
        <f aca="false">$B$2/256*A115</f>
        <v>1.03515625</v>
      </c>
      <c r="C115" s="1" t="n">
        <f aca="false">( $B$1/$B$4 - D115*B115/( $B$5+$B$4 )    )* ( $B$6+$B$4 )</f>
        <v>17.3671875</v>
      </c>
      <c r="D115" s="1" t="n">
        <f aca="false">IF(  B115&lt;B107, -1, 1 )</f>
        <v>1</v>
      </c>
    </row>
    <row r="116" customFormat="false" ht="14.25" hidden="false" customHeight="false" outlineLevel="0" collapsed="false">
      <c r="A116" s="1" t="n">
        <v>107</v>
      </c>
      <c r="B116" s="4" t="n">
        <f aca="false">$B$2/256*A116</f>
        <v>1.044921875</v>
      </c>
      <c r="C116" s="1" t="n">
        <f aca="false">( $B$1/$B$4 - D116*B116/( $B$5+$B$4 )    )* ( $B$6+$B$4 )</f>
        <v>17.2621609669811</v>
      </c>
      <c r="D116" s="1" t="n">
        <f aca="false">IF(  B116&lt;B108, -1, 1 )</f>
        <v>1</v>
      </c>
    </row>
    <row r="117" customFormat="false" ht="14.25" hidden="false" customHeight="false" outlineLevel="0" collapsed="false">
      <c r="A117" s="1" t="n">
        <v>108</v>
      </c>
      <c r="B117" s="4" t="n">
        <f aca="false">$B$2/256*A117</f>
        <v>1.0546875</v>
      </c>
      <c r="C117" s="1" t="n">
        <f aca="false">( $B$1/$B$4 - D117*B117/( $B$5+$B$4 )    )* ( $B$6+$B$4 )</f>
        <v>17.1571344339623</v>
      </c>
      <c r="D117" s="1" t="n">
        <f aca="false">IF(  B117&lt;B109, -1, 1 )</f>
        <v>1</v>
      </c>
    </row>
    <row r="118" customFormat="false" ht="14.25" hidden="false" customHeight="false" outlineLevel="0" collapsed="false">
      <c r="A118" s="1" t="n">
        <v>109</v>
      </c>
      <c r="B118" s="4" t="n">
        <f aca="false">$B$2/256*A118</f>
        <v>1.064453125</v>
      </c>
      <c r="C118" s="1" t="n">
        <f aca="false">( $B$1/$B$4 - D118*B118/( $B$5+$B$4 )    )* ( $B$6+$B$4 )</f>
        <v>17.0521079009434</v>
      </c>
      <c r="D118" s="1" t="n">
        <f aca="false">IF(  B118&lt;B110, -1, 1 )</f>
        <v>1</v>
      </c>
    </row>
    <row r="119" customFormat="false" ht="14.25" hidden="false" customHeight="false" outlineLevel="0" collapsed="false">
      <c r="A119" s="1" t="n">
        <v>110</v>
      </c>
      <c r="B119" s="4" t="n">
        <f aca="false">$B$2/256*A119</f>
        <v>1.07421875</v>
      </c>
      <c r="C119" s="1" t="n">
        <f aca="false">( $B$1/$B$4 - D119*B119/( $B$5+$B$4 )    )* ( $B$6+$B$4 )</f>
        <v>16.9470813679245</v>
      </c>
      <c r="D119" s="1" t="n">
        <f aca="false">IF(  B119&lt;B111, -1, 1 )</f>
        <v>1</v>
      </c>
    </row>
    <row r="120" customFormat="false" ht="14.25" hidden="false" customHeight="false" outlineLevel="0" collapsed="false">
      <c r="A120" s="1" t="n">
        <v>111</v>
      </c>
      <c r="B120" s="4" t="n">
        <f aca="false">$B$2/256*A120</f>
        <v>1.083984375</v>
      </c>
      <c r="C120" s="1" t="n">
        <f aca="false">( $B$1/$B$4 - D120*B120/( $B$5+$B$4 )    )* ( $B$6+$B$4 )</f>
        <v>16.8420548349057</v>
      </c>
      <c r="D120" s="1" t="n">
        <f aca="false">IF(  B120&lt;B112, -1, 1 )</f>
        <v>1</v>
      </c>
    </row>
    <row r="121" customFormat="false" ht="14.25" hidden="false" customHeight="false" outlineLevel="0" collapsed="false">
      <c r="A121" s="1" t="n">
        <v>112</v>
      </c>
      <c r="B121" s="4" t="n">
        <f aca="false">$B$2/256*A121</f>
        <v>1.09375</v>
      </c>
      <c r="C121" s="1" t="n">
        <f aca="false">( $B$1/$B$4 - D121*B121/( $B$5+$B$4 )    )* ( $B$6+$B$4 )</f>
        <v>16.7370283018868</v>
      </c>
      <c r="D121" s="1" t="n">
        <f aca="false">IF(  B121&lt;B113, -1, 1 )</f>
        <v>1</v>
      </c>
    </row>
    <row r="122" customFormat="false" ht="14.25" hidden="false" customHeight="false" outlineLevel="0" collapsed="false">
      <c r="A122" s="1" t="n">
        <v>113</v>
      </c>
      <c r="B122" s="4" t="n">
        <f aca="false">$B$2/256*A122</f>
        <v>1.103515625</v>
      </c>
      <c r="C122" s="1" t="n">
        <f aca="false">( $B$1/$B$4 - D122*B122/( $B$5+$B$4 )    )* ( $B$6+$B$4 )</f>
        <v>16.6320017688679</v>
      </c>
      <c r="D122" s="1" t="n">
        <f aca="false">IF(  B122&lt;B114, -1, 1 )</f>
        <v>1</v>
      </c>
    </row>
    <row r="123" customFormat="false" ht="14.25" hidden="false" customHeight="false" outlineLevel="0" collapsed="false">
      <c r="A123" s="1" t="n">
        <v>114</v>
      </c>
      <c r="B123" s="4" t="n">
        <f aca="false">$B$2/256*A123</f>
        <v>1.11328125</v>
      </c>
      <c r="C123" s="1" t="n">
        <f aca="false">( $B$1/$B$4 - D123*B123/( $B$5+$B$4 )    )* ( $B$6+$B$4 )</f>
        <v>16.5269752358491</v>
      </c>
      <c r="D123" s="1" t="n">
        <f aca="false">IF(  B123&lt;B115, -1, 1 )</f>
        <v>1</v>
      </c>
    </row>
    <row r="124" customFormat="false" ht="14.25" hidden="false" customHeight="false" outlineLevel="0" collapsed="false">
      <c r="A124" s="1" t="n">
        <v>115</v>
      </c>
      <c r="B124" s="4" t="n">
        <f aca="false">$B$2/256*A124</f>
        <v>1.123046875</v>
      </c>
      <c r="C124" s="1" t="n">
        <f aca="false">( $B$1/$B$4 - D124*B124/( $B$5+$B$4 )    )* ( $B$6+$B$4 )</f>
        <v>16.4219487028302</v>
      </c>
      <c r="D124" s="1" t="n">
        <f aca="false">IF(  B124&lt;B116, -1, 1 )</f>
        <v>1</v>
      </c>
    </row>
    <row r="125" customFormat="false" ht="14.25" hidden="false" customHeight="false" outlineLevel="0" collapsed="false">
      <c r="A125" s="1" t="n">
        <v>116</v>
      </c>
      <c r="B125" s="4" t="n">
        <f aca="false">$B$2/256*A125</f>
        <v>1.1328125</v>
      </c>
      <c r="C125" s="1" t="n">
        <f aca="false">( $B$1/$B$4 - D125*B125/( $B$5+$B$4 )    )* ( $B$6+$B$4 )</f>
        <v>16.3169221698113</v>
      </c>
      <c r="D125" s="1" t="n">
        <f aca="false">IF(  B125&lt;B117, -1, 1 )</f>
        <v>1</v>
      </c>
    </row>
    <row r="126" customFormat="false" ht="14.25" hidden="false" customHeight="false" outlineLevel="0" collapsed="false">
      <c r="A126" s="1" t="n">
        <v>117</v>
      </c>
      <c r="B126" s="4" t="n">
        <f aca="false">$B$2/256*A126</f>
        <v>1.142578125</v>
      </c>
      <c r="C126" s="1" t="n">
        <f aca="false">( $B$1/$B$4 - D126*B126/( $B$5+$B$4 )    )* ( $B$6+$B$4 )</f>
        <v>16.2118956367925</v>
      </c>
      <c r="D126" s="1" t="n">
        <f aca="false">IF(  B126&lt;B118, -1, 1 )</f>
        <v>1</v>
      </c>
    </row>
    <row r="127" customFormat="false" ht="14.25" hidden="false" customHeight="false" outlineLevel="0" collapsed="false">
      <c r="A127" s="1" t="n">
        <v>118</v>
      </c>
      <c r="B127" s="4" t="n">
        <f aca="false">$B$2/256*A127</f>
        <v>1.15234375</v>
      </c>
      <c r="C127" s="1" t="n">
        <f aca="false">( $B$1/$B$4 - D127*B127/( $B$5+$B$4 )    )* ( $B$6+$B$4 )</f>
        <v>16.1068691037736</v>
      </c>
      <c r="D127" s="1" t="n">
        <f aca="false">IF(  B127&lt;B119, -1, 1 )</f>
        <v>1</v>
      </c>
    </row>
    <row r="128" customFormat="false" ht="14.25" hidden="false" customHeight="false" outlineLevel="0" collapsed="false">
      <c r="A128" s="1" t="n">
        <v>119</v>
      </c>
      <c r="B128" s="4" t="n">
        <f aca="false">$B$2/256*A128</f>
        <v>1.162109375</v>
      </c>
      <c r="C128" s="1" t="n">
        <f aca="false">( $B$1/$B$4 - D128*B128/( $B$5+$B$4 )    )* ( $B$6+$B$4 )</f>
        <v>16.0018425707547</v>
      </c>
      <c r="D128" s="1" t="n">
        <f aca="false">IF(  B128&lt;B120, -1, 1 )</f>
        <v>1</v>
      </c>
    </row>
    <row r="129" customFormat="false" ht="14.25" hidden="false" customHeight="false" outlineLevel="0" collapsed="false">
      <c r="A129" s="1" t="n">
        <v>120</v>
      </c>
      <c r="B129" s="4" t="n">
        <f aca="false">$B$2/256*A129</f>
        <v>1.171875</v>
      </c>
      <c r="C129" s="1" t="n">
        <f aca="false">( $B$1/$B$4 - D129*B129/( $B$5+$B$4 )    )* ( $B$6+$B$4 )</f>
        <v>15.8968160377359</v>
      </c>
      <c r="D129" s="1" t="n">
        <f aca="false">IF(  B129&lt;B121, -1, 1 )</f>
        <v>1</v>
      </c>
    </row>
    <row r="130" customFormat="false" ht="14.25" hidden="false" customHeight="false" outlineLevel="0" collapsed="false">
      <c r="A130" s="1" t="n">
        <v>121</v>
      </c>
      <c r="B130" s="4" t="n">
        <f aca="false">$B$2/256*A130</f>
        <v>1.181640625</v>
      </c>
      <c r="C130" s="1" t="n">
        <f aca="false">( $B$1/$B$4 - D130*B130/( $B$5+$B$4 )    )* ( $B$6+$B$4 )</f>
        <v>15.791789504717</v>
      </c>
      <c r="D130" s="1" t="n">
        <f aca="false">IF(  B130&lt;B122, -1, 1 )</f>
        <v>1</v>
      </c>
    </row>
    <row r="131" customFormat="false" ht="14.25" hidden="false" customHeight="false" outlineLevel="0" collapsed="false">
      <c r="A131" s="1" t="n">
        <v>122</v>
      </c>
      <c r="B131" s="4" t="n">
        <f aca="false">$B$2/256*A131</f>
        <v>1.19140625</v>
      </c>
      <c r="C131" s="1" t="n">
        <f aca="false">( $B$1/$B$4 - D131*B131/( $B$5+$B$4 )    )* ( $B$6+$B$4 )</f>
        <v>15.6867629716981</v>
      </c>
      <c r="D131" s="1" t="n">
        <f aca="false">IF(  B131&lt;B123, -1, 1 )</f>
        <v>1</v>
      </c>
    </row>
    <row r="132" customFormat="false" ht="14.25" hidden="false" customHeight="false" outlineLevel="0" collapsed="false">
      <c r="A132" s="1" t="n">
        <v>123</v>
      </c>
      <c r="B132" s="4" t="n">
        <f aca="false">$B$2/256*A132</f>
        <v>1.201171875</v>
      </c>
      <c r="C132" s="1" t="n">
        <f aca="false">( $B$1/$B$4 - D132*B132/( $B$5+$B$4 )    )* ( $B$6+$B$4 )</f>
        <v>15.5817364386792</v>
      </c>
      <c r="D132" s="1" t="n">
        <f aca="false">IF(  B132&lt;B124, -1, 1 )</f>
        <v>1</v>
      </c>
    </row>
    <row r="133" customFormat="false" ht="14.25" hidden="false" customHeight="false" outlineLevel="0" collapsed="false">
      <c r="A133" s="1" t="n">
        <v>124</v>
      </c>
      <c r="B133" s="4" t="n">
        <f aca="false">$B$2/256*A133</f>
        <v>1.2109375</v>
      </c>
      <c r="C133" s="1" t="n">
        <f aca="false">( $B$1/$B$4 - D133*B133/( $B$5+$B$4 )    )* ( $B$6+$B$4 )</f>
        <v>15.4767099056604</v>
      </c>
      <c r="D133" s="1" t="n">
        <f aca="false">IF(  B133&lt;B125, -1, 1 )</f>
        <v>1</v>
      </c>
    </row>
    <row r="134" customFormat="false" ht="14.25" hidden="false" customHeight="false" outlineLevel="0" collapsed="false">
      <c r="A134" s="1" t="n">
        <v>125</v>
      </c>
      <c r="B134" s="4" t="n">
        <f aca="false">$B$2/256*A134</f>
        <v>1.220703125</v>
      </c>
      <c r="C134" s="1" t="n">
        <f aca="false">( $B$1/$B$4 - D134*B134/( $B$5+$B$4 )    )* ( $B$6+$B$4 )</f>
        <v>15.3716833726415</v>
      </c>
      <c r="D134" s="1" t="n">
        <f aca="false">IF(  B134&lt;B126, -1, 1 )</f>
        <v>1</v>
      </c>
    </row>
    <row r="135" customFormat="false" ht="14.25" hidden="false" customHeight="false" outlineLevel="0" collapsed="false">
      <c r="A135" s="1" t="n">
        <v>126</v>
      </c>
      <c r="B135" s="4" t="n">
        <f aca="false">$B$2/256*A135</f>
        <v>1.23046875</v>
      </c>
      <c r="C135" s="1" t="n">
        <f aca="false">( $B$1/$B$4 - D135*B135/( $B$5+$B$4 )    )* ( $B$6+$B$4 )</f>
        <v>15.2666568396226</v>
      </c>
      <c r="D135" s="1" t="n">
        <f aca="false">IF(  B135&lt;B127, -1, 1 )</f>
        <v>1</v>
      </c>
    </row>
    <row r="136" customFormat="false" ht="14.25" hidden="false" customHeight="false" outlineLevel="0" collapsed="false">
      <c r="A136" s="1" t="n">
        <v>127</v>
      </c>
      <c r="B136" s="4" t="n">
        <f aca="false">$B$2/256*A136</f>
        <v>1.240234375</v>
      </c>
      <c r="C136" s="1" t="n">
        <f aca="false">( $B$1/$B$4 - D136*B136/( $B$5+$B$4 )    )* ( $B$6+$B$4 )</f>
        <v>15.1616303066038</v>
      </c>
      <c r="D136" s="1" t="n">
        <f aca="false">IF(  B136&lt;B128, -1, 1 )</f>
        <v>1</v>
      </c>
    </row>
    <row r="137" customFormat="false" ht="14.25" hidden="false" customHeight="false" outlineLevel="0" collapsed="false">
      <c r="A137" s="1" t="n">
        <v>128</v>
      </c>
      <c r="B137" s="4" t="n">
        <f aca="false">$B$2/256*A137</f>
        <v>1.25</v>
      </c>
      <c r="C137" s="1" t="n">
        <f aca="false">( $B$1/$B$4 - D137*B137/( $B$5+$B$4 )    )* ( $B$6+$B$4 )</f>
        <v>15.0566037735849</v>
      </c>
      <c r="D137" s="1" t="n">
        <f aca="false">IF(  B137&lt;B129, -1, 1 )</f>
        <v>1</v>
      </c>
    </row>
    <row r="138" customFormat="false" ht="14.25" hidden="false" customHeight="false" outlineLevel="0" collapsed="false">
      <c r="A138" s="1" t="n">
        <v>129</v>
      </c>
      <c r="B138" s="4" t="n">
        <f aca="false">$B$2/256*A138</f>
        <v>1.259765625</v>
      </c>
      <c r="C138" s="1" t="n">
        <f aca="false">( $B$1/$B$4 - D138*B138/( $B$5+$B$4 )    )* ( $B$6+$B$4 )</f>
        <v>14.951577240566</v>
      </c>
      <c r="D138" s="1" t="n">
        <f aca="false">IF(  B138&lt;B130, -1, 1 )</f>
        <v>1</v>
      </c>
    </row>
    <row r="139" customFormat="false" ht="14.25" hidden="false" customHeight="false" outlineLevel="0" collapsed="false">
      <c r="A139" s="1" t="n">
        <v>130</v>
      </c>
      <c r="B139" s="4" t="n">
        <f aca="false">$B$2/256*A139</f>
        <v>1.26953125</v>
      </c>
      <c r="C139" s="1" t="n">
        <f aca="false">( $B$1/$B$4 - D139*B139/( $B$5+$B$4 )    )* ( $B$6+$B$4 )</f>
        <v>14.8465507075472</v>
      </c>
      <c r="D139" s="1" t="n">
        <f aca="false">IF(  B139&lt;B131, -1, 1 )</f>
        <v>1</v>
      </c>
    </row>
    <row r="140" customFormat="false" ht="14.25" hidden="false" customHeight="false" outlineLevel="0" collapsed="false">
      <c r="A140" s="1" t="n">
        <v>131</v>
      </c>
      <c r="B140" s="4" t="n">
        <f aca="false">$B$2/256*A140</f>
        <v>1.279296875</v>
      </c>
      <c r="C140" s="1" t="n">
        <f aca="false">( $B$1/$B$4 - D140*B140/( $B$5+$B$4 )    )* ( $B$6+$B$4 )</f>
        <v>14.7415241745283</v>
      </c>
      <c r="D140" s="1" t="n">
        <f aca="false">IF(  B140&lt;B132, -1, 1 )</f>
        <v>1</v>
      </c>
    </row>
    <row r="141" customFormat="false" ht="14.25" hidden="false" customHeight="false" outlineLevel="0" collapsed="false">
      <c r="A141" s="1" t="n">
        <v>132</v>
      </c>
      <c r="B141" s="4" t="n">
        <f aca="false">$B$2/256*A141</f>
        <v>1.2890625</v>
      </c>
      <c r="C141" s="1" t="n">
        <f aca="false">( $B$1/$B$4 - D141*B141/( $B$5+$B$4 )    )* ( $B$6+$B$4 )</f>
        <v>14.6364976415094</v>
      </c>
      <c r="D141" s="1" t="n">
        <f aca="false">IF(  B141&lt;B133, -1, 1 )</f>
        <v>1</v>
      </c>
    </row>
    <row r="142" customFormat="false" ht="14.25" hidden="false" customHeight="false" outlineLevel="0" collapsed="false">
      <c r="A142" s="1" t="n">
        <v>133</v>
      </c>
      <c r="B142" s="4" t="n">
        <f aca="false">$B$2/256*A142</f>
        <v>1.298828125</v>
      </c>
      <c r="C142" s="1" t="n">
        <f aca="false">( $B$1/$B$4 - D142*B142/( $B$5+$B$4 )    )* ( $B$6+$B$4 )</f>
        <v>14.5314711084906</v>
      </c>
      <c r="D142" s="1" t="n">
        <f aca="false">IF(  B142&lt;B134, -1, 1 )</f>
        <v>1</v>
      </c>
    </row>
    <row r="143" customFormat="false" ht="14.25" hidden="false" customHeight="false" outlineLevel="0" collapsed="false">
      <c r="A143" s="1" t="n">
        <v>134</v>
      </c>
      <c r="B143" s="4" t="n">
        <f aca="false">$B$2/256*A143</f>
        <v>1.30859375</v>
      </c>
      <c r="C143" s="1" t="n">
        <f aca="false">( $B$1/$B$4 - D143*B143/( $B$5+$B$4 )    )* ( $B$6+$B$4 )</f>
        <v>14.4264445754717</v>
      </c>
      <c r="D143" s="1" t="n">
        <f aca="false">IF(  B143&lt;B135, -1, 1 )</f>
        <v>1</v>
      </c>
    </row>
    <row r="144" customFormat="false" ht="14.25" hidden="false" customHeight="false" outlineLevel="0" collapsed="false">
      <c r="A144" s="1" t="n">
        <v>135</v>
      </c>
      <c r="B144" s="4" t="n">
        <f aca="false">$B$2/256*A144</f>
        <v>1.318359375</v>
      </c>
      <c r="C144" s="1" t="n">
        <f aca="false">( $B$1/$B$4 - D144*B144/( $B$5+$B$4 )    )* ( $B$6+$B$4 )</f>
        <v>14.3214180424528</v>
      </c>
      <c r="D144" s="1" t="n">
        <f aca="false">IF(  B144&lt;B136, -1, 1 )</f>
        <v>1</v>
      </c>
    </row>
    <row r="145" customFormat="false" ht="14.25" hidden="false" customHeight="false" outlineLevel="0" collapsed="false">
      <c r="A145" s="1" t="n">
        <v>136</v>
      </c>
      <c r="B145" s="4" t="n">
        <f aca="false">$B$2/256*A145</f>
        <v>1.328125</v>
      </c>
      <c r="C145" s="1" t="n">
        <f aca="false">( $B$1/$B$4 - D145*B145/( $B$5+$B$4 )    )* ( $B$6+$B$4 )</f>
        <v>14.216391509434</v>
      </c>
      <c r="D145" s="1" t="n">
        <f aca="false">IF(  B145&lt;B137, -1, 1 )</f>
        <v>1</v>
      </c>
    </row>
    <row r="146" customFormat="false" ht="14.25" hidden="false" customHeight="false" outlineLevel="0" collapsed="false">
      <c r="A146" s="1" t="n">
        <v>137</v>
      </c>
      <c r="B146" s="4" t="n">
        <f aca="false">$B$2/256*A146</f>
        <v>1.337890625</v>
      </c>
      <c r="C146" s="1" t="n">
        <f aca="false">( $B$1/$B$4 - D146*B146/( $B$5+$B$4 )    )* ( $B$6+$B$4 )</f>
        <v>14.1113649764151</v>
      </c>
      <c r="D146" s="1" t="n">
        <f aca="false">IF(  B146&lt;B138, -1, 1 )</f>
        <v>1</v>
      </c>
    </row>
    <row r="147" customFormat="false" ht="14.25" hidden="false" customHeight="false" outlineLevel="0" collapsed="false">
      <c r="A147" s="1" t="n">
        <v>138</v>
      </c>
      <c r="B147" s="4" t="n">
        <f aca="false">$B$2/256*A147</f>
        <v>1.34765625</v>
      </c>
      <c r="C147" s="1" t="n">
        <f aca="false">( $B$1/$B$4 - D147*B147/( $B$5+$B$4 )    )* ( $B$6+$B$4 )</f>
        <v>14.0063384433962</v>
      </c>
      <c r="D147" s="1" t="n">
        <f aca="false">IF(  B147&lt;B139, -1, 1 )</f>
        <v>1</v>
      </c>
    </row>
    <row r="148" customFormat="false" ht="14.25" hidden="false" customHeight="false" outlineLevel="0" collapsed="false">
      <c r="A148" s="1" t="n">
        <v>139</v>
      </c>
      <c r="B148" s="4" t="n">
        <f aca="false">$B$2/256*A148</f>
        <v>1.357421875</v>
      </c>
      <c r="C148" s="1" t="n">
        <f aca="false">( $B$1/$B$4 - D148*B148/( $B$5+$B$4 )    )* ( $B$6+$B$4 )</f>
        <v>13.9013119103774</v>
      </c>
      <c r="D148" s="1" t="n">
        <f aca="false">IF(  B148&lt;B140, -1, 1 )</f>
        <v>1</v>
      </c>
    </row>
    <row r="149" customFormat="false" ht="14.25" hidden="false" customHeight="false" outlineLevel="0" collapsed="false">
      <c r="A149" s="1" t="n">
        <v>140</v>
      </c>
      <c r="B149" s="4" t="n">
        <f aca="false">$B$2/256*A149</f>
        <v>1.3671875</v>
      </c>
      <c r="C149" s="1" t="n">
        <f aca="false">( $B$1/$B$4 - D149*B149/( $B$5+$B$4 )    )* ( $B$6+$B$4 )</f>
        <v>13.7962853773585</v>
      </c>
      <c r="D149" s="1" t="n">
        <f aca="false">IF(  B149&lt;B141, -1, 1 )</f>
        <v>1</v>
      </c>
    </row>
    <row r="150" customFormat="false" ht="14.25" hidden="false" customHeight="false" outlineLevel="0" collapsed="false">
      <c r="A150" s="1" t="n">
        <v>141</v>
      </c>
      <c r="B150" s="4" t="n">
        <f aca="false">$B$2/256*A150</f>
        <v>1.376953125</v>
      </c>
      <c r="C150" s="1" t="n">
        <f aca="false">( $B$1/$B$4 - D150*B150/( $B$5+$B$4 )    )* ( $B$6+$B$4 )</f>
        <v>13.6912588443396</v>
      </c>
      <c r="D150" s="1" t="n">
        <f aca="false">IF(  B150&lt;B142, -1, 1 )</f>
        <v>1</v>
      </c>
    </row>
    <row r="151" customFormat="false" ht="14.25" hidden="false" customHeight="false" outlineLevel="0" collapsed="false">
      <c r="A151" s="1" t="n">
        <v>142</v>
      </c>
      <c r="B151" s="4" t="n">
        <f aca="false">$B$2/256*A151</f>
        <v>1.38671875</v>
      </c>
      <c r="C151" s="1" t="n">
        <f aca="false">( $B$1/$B$4 - D151*B151/( $B$5+$B$4 )    )* ( $B$6+$B$4 )</f>
        <v>13.5862323113208</v>
      </c>
      <c r="D151" s="1" t="n">
        <f aca="false">IF(  B151&lt;B143, -1, 1 )</f>
        <v>1</v>
      </c>
    </row>
    <row r="152" customFormat="false" ht="14.25" hidden="false" customHeight="false" outlineLevel="0" collapsed="false">
      <c r="A152" s="1" t="n">
        <v>143</v>
      </c>
      <c r="B152" s="4" t="n">
        <f aca="false">$B$2/256*A152</f>
        <v>1.396484375</v>
      </c>
      <c r="C152" s="1" t="n">
        <f aca="false">( $B$1/$B$4 - D152*B152/( $B$5+$B$4 )    )* ( $B$6+$B$4 )</f>
        <v>13.4812057783019</v>
      </c>
      <c r="D152" s="1" t="n">
        <f aca="false">IF(  B152&lt;B144, -1, 1 )</f>
        <v>1</v>
      </c>
    </row>
    <row r="153" customFormat="false" ht="14.25" hidden="false" customHeight="false" outlineLevel="0" collapsed="false">
      <c r="A153" s="1" t="n">
        <v>144</v>
      </c>
      <c r="B153" s="4" t="n">
        <f aca="false">$B$2/256*A153</f>
        <v>1.40625</v>
      </c>
      <c r="C153" s="1" t="n">
        <f aca="false">( $B$1/$B$4 - D153*B153/( $B$5+$B$4 )    )* ( $B$6+$B$4 )</f>
        <v>13.376179245283</v>
      </c>
      <c r="D153" s="1" t="n">
        <f aca="false">IF(  B153&lt;B145, -1, 1 )</f>
        <v>1</v>
      </c>
    </row>
    <row r="154" customFormat="false" ht="14.25" hidden="false" customHeight="false" outlineLevel="0" collapsed="false">
      <c r="A154" s="1" t="n">
        <v>145</v>
      </c>
      <c r="B154" s="4" t="n">
        <f aca="false">$B$2/256*A154</f>
        <v>1.416015625</v>
      </c>
      <c r="C154" s="1" t="n">
        <f aca="false">( $B$1/$B$4 - D154*B154/( $B$5+$B$4 )    )* ( $B$6+$B$4 )</f>
        <v>13.2711527122642</v>
      </c>
      <c r="D154" s="1" t="n">
        <f aca="false">IF(  B154&lt;B146, -1, 1 )</f>
        <v>1</v>
      </c>
    </row>
    <row r="155" customFormat="false" ht="14.25" hidden="false" customHeight="false" outlineLevel="0" collapsed="false">
      <c r="A155" s="1" t="n">
        <v>146</v>
      </c>
      <c r="B155" s="4" t="n">
        <f aca="false">$B$2/256*A155</f>
        <v>1.42578125</v>
      </c>
      <c r="C155" s="1" t="n">
        <f aca="false">( $B$1/$B$4 - D155*B155/( $B$5+$B$4 )    )* ( $B$6+$B$4 )</f>
        <v>13.1661261792453</v>
      </c>
      <c r="D155" s="1" t="n">
        <f aca="false">IF(  B155&lt;B147, -1, 1 )</f>
        <v>1</v>
      </c>
    </row>
    <row r="156" customFormat="false" ht="14.25" hidden="false" customHeight="false" outlineLevel="0" collapsed="false">
      <c r="A156" s="1" t="n">
        <v>147</v>
      </c>
      <c r="B156" s="4" t="n">
        <f aca="false">$B$2/256*A156</f>
        <v>1.435546875</v>
      </c>
      <c r="C156" s="1" t="n">
        <f aca="false">( $B$1/$B$4 - D156*B156/( $B$5+$B$4 )    )* ( $B$6+$B$4 )</f>
        <v>13.0610996462264</v>
      </c>
      <c r="D156" s="1" t="n">
        <f aca="false">IF(  B156&lt;B148, -1, 1 )</f>
        <v>1</v>
      </c>
    </row>
    <row r="157" customFormat="false" ht="14.25" hidden="false" customHeight="false" outlineLevel="0" collapsed="false">
      <c r="A157" s="1" t="n">
        <v>148</v>
      </c>
      <c r="B157" s="4" t="n">
        <f aca="false">$B$2/256*A157</f>
        <v>1.4453125</v>
      </c>
      <c r="C157" s="1" t="n">
        <f aca="false">( $B$1/$B$4 - D157*B157/( $B$5+$B$4 )    )* ( $B$6+$B$4 )</f>
        <v>12.9560731132075</v>
      </c>
      <c r="D157" s="1" t="n">
        <f aca="false">IF(  B157&lt;B149, -1, 1 )</f>
        <v>1</v>
      </c>
    </row>
    <row r="158" customFormat="false" ht="14.25" hidden="false" customHeight="false" outlineLevel="0" collapsed="false">
      <c r="A158" s="1" t="n">
        <v>149</v>
      </c>
      <c r="B158" s="4" t="n">
        <f aca="false">$B$2/256*A158</f>
        <v>1.455078125</v>
      </c>
      <c r="C158" s="1" t="n">
        <f aca="false">( $B$1/$B$4 - D158*B158/( $B$5+$B$4 )    )* ( $B$6+$B$4 )</f>
        <v>12.8510465801887</v>
      </c>
      <c r="D158" s="1" t="n">
        <f aca="false">IF(  B158&lt;B150, -1, 1 )</f>
        <v>1</v>
      </c>
    </row>
    <row r="159" customFormat="false" ht="14.25" hidden="false" customHeight="false" outlineLevel="0" collapsed="false">
      <c r="A159" s="1" t="n">
        <v>150</v>
      </c>
      <c r="B159" s="4" t="n">
        <f aca="false">$B$2/256*A159</f>
        <v>1.46484375</v>
      </c>
      <c r="C159" s="1" t="n">
        <f aca="false">( $B$1/$B$4 - D159*B159/( $B$5+$B$4 )    )* ( $B$6+$B$4 )</f>
        <v>12.7460200471698</v>
      </c>
      <c r="D159" s="1" t="n">
        <f aca="false">IF(  B159&lt;B151, -1, 1 )</f>
        <v>1</v>
      </c>
    </row>
    <row r="160" customFormat="false" ht="14.25" hidden="false" customHeight="false" outlineLevel="0" collapsed="false">
      <c r="A160" s="1" t="n">
        <v>151</v>
      </c>
      <c r="B160" s="4" t="n">
        <f aca="false">$B$2/256*A160</f>
        <v>1.474609375</v>
      </c>
      <c r="C160" s="1" t="n">
        <f aca="false">( $B$1/$B$4 - D160*B160/( $B$5+$B$4 )    )* ( $B$6+$B$4 )</f>
        <v>12.6409935141509</v>
      </c>
      <c r="D160" s="1" t="n">
        <f aca="false">IF(  B160&lt;B152, -1, 1 )</f>
        <v>1</v>
      </c>
    </row>
    <row r="161" customFormat="false" ht="14.25" hidden="false" customHeight="false" outlineLevel="0" collapsed="false">
      <c r="A161" s="1" t="n">
        <v>152</v>
      </c>
      <c r="B161" s="4" t="n">
        <f aca="false">$B$2/256*A161</f>
        <v>1.484375</v>
      </c>
      <c r="C161" s="1" t="n">
        <f aca="false">( $B$1/$B$4 - D161*B161/( $B$5+$B$4 )    )* ( $B$6+$B$4 )</f>
        <v>12.5359669811321</v>
      </c>
      <c r="D161" s="1" t="n">
        <f aca="false">IF(  B161&lt;B153, -1, 1 )</f>
        <v>1</v>
      </c>
    </row>
    <row r="162" customFormat="false" ht="14.25" hidden="false" customHeight="false" outlineLevel="0" collapsed="false">
      <c r="A162" s="1" t="n">
        <v>153</v>
      </c>
      <c r="B162" s="4" t="n">
        <f aca="false">$B$2/256*A162</f>
        <v>1.494140625</v>
      </c>
      <c r="C162" s="1" t="n">
        <f aca="false">( $B$1/$B$4 - D162*B162/( $B$5+$B$4 )    )* ( $B$6+$B$4 )</f>
        <v>12.4309404481132</v>
      </c>
      <c r="D162" s="1" t="n">
        <f aca="false">IF(  B162&lt;B154, -1, 1 )</f>
        <v>1</v>
      </c>
    </row>
    <row r="163" customFormat="false" ht="14.25" hidden="false" customHeight="false" outlineLevel="0" collapsed="false">
      <c r="A163" s="1" t="n">
        <v>154</v>
      </c>
      <c r="B163" s="4" t="n">
        <f aca="false">$B$2/256*A163</f>
        <v>1.50390625</v>
      </c>
      <c r="C163" s="1" t="n">
        <f aca="false">( $B$1/$B$4 - D163*B163/( $B$5+$B$4 )    )* ( $B$6+$B$4 )</f>
        <v>12.3259139150943</v>
      </c>
      <c r="D163" s="1" t="n">
        <f aca="false">IF(  B163&lt;B155, -1, 1 )</f>
        <v>1</v>
      </c>
    </row>
    <row r="164" customFormat="false" ht="14.25" hidden="false" customHeight="false" outlineLevel="0" collapsed="false">
      <c r="A164" s="1" t="n">
        <v>155</v>
      </c>
      <c r="B164" s="4" t="n">
        <f aca="false">$B$2/256*A164</f>
        <v>1.513671875</v>
      </c>
      <c r="C164" s="1" t="n">
        <f aca="false">( $B$1/$B$4 - D164*B164/( $B$5+$B$4 )    )* ( $B$6+$B$4 )</f>
        <v>12.2208873820755</v>
      </c>
      <c r="D164" s="1" t="n">
        <f aca="false">IF(  B164&lt;B156, -1, 1 )</f>
        <v>1</v>
      </c>
    </row>
    <row r="165" customFormat="false" ht="14.25" hidden="false" customHeight="false" outlineLevel="0" collapsed="false">
      <c r="A165" s="1" t="n">
        <v>156</v>
      </c>
      <c r="B165" s="4" t="n">
        <f aca="false">$B$2/256*A165</f>
        <v>1.5234375</v>
      </c>
      <c r="C165" s="1" t="n">
        <f aca="false">( $B$1/$B$4 - D165*B165/( $B$5+$B$4 )    )* ( $B$6+$B$4 )</f>
        <v>12.1158608490566</v>
      </c>
      <c r="D165" s="1" t="n">
        <f aca="false">IF(  B165&lt;B157, -1, 1 )</f>
        <v>1</v>
      </c>
    </row>
    <row r="166" customFormat="false" ht="14.25" hidden="false" customHeight="false" outlineLevel="0" collapsed="false">
      <c r="A166" s="1" t="n">
        <v>157</v>
      </c>
      <c r="B166" s="4" t="n">
        <f aca="false">$B$2/256*A166</f>
        <v>1.533203125</v>
      </c>
      <c r="C166" s="1" t="n">
        <f aca="false">( $B$1/$B$4 - D166*B166/( $B$5+$B$4 )    )* ( $B$6+$B$4 )</f>
        <v>12.0108343160377</v>
      </c>
      <c r="D166" s="1" t="n">
        <f aca="false">IF(  B166&lt;B158, -1, 1 )</f>
        <v>1</v>
      </c>
    </row>
    <row r="167" customFormat="false" ht="14.25" hidden="false" customHeight="false" outlineLevel="0" collapsed="false">
      <c r="A167" s="1" t="n">
        <v>158</v>
      </c>
      <c r="B167" s="4" t="n">
        <f aca="false">$B$2/256*A167</f>
        <v>1.54296875</v>
      </c>
      <c r="C167" s="1" t="n">
        <f aca="false">( $B$1/$B$4 - D167*B167/( $B$5+$B$4 )    )* ( $B$6+$B$4 )</f>
        <v>11.9058077830189</v>
      </c>
      <c r="D167" s="1" t="n">
        <f aca="false">IF(  B167&lt;B159, -1, 1 )</f>
        <v>1</v>
      </c>
    </row>
    <row r="168" customFormat="false" ht="14.25" hidden="false" customHeight="false" outlineLevel="0" collapsed="false">
      <c r="A168" s="1" t="n">
        <v>159</v>
      </c>
      <c r="B168" s="4" t="n">
        <f aca="false">$B$2/256*A168</f>
        <v>1.552734375</v>
      </c>
      <c r="C168" s="1" t="n">
        <f aca="false">( $B$1/$B$4 - D168*B168/( $B$5+$B$4 )    )* ( $B$6+$B$4 )</f>
        <v>11.80078125</v>
      </c>
      <c r="D168" s="1" t="n">
        <f aca="false">IF(  B168&lt;B160, -1, 1 )</f>
        <v>1</v>
      </c>
    </row>
    <row r="169" customFormat="false" ht="14.25" hidden="false" customHeight="false" outlineLevel="0" collapsed="false">
      <c r="A169" s="1" t="n">
        <v>160</v>
      </c>
      <c r="B169" s="4" t="n">
        <f aca="false">$B$2/256*A169</f>
        <v>1.5625</v>
      </c>
      <c r="C169" s="1" t="n">
        <f aca="false">( $B$1/$B$4 - D169*B169/( $B$5+$B$4 )    )* ( $B$6+$B$4 )</f>
        <v>11.6957547169811</v>
      </c>
      <c r="D169" s="1" t="n">
        <f aca="false">IF(  B169&lt;B161, -1, 1 )</f>
        <v>1</v>
      </c>
    </row>
    <row r="170" customFormat="false" ht="14.25" hidden="false" customHeight="false" outlineLevel="0" collapsed="false">
      <c r="A170" s="1" t="n">
        <v>161</v>
      </c>
      <c r="B170" s="4" t="n">
        <f aca="false">$B$2/256*A170</f>
        <v>1.572265625</v>
      </c>
      <c r="C170" s="1" t="n">
        <f aca="false">( $B$1/$B$4 - D170*B170/( $B$5+$B$4 )    )* ( $B$6+$B$4 )</f>
        <v>11.5907281839623</v>
      </c>
      <c r="D170" s="1" t="n">
        <f aca="false">IF(  B170&lt;B162, -1, 1 )</f>
        <v>1</v>
      </c>
    </row>
    <row r="171" customFormat="false" ht="14.25" hidden="false" customHeight="false" outlineLevel="0" collapsed="false">
      <c r="A171" s="1" t="n">
        <v>162</v>
      </c>
      <c r="B171" s="4" t="n">
        <f aca="false">$B$2/256*A171</f>
        <v>1.58203125</v>
      </c>
      <c r="C171" s="1" t="n">
        <f aca="false">( $B$1/$B$4 - D171*B171/( $B$5+$B$4 )    )* ( $B$6+$B$4 )</f>
        <v>11.4857016509434</v>
      </c>
      <c r="D171" s="1" t="n">
        <f aca="false">IF(  B171&lt;B163, -1, 1 )</f>
        <v>1</v>
      </c>
    </row>
    <row r="172" customFormat="false" ht="14.25" hidden="false" customHeight="false" outlineLevel="0" collapsed="false">
      <c r="A172" s="1" t="n">
        <v>163</v>
      </c>
      <c r="B172" s="4" t="n">
        <f aca="false">$B$2/256*A172</f>
        <v>1.591796875</v>
      </c>
      <c r="C172" s="1" t="n">
        <f aca="false">( $B$1/$B$4 - D172*B172/( $B$5+$B$4 )    )* ( $B$6+$B$4 )</f>
        <v>11.3806751179245</v>
      </c>
      <c r="D172" s="1" t="n">
        <f aca="false">IF(  B172&lt;B164, -1, 1 )</f>
        <v>1</v>
      </c>
    </row>
    <row r="173" customFormat="false" ht="14.25" hidden="false" customHeight="false" outlineLevel="0" collapsed="false">
      <c r="A173" s="1" t="n">
        <v>164</v>
      </c>
      <c r="B173" s="4" t="n">
        <f aca="false">$B$2/256*A173</f>
        <v>1.6015625</v>
      </c>
      <c r="C173" s="1" t="n">
        <f aca="false">( $B$1/$B$4 - D173*B173/( $B$5+$B$4 )    )* ( $B$6+$B$4 )</f>
        <v>11.2756485849057</v>
      </c>
      <c r="D173" s="1" t="n">
        <f aca="false">IF(  B173&lt;B165, -1, 1 )</f>
        <v>1</v>
      </c>
    </row>
    <row r="174" customFormat="false" ht="14.25" hidden="false" customHeight="false" outlineLevel="0" collapsed="false">
      <c r="A174" s="1" t="n">
        <v>165</v>
      </c>
      <c r="B174" s="4" t="n">
        <f aca="false">$B$2/256*A174</f>
        <v>1.611328125</v>
      </c>
      <c r="C174" s="1" t="n">
        <f aca="false">( $B$1/$B$4 - D174*B174/( $B$5+$B$4 )    )* ( $B$6+$B$4 )</f>
        <v>11.1706220518868</v>
      </c>
      <c r="D174" s="1" t="n">
        <f aca="false">IF(  B174&lt;B166, -1, 1 )</f>
        <v>1</v>
      </c>
    </row>
    <row r="175" customFormat="false" ht="14.25" hidden="false" customHeight="false" outlineLevel="0" collapsed="false">
      <c r="A175" s="1" t="n">
        <v>166</v>
      </c>
      <c r="B175" s="4" t="n">
        <f aca="false">$B$2/256*A175</f>
        <v>1.62109375</v>
      </c>
      <c r="C175" s="1" t="n">
        <f aca="false">( $B$1/$B$4 - D175*B175/( $B$5+$B$4 )    )* ( $B$6+$B$4 )</f>
        <v>11.0655955188679</v>
      </c>
      <c r="D175" s="1" t="n">
        <f aca="false">IF(  B175&lt;B167, -1, 1 )</f>
        <v>1</v>
      </c>
    </row>
    <row r="176" customFormat="false" ht="14.25" hidden="false" customHeight="false" outlineLevel="0" collapsed="false">
      <c r="A176" s="1" t="n">
        <v>167</v>
      </c>
      <c r="B176" s="4" t="n">
        <f aca="false">$B$2/256*A176</f>
        <v>1.630859375</v>
      </c>
      <c r="C176" s="1" t="n">
        <f aca="false">( $B$1/$B$4 - D176*B176/( $B$5+$B$4 )    )* ( $B$6+$B$4 )</f>
        <v>10.9605689858491</v>
      </c>
      <c r="D176" s="1" t="n">
        <f aca="false">IF(  B176&lt;B168, -1, 1 )</f>
        <v>1</v>
      </c>
    </row>
    <row r="177" customFormat="false" ht="14.25" hidden="false" customHeight="false" outlineLevel="0" collapsed="false">
      <c r="A177" s="1" t="n">
        <v>168</v>
      </c>
      <c r="B177" s="4" t="n">
        <f aca="false">$B$2/256*A177</f>
        <v>1.640625</v>
      </c>
      <c r="C177" s="1" t="n">
        <f aca="false">( $B$1/$B$4 - D177*B177/( $B$5+$B$4 )    )* ( $B$6+$B$4 )</f>
        <v>10.8555424528302</v>
      </c>
      <c r="D177" s="1" t="n">
        <f aca="false">IF(  B177&lt;B169, -1, 1 )</f>
        <v>1</v>
      </c>
    </row>
    <row r="178" customFormat="false" ht="14.25" hidden="false" customHeight="false" outlineLevel="0" collapsed="false">
      <c r="A178" s="1" t="n">
        <v>169</v>
      </c>
      <c r="B178" s="4" t="n">
        <f aca="false">$B$2/256*A178</f>
        <v>1.650390625</v>
      </c>
      <c r="C178" s="1" t="n">
        <f aca="false">( $B$1/$B$4 - D178*B178/( $B$5+$B$4 )    )* ( $B$6+$B$4 )</f>
        <v>10.7505159198113</v>
      </c>
      <c r="D178" s="1" t="n">
        <f aca="false">IF(  B178&lt;B170, -1, 1 )</f>
        <v>1</v>
      </c>
    </row>
    <row r="179" customFormat="false" ht="14.25" hidden="false" customHeight="false" outlineLevel="0" collapsed="false">
      <c r="A179" s="1" t="n">
        <v>170</v>
      </c>
      <c r="B179" s="4" t="n">
        <f aca="false">$B$2/256*A179</f>
        <v>1.66015625</v>
      </c>
      <c r="C179" s="1" t="n">
        <f aca="false">( $B$1/$B$4 - D179*B179/( $B$5+$B$4 )    )* ( $B$6+$B$4 )</f>
        <v>10.6454893867925</v>
      </c>
      <c r="D179" s="1" t="n">
        <f aca="false">IF(  B179&lt;B171, -1, 1 )</f>
        <v>1</v>
      </c>
    </row>
    <row r="180" customFormat="false" ht="14.25" hidden="false" customHeight="false" outlineLevel="0" collapsed="false">
      <c r="A180" s="1" t="n">
        <v>171</v>
      </c>
      <c r="B180" s="4" t="n">
        <f aca="false">$B$2/256*A180</f>
        <v>1.669921875</v>
      </c>
      <c r="C180" s="1" t="n">
        <f aca="false">( $B$1/$B$4 - D180*B180/( $B$5+$B$4 )    )* ( $B$6+$B$4 )</f>
        <v>10.5404628537736</v>
      </c>
      <c r="D180" s="1" t="n">
        <f aca="false">IF(  B180&lt;B172, -1, 1 )</f>
        <v>1</v>
      </c>
    </row>
    <row r="181" customFormat="false" ht="14.25" hidden="false" customHeight="false" outlineLevel="0" collapsed="false">
      <c r="A181" s="1" t="n">
        <v>172</v>
      </c>
      <c r="B181" s="4" t="n">
        <f aca="false">$B$2/256*A181</f>
        <v>1.6796875</v>
      </c>
      <c r="C181" s="1" t="n">
        <f aca="false">( $B$1/$B$4 - D181*B181/( $B$5+$B$4 )    )* ( $B$6+$B$4 )</f>
        <v>10.4354363207547</v>
      </c>
      <c r="D181" s="1" t="n">
        <f aca="false">IF(  B181&lt;B173, -1, 1 )</f>
        <v>1</v>
      </c>
    </row>
    <row r="182" customFormat="false" ht="14.25" hidden="false" customHeight="false" outlineLevel="0" collapsed="false">
      <c r="A182" s="1" t="n">
        <v>173</v>
      </c>
      <c r="B182" s="4" t="n">
        <f aca="false">$B$2/256*A182</f>
        <v>1.689453125</v>
      </c>
      <c r="C182" s="1" t="n">
        <f aca="false">( $B$1/$B$4 - D182*B182/( $B$5+$B$4 )    )* ( $B$6+$B$4 )</f>
        <v>10.3304097877359</v>
      </c>
      <c r="D182" s="1" t="n">
        <f aca="false">IF(  B182&lt;B174, -1, 1 )</f>
        <v>1</v>
      </c>
    </row>
    <row r="183" customFormat="false" ht="14.25" hidden="false" customHeight="false" outlineLevel="0" collapsed="false">
      <c r="A183" s="1" t="n">
        <v>174</v>
      </c>
      <c r="B183" s="4" t="n">
        <f aca="false">$B$2/256*A183</f>
        <v>1.69921875</v>
      </c>
      <c r="C183" s="1" t="n">
        <f aca="false">( $B$1/$B$4 - D183*B183/( $B$5+$B$4 )    )* ( $B$6+$B$4 )</f>
        <v>10.225383254717</v>
      </c>
      <c r="D183" s="1" t="n">
        <f aca="false">IF(  B183&lt;B175, -1, 1 )</f>
        <v>1</v>
      </c>
    </row>
    <row r="184" customFormat="false" ht="14.25" hidden="false" customHeight="false" outlineLevel="0" collapsed="false">
      <c r="A184" s="1" t="n">
        <v>175</v>
      </c>
      <c r="B184" s="4" t="n">
        <f aca="false">$B$2/256*A184</f>
        <v>1.708984375</v>
      </c>
      <c r="C184" s="1" t="n">
        <f aca="false">( $B$1/$B$4 - D184*B184/( $B$5+$B$4 )    )* ( $B$6+$B$4 )</f>
        <v>10.1203567216981</v>
      </c>
      <c r="D184" s="1" t="n">
        <f aca="false">IF(  B184&lt;B176, -1, 1 )</f>
        <v>1</v>
      </c>
    </row>
    <row r="185" customFormat="false" ht="14.25" hidden="false" customHeight="false" outlineLevel="0" collapsed="false">
      <c r="A185" s="1" t="n">
        <v>176</v>
      </c>
      <c r="B185" s="4" t="n">
        <f aca="false">$B$2/256*A185</f>
        <v>1.71875</v>
      </c>
      <c r="C185" s="1" t="n">
        <f aca="false">( $B$1/$B$4 - D185*B185/( $B$5+$B$4 )    )* ( $B$6+$B$4 )</f>
        <v>10.0153301886792</v>
      </c>
      <c r="D185" s="1" t="n">
        <f aca="false">IF(  B185&lt;B177, -1, 1 )</f>
        <v>1</v>
      </c>
    </row>
    <row r="186" customFormat="false" ht="14.25" hidden="false" customHeight="false" outlineLevel="0" collapsed="false">
      <c r="A186" s="1" t="n">
        <v>177</v>
      </c>
      <c r="B186" s="4" t="n">
        <f aca="false">$B$2/256*A186</f>
        <v>1.728515625</v>
      </c>
      <c r="C186" s="1" t="n">
        <f aca="false">( $B$1/$B$4 - D186*B186/( $B$5+$B$4 )    )* ( $B$6+$B$4 )</f>
        <v>9.91030365566038</v>
      </c>
      <c r="D186" s="1" t="n">
        <f aca="false">IF(  B186&lt;B178, -1, 1 )</f>
        <v>1</v>
      </c>
    </row>
    <row r="187" customFormat="false" ht="14.25" hidden="false" customHeight="false" outlineLevel="0" collapsed="false">
      <c r="A187" s="1" t="n">
        <v>178</v>
      </c>
      <c r="B187" s="4" t="n">
        <f aca="false">$B$2/256*A187</f>
        <v>1.73828125</v>
      </c>
      <c r="C187" s="1" t="n">
        <f aca="false">( $B$1/$B$4 - D187*B187/( $B$5+$B$4 )    )* ( $B$6+$B$4 )</f>
        <v>9.80527712264151</v>
      </c>
      <c r="D187" s="1" t="n">
        <f aca="false">IF(  B187&lt;B179, -1, 1 )</f>
        <v>1</v>
      </c>
    </row>
    <row r="188" customFormat="false" ht="14.25" hidden="false" customHeight="false" outlineLevel="0" collapsed="false">
      <c r="A188" s="1" t="n">
        <v>179</v>
      </c>
      <c r="B188" s="4" t="n">
        <f aca="false">$B$2/256*A188</f>
        <v>1.748046875</v>
      </c>
      <c r="C188" s="1" t="n">
        <f aca="false">( $B$1/$B$4 - D188*B188/( $B$5+$B$4 )    )* ( $B$6+$B$4 )</f>
        <v>9.70025058962265</v>
      </c>
      <c r="D188" s="1" t="n">
        <f aca="false">IF(  B188&lt;B180, -1, 1 )</f>
        <v>1</v>
      </c>
    </row>
    <row r="189" customFormat="false" ht="14.25" hidden="false" customHeight="false" outlineLevel="0" collapsed="false">
      <c r="A189" s="1" t="n">
        <v>180</v>
      </c>
      <c r="B189" s="4" t="n">
        <f aca="false">$B$2/256*A189</f>
        <v>1.7578125</v>
      </c>
      <c r="C189" s="1" t="n">
        <f aca="false">( $B$1/$B$4 - D189*B189/( $B$5+$B$4 )    )* ( $B$6+$B$4 )</f>
        <v>9.59522405660378</v>
      </c>
      <c r="D189" s="1" t="n">
        <f aca="false">IF(  B189&lt;B181, -1, 1 )</f>
        <v>1</v>
      </c>
    </row>
    <row r="190" customFormat="false" ht="14.25" hidden="false" customHeight="false" outlineLevel="0" collapsed="false">
      <c r="A190" s="1" t="n">
        <v>181</v>
      </c>
      <c r="B190" s="4" t="n">
        <f aca="false">$B$2/256*A190</f>
        <v>1.767578125</v>
      </c>
      <c r="C190" s="1" t="n">
        <f aca="false">( $B$1/$B$4 - D190*B190/( $B$5+$B$4 )    )* ( $B$6+$B$4 )</f>
        <v>9.49019752358491</v>
      </c>
      <c r="D190" s="1" t="n">
        <f aca="false">IF(  B190&lt;B182, -1, 1 )</f>
        <v>1</v>
      </c>
    </row>
    <row r="191" customFormat="false" ht="14.25" hidden="false" customHeight="false" outlineLevel="0" collapsed="false">
      <c r="A191" s="1" t="n">
        <v>182</v>
      </c>
      <c r="B191" s="4" t="n">
        <f aca="false">$B$2/256*A191</f>
        <v>1.77734375</v>
      </c>
      <c r="C191" s="1" t="n">
        <f aca="false">( $B$1/$B$4 - D191*B191/( $B$5+$B$4 )    )* ( $B$6+$B$4 )</f>
        <v>9.38517099056604</v>
      </c>
      <c r="D191" s="1" t="n">
        <f aca="false">IF(  B191&lt;B183, -1, 1 )</f>
        <v>1</v>
      </c>
    </row>
    <row r="192" customFormat="false" ht="14.25" hidden="false" customHeight="false" outlineLevel="0" collapsed="false">
      <c r="A192" s="1" t="n">
        <v>183</v>
      </c>
      <c r="B192" s="4" t="n">
        <f aca="false">$B$2/256*A192</f>
        <v>1.787109375</v>
      </c>
      <c r="C192" s="1" t="n">
        <f aca="false">( $B$1/$B$4 - D192*B192/( $B$5+$B$4 )    )* ( $B$6+$B$4 )</f>
        <v>9.28014445754717</v>
      </c>
      <c r="D192" s="1" t="n">
        <f aca="false">IF(  B192&lt;B184, -1, 1 )</f>
        <v>1</v>
      </c>
    </row>
    <row r="193" customFormat="false" ht="14.25" hidden="false" customHeight="false" outlineLevel="0" collapsed="false">
      <c r="A193" s="1" t="n">
        <v>184</v>
      </c>
      <c r="B193" s="4" t="n">
        <f aca="false">$B$2/256*A193</f>
        <v>1.796875</v>
      </c>
      <c r="C193" s="1" t="n">
        <f aca="false">( $B$1/$B$4 - D193*B193/( $B$5+$B$4 )    )* ( $B$6+$B$4 )</f>
        <v>9.17511792452831</v>
      </c>
      <c r="D193" s="1" t="n">
        <f aca="false">IF(  B193&lt;B185, -1, 1 )</f>
        <v>1</v>
      </c>
    </row>
    <row r="194" customFormat="false" ht="14.25" hidden="false" customHeight="false" outlineLevel="0" collapsed="false">
      <c r="A194" s="1" t="n">
        <v>185</v>
      </c>
      <c r="B194" s="4" t="n">
        <f aca="false">$B$2/256*A194</f>
        <v>1.806640625</v>
      </c>
      <c r="C194" s="1" t="n">
        <f aca="false">( $B$1/$B$4 - D194*B194/( $B$5+$B$4 )    )* ( $B$6+$B$4 )</f>
        <v>9.07009139150944</v>
      </c>
      <c r="D194" s="1" t="n">
        <f aca="false">IF(  B194&lt;B186, -1, 1 )</f>
        <v>1</v>
      </c>
    </row>
    <row r="195" customFormat="false" ht="14.25" hidden="false" customHeight="false" outlineLevel="0" collapsed="false">
      <c r="A195" s="1" t="n">
        <v>186</v>
      </c>
      <c r="B195" s="4" t="n">
        <f aca="false">$B$2/256*A195</f>
        <v>1.81640625</v>
      </c>
      <c r="C195" s="1" t="n">
        <f aca="false">( $B$1/$B$4 - D195*B195/( $B$5+$B$4 )    )* ( $B$6+$B$4 )</f>
        <v>8.96506485849057</v>
      </c>
      <c r="D195" s="1" t="n">
        <f aca="false">IF(  B195&lt;B187, -1, 1 )</f>
        <v>1</v>
      </c>
    </row>
    <row r="196" customFormat="false" ht="14.25" hidden="false" customHeight="false" outlineLevel="0" collapsed="false">
      <c r="A196" s="1" t="n">
        <v>187</v>
      </c>
      <c r="B196" s="4" t="n">
        <f aca="false">$B$2/256*A196</f>
        <v>1.826171875</v>
      </c>
      <c r="C196" s="1" t="n">
        <f aca="false">( $B$1/$B$4 - D196*B196/( $B$5+$B$4 )    )* ( $B$6+$B$4 )</f>
        <v>8.8600383254717</v>
      </c>
      <c r="D196" s="1" t="n">
        <f aca="false">IF(  B196&lt;B188, -1, 1 )</f>
        <v>1</v>
      </c>
    </row>
    <row r="197" customFormat="false" ht="14.25" hidden="false" customHeight="false" outlineLevel="0" collapsed="false">
      <c r="A197" s="1" t="n">
        <v>188</v>
      </c>
      <c r="B197" s="4" t="n">
        <f aca="false">$B$2/256*A197</f>
        <v>1.8359375</v>
      </c>
      <c r="C197" s="1" t="n">
        <f aca="false">( $B$1/$B$4 - D197*B197/( $B$5+$B$4 )    )* ( $B$6+$B$4 )</f>
        <v>8.75501179245283</v>
      </c>
      <c r="D197" s="1" t="n">
        <f aca="false">IF(  B197&lt;B189, -1, 1 )</f>
        <v>1</v>
      </c>
    </row>
    <row r="198" customFormat="false" ht="14.25" hidden="false" customHeight="false" outlineLevel="0" collapsed="false">
      <c r="A198" s="1" t="n">
        <v>189</v>
      </c>
      <c r="B198" s="4" t="n">
        <f aca="false">$B$2/256*A198</f>
        <v>1.845703125</v>
      </c>
      <c r="C198" s="1" t="n">
        <f aca="false">( $B$1/$B$4 - D198*B198/( $B$5+$B$4 )    )* ( $B$6+$B$4 )</f>
        <v>8.64998525943397</v>
      </c>
      <c r="D198" s="1" t="n">
        <f aca="false">IF(  B198&lt;B190, -1, 1 )</f>
        <v>1</v>
      </c>
    </row>
    <row r="199" customFormat="false" ht="14.25" hidden="false" customHeight="false" outlineLevel="0" collapsed="false">
      <c r="A199" s="1" t="n">
        <v>190</v>
      </c>
      <c r="B199" s="4" t="n">
        <f aca="false">$B$2/256*A199</f>
        <v>1.85546875</v>
      </c>
      <c r="C199" s="1" t="n">
        <f aca="false">( $B$1/$B$4 - D199*B199/( $B$5+$B$4 )    )* ( $B$6+$B$4 )</f>
        <v>8.5449587264151</v>
      </c>
      <c r="D199" s="1" t="n">
        <f aca="false">IF(  B199&lt;B191, -1, 1 )</f>
        <v>1</v>
      </c>
    </row>
    <row r="200" customFormat="false" ht="14.25" hidden="false" customHeight="false" outlineLevel="0" collapsed="false">
      <c r="A200" s="1" t="n">
        <v>191</v>
      </c>
      <c r="B200" s="4" t="n">
        <f aca="false">$B$2/256*A200</f>
        <v>1.865234375</v>
      </c>
      <c r="C200" s="1" t="n">
        <f aca="false">( $B$1/$B$4 - D200*B200/( $B$5+$B$4 )    )* ( $B$6+$B$4 )</f>
        <v>8.43993219339623</v>
      </c>
      <c r="D200" s="1" t="n">
        <f aca="false">IF(  B200&lt;B192, -1, 1 )</f>
        <v>1</v>
      </c>
    </row>
    <row r="201" customFormat="false" ht="14.25" hidden="false" customHeight="false" outlineLevel="0" collapsed="false">
      <c r="A201" s="1" t="n">
        <v>192</v>
      </c>
      <c r="B201" s="4" t="n">
        <f aca="false">$B$2/256*A201</f>
        <v>1.875</v>
      </c>
      <c r="C201" s="1" t="n">
        <f aca="false">( $B$1/$B$4 - D201*B201/( $B$5+$B$4 )    )* ( $B$6+$B$4 )</f>
        <v>8.33490566037736</v>
      </c>
      <c r="D201" s="1" t="n">
        <f aca="false">IF(  B201&lt;B193, -1, 1 )</f>
        <v>1</v>
      </c>
    </row>
    <row r="202" customFormat="false" ht="14.25" hidden="false" customHeight="false" outlineLevel="0" collapsed="false">
      <c r="A202" s="1" t="n">
        <v>193</v>
      </c>
      <c r="B202" s="4" t="n">
        <f aca="false">$B$2/256*A202</f>
        <v>1.884765625</v>
      </c>
      <c r="C202" s="1" t="n">
        <f aca="false">( $B$1/$B$4 - D202*B202/( $B$5+$B$4 )    )* ( $B$6+$B$4 )</f>
        <v>8.22987912735849</v>
      </c>
      <c r="D202" s="1" t="n">
        <f aca="false">IF(  B202&lt;B194, -1, 1 )</f>
        <v>1</v>
      </c>
    </row>
    <row r="203" customFormat="false" ht="14.25" hidden="false" customHeight="false" outlineLevel="0" collapsed="false">
      <c r="A203" s="1" t="n">
        <v>194</v>
      </c>
      <c r="B203" s="4" t="n">
        <f aca="false">$B$2/256*A203</f>
        <v>1.89453125</v>
      </c>
      <c r="C203" s="1" t="n">
        <f aca="false">( $B$1/$B$4 - D203*B203/( $B$5+$B$4 )    )* ( $B$6+$B$4 )</f>
        <v>8.12485259433963</v>
      </c>
      <c r="D203" s="1" t="n">
        <f aca="false">IF(  B203&lt;B195, -1, 1 )</f>
        <v>1</v>
      </c>
    </row>
    <row r="204" customFormat="false" ht="14.25" hidden="false" customHeight="false" outlineLevel="0" collapsed="false">
      <c r="A204" s="1" t="n">
        <v>195</v>
      </c>
      <c r="B204" s="4" t="n">
        <f aca="false">$B$2/256*A204</f>
        <v>1.904296875</v>
      </c>
      <c r="C204" s="1" t="n">
        <f aca="false">( $B$1/$B$4 - D204*B204/( $B$5+$B$4 )    )* ( $B$6+$B$4 )</f>
        <v>8.01982606132076</v>
      </c>
      <c r="D204" s="1" t="n">
        <f aca="false">IF(  B204&lt;B196, -1, 1 )</f>
        <v>1</v>
      </c>
    </row>
    <row r="205" customFormat="false" ht="14.25" hidden="false" customHeight="false" outlineLevel="0" collapsed="false">
      <c r="A205" s="1" t="n">
        <v>196</v>
      </c>
      <c r="B205" s="4" t="n">
        <f aca="false">$B$2/256*A205</f>
        <v>1.9140625</v>
      </c>
      <c r="C205" s="1" t="n">
        <f aca="false">( $B$1/$B$4 - D205*B205/( $B$5+$B$4 )    )* ( $B$6+$B$4 )</f>
        <v>7.91479952830189</v>
      </c>
      <c r="D205" s="1" t="n">
        <f aca="false">IF(  B205&lt;B197, -1, 1 )</f>
        <v>1</v>
      </c>
    </row>
    <row r="206" customFormat="false" ht="14.25" hidden="false" customHeight="false" outlineLevel="0" collapsed="false">
      <c r="A206" s="1" t="n">
        <v>197</v>
      </c>
      <c r="B206" s="4" t="n">
        <f aca="false">$B$2/256*A206</f>
        <v>1.923828125</v>
      </c>
      <c r="C206" s="1" t="n">
        <f aca="false">( $B$1/$B$4 - D206*B206/( $B$5+$B$4 )    )* ( $B$6+$B$4 )</f>
        <v>7.80977299528302</v>
      </c>
      <c r="D206" s="1" t="n">
        <f aca="false">IF(  B206&lt;B198, -1, 1 )</f>
        <v>1</v>
      </c>
    </row>
    <row r="207" customFormat="false" ht="14.25" hidden="false" customHeight="false" outlineLevel="0" collapsed="false">
      <c r="A207" s="1" t="n">
        <v>198</v>
      </c>
      <c r="B207" s="4" t="n">
        <f aca="false">$B$2/256*A207</f>
        <v>1.93359375</v>
      </c>
      <c r="C207" s="1" t="n">
        <f aca="false">( $B$1/$B$4 - D207*B207/( $B$5+$B$4 )    )* ( $B$6+$B$4 )</f>
        <v>7.70474646226415</v>
      </c>
      <c r="D207" s="1" t="n">
        <f aca="false">IF(  B207&lt;B199, -1, 1 )</f>
        <v>1</v>
      </c>
    </row>
    <row r="208" customFormat="false" ht="14.25" hidden="false" customHeight="false" outlineLevel="0" collapsed="false">
      <c r="A208" s="1" t="n">
        <v>199</v>
      </c>
      <c r="B208" s="4" t="n">
        <f aca="false">$B$2/256*A208</f>
        <v>1.943359375</v>
      </c>
      <c r="C208" s="1" t="n">
        <f aca="false">( $B$1/$B$4 - D208*B208/( $B$5+$B$4 )    )* ( $B$6+$B$4 )</f>
        <v>7.59971992924529</v>
      </c>
      <c r="D208" s="1" t="n">
        <f aca="false">IF(  B208&lt;B200, -1, 1 )</f>
        <v>1</v>
      </c>
    </row>
    <row r="209" customFormat="false" ht="14.25" hidden="false" customHeight="false" outlineLevel="0" collapsed="false">
      <c r="A209" s="1" t="n">
        <v>200</v>
      </c>
      <c r="B209" s="4" t="n">
        <f aca="false">$B$2/256*A209</f>
        <v>1.953125</v>
      </c>
      <c r="C209" s="1" t="n">
        <f aca="false">( $B$1/$B$4 - D209*B209/( $B$5+$B$4 )    )* ( $B$6+$B$4 )</f>
        <v>7.49469339622642</v>
      </c>
      <c r="D209" s="1" t="n">
        <f aca="false">IF(  B209&lt;B201, -1, 1 )</f>
        <v>1</v>
      </c>
    </row>
    <row r="210" customFormat="false" ht="14.25" hidden="false" customHeight="false" outlineLevel="0" collapsed="false">
      <c r="A210" s="1" t="n">
        <v>201</v>
      </c>
      <c r="B210" s="4" t="n">
        <f aca="false">$B$2/256*A210</f>
        <v>1.962890625</v>
      </c>
      <c r="C210" s="1" t="n">
        <f aca="false">( $B$1/$B$4 - D210*B210/( $B$5+$B$4 )    )* ( $B$6+$B$4 )</f>
        <v>7.38966686320755</v>
      </c>
      <c r="D210" s="1" t="n">
        <f aca="false">IF(  B210&lt;B202, -1, 1 )</f>
        <v>1</v>
      </c>
    </row>
    <row r="211" customFormat="false" ht="14.25" hidden="false" customHeight="false" outlineLevel="0" collapsed="false">
      <c r="A211" s="1" t="n">
        <v>202</v>
      </c>
      <c r="B211" s="4" t="n">
        <f aca="false">$B$2/256*A211</f>
        <v>1.97265625</v>
      </c>
      <c r="C211" s="1" t="n">
        <f aca="false">( $B$1/$B$4 - D211*B211/( $B$5+$B$4 )    )* ( $B$6+$B$4 )</f>
        <v>7.28464033018868</v>
      </c>
      <c r="D211" s="1" t="n">
        <f aca="false">IF(  B211&lt;B203, -1, 1 )</f>
        <v>1</v>
      </c>
    </row>
    <row r="212" customFormat="false" ht="14.25" hidden="false" customHeight="false" outlineLevel="0" collapsed="false">
      <c r="A212" s="1" t="n">
        <v>203</v>
      </c>
      <c r="B212" s="4" t="n">
        <f aca="false">$B$2/256*A212</f>
        <v>1.982421875</v>
      </c>
      <c r="C212" s="1" t="n">
        <f aca="false">( $B$1/$B$4 - D212*B212/( $B$5+$B$4 )    )* ( $B$6+$B$4 )</f>
        <v>7.17961379716981</v>
      </c>
      <c r="D212" s="1" t="n">
        <f aca="false">IF(  B212&lt;B204, -1, 1 )</f>
        <v>1</v>
      </c>
    </row>
    <row r="213" customFormat="false" ht="14.25" hidden="false" customHeight="false" outlineLevel="0" collapsed="false">
      <c r="A213" s="1" t="n">
        <v>204</v>
      </c>
      <c r="B213" s="4" t="n">
        <f aca="false">$B$2/256*A213</f>
        <v>1.9921875</v>
      </c>
      <c r="C213" s="1" t="n">
        <f aca="false">( $B$1/$B$4 - D213*B213/( $B$5+$B$4 )    )* ( $B$6+$B$4 )</f>
        <v>7.07458726415095</v>
      </c>
      <c r="D213" s="1" t="n">
        <f aca="false">IF(  B213&lt;B205, -1, 1 )</f>
        <v>1</v>
      </c>
    </row>
    <row r="214" customFormat="false" ht="14.25" hidden="false" customHeight="false" outlineLevel="0" collapsed="false">
      <c r="A214" s="1" t="n">
        <v>205</v>
      </c>
      <c r="B214" s="4" t="n">
        <f aca="false">$B$2/256*A214</f>
        <v>2.001953125</v>
      </c>
      <c r="C214" s="1" t="n">
        <f aca="false">( $B$1/$B$4 - D214*B214/( $B$5+$B$4 )    )* ( $B$6+$B$4 )</f>
        <v>6.96956073113208</v>
      </c>
      <c r="D214" s="1" t="n">
        <f aca="false">IF(  B214&lt;B206, -1, 1 )</f>
        <v>1</v>
      </c>
    </row>
    <row r="215" customFormat="false" ht="14.25" hidden="false" customHeight="false" outlineLevel="0" collapsed="false">
      <c r="A215" s="1" t="n">
        <v>206</v>
      </c>
      <c r="B215" s="4" t="n">
        <f aca="false">$B$2/256*A215</f>
        <v>2.01171875</v>
      </c>
      <c r="C215" s="1" t="n">
        <f aca="false">( $B$1/$B$4 - D215*B215/( $B$5+$B$4 )    )* ( $B$6+$B$4 )</f>
        <v>6.86453419811321</v>
      </c>
      <c r="D215" s="1" t="n">
        <f aca="false">IF(  B215&lt;B207, -1, 1 )</f>
        <v>1</v>
      </c>
    </row>
    <row r="216" customFormat="false" ht="14.25" hidden="false" customHeight="false" outlineLevel="0" collapsed="false">
      <c r="A216" s="1" t="n">
        <v>207</v>
      </c>
      <c r="B216" s="4" t="n">
        <f aca="false">$B$2/256*A216</f>
        <v>2.021484375</v>
      </c>
      <c r="C216" s="1" t="n">
        <f aca="false">( $B$1/$B$4 - D216*B216/( $B$5+$B$4 )    )* ( $B$6+$B$4 )</f>
        <v>6.75950766509434</v>
      </c>
      <c r="D216" s="1" t="n">
        <f aca="false">IF(  B216&lt;B208, -1, 1 )</f>
        <v>1</v>
      </c>
    </row>
    <row r="217" customFormat="false" ht="14.25" hidden="false" customHeight="false" outlineLevel="0" collapsed="false">
      <c r="A217" s="1" t="n">
        <v>208</v>
      </c>
      <c r="B217" s="4" t="n">
        <f aca="false">$B$2/256*A217</f>
        <v>2.03125</v>
      </c>
      <c r="C217" s="1" t="n">
        <f aca="false">( $B$1/$B$4 - D217*B217/( $B$5+$B$4 )    )* ( $B$6+$B$4 )</f>
        <v>6.65448113207547</v>
      </c>
      <c r="D217" s="1" t="n">
        <f aca="false">IF(  B217&lt;B209, -1, 1 )</f>
        <v>1</v>
      </c>
    </row>
    <row r="218" customFormat="false" ht="14.25" hidden="false" customHeight="false" outlineLevel="0" collapsed="false">
      <c r="A218" s="1" t="n">
        <v>209</v>
      </c>
      <c r="B218" s="4" t="n">
        <f aca="false">$B$2/256*A218</f>
        <v>2.041015625</v>
      </c>
      <c r="C218" s="1" t="n">
        <f aca="false">( $B$1/$B$4 - D218*B218/( $B$5+$B$4 )    )* ( $B$6+$B$4 )</f>
        <v>6.54945459905661</v>
      </c>
      <c r="D218" s="1" t="n">
        <f aca="false">IF(  B218&lt;B210, -1, 1 )</f>
        <v>1</v>
      </c>
    </row>
    <row r="219" customFormat="false" ht="14.25" hidden="false" customHeight="false" outlineLevel="0" collapsed="false">
      <c r="A219" s="1" t="n">
        <v>210</v>
      </c>
      <c r="B219" s="4" t="n">
        <f aca="false">$B$2/256*A219</f>
        <v>2.05078125</v>
      </c>
      <c r="C219" s="1" t="n">
        <f aca="false">( $B$1/$B$4 - D219*B219/( $B$5+$B$4 )    )* ( $B$6+$B$4 )</f>
        <v>6.44442806603774</v>
      </c>
      <c r="D219" s="1" t="n">
        <f aca="false">IF(  B219&lt;B211, -1, 1 )</f>
        <v>1</v>
      </c>
    </row>
    <row r="220" customFormat="false" ht="14.25" hidden="false" customHeight="false" outlineLevel="0" collapsed="false">
      <c r="A220" s="1" t="n">
        <v>211</v>
      </c>
      <c r="B220" s="4" t="n">
        <f aca="false">$B$2/256*A220</f>
        <v>2.060546875</v>
      </c>
      <c r="C220" s="1" t="n">
        <f aca="false">( $B$1/$B$4 - D220*B220/( $B$5+$B$4 )    )* ( $B$6+$B$4 )</f>
        <v>6.33940153301887</v>
      </c>
      <c r="D220" s="1" t="n">
        <f aca="false">IF(  B220&lt;B212, -1, 1 )</f>
        <v>1</v>
      </c>
    </row>
    <row r="221" customFormat="false" ht="14.25" hidden="false" customHeight="false" outlineLevel="0" collapsed="false">
      <c r="A221" s="1" t="n">
        <v>212</v>
      </c>
      <c r="B221" s="4" t="n">
        <f aca="false">$B$2/256*A221</f>
        <v>2.0703125</v>
      </c>
      <c r="C221" s="1" t="n">
        <f aca="false">( $B$1/$B$4 - D221*B221/( $B$5+$B$4 )    )* ( $B$6+$B$4 )</f>
        <v>6.234375</v>
      </c>
      <c r="D221" s="1" t="n">
        <f aca="false">IF(  B221&lt;B213, -1, 1 )</f>
        <v>1</v>
      </c>
    </row>
    <row r="222" customFormat="false" ht="14.25" hidden="false" customHeight="false" outlineLevel="0" collapsed="false">
      <c r="A222" s="1" t="n">
        <v>213</v>
      </c>
      <c r="B222" s="4" t="n">
        <f aca="false">$B$2/256*A222</f>
        <v>2.080078125</v>
      </c>
      <c r="C222" s="1" t="n">
        <f aca="false">( $B$1/$B$4 - D222*B222/( $B$5+$B$4 )    )* ( $B$6+$B$4 )</f>
        <v>6.12934846698113</v>
      </c>
      <c r="D222" s="1" t="n">
        <f aca="false">IF(  B222&lt;B214, -1, 1 )</f>
        <v>1</v>
      </c>
    </row>
    <row r="223" customFormat="false" ht="14.25" hidden="false" customHeight="false" outlineLevel="0" collapsed="false">
      <c r="A223" s="1" t="n">
        <v>214</v>
      </c>
      <c r="B223" s="4" t="n">
        <f aca="false">$B$2/256*A223</f>
        <v>2.08984375</v>
      </c>
      <c r="C223" s="1" t="n">
        <f aca="false">( $B$1/$B$4 - D223*B223/( $B$5+$B$4 )    )* ( $B$6+$B$4 )</f>
        <v>6.02432193396227</v>
      </c>
      <c r="D223" s="1" t="n">
        <f aca="false">IF(  B223&lt;B215, -1, 1 )</f>
        <v>1</v>
      </c>
    </row>
    <row r="224" customFormat="false" ht="14.25" hidden="false" customHeight="false" outlineLevel="0" collapsed="false">
      <c r="A224" s="1" t="n">
        <v>215</v>
      </c>
      <c r="B224" s="4" t="n">
        <f aca="false">$B$2/256*A224</f>
        <v>2.099609375</v>
      </c>
      <c r="C224" s="1" t="n">
        <f aca="false">( $B$1/$B$4 - D224*B224/( $B$5+$B$4 )    )* ( $B$6+$B$4 )</f>
        <v>5.9192954009434</v>
      </c>
      <c r="D224" s="1" t="n">
        <f aca="false">IF(  B224&lt;B216, -1, 1 )</f>
        <v>1</v>
      </c>
    </row>
    <row r="225" customFormat="false" ht="14.25" hidden="false" customHeight="false" outlineLevel="0" collapsed="false">
      <c r="A225" s="1" t="n">
        <v>216</v>
      </c>
      <c r="B225" s="4" t="n">
        <f aca="false">$B$2/256*A225</f>
        <v>2.109375</v>
      </c>
      <c r="C225" s="1" t="n">
        <f aca="false">( $B$1/$B$4 - D225*B225/( $B$5+$B$4 )    )* ( $B$6+$B$4 )</f>
        <v>5.81426886792453</v>
      </c>
      <c r="D225" s="1" t="n">
        <f aca="false">IF(  B225&lt;B217, -1, 1 )</f>
        <v>1</v>
      </c>
    </row>
    <row r="226" customFormat="false" ht="14.25" hidden="false" customHeight="false" outlineLevel="0" collapsed="false">
      <c r="A226" s="1" t="n">
        <v>217</v>
      </c>
      <c r="B226" s="4" t="n">
        <f aca="false">$B$2/256*A226</f>
        <v>2.119140625</v>
      </c>
      <c r="C226" s="1" t="n">
        <f aca="false">( $B$1/$B$4 - D226*B226/( $B$5+$B$4 )    )* ( $B$6+$B$4 )</f>
        <v>5.70924233490566</v>
      </c>
      <c r="D226" s="1" t="n">
        <f aca="false">IF(  B226&lt;B218, -1, 1 )</f>
        <v>1</v>
      </c>
    </row>
    <row r="227" customFormat="false" ht="14.25" hidden="false" customHeight="false" outlineLevel="0" collapsed="false">
      <c r="A227" s="1" t="n">
        <v>218</v>
      </c>
      <c r="B227" s="4" t="n">
        <f aca="false">$B$2/256*A227</f>
        <v>2.12890625</v>
      </c>
      <c r="C227" s="1" t="n">
        <f aca="false">( $B$1/$B$4 - D227*B227/( $B$5+$B$4 )    )* ( $B$6+$B$4 )</f>
        <v>5.60421580188679</v>
      </c>
      <c r="D227" s="1" t="n">
        <f aca="false">IF(  B227&lt;B219, -1, 1 )</f>
        <v>1</v>
      </c>
    </row>
    <row r="228" customFormat="false" ht="14.25" hidden="false" customHeight="false" outlineLevel="0" collapsed="false">
      <c r="A228" s="1" t="n">
        <v>219</v>
      </c>
      <c r="B228" s="4" t="n">
        <f aca="false">$B$2/256*A228</f>
        <v>2.138671875</v>
      </c>
      <c r="C228" s="1" t="n">
        <f aca="false">( $B$1/$B$4 - D228*B228/( $B$5+$B$4 )    )* ( $B$6+$B$4 )</f>
        <v>5.49918926886792</v>
      </c>
      <c r="D228" s="1" t="n">
        <f aca="false">IF(  B228&lt;B220, -1, 1 )</f>
        <v>1</v>
      </c>
    </row>
    <row r="229" customFormat="false" ht="14.25" hidden="false" customHeight="false" outlineLevel="0" collapsed="false">
      <c r="A229" s="1" t="n">
        <v>220</v>
      </c>
      <c r="B229" s="4" t="n">
        <f aca="false">$B$2/256*A229</f>
        <v>2.1484375</v>
      </c>
      <c r="C229" s="1" t="n">
        <f aca="false">( $B$1/$B$4 - D229*B229/( $B$5+$B$4 )    )* ( $B$6+$B$4 )</f>
        <v>5.39416273584906</v>
      </c>
      <c r="D229" s="1" t="n">
        <f aca="false">IF(  B229&lt;B221, -1, 1 )</f>
        <v>1</v>
      </c>
    </row>
    <row r="230" customFormat="false" ht="14.25" hidden="false" customHeight="false" outlineLevel="0" collapsed="false">
      <c r="A230" s="1" t="n">
        <v>221</v>
      </c>
      <c r="B230" s="4" t="n">
        <f aca="false">$B$2/256*A230</f>
        <v>2.158203125</v>
      </c>
      <c r="C230" s="1" t="n">
        <f aca="false">( $B$1/$B$4 - D230*B230/( $B$5+$B$4 )    )* ( $B$6+$B$4 )</f>
        <v>5.28913620283019</v>
      </c>
      <c r="D230" s="1" t="n">
        <f aca="false">IF(  B230&lt;B222, -1, 1 )</f>
        <v>1</v>
      </c>
    </row>
    <row r="231" customFormat="false" ht="14.25" hidden="false" customHeight="false" outlineLevel="0" collapsed="false">
      <c r="A231" s="1" t="n">
        <v>222</v>
      </c>
      <c r="B231" s="4" t="n">
        <f aca="false">$B$2/256*A231</f>
        <v>2.16796875</v>
      </c>
      <c r="C231" s="1" t="n">
        <f aca="false">( $B$1/$B$4 - D231*B231/( $B$5+$B$4 )    )* ( $B$6+$B$4 )</f>
        <v>5.18410966981132</v>
      </c>
      <c r="D231" s="1" t="n">
        <f aca="false">IF(  B231&lt;B223, -1, 1 )</f>
        <v>1</v>
      </c>
    </row>
    <row r="232" customFormat="false" ht="14.25" hidden="false" customHeight="false" outlineLevel="0" collapsed="false">
      <c r="A232" s="1" t="n">
        <v>223</v>
      </c>
      <c r="B232" s="4" t="n">
        <f aca="false">$B$2/256*A232</f>
        <v>2.177734375</v>
      </c>
      <c r="C232" s="1" t="n">
        <f aca="false">( $B$1/$B$4 - D232*B232/( $B$5+$B$4 )    )* ( $B$6+$B$4 )</f>
        <v>5.07908313679245</v>
      </c>
      <c r="D232" s="1" t="n">
        <f aca="false">IF(  B232&lt;B224, -1, 1 )</f>
        <v>1</v>
      </c>
    </row>
    <row r="233" customFormat="false" ht="14.25" hidden="false" customHeight="false" outlineLevel="0" collapsed="false">
      <c r="A233" s="1" t="n">
        <v>224</v>
      </c>
      <c r="B233" s="4" t="n">
        <f aca="false">$B$2/256*A233</f>
        <v>2.1875</v>
      </c>
      <c r="C233" s="1" t="n">
        <f aca="false">( $B$1/$B$4 - D233*B233/( $B$5+$B$4 )    )* ( $B$6+$B$4 )</f>
        <v>4.97405660377359</v>
      </c>
      <c r="D233" s="1" t="n">
        <f aca="false">IF(  B233&lt;B225, -1, 1 )</f>
        <v>1</v>
      </c>
    </row>
    <row r="234" customFormat="false" ht="14.25" hidden="false" customHeight="false" outlineLevel="0" collapsed="false">
      <c r="A234" s="1" t="n">
        <v>225</v>
      </c>
      <c r="B234" s="4" t="n">
        <f aca="false">$B$2/256*A234</f>
        <v>2.197265625</v>
      </c>
      <c r="C234" s="1" t="n">
        <f aca="false">( $B$1/$B$4 - D234*B234/( $B$5+$B$4 )    )* ( $B$6+$B$4 )</f>
        <v>4.86903007075472</v>
      </c>
      <c r="D234" s="1" t="n">
        <f aca="false">IF(  B234&lt;B226, -1, 1 )</f>
        <v>1</v>
      </c>
    </row>
    <row r="235" customFormat="false" ht="14.25" hidden="false" customHeight="false" outlineLevel="0" collapsed="false">
      <c r="A235" s="1" t="n">
        <v>226</v>
      </c>
      <c r="B235" s="4" t="n">
        <f aca="false">$B$2/256*A235</f>
        <v>2.20703125</v>
      </c>
      <c r="C235" s="1" t="n">
        <f aca="false">( $B$1/$B$4 - D235*B235/( $B$5+$B$4 )    )* ( $B$6+$B$4 )</f>
        <v>4.76400353773585</v>
      </c>
      <c r="D235" s="1" t="n">
        <f aca="false">IF(  B235&lt;B227, -1, 1 )</f>
        <v>1</v>
      </c>
    </row>
    <row r="236" customFormat="false" ht="14.25" hidden="false" customHeight="false" outlineLevel="0" collapsed="false">
      <c r="A236" s="1" t="n">
        <v>227</v>
      </c>
      <c r="B236" s="4" t="n">
        <f aca="false">$B$2/256*A236</f>
        <v>2.216796875</v>
      </c>
      <c r="C236" s="1" t="n">
        <f aca="false">( $B$1/$B$4 - D236*B236/( $B$5+$B$4 )    )* ( $B$6+$B$4 )</f>
        <v>4.65897700471698</v>
      </c>
      <c r="D236" s="1" t="n">
        <f aca="false">IF(  B236&lt;B228, -1, 1 )</f>
        <v>1</v>
      </c>
    </row>
    <row r="237" customFormat="false" ht="14.25" hidden="false" customHeight="false" outlineLevel="0" collapsed="false">
      <c r="A237" s="1" t="n">
        <v>228</v>
      </c>
      <c r="B237" s="4" t="n">
        <f aca="false">$B$2/256*A237</f>
        <v>2.2265625</v>
      </c>
      <c r="C237" s="1" t="n">
        <f aca="false">( $B$1/$B$4 - D237*B237/( $B$5+$B$4 )    )* ( $B$6+$B$4 )</f>
        <v>4.55395047169811</v>
      </c>
      <c r="D237" s="1" t="n">
        <f aca="false">IF(  B237&lt;B229, -1, 1 )</f>
        <v>1</v>
      </c>
    </row>
    <row r="238" customFormat="false" ht="14.25" hidden="false" customHeight="false" outlineLevel="0" collapsed="false">
      <c r="A238" s="1" t="n">
        <v>229</v>
      </c>
      <c r="B238" s="4" t="n">
        <f aca="false">$B$2/256*A238</f>
        <v>2.236328125</v>
      </c>
      <c r="C238" s="1" t="n">
        <f aca="false">( $B$1/$B$4 - D238*B238/( $B$5+$B$4 )    )* ( $B$6+$B$4 )</f>
        <v>4.44892393867925</v>
      </c>
      <c r="D238" s="1" t="n">
        <f aca="false">IF(  B238&lt;B230, -1, 1 )</f>
        <v>1</v>
      </c>
    </row>
    <row r="239" customFormat="false" ht="14.25" hidden="false" customHeight="false" outlineLevel="0" collapsed="false">
      <c r="A239" s="1" t="n">
        <v>230</v>
      </c>
      <c r="B239" s="4" t="n">
        <f aca="false">$B$2/256*A239</f>
        <v>2.24609375</v>
      </c>
      <c r="C239" s="1" t="n">
        <f aca="false">( $B$1/$B$4 - D239*B239/( $B$5+$B$4 )    )* ( $B$6+$B$4 )</f>
        <v>4.34389740566038</v>
      </c>
      <c r="D239" s="1" t="n">
        <f aca="false">IF(  B239&lt;B231, -1, 1 )</f>
        <v>1</v>
      </c>
    </row>
    <row r="240" customFormat="false" ht="14.25" hidden="false" customHeight="false" outlineLevel="0" collapsed="false">
      <c r="A240" s="1" t="n">
        <v>231</v>
      </c>
      <c r="B240" s="4" t="n">
        <f aca="false">$B$2/256*A240</f>
        <v>2.255859375</v>
      </c>
      <c r="C240" s="1" t="n">
        <f aca="false">( $B$1/$B$4 - D240*B240/( $B$5+$B$4 )    )* ( $B$6+$B$4 )</f>
        <v>4.23887087264151</v>
      </c>
      <c r="D240" s="1" t="n">
        <f aca="false">IF(  B240&lt;B232, -1, 1 )</f>
        <v>1</v>
      </c>
    </row>
    <row r="241" customFormat="false" ht="14.25" hidden="false" customHeight="false" outlineLevel="0" collapsed="false">
      <c r="A241" s="1" t="n">
        <v>232</v>
      </c>
      <c r="B241" s="4" t="n">
        <f aca="false">$B$2/256*A241</f>
        <v>2.265625</v>
      </c>
      <c r="C241" s="1" t="n">
        <f aca="false">( $B$1/$B$4 - D241*B241/( $B$5+$B$4 )    )* ( $B$6+$B$4 )</f>
        <v>4.13384433962264</v>
      </c>
      <c r="D241" s="1" t="n">
        <f aca="false">IF(  B241&lt;B233, -1, 1 )</f>
        <v>1</v>
      </c>
    </row>
    <row r="242" customFormat="false" ht="14.25" hidden="false" customHeight="false" outlineLevel="0" collapsed="false">
      <c r="A242" s="1" t="n">
        <v>233</v>
      </c>
      <c r="B242" s="4" t="n">
        <f aca="false">$B$2/256*A242</f>
        <v>2.275390625</v>
      </c>
      <c r="C242" s="1" t="n">
        <f aca="false">( $B$1/$B$4 - D242*B242/( $B$5+$B$4 )    )* ( $B$6+$B$4 )</f>
        <v>4.02881780660377</v>
      </c>
      <c r="D242" s="1" t="n">
        <f aca="false">IF(  B242&lt;B234, -1, 1 )</f>
        <v>1</v>
      </c>
    </row>
    <row r="243" customFormat="false" ht="14.25" hidden="false" customHeight="false" outlineLevel="0" collapsed="false">
      <c r="A243" s="1" t="n">
        <v>234</v>
      </c>
      <c r="B243" s="4" t="n">
        <f aca="false">$B$2/256*A243</f>
        <v>2.28515625</v>
      </c>
      <c r="C243" s="1" t="n">
        <f aca="false">( $B$1/$B$4 - D243*B243/( $B$5+$B$4 )    )* ( $B$6+$B$4 )</f>
        <v>3.92379127358491</v>
      </c>
      <c r="D243" s="1" t="n">
        <f aca="false">IF(  B243&lt;B235, -1, 1 )</f>
        <v>1</v>
      </c>
    </row>
    <row r="244" customFormat="false" ht="14.25" hidden="false" customHeight="false" outlineLevel="0" collapsed="false">
      <c r="A244" s="1" t="n">
        <v>235</v>
      </c>
      <c r="B244" s="4" t="n">
        <f aca="false">$B$2/256*A244</f>
        <v>2.294921875</v>
      </c>
      <c r="C244" s="1" t="n">
        <f aca="false">( $B$1/$B$4 - D244*B244/( $B$5+$B$4 )    )* ( $B$6+$B$4 )</f>
        <v>3.81876474056604</v>
      </c>
      <c r="D244" s="1" t="n">
        <f aca="false">IF(  B244&lt;B236, -1, 1 )</f>
        <v>1</v>
      </c>
    </row>
    <row r="245" customFormat="false" ht="14.25" hidden="false" customHeight="false" outlineLevel="0" collapsed="false">
      <c r="A245" s="1" t="n">
        <v>236</v>
      </c>
      <c r="B245" s="4" t="n">
        <f aca="false">$B$2/256*A245</f>
        <v>2.3046875</v>
      </c>
      <c r="C245" s="1" t="n">
        <f aca="false">( $B$1/$B$4 - D245*B245/( $B$5+$B$4 )    )* ( $B$6+$B$4 )</f>
        <v>3.71373820754717</v>
      </c>
      <c r="D245" s="1" t="n">
        <f aca="false">IF(  B245&lt;B237, -1, 1 )</f>
        <v>1</v>
      </c>
    </row>
    <row r="246" customFormat="false" ht="14.25" hidden="false" customHeight="false" outlineLevel="0" collapsed="false">
      <c r="A246" s="1" t="n">
        <v>237</v>
      </c>
      <c r="B246" s="4" t="n">
        <f aca="false">$B$2/256*A246</f>
        <v>2.314453125</v>
      </c>
      <c r="C246" s="1" t="n">
        <f aca="false">( $B$1/$B$4 - D246*B246/( $B$5+$B$4 )    )* ( $B$6+$B$4 )</f>
        <v>3.6087116745283</v>
      </c>
      <c r="D246" s="1" t="n">
        <f aca="false">IF(  B246&lt;B238, -1, 1 )</f>
        <v>1</v>
      </c>
    </row>
    <row r="247" customFormat="false" ht="14.25" hidden="false" customHeight="false" outlineLevel="0" collapsed="false">
      <c r="A247" s="1" t="n">
        <v>238</v>
      </c>
      <c r="B247" s="4" t="n">
        <f aca="false">$B$2/256*A247</f>
        <v>2.32421875</v>
      </c>
      <c r="C247" s="1" t="n">
        <f aca="false">( $B$1/$B$4 - D247*B247/( $B$5+$B$4 )    )* ( $B$6+$B$4 )</f>
        <v>3.50368514150943</v>
      </c>
      <c r="D247" s="1" t="n">
        <f aca="false">IF(  B247&lt;B239, -1, 1 )</f>
        <v>1</v>
      </c>
    </row>
    <row r="248" customFormat="false" ht="14.25" hidden="false" customHeight="false" outlineLevel="0" collapsed="false">
      <c r="A248" s="1" t="n">
        <v>239</v>
      </c>
      <c r="B248" s="4" t="n">
        <f aca="false">$B$2/256*A248</f>
        <v>2.333984375</v>
      </c>
      <c r="C248" s="1" t="n">
        <f aca="false">( $B$1/$B$4 - D248*B248/( $B$5+$B$4 )    )* ( $B$6+$B$4 )</f>
        <v>3.39865860849057</v>
      </c>
      <c r="D248" s="1" t="n">
        <f aca="false">IF(  B248&lt;B240, -1, 1 )</f>
        <v>1</v>
      </c>
    </row>
    <row r="249" customFormat="false" ht="14.25" hidden="false" customHeight="false" outlineLevel="0" collapsed="false">
      <c r="A249" s="1" t="n">
        <v>240</v>
      </c>
      <c r="B249" s="4" t="n">
        <f aca="false">$B$2/256*A249</f>
        <v>2.34375</v>
      </c>
      <c r="C249" s="1" t="n">
        <f aca="false">( $B$1/$B$4 - D249*B249/( $B$5+$B$4 )    )* ( $B$6+$B$4 )</f>
        <v>3.2936320754717</v>
      </c>
      <c r="D249" s="1" t="n">
        <f aca="false">IF(  B249&lt;B241, -1, 1 )</f>
        <v>1</v>
      </c>
    </row>
    <row r="250" customFormat="false" ht="14.25" hidden="false" customHeight="false" outlineLevel="0" collapsed="false">
      <c r="A250" s="1" t="n">
        <v>241</v>
      </c>
      <c r="B250" s="4" t="n">
        <f aca="false">$B$2/256*A250</f>
        <v>2.353515625</v>
      </c>
      <c r="C250" s="1" t="n">
        <f aca="false">( $B$1/$B$4 - D250*B250/( $B$5+$B$4 )    )* ( $B$6+$B$4 )</f>
        <v>3.18860554245283</v>
      </c>
      <c r="D250" s="1" t="n">
        <f aca="false">IF(  B250&lt;B242, -1, 1 )</f>
        <v>1</v>
      </c>
    </row>
    <row r="251" customFormat="false" ht="14.25" hidden="false" customHeight="false" outlineLevel="0" collapsed="false">
      <c r="A251" s="1" t="n">
        <v>242</v>
      </c>
      <c r="B251" s="4" t="n">
        <f aca="false">$B$2/256*A251</f>
        <v>2.36328125</v>
      </c>
      <c r="C251" s="1" t="n">
        <f aca="false">( $B$1/$B$4 - D251*B251/( $B$5+$B$4 )    )* ( $B$6+$B$4 )</f>
        <v>3.08357900943396</v>
      </c>
      <c r="D251" s="1" t="n">
        <f aca="false">IF(  B251&lt;B243, -1, 1 )</f>
        <v>1</v>
      </c>
    </row>
    <row r="252" customFormat="false" ht="14.25" hidden="false" customHeight="false" outlineLevel="0" collapsed="false">
      <c r="A252" s="1" t="n">
        <v>243</v>
      </c>
      <c r="B252" s="4" t="n">
        <f aca="false">$B$2/256*A252</f>
        <v>2.373046875</v>
      </c>
      <c r="C252" s="1" t="n">
        <f aca="false">( $B$1/$B$4 - D252*B252/( $B$5+$B$4 )    )* ( $B$6+$B$4 )</f>
        <v>2.9785524764151</v>
      </c>
      <c r="D252" s="1" t="n">
        <f aca="false">IF(  B252&lt;B244, -1, 1 )</f>
        <v>1</v>
      </c>
    </row>
    <row r="253" customFormat="false" ht="14.25" hidden="false" customHeight="false" outlineLevel="0" collapsed="false">
      <c r="A253" s="1" t="n">
        <v>244</v>
      </c>
      <c r="B253" s="4" t="n">
        <f aca="false">$B$2/256*A253</f>
        <v>2.3828125</v>
      </c>
      <c r="C253" s="1" t="n">
        <f aca="false">( $B$1/$B$4 - D253*B253/( $B$5+$B$4 )    )* ( $B$6+$B$4 )</f>
        <v>2.87352594339623</v>
      </c>
      <c r="D253" s="1" t="n">
        <f aca="false">IF(  B253&lt;B245, -1, 1 )</f>
        <v>1</v>
      </c>
    </row>
    <row r="254" customFormat="false" ht="14.25" hidden="false" customHeight="false" outlineLevel="0" collapsed="false">
      <c r="A254" s="1" t="n">
        <v>245</v>
      </c>
      <c r="B254" s="4" t="n">
        <f aca="false">$B$2/256*A254</f>
        <v>2.392578125</v>
      </c>
      <c r="C254" s="1" t="n">
        <f aca="false">( $B$1/$B$4 - D254*B254/( $B$5+$B$4 )    )* ( $B$6+$B$4 )</f>
        <v>2.76849941037736</v>
      </c>
      <c r="D254" s="1" t="n">
        <f aca="false">IF(  B254&lt;B246, -1, 1 )</f>
        <v>1</v>
      </c>
    </row>
    <row r="255" customFormat="false" ht="14.25" hidden="false" customHeight="false" outlineLevel="0" collapsed="false">
      <c r="A255" s="1" t="n">
        <v>246</v>
      </c>
      <c r="B255" s="4" t="n">
        <f aca="false">$B$2/256*A255</f>
        <v>2.40234375</v>
      </c>
      <c r="C255" s="1" t="n">
        <f aca="false">( $B$1/$B$4 - D255*B255/( $B$5+$B$4 )    )* ( $B$6+$B$4 )</f>
        <v>2.66347287735849</v>
      </c>
      <c r="D255" s="1" t="n">
        <f aca="false">IF(  B255&lt;B247, -1, 1 )</f>
        <v>1</v>
      </c>
    </row>
    <row r="256" customFormat="false" ht="14.25" hidden="false" customHeight="false" outlineLevel="0" collapsed="false">
      <c r="A256" s="1" t="n">
        <v>247</v>
      </c>
      <c r="B256" s="4" t="n">
        <f aca="false">$B$2/256*A256</f>
        <v>2.412109375</v>
      </c>
      <c r="C256" s="1" t="n">
        <f aca="false">( $B$1/$B$4 - D256*B256/( $B$5+$B$4 )    )* ( $B$6+$B$4 )</f>
        <v>2.55844634433962</v>
      </c>
      <c r="D256" s="1" t="n">
        <f aca="false">IF(  B256&lt;B248, -1, 1 )</f>
        <v>1</v>
      </c>
    </row>
    <row r="257" customFormat="false" ht="14.25" hidden="false" customHeight="false" outlineLevel="0" collapsed="false">
      <c r="A257" s="1" t="n">
        <v>248</v>
      </c>
      <c r="B257" s="4" t="n">
        <f aca="false">$B$2/256*A257</f>
        <v>2.421875</v>
      </c>
      <c r="C257" s="1" t="n">
        <f aca="false">( $B$1/$B$4 - D257*B257/( $B$5+$B$4 )    )* ( $B$6+$B$4 )</f>
        <v>2.45341981132076</v>
      </c>
      <c r="D257" s="1" t="n">
        <f aca="false">IF(  B257&lt;B249, -1, 1 )</f>
        <v>1</v>
      </c>
    </row>
    <row r="258" customFormat="false" ht="14.25" hidden="false" customHeight="false" outlineLevel="0" collapsed="false">
      <c r="A258" s="1" t="n">
        <v>249</v>
      </c>
      <c r="B258" s="4" t="n">
        <f aca="false">$B$2/256*A258</f>
        <v>2.431640625</v>
      </c>
      <c r="C258" s="1" t="n">
        <f aca="false">( $B$1/$B$4 - D258*B258/( $B$5+$B$4 )    )* ( $B$6+$B$4 )</f>
        <v>2.34839327830189</v>
      </c>
      <c r="D258" s="1" t="n">
        <f aca="false">IF(  B258&lt;B250, -1, 1 )</f>
        <v>1</v>
      </c>
    </row>
    <row r="259" customFormat="false" ht="14.25" hidden="false" customHeight="false" outlineLevel="0" collapsed="false">
      <c r="A259" s="1" t="n">
        <v>250</v>
      </c>
      <c r="B259" s="4" t="n">
        <f aca="false">$B$2/256*A259</f>
        <v>2.44140625</v>
      </c>
      <c r="C259" s="1" t="n">
        <f aca="false">( $B$1/$B$4 - D259*B259/( $B$5+$B$4 )    )* ( $B$6+$B$4 )</f>
        <v>2.24336674528302</v>
      </c>
      <c r="D259" s="1" t="n">
        <f aca="false">IF(  B259&lt;B251, -1, 1 )</f>
        <v>1</v>
      </c>
    </row>
    <row r="260" customFormat="false" ht="14.25" hidden="false" customHeight="false" outlineLevel="0" collapsed="false">
      <c r="A260" s="1" t="n">
        <v>251</v>
      </c>
      <c r="B260" s="4" t="n">
        <f aca="false">$B$2/256*A260</f>
        <v>2.451171875</v>
      </c>
      <c r="C260" s="1" t="n">
        <f aca="false">( $B$1/$B$4 - D260*B260/( $B$5+$B$4 )    )* ( $B$6+$B$4 )</f>
        <v>2.13834021226415</v>
      </c>
      <c r="D260" s="1" t="n">
        <f aca="false">IF(  B260&lt;B252, -1, 1 )</f>
        <v>1</v>
      </c>
    </row>
    <row r="261" customFormat="false" ht="14.25" hidden="false" customHeight="false" outlineLevel="0" collapsed="false">
      <c r="A261" s="1" t="n">
        <v>252</v>
      </c>
      <c r="B261" s="4" t="n">
        <f aca="false">$B$2/256*A261</f>
        <v>2.4609375</v>
      </c>
      <c r="C261" s="1" t="n">
        <f aca="false">( $B$1/$B$4 - D261*B261/( $B$5+$B$4 )    )* ( $B$6+$B$4 )</f>
        <v>2.03331367924529</v>
      </c>
      <c r="D261" s="1" t="n">
        <f aca="false">IF(  B261&lt;B253, -1, 1 )</f>
        <v>1</v>
      </c>
    </row>
    <row r="262" customFormat="false" ht="14.25" hidden="false" customHeight="false" outlineLevel="0" collapsed="false">
      <c r="A262" s="1" t="n">
        <v>253</v>
      </c>
      <c r="B262" s="4" t="n">
        <f aca="false">$B$2/256*A262</f>
        <v>2.470703125</v>
      </c>
      <c r="C262" s="1" t="n">
        <f aca="false">( $B$1/$B$4 - D262*B262/( $B$5+$B$4 )    )* ( $B$6+$B$4 )</f>
        <v>1.92828714622642</v>
      </c>
      <c r="D262" s="1" t="n">
        <f aca="false">IF(  B262&lt;B254, -1, 1 )</f>
        <v>1</v>
      </c>
    </row>
    <row r="263" customFormat="false" ht="14.25" hidden="false" customHeight="false" outlineLevel="0" collapsed="false">
      <c r="A263" s="1" t="n">
        <v>254</v>
      </c>
      <c r="B263" s="4" t="n">
        <f aca="false">$B$2/256*A263</f>
        <v>2.48046875</v>
      </c>
      <c r="C263" s="1" t="n">
        <f aca="false">( $B$1/$B$4 - D263*B263/( $B$5+$B$4 )    )* ( $B$6+$B$4 )</f>
        <v>1.82326061320755</v>
      </c>
      <c r="D263" s="1" t="n">
        <f aca="false">IF(  B263&lt;B255, -1, 1 )</f>
        <v>1</v>
      </c>
    </row>
    <row r="264" customFormat="false" ht="14.25" hidden="false" customHeight="false" outlineLevel="0" collapsed="false">
      <c r="A264" s="1" t="n">
        <v>255</v>
      </c>
      <c r="B264" s="4" t="n">
        <f aca="false">$B$2/256*A264</f>
        <v>2.490234375</v>
      </c>
      <c r="C264" s="1" t="n">
        <f aca="false">( $B$1/$B$4 - D264*B264/( $B$5+$B$4 )    )* ( $B$6+$B$4 )</f>
        <v>1.71823408018868</v>
      </c>
      <c r="D264" s="1" t="n">
        <f aca="false">IF(  B264&lt;B256, -1, 1 )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56" activeCellId="0" sqref="S56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9.88"/>
    <col collapsed="false" customWidth="true" hidden="false" outlineLevel="0" max="3" min="3" style="1" width="15.11"/>
  </cols>
  <sheetData>
    <row r="1" customFormat="false" ht="14.25" hidden="false" customHeight="false" outlineLevel="0" collapsed="false">
      <c r="A1" s="1" t="s">
        <v>0</v>
      </c>
      <c r="B1" s="1" t="n">
        <v>0.8</v>
      </c>
    </row>
    <row r="2" customFormat="false" ht="15" hidden="false" customHeight="false" outlineLevel="0" collapsed="false">
      <c r="A2" s="1" t="s">
        <v>1</v>
      </c>
      <c r="B2" s="1" t="n">
        <v>2.5</v>
      </c>
      <c r="C2" s="1" t="n">
        <v>1.5874</v>
      </c>
      <c r="D2" s="2" t="n">
        <v>1.6194</v>
      </c>
      <c r="G2" s="1" t="s">
        <v>2</v>
      </c>
    </row>
    <row r="3" customFormat="false" ht="14.25" hidden="false" customHeight="false" outlineLevel="0" collapsed="false">
      <c r="A3" s="1" t="s">
        <v>3</v>
      </c>
      <c r="B3" s="1" t="n">
        <v>0</v>
      </c>
      <c r="G3" s="1" t="s">
        <v>4</v>
      </c>
      <c r="H3" s="1" t="s">
        <v>5</v>
      </c>
    </row>
    <row r="4" customFormat="false" ht="14.25" hidden="false" customHeight="false" outlineLevel="0" collapsed="false">
      <c r="A4" s="1" t="s">
        <v>6</v>
      </c>
      <c r="B4" s="3" t="n">
        <v>10000</v>
      </c>
      <c r="E4" s="1" t="s">
        <v>7</v>
      </c>
      <c r="F4" s="1" t="n">
        <f aca="false">MAX(C9:C264)</f>
        <v>4.56</v>
      </c>
    </row>
    <row r="5" customFormat="false" ht="14.25" hidden="false" customHeight="false" outlineLevel="0" collapsed="false">
      <c r="A5" s="1" t="s">
        <v>8</v>
      </c>
      <c r="B5" s="3" t="n">
        <v>47000</v>
      </c>
      <c r="E5" s="1" t="s">
        <v>9</v>
      </c>
      <c r="F5" s="1" t="n">
        <f aca="false">MIN(C9:C264)</f>
        <v>2.069765625</v>
      </c>
    </row>
    <row r="6" customFormat="false" ht="13.8" hidden="false" customHeight="false" outlineLevel="0" collapsed="false">
      <c r="A6" s="1" t="s">
        <v>10</v>
      </c>
      <c r="B6" s="3" t="n">
        <v>47000</v>
      </c>
    </row>
    <row r="8" customFormat="false" ht="13.8" hidden="false" customHeight="false" outlineLevel="0" collapsed="false">
      <c r="A8" s="1" t="s">
        <v>14</v>
      </c>
      <c r="B8" s="1" t="s">
        <v>15</v>
      </c>
      <c r="C8" s="1" t="s">
        <v>12</v>
      </c>
      <c r="D8" s="1" t="s">
        <v>13</v>
      </c>
      <c r="E8" s="1" t="s">
        <v>16</v>
      </c>
      <c r="F8" s="1" t="s">
        <v>17</v>
      </c>
      <c r="H8" s="1" t="s">
        <v>18</v>
      </c>
      <c r="I8" s="1" t="s">
        <v>19</v>
      </c>
    </row>
    <row r="9" customFormat="false" ht="13.8" hidden="false" customHeight="false" outlineLevel="0" collapsed="false">
      <c r="A9" s="1" t="n">
        <v>0</v>
      </c>
      <c r="B9" s="4" t="n">
        <f aca="false">$B$2/256*A9</f>
        <v>0</v>
      </c>
      <c r="C9" s="5" t="n">
        <f aca="false">( $B$6 +$B$4 ) * ( ( $B$1 /$B$4 ) - $B9 / ( $B$4 + $B$5 )   )</f>
        <v>4.56</v>
      </c>
      <c r="D9" s="1" t="n">
        <f aca="false">IF(  $B9&lt;$B$1, -1, 1 )</f>
        <v>-1</v>
      </c>
      <c r="E9" s="1" t="n">
        <v>4.56</v>
      </c>
      <c r="F9" s="1" t="n">
        <v>5.456</v>
      </c>
      <c r="H9" s="1" t="n">
        <f aca="false">F9-C9</f>
        <v>0.896</v>
      </c>
      <c r="I9" s="1" t="n">
        <f aca="false">F9-E9</f>
        <v>0.896000000000001</v>
      </c>
    </row>
    <row r="10" customFormat="false" ht="13.8" hidden="false" customHeight="false" outlineLevel="0" collapsed="false">
      <c r="A10" s="1" t="n">
        <v>1</v>
      </c>
      <c r="B10" s="4" t="n">
        <f aca="false">$B$2/256*A10</f>
        <v>0.009765625</v>
      </c>
      <c r="C10" s="5" t="n">
        <f aca="false">( $B$6 +$B$4 ) * ( ( $B$1 /$B$4 ) - $B10 / ( $B$4 + $B$5 )   )</f>
        <v>4.550234375</v>
      </c>
      <c r="D10" s="1" t="n">
        <f aca="false">IF(  $B10&lt;$B$1, -1, 1 )</f>
        <v>-1</v>
      </c>
    </row>
    <row r="11" customFormat="false" ht="13.8" hidden="false" customHeight="false" outlineLevel="0" collapsed="false">
      <c r="A11" s="1" t="n">
        <v>2</v>
      </c>
      <c r="B11" s="4" t="n">
        <f aca="false">$B$2/256*A11</f>
        <v>0.01953125</v>
      </c>
      <c r="C11" s="5" t="n">
        <f aca="false">( $B$6 +$B$4 ) * ( ( $B$1 /$B$4 ) - $B11 / ( $B$4 + $B$5 )   )</f>
        <v>4.54046875</v>
      </c>
      <c r="D11" s="1" t="n">
        <f aca="false">IF(  $B11&lt;$B$1, -1, 1 )</f>
        <v>-1</v>
      </c>
    </row>
    <row r="12" customFormat="false" ht="13.8" hidden="false" customHeight="false" outlineLevel="0" collapsed="false">
      <c r="A12" s="1" t="n">
        <v>3</v>
      </c>
      <c r="B12" s="4" t="n">
        <f aca="false">$B$2/256*A12</f>
        <v>0.029296875</v>
      </c>
      <c r="C12" s="5" t="n">
        <f aca="false">( $B$6 +$B$4 ) * ( ( $B$1 /$B$4 ) - $B12 / ( $B$4 + $B$5 )   )</f>
        <v>4.530703125</v>
      </c>
      <c r="D12" s="1" t="n">
        <f aca="false">IF(  $B12&lt;$B$1, -1, 1 )</f>
        <v>-1</v>
      </c>
    </row>
    <row r="13" customFormat="false" ht="13.8" hidden="false" customHeight="false" outlineLevel="0" collapsed="false">
      <c r="A13" s="1" t="n">
        <v>4</v>
      </c>
      <c r="B13" s="4" t="n">
        <f aca="false">$B$2/256*A13</f>
        <v>0.0390625</v>
      </c>
      <c r="C13" s="5" t="n">
        <f aca="false">( $B$6 +$B$4 ) * ( ( $B$1 /$B$4 ) - $B13 / ( $B$4 + $B$5 )   )</f>
        <v>4.5209375</v>
      </c>
      <c r="D13" s="1" t="n">
        <f aca="false">IF(  $B13&lt;$B$1, -1, 1 )</f>
        <v>-1</v>
      </c>
    </row>
    <row r="14" customFormat="false" ht="13.8" hidden="false" customHeight="false" outlineLevel="0" collapsed="false">
      <c r="A14" s="1" t="n">
        <v>5</v>
      </c>
      <c r="B14" s="4" t="n">
        <f aca="false">$B$2/256*A14</f>
        <v>0.048828125</v>
      </c>
      <c r="C14" s="5" t="n">
        <f aca="false">( $B$6 +$B$4 ) * ( ( $B$1 /$B$4 ) - $B14 / ( $B$4 + $B$5 )   )</f>
        <v>4.511171875</v>
      </c>
      <c r="D14" s="1" t="n">
        <f aca="false">IF(  $B14&lt;$B$1, -1, 1 )</f>
        <v>-1</v>
      </c>
    </row>
    <row r="15" customFormat="false" ht="13.8" hidden="false" customHeight="false" outlineLevel="0" collapsed="false">
      <c r="A15" s="1" t="n">
        <v>6</v>
      </c>
      <c r="B15" s="4" t="n">
        <f aca="false">$B$2/256*A15</f>
        <v>0.05859375</v>
      </c>
      <c r="C15" s="5" t="n">
        <f aca="false">( $B$6 +$B$4 ) * ( ( $B$1 /$B$4 ) - $B15 / ( $B$4 + $B$5 )   )</f>
        <v>4.50140625</v>
      </c>
      <c r="D15" s="1" t="n">
        <f aca="false">IF(  $B15&lt;$B$1, -1, 1 )</f>
        <v>-1</v>
      </c>
    </row>
    <row r="16" customFormat="false" ht="13.8" hidden="false" customHeight="false" outlineLevel="0" collapsed="false">
      <c r="A16" s="1" t="n">
        <v>7</v>
      </c>
      <c r="B16" s="4" t="n">
        <f aca="false">$B$2/256*A16</f>
        <v>0.068359375</v>
      </c>
      <c r="C16" s="5" t="n">
        <f aca="false">( $B$6 +$B$4 ) * ( ( $B$1 /$B$4 ) - $B16 / ( $B$4 + $B$5 )   )</f>
        <v>4.491640625</v>
      </c>
      <c r="D16" s="1" t="n">
        <f aca="false">IF(  $B16&lt;$B$1, -1, 1 )</f>
        <v>-1</v>
      </c>
    </row>
    <row r="17" customFormat="false" ht="13.8" hidden="false" customHeight="false" outlineLevel="0" collapsed="false">
      <c r="A17" s="1" t="n">
        <v>8</v>
      </c>
      <c r="B17" s="4" t="n">
        <f aca="false">$B$2/256*A17</f>
        <v>0.078125</v>
      </c>
      <c r="C17" s="5" t="n">
        <f aca="false">( $B$6 +$B$4 ) * ( ( $B$1 /$B$4 ) - $B17 / ( $B$4 + $B$5 )   )</f>
        <v>4.481875</v>
      </c>
      <c r="D17" s="1" t="n">
        <f aca="false">IF(  $B17&lt;$B$1, -1, 1 )</f>
        <v>-1</v>
      </c>
    </row>
    <row r="18" customFormat="false" ht="13.8" hidden="false" customHeight="false" outlineLevel="0" collapsed="false">
      <c r="A18" s="1" t="n">
        <v>9</v>
      </c>
      <c r="B18" s="4" t="n">
        <f aca="false">$B$2/256*A18</f>
        <v>0.087890625</v>
      </c>
      <c r="C18" s="5" t="n">
        <f aca="false">( $B$6 +$B$4 ) * ( ( $B$1 /$B$4 ) - $B18 / ( $B$4 + $B$5 )   )</f>
        <v>4.472109375</v>
      </c>
      <c r="D18" s="1" t="n">
        <f aca="false">IF(  $B18&lt;$B$1, -1, 1 )</f>
        <v>-1</v>
      </c>
    </row>
    <row r="19" customFormat="false" ht="13.8" hidden="false" customHeight="false" outlineLevel="0" collapsed="false">
      <c r="A19" s="1" t="n">
        <v>10</v>
      </c>
      <c r="B19" s="4" t="n">
        <f aca="false">$B$2/256*A19</f>
        <v>0.09765625</v>
      </c>
      <c r="C19" s="5" t="n">
        <f aca="false">( $B$6 +$B$4 ) * ( ( $B$1 /$B$4 ) - $B19 / ( $B$4 + $B$5 )   )</f>
        <v>4.46234375</v>
      </c>
      <c r="D19" s="1" t="n">
        <f aca="false">IF(  $B19&lt;$B$1, -1, 1 )</f>
        <v>-1</v>
      </c>
    </row>
    <row r="20" customFormat="false" ht="13.8" hidden="false" customHeight="false" outlineLevel="0" collapsed="false">
      <c r="A20" s="1" t="n">
        <v>11</v>
      </c>
      <c r="B20" s="4" t="n">
        <f aca="false">$B$2/256*A20</f>
        <v>0.107421875</v>
      </c>
      <c r="C20" s="5" t="n">
        <f aca="false">( $B$6 +$B$4 ) * ( ( $B$1 /$B$4 ) - $B20 / ( $B$4 + $B$5 )   )</f>
        <v>4.452578125</v>
      </c>
      <c r="D20" s="1" t="n">
        <f aca="false">IF(  $B20&lt;$B$1, -1, 1 )</f>
        <v>-1</v>
      </c>
    </row>
    <row r="21" customFormat="false" ht="13.8" hidden="false" customHeight="false" outlineLevel="0" collapsed="false">
      <c r="A21" s="1" t="n">
        <v>12</v>
      </c>
      <c r="B21" s="4" t="n">
        <f aca="false">$B$2/256*A21</f>
        <v>0.1171875</v>
      </c>
      <c r="C21" s="5" t="n">
        <f aca="false">( $B$6 +$B$4 ) * ( ( $B$1 /$B$4 ) - $B21 / ( $B$4 + $B$5 )   )</f>
        <v>4.4428125</v>
      </c>
      <c r="D21" s="1" t="n">
        <f aca="false">IF(  $B21&lt;$B$1, -1, 1 )</f>
        <v>-1</v>
      </c>
    </row>
    <row r="22" customFormat="false" ht="13.8" hidden="false" customHeight="false" outlineLevel="0" collapsed="false">
      <c r="A22" s="1" t="n">
        <v>13</v>
      </c>
      <c r="B22" s="4" t="n">
        <f aca="false">$B$2/256*A22</f>
        <v>0.126953125</v>
      </c>
      <c r="C22" s="5" t="n">
        <f aca="false">( $B$6 +$B$4 ) * ( ( $B$1 /$B$4 ) - $B22 / ( $B$4 + $B$5 )   )</f>
        <v>4.433046875</v>
      </c>
      <c r="D22" s="1" t="n">
        <f aca="false">IF(  $B22&lt;$B$1, -1, 1 )</f>
        <v>-1</v>
      </c>
    </row>
    <row r="23" customFormat="false" ht="13.8" hidden="false" customHeight="false" outlineLevel="0" collapsed="false">
      <c r="A23" s="1" t="n">
        <v>14</v>
      </c>
      <c r="B23" s="4" t="n">
        <f aca="false">$B$2/256*A23</f>
        <v>0.13671875</v>
      </c>
      <c r="C23" s="5" t="n">
        <f aca="false">( $B$6 +$B$4 ) * ( ( $B$1 /$B$4 ) - $B23 / ( $B$4 + $B$5 )   )</f>
        <v>4.42328125</v>
      </c>
      <c r="D23" s="1" t="n">
        <f aca="false">IF(  $B23&lt;$B$1, -1, 1 )</f>
        <v>-1</v>
      </c>
    </row>
    <row r="24" customFormat="false" ht="13.8" hidden="false" customHeight="false" outlineLevel="0" collapsed="false">
      <c r="A24" s="1" t="n">
        <v>15</v>
      </c>
      <c r="B24" s="4" t="n">
        <f aca="false">$B$2/256*A24</f>
        <v>0.146484375</v>
      </c>
      <c r="C24" s="5" t="n">
        <f aca="false">( $B$6 +$B$4 ) * ( ( $B$1 /$B$4 ) - $B24 / ( $B$4 + $B$5 )   )</f>
        <v>4.413515625</v>
      </c>
      <c r="D24" s="1" t="n">
        <f aca="false">IF(  $B24&lt;$B$1, -1, 1 )</f>
        <v>-1</v>
      </c>
    </row>
    <row r="25" customFormat="false" ht="13.8" hidden="false" customHeight="false" outlineLevel="0" collapsed="false">
      <c r="A25" s="1" t="n">
        <v>16</v>
      </c>
      <c r="B25" s="4" t="n">
        <f aca="false">$B$2/256*A25</f>
        <v>0.15625</v>
      </c>
      <c r="C25" s="5" t="n">
        <f aca="false">( $B$6 +$B$4 ) * ( ( $B$1 /$B$4 ) - $B25 / ( $B$4 + $B$5 )   )</f>
        <v>4.40375</v>
      </c>
      <c r="D25" s="1" t="n">
        <f aca="false">IF(  $B25&lt;$B$1, -1, 1 )</f>
        <v>-1</v>
      </c>
    </row>
    <row r="26" customFormat="false" ht="13.8" hidden="false" customHeight="false" outlineLevel="0" collapsed="false">
      <c r="A26" s="1" t="n">
        <v>17</v>
      </c>
      <c r="B26" s="4" t="n">
        <f aca="false">$B$2/256*A26</f>
        <v>0.166015625</v>
      </c>
      <c r="C26" s="5" t="n">
        <f aca="false">( $B$6 +$B$4 ) * ( ( $B$1 /$B$4 ) - $B26 / ( $B$4 + $B$5 )   )</f>
        <v>4.393984375</v>
      </c>
      <c r="D26" s="1" t="n">
        <f aca="false">IF(  $B26&lt;$B$1, -1, 1 )</f>
        <v>-1</v>
      </c>
    </row>
    <row r="27" customFormat="false" ht="13.8" hidden="false" customHeight="false" outlineLevel="0" collapsed="false">
      <c r="A27" s="1" t="n">
        <v>18</v>
      </c>
      <c r="B27" s="4" t="n">
        <f aca="false">$B$2/256*A27</f>
        <v>0.17578125</v>
      </c>
      <c r="C27" s="5" t="n">
        <f aca="false">( $B$6 +$B$4 ) * ( ( $B$1 /$B$4 ) - $B27 / ( $B$4 + $B$5 )   )</f>
        <v>4.38421875</v>
      </c>
      <c r="D27" s="1" t="n">
        <f aca="false">IF(  $B27&lt;$B$1, -1, 1 )</f>
        <v>-1</v>
      </c>
    </row>
    <row r="28" customFormat="false" ht="13.8" hidden="false" customHeight="false" outlineLevel="0" collapsed="false">
      <c r="A28" s="1" t="n">
        <v>19</v>
      </c>
      <c r="B28" s="4" t="n">
        <f aca="false">$B$2/256*A28</f>
        <v>0.185546875</v>
      </c>
      <c r="C28" s="5" t="n">
        <f aca="false">( $B$6 +$B$4 ) * ( ( $B$1 /$B$4 ) - $B28 / ( $B$4 + $B$5 )   )</f>
        <v>4.374453125</v>
      </c>
      <c r="D28" s="1" t="n">
        <f aca="false">IF(  $B28&lt;$B$1, -1, 1 )</f>
        <v>-1</v>
      </c>
    </row>
    <row r="29" customFormat="false" ht="13.8" hidden="false" customHeight="false" outlineLevel="0" collapsed="false">
      <c r="A29" s="1" t="n">
        <v>20</v>
      </c>
      <c r="B29" s="4" t="n">
        <f aca="false">$B$2/256*A29</f>
        <v>0.1953125</v>
      </c>
      <c r="C29" s="5" t="n">
        <f aca="false">( $B$6 +$B$4 ) * ( ( $B$1 /$B$4 ) - $B29 / ( $B$4 + $B$5 )   )</f>
        <v>4.3646875</v>
      </c>
      <c r="D29" s="1" t="n">
        <f aca="false">IF(  $B29&lt;$B$1, -1, 1 )</f>
        <v>-1</v>
      </c>
    </row>
    <row r="30" customFormat="false" ht="13.8" hidden="false" customHeight="false" outlineLevel="0" collapsed="false">
      <c r="A30" s="1" t="n">
        <v>21</v>
      </c>
      <c r="B30" s="4" t="n">
        <f aca="false">$B$2/256*A30</f>
        <v>0.205078125</v>
      </c>
      <c r="C30" s="5" t="n">
        <f aca="false">( $B$6 +$B$4 ) * ( ( $B$1 /$B$4 ) - $B30 / ( $B$4 + $B$5 )   )</f>
        <v>4.354921875</v>
      </c>
      <c r="D30" s="1" t="n">
        <f aca="false">IF(  $B30&lt;$B$1, -1, 1 )</f>
        <v>-1</v>
      </c>
    </row>
    <row r="31" customFormat="false" ht="13.8" hidden="false" customHeight="false" outlineLevel="0" collapsed="false">
      <c r="A31" s="1" t="n">
        <v>22</v>
      </c>
      <c r="B31" s="4" t="n">
        <f aca="false">$B$2/256*A31</f>
        <v>0.21484375</v>
      </c>
      <c r="C31" s="5" t="n">
        <f aca="false">( $B$6 +$B$4 ) * ( ( $B$1 /$B$4 ) - $B31 / ( $B$4 + $B$5 )   )</f>
        <v>4.34515625</v>
      </c>
      <c r="D31" s="1" t="n">
        <f aca="false">IF(  $B31&lt;$B$1, -1, 1 )</f>
        <v>-1</v>
      </c>
    </row>
    <row r="32" customFormat="false" ht="13.8" hidden="false" customHeight="false" outlineLevel="0" collapsed="false">
      <c r="A32" s="1" t="n">
        <v>23</v>
      </c>
      <c r="B32" s="4" t="n">
        <f aca="false">$B$2/256*A32</f>
        <v>0.224609375</v>
      </c>
      <c r="C32" s="5" t="n">
        <f aca="false">( $B$6 +$B$4 ) * ( ( $B$1 /$B$4 ) - $B32 / ( $B$4 + $B$5 )   )</f>
        <v>4.335390625</v>
      </c>
      <c r="D32" s="1" t="n">
        <f aca="false">IF(  $B32&lt;$B$1, -1, 1 )</f>
        <v>-1</v>
      </c>
    </row>
    <row r="33" customFormat="false" ht="13.8" hidden="false" customHeight="false" outlineLevel="0" collapsed="false">
      <c r="A33" s="1" t="n">
        <v>24</v>
      </c>
      <c r="B33" s="4" t="n">
        <f aca="false">$B$2/256*A33</f>
        <v>0.234375</v>
      </c>
      <c r="C33" s="5" t="n">
        <f aca="false">( $B$6 +$B$4 ) * ( ( $B$1 /$B$4 ) - $B33 / ( $B$4 + $B$5 )   )</f>
        <v>4.325625</v>
      </c>
      <c r="D33" s="1" t="n">
        <f aca="false">IF(  $B33&lt;$B$1, -1, 1 )</f>
        <v>-1</v>
      </c>
    </row>
    <row r="34" customFormat="false" ht="13.8" hidden="false" customHeight="false" outlineLevel="0" collapsed="false">
      <c r="A34" s="1" t="n">
        <v>25</v>
      </c>
      <c r="B34" s="4" t="n">
        <f aca="false">$B$2/256*A34</f>
        <v>0.244140625</v>
      </c>
      <c r="C34" s="5" t="n">
        <f aca="false">( $B$6 +$B$4 ) * ( ( $B$1 /$B$4 ) - $B34 / ( $B$4 + $B$5 )   )</f>
        <v>4.315859375</v>
      </c>
      <c r="D34" s="1" t="n">
        <f aca="false">IF(  $B34&lt;$B$1, -1, 1 )</f>
        <v>-1</v>
      </c>
      <c r="E34" s="1" t="n">
        <v>4.319</v>
      </c>
      <c r="F34" s="1" t="n">
        <v>5.209</v>
      </c>
      <c r="H34" s="1" t="n">
        <f aca="false">F34-C34</f>
        <v>0.893140624999999</v>
      </c>
      <c r="I34" s="1" t="n">
        <f aca="false">F34-E34</f>
        <v>0.89</v>
      </c>
    </row>
    <row r="35" customFormat="false" ht="13.8" hidden="false" customHeight="false" outlineLevel="0" collapsed="false">
      <c r="A35" s="1" t="n">
        <v>26</v>
      </c>
      <c r="B35" s="4" t="n">
        <f aca="false">$B$2/256*A35</f>
        <v>0.25390625</v>
      </c>
      <c r="C35" s="5" t="n">
        <f aca="false">( $B$6 +$B$4 ) * ( ( $B$1 /$B$4 ) - $B35 / ( $B$4 + $B$5 )   )</f>
        <v>4.30609375</v>
      </c>
      <c r="D35" s="1" t="n">
        <f aca="false">IF(  $B35&lt;$B$1, -1, 1 )</f>
        <v>-1</v>
      </c>
    </row>
    <row r="36" customFormat="false" ht="13.8" hidden="false" customHeight="false" outlineLevel="0" collapsed="false">
      <c r="A36" s="1" t="n">
        <v>27</v>
      </c>
      <c r="B36" s="4" t="n">
        <f aca="false">$B$2/256*A36</f>
        <v>0.263671875</v>
      </c>
      <c r="C36" s="5" t="n">
        <f aca="false">( $B$6 +$B$4 ) * ( ( $B$1 /$B$4 ) - $B36 / ( $B$4 + $B$5 )   )</f>
        <v>4.296328125</v>
      </c>
      <c r="D36" s="1" t="n">
        <f aca="false">IF(  $B36&lt;$B$1, -1, 1 )</f>
        <v>-1</v>
      </c>
    </row>
    <row r="37" customFormat="false" ht="13.8" hidden="false" customHeight="false" outlineLevel="0" collapsed="false">
      <c r="A37" s="1" t="n">
        <v>28</v>
      </c>
      <c r="B37" s="4" t="n">
        <f aca="false">$B$2/256*A37</f>
        <v>0.2734375</v>
      </c>
      <c r="C37" s="5" t="n">
        <f aca="false">( $B$6 +$B$4 ) * ( ( $B$1 /$B$4 ) - $B37 / ( $B$4 + $B$5 )   )</f>
        <v>4.2865625</v>
      </c>
      <c r="D37" s="1" t="n">
        <f aca="false">IF(  $B37&lt;$B$1, -1, 1 )</f>
        <v>-1</v>
      </c>
    </row>
    <row r="38" customFormat="false" ht="13.8" hidden="false" customHeight="false" outlineLevel="0" collapsed="false">
      <c r="A38" s="1" t="n">
        <v>29</v>
      </c>
      <c r="B38" s="4" t="n">
        <f aca="false">$B$2/256*A38</f>
        <v>0.283203125</v>
      </c>
      <c r="C38" s="5" t="n">
        <f aca="false">( $B$6 +$B$4 ) * ( ( $B$1 /$B$4 ) - $B38 / ( $B$4 + $B$5 )   )</f>
        <v>4.276796875</v>
      </c>
      <c r="D38" s="1" t="n">
        <f aca="false">IF(  $B38&lt;$B$1, -1, 1 )</f>
        <v>-1</v>
      </c>
    </row>
    <row r="39" customFormat="false" ht="13.8" hidden="false" customHeight="false" outlineLevel="0" collapsed="false">
      <c r="A39" s="1" t="n">
        <v>30</v>
      </c>
      <c r="B39" s="4" t="n">
        <f aca="false">$B$2/256*A39</f>
        <v>0.29296875</v>
      </c>
      <c r="C39" s="5" t="n">
        <f aca="false">( $B$6 +$B$4 ) * ( ( $B$1 /$B$4 ) - $B39 / ( $B$4 + $B$5 )   )</f>
        <v>4.26703125</v>
      </c>
      <c r="D39" s="1" t="n">
        <f aca="false">IF(  $B39&lt;$B$1, -1, 1 )</f>
        <v>-1</v>
      </c>
      <c r="N39" s="1" t="s">
        <v>11</v>
      </c>
      <c r="O39" s="1" t="s">
        <v>12</v>
      </c>
      <c r="P39" s="1" t="s">
        <v>16</v>
      </c>
      <c r="Q39" s="1" t="s">
        <v>17</v>
      </c>
      <c r="S39" s="1" t="s">
        <v>18</v>
      </c>
      <c r="T39" s="1" t="s">
        <v>19</v>
      </c>
      <c r="U39" s="1" t="s">
        <v>20</v>
      </c>
    </row>
    <row r="40" customFormat="false" ht="13.8" hidden="false" customHeight="false" outlineLevel="0" collapsed="false">
      <c r="A40" s="1" t="n">
        <v>31</v>
      </c>
      <c r="B40" s="4" t="n">
        <f aca="false">$B$2/256*A40</f>
        <v>0.302734375</v>
      </c>
      <c r="C40" s="5" t="n">
        <f aca="false">( $B$6 +$B$4 ) * ( ( $B$1 /$B$4 ) - $B40 / ( $B$4 + $B$5 )   )</f>
        <v>4.257265625</v>
      </c>
      <c r="D40" s="1" t="n">
        <f aca="false">IF(  $B40&lt;$B$1, -1, 1 )</f>
        <v>-1</v>
      </c>
      <c r="N40" s="1" t="n">
        <v>0</v>
      </c>
      <c r="O40" s="6" t="n">
        <f aca="false">C9</f>
        <v>4.56</v>
      </c>
      <c r="P40" s="6" t="n">
        <f aca="false">E9</f>
        <v>4.56</v>
      </c>
      <c r="Q40" s="6" t="n">
        <f aca="false">F9</f>
        <v>5.456</v>
      </c>
      <c r="R40" s="6"/>
      <c r="S40" s="6" t="n">
        <f aca="false">H9</f>
        <v>0.896</v>
      </c>
      <c r="T40" s="6" t="n">
        <f aca="false">I9</f>
        <v>0.896000000000001</v>
      </c>
      <c r="U40" s="6" t="n">
        <f aca="false">S40-T40</f>
        <v>0</v>
      </c>
    </row>
    <row r="41" customFormat="false" ht="13.8" hidden="false" customHeight="false" outlineLevel="0" collapsed="false">
      <c r="A41" s="1" t="n">
        <v>32</v>
      </c>
      <c r="B41" s="4" t="n">
        <f aca="false">$B$2/256*A41</f>
        <v>0.3125</v>
      </c>
      <c r="C41" s="5" t="n">
        <f aca="false">( $B$6 +$B$4 ) * ( ( $B$1 /$B$4 ) - $B41 / ( $B$4 + $B$5 )   )</f>
        <v>4.2475</v>
      </c>
      <c r="D41" s="1" t="n">
        <f aca="false">IF(  $B41&lt;$B$1, -1, 1 )</f>
        <v>-1</v>
      </c>
      <c r="N41" s="1" t="n">
        <v>25</v>
      </c>
      <c r="O41" s="6" t="n">
        <f aca="false">C34</f>
        <v>4.315859375</v>
      </c>
      <c r="P41" s="6" t="n">
        <f aca="false">E34</f>
        <v>4.319</v>
      </c>
      <c r="Q41" s="6" t="n">
        <f aca="false">F34</f>
        <v>5.209</v>
      </c>
      <c r="R41" s="6"/>
      <c r="S41" s="6" t="n">
        <f aca="false">H34</f>
        <v>0.893140624999999</v>
      </c>
      <c r="T41" s="6" t="n">
        <f aca="false">I34</f>
        <v>0.89</v>
      </c>
      <c r="U41" s="6" t="n">
        <f aca="false">S41-T41</f>
        <v>0.00314062499999945</v>
      </c>
    </row>
    <row r="42" customFormat="false" ht="13.8" hidden="false" customHeight="false" outlineLevel="0" collapsed="false">
      <c r="A42" s="1" t="n">
        <v>33</v>
      </c>
      <c r="B42" s="4" t="n">
        <f aca="false">$B$2/256*A42</f>
        <v>0.322265625</v>
      </c>
      <c r="C42" s="5" t="n">
        <f aca="false">( $B$6 +$B$4 ) * ( ( $B$1 /$B$4 ) - $B42 / ( $B$4 + $B$5 )   )</f>
        <v>4.237734375</v>
      </c>
      <c r="D42" s="1" t="n">
        <f aca="false">IF(  $B42&lt;$B$1, -1, 1 )</f>
        <v>-1</v>
      </c>
      <c r="N42" s="1" t="n">
        <v>50</v>
      </c>
      <c r="O42" s="6" t="n">
        <f aca="false">C59</f>
        <v>4.07171875</v>
      </c>
      <c r="P42" s="6" t="n">
        <f aca="false">E59</f>
        <v>4.078</v>
      </c>
      <c r="Q42" s="6" t="n">
        <f aca="false">F59</f>
        <v>4.18</v>
      </c>
      <c r="R42" s="6"/>
      <c r="S42" s="6" t="n">
        <f aca="false">H59</f>
        <v>0.108281249999999</v>
      </c>
      <c r="T42" s="6" t="n">
        <f aca="false">I59</f>
        <v>0.101999999999999</v>
      </c>
      <c r="U42" s="6" t="n">
        <f aca="false">S42-T42</f>
        <v>0.00628124999999979</v>
      </c>
    </row>
    <row r="43" customFormat="false" ht="13.8" hidden="false" customHeight="false" outlineLevel="0" collapsed="false">
      <c r="A43" s="1" t="n">
        <v>34</v>
      </c>
      <c r="B43" s="4" t="n">
        <f aca="false">$B$2/256*A43</f>
        <v>0.33203125</v>
      </c>
      <c r="C43" s="5" t="n">
        <f aca="false">( $B$6 +$B$4 ) * ( ( $B$1 /$B$4 ) - $B43 / ( $B$4 + $B$5 )   )</f>
        <v>4.22796875</v>
      </c>
      <c r="D43" s="1" t="n">
        <f aca="false">IF(  $B43&lt;$B$1, -1, 1 )</f>
        <v>-1</v>
      </c>
      <c r="N43" s="1" t="n">
        <v>75</v>
      </c>
      <c r="O43" s="6" t="n">
        <f aca="false">C84</f>
        <v>3.827578125</v>
      </c>
      <c r="P43" s="6" t="n">
        <f aca="false">E84</f>
        <v>3.836</v>
      </c>
      <c r="Q43" s="6" t="n">
        <f aca="false">F84</f>
        <v>4.98</v>
      </c>
      <c r="R43" s="6"/>
      <c r="S43" s="6" t="n">
        <f aca="false">H84</f>
        <v>1.152421875</v>
      </c>
      <c r="T43" s="6" t="n">
        <f aca="false">I84</f>
        <v>1.144</v>
      </c>
      <c r="U43" s="6" t="n">
        <f aca="false">S43-T43</f>
        <v>0.00842187499999936</v>
      </c>
    </row>
    <row r="44" customFormat="false" ht="13.8" hidden="false" customHeight="false" outlineLevel="0" collapsed="false">
      <c r="A44" s="1" t="n">
        <v>35</v>
      </c>
      <c r="B44" s="4" t="n">
        <f aca="false">$B$2/256*A44</f>
        <v>0.341796875</v>
      </c>
      <c r="C44" s="5" t="n">
        <f aca="false">( $B$6 +$B$4 ) * ( ( $B$1 /$B$4 ) - $B44 / ( $B$4 + $B$5 )   )</f>
        <v>4.218203125</v>
      </c>
      <c r="D44" s="1" t="n">
        <f aca="false">IF(  $B44&lt;$B$1, -1, 1 )</f>
        <v>-1</v>
      </c>
      <c r="N44" s="1" t="n">
        <v>100</v>
      </c>
      <c r="O44" s="6" t="n">
        <f aca="false">C109</f>
        <v>3.5834375</v>
      </c>
      <c r="P44" s="6" t="n">
        <f aca="false">E109</f>
        <v>3.595</v>
      </c>
      <c r="Q44" s="6" t="n">
        <f aca="false">F109</f>
        <v>4.524</v>
      </c>
      <c r="R44" s="6"/>
      <c r="S44" s="6" t="n">
        <f aca="false">H109</f>
        <v>0.9405625</v>
      </c>
      <c r="T44" s="6" t="n">
        <f aca="false">I109</f>
        <v>0.929</v>
      </c>
      <c r="U44" s="6" t="n">
        <f aca="false">S44-T44</f>
        <v>0.0115624999999997</v>
      </c>
    </row>
    <row r="45" customFormat="false" ht="13.8" hidden="false" customHeight="false" outlineLevel="0" collapsed="false">
      <c r="A45" s="1" t="n">
        <v>36</v>
      </c>
      <c r="B45" s="4" t="n">
        <f aca="false">$B$2/256*A45</f>
        <v>0.3515625</v>
      </c>
      <c r="C45" s="5" t="n">
        <f aca="false">( $B$6 +$B$4 ) * ( ( $B$1 /$B$4 ) - $B45 / ( $B$4 + $B$5 )   )</f>
        <v>4.2084375</v>
      </c>
      <c r="D45" s="1" t="n">
        <f aca="false">IF(  $B45&lt;$B$1, -1, 1 )</f>
        <v>-1</v>
      </c>
      <c r="N45" s="1" t="n">
        <v>125</v>
      </c>
      <c r="O45" s="6" t="n">
        <f aca="false">C134</f>
        <v>3.339296875</v>
      </c>
      <c r="P45" s="6" t="n">
        <f aca="false">E134</f>
        <v>3.354</v>
      </c>
      <c r="Q45" s="6" t="n">
        <f aca="false">F134</f>
        <v>4.276</v>
      </c>
      <c r="R45" s="6"/>
      <c r="S45" s="6" t="n">
        <f aca="false">H134</f>
        <v>0.936703124999999</v>
      </c>
      <c r="T45" s="6" t="n">
        <f aca="false">I134</f>
        <v>0.922</v>
      </c>
      <c r="U45" s="6" t="n">
        <f aca="false">S45-T45</f>
        <v>0.0147031249999996</v>
      </c>
    </row>
    <row r="46" customFormat="false" ht="13.8" hidden="false" customHeight="false" outlineLevel="0" collapsed="false">
      <c r="A46" s="1" t="n">
        <v>37</v>
      </c>
      <c r="B46" s="4" t="n">
        <f aca="false">$B$2/256*A46</f>
        <v>0.361328125</v>
      </c>
      <c r="C46" s="5" t="n">
        <f aca="false">( $B$6 +$B$4 ) * ( ( $B$1 /$B$4 ) - $B46 / ( $B$4 + $B$5 )   )</f>
        <v>4.198671875</v>
      </c>
      <c r="D46" s="1" t="n">
        <f aca="false">IF(  $B46&lt;$B$1, -1, 1 )</f>
        <v>-1</v>
      </c>
      <c r="N46" s="1" t="n">
        <v>150</v>
      </c>
      <c r="O46" s="6" t="n">
        <f aca="false">C159</f>
        <v>3.09515625</v>
      </c>
      <c r="P46" s="6" t="n">
        <f aca="false">E159</f>
        <v>3.113</v>
      </c>
      <c r="Q46" s="6" t="n">
        <f aca="false">F159</f>
        <v>4.216</v>
      </c>
      <c r="R46" s="6"/>
      <c r="S46" s="6" t="n">
        <f aca="false">H159</f>
        <v>1.12084375</v>
      </c>
      <c r="T46" s="6" t="n">
        <f aca="false">I159</f>
        <v>1.103</v>
      </c>
      <c r="U46" s="6" t="n">
        <f aca="false">S46-T46</f>
        <v>0.0178437499999995</v>
      </c>
    </row>
    <row r="47" customFormat="false" ht="13.8" hidden="false" customHeight="false" outlineLevel="0" collapsed="false">
      <c r="A47" s="1" t="n">
        <v>38</v>
      </c>
      <c r="B47" s="4" t="n">
        <f aca="false">$B$2/256*A47</f>
        <v>0.37109375</v>
      </c>
      <c r="C47" s="5" t="n">
        <f aca="false">( $B$6 +$B$4 ) * ( ( $B$1 /$B$4 ) - $B47 / ( $B$4 + $B$5 )   )</f>
        <v>4.18890625</v>
      </c>
      <c r="D47" s="1" t="n">
        <f aca="false">IF(  $B47&lt;$B$1, -1, 1 )</f>
        <v>-1</v>
      </c>
      <c r="N47" s="1" t="n">
        <v>175</v>
      </c>
      <c r="O47" s="6" t="n">
        <f aca="false">C184</f>
        <v>2.851015625</v>
      </c>
      <c r="P47" s="6" t="n">
        <f aca="false">E184</f>
        <v>2.872</v>
      </c>
      <c r="Q47" s="6" t="n">
        <f aca="false">F184</f>
        <v>4.216</v>
      </c>
      <c r="R47" s="6"/>
      <c r="S47" s="6" t="n">
        <f aca="false">H184</f>
        <v>1.364984375</v>
      </c>
      <c r="T47" s="6" t="n">
        <f aca="false">I184</f>
        <v>1.344</v>
      </c>
      <c r="U47" s="6" t="n">
        <f aca="false">S47-T47</f>
        <v>0.0209843749999994</v>
      </c>
    </row>
    <row r="48" customFormat="false" ht="13.8" hidden="false" customHeight="false" outlineLevel="0" collapsed="false">
      <c r="A48" s="1" t="n">
        <v>39</v>
      </c>
      <c r="B48" s="4" t="n">
        <f aca="false">$B$2/256*A48</f>
        <v>0.380859375</v>
      </c>
      <c r="C48" s="5" t="n">
        <f aca="false">( $B$6 +$B$4 ) * ( ( $B$1 /$B$4 ) - $B48 / ( $B$4 + $B$5 )   )</f>
        <v>4.179140625</v>
      </c>
      <c r="D48" s="1" t="n">
        <f aca="false">IF(  $B48&lt;$B$1, -1, 1 )</f>
        <v>-1</v>
      </c>
      <c r="N48" s="1" t="n">
        <v>200</v>
      </c>
      <c r="O48" s="6" t="n">
        <f aca="false">C209</f>
        <v>2.606875</v>
      </c>
      <c r="P48" s="6" t="n">
        <f aca="false">E209</f>
        <v>2.63</v>
      </c>
      <c r="Q48" s="6" t="n">
        <f aca="false">F209</f>
        <v>3.592</v>
      </c>
      <c r="R48" s="6"/>
      <c r="S48" s="6" t="n">
        <f aca="false">H209</f>
        <v>0.985125</v>
      </c>
      <c r="T48" s="6" t="n">
        <f aca="false">I209</f>
        <v>0.962</v>
      </c>
      <c r="U48" s="6" t="n">
        <f aca="false">S48-T48</f>
        <v>0.0231249999999994</v>
      </c>
    </row>
    <row r="49" customFormat="false" ht="13.8" hidden="false" customHeight="false" outlineLevel="0" collapsed="false">
      <c r="A49" s="1" t="n">
        <v>40</v>
      </c>
      <c r="B49" s="4" t="n">
        <f aca="false">$B$2/256*A49</f>
        <v>0.390625</v>
      </c>
      <c r="C49" s="5" t="n">
        <f aca="false">( $B$6 +$B$4 ) * ( ( $B$1 /$B$4 ) - $B49 / ( $B$4 + $B$5 )   )</f>
        <v>4.169375</v>
      </c>
      <c r="D49" s="1" t="n">
        <f aca="false">IF(  $B49&lt;$B$1, -1, 1 )</f>
        <v>-1</v>
      </c>
      <c r="N49" s="1" t="n">
        <v>225</v>
      </c>
      <c r="O49" s="6" t="n">
        <f aca="false">C234</f>
        <v>2.362734375</v>
      </c>
      <c r="P49" s="6" t="n">
        <f aca="false">E234</f>
        <v>2.389</v>
      </c>
      <c r="Q49" s="6" t="n">
        <f aca="false">F234</f>
        <v>3.364</v>
      </c>
      <c r="R49" s="6"/>
      <c r="S49" s="6" t="n">
        <f aca="false">H234</f>
        <v>1.001265625</v>
      </c>
      <c r="T49" s="6" t="n">
        <f aca="false">I234</f>
        <v>0.975</v>
      </c>
      <c r="U49" s="6" t="n">
        <f aca="false">S49-T49</f>
        <v>0.0262656249999993</v>
      </c>
    </row>
    <row r="50" customFormat="false" ht="13.8" hidden="false" customHeight="false" outlineLevel="0" collapsed="false">
      <c r="A50" s="1" t="n">
        <v>41</v>
      </c>
      <c r="B50" s="4" t="n">
        <f aca="false">$B$2/256*A50</f>
        <v>0.400390625</v>
      </c>
      <c r="C50" s="5" t="n">
        <f aca="false">( $B$6 +$B$4 ) * ( ( $B$1 /$B$4 ) - $B50 / ( $B$4 + $B$5 )   )</f>
        <v>4.159609375</v>
      </c>
      <c r="D50" s="1" t="n">
        <f aca="false">IF(  $B50&lt;$B$1, -1, 1 )</f>
        <v>-1</v>
      </c>
      <c r="N50" s="1" t="n">
        <v>250</v>
      </c>
      <c r="O50" s="6" t="n">
        <f aca="false">C259</f>
        <v>2.11859375</v>
      </c>
      <c r="P50" s="6" t="n">
        <f aca="false">E259</f>
        <v>2.148</v>
      </c>
      <c r="Q50" s="6" t="n">
        <f aca="false">F259</f>
        <v>3.132</v>
      </c>
      <c r="R50" s="6"/>
      <c r="S50" s="6" t="n">
        <f aca="false">H259</f>
        <v>1.01340625</v>
      </c>
      <c r="T50" s="6" t="n">
        <f aca="false">I259</f>
        <v>0.984</v>
      </c>
      <c r="U50" s="6" t="n">
        <f aca="false">S50-T50</f>
        <v>0.0294062499999996</v>
      </c>
    </row>
    <row r="51" customFormat="false" ht="13.8" hidden="false" customHeight="false" outlineLevel="0" collapsed="false">
      <c r="A51" s="1" t="n">
        <v>42</v>
      </c>
      <c r="B51" s="4" t="n">
        <f aca="false">$B$2/256*A51</f>
        <v>0.41015625</v>
      </c>
      <c r="C51" s="5" t="n">
        <f aca="false">( $B$6 +$B$4 ) * ( ( $B$1 /$B$4 ) - $B51 / ( $B$4 + $B$5 )   )</f>
        <v>4.14984375</v>
      </c>
      <c r="D51" s="1" t="n">
        <f aca="false">IF(  $B51&lt;$B$1, -1, 1 )</f>
        <v>-1</v>
      </c>
      <c r="O51" s="6"/>
      <c r="P51" s="6"/>
      <c r="Q51" s="6"/>
      <c r="R51" s="6"/>
      <c r="S51" s="6"/>
      <c r="T51" s="6"/>
      <c r="U51" s="6"/>
    </row>
    <row r="52" customFormat="false" ht="13.8" hidden="false" customHeight="false" outlineLevel="0" collapsed="false">
      <c r="A52" s="1" t="n">
        <v>43</v>
      </c>
      <c r="B52" s="4" t="n">
        <f aca="false">$B$2/256*A52</f>
        <v>0.419921875</v>
      </c>
      <c r="C52" s="5" t="n">
        <f aca="false">( $B$6 +$B$4 ) * ( ( $B$1 /$B$4 ) - $B52 / ( $B$4 + $B$5 )   )</f>
        <v>4.140078125</v>
      </c>
      <c r="D52" s="1" t="n">
        <f aca="false">IF(  $B52&lt;$B$1, -1, 1 )</f>
        <v>-1</v>
      </c>
      <c r="O52" s="6"/>
      <c r="P52" s="6"/>
      <c r="Q52" s="6"/>
      <c r="R52" s="6" t="s">
        <v>21</v>
      </c>
      <c r="S52" s="6" t="n">
        <f aca="false">AVERAGE(S40:S50)</f>
        <v>0.946612215909091</v>
      </c>
      <c r="T52" s="6"/>
      <c r="U52" s="6"/>
    </row>
    <row r="53" customFormat="false" ht="13.8" hidden="false" customHeight="false" outlineLevel="0" collapsed="false">
      <c r="A53" s="1" t="n">
        <v>44</v>
      </c>
      <c r="B53" s="4" t="n">
        <f aca="false">$B$2/256*A53</f>
        <v>0.4296875</v>
      </c>
      <c r="C53" s="5" t="n">
        <f aca="false">( $B$6 +$B$4 ) * ( ( $B$1 /$B$4 ) - $B53 / ( $B$4 + $B$5 )   )</f>
        <v>4.1303125</v>
      </c>
      <c r="D53" s="1" t="n">
        <f aca="false">IF(  $B53&lt;$B$1, -1, 1 )</f>
        <v>-1</v>
      </c>
      <c r="O53" s="6"/>
      <c r="P53" s="6"/>
      <c r="Q53" s="6"/>
      <c r="R53" s="6"/>
      <c r="S53" s="6"/>
      <c r="T53" s="6"/>
      <c r="U53" s="6"/>
    </row>
    <row r="54" customFormat="false" ht="13.8" hidden="false" customHeight="false" outlineLevel="0" collapsed="false">
      <c r="A54" s="1" t="n">
        <v>45</v>
      </c>
      <c r="B54" s="4" t="n">
        <f aca="false">$B$2/256*A54</f>
        <v>0.439453125</v>
      </c>
      <c r="C54" s="5" t="n">
        <f aca="false">( $B$6 +$B$4 ) * ( ( $B$1 /$B$4 ) - $B54 / ( $B$4 + $B$5 )   )</f>
        <v>4.120546875</v>
      </c>
      <c r="D54" s="1" t="n">
        <f aca="false">IF(  $B54&lt;$B$1, -1, 1 )</f>
        <v>-1</v>
      </c>
      <c r="O54" s="6"/>
      <c r="P54" s="6"/>
      <c r="Q54" s="6"/>
      <c r="R54" s="6"/>
      <c r="S54" s="6"/>
      <c r="T54" s="6"/>
      <c r="U54" s="6"/>
    </row>
    <row r="55" customFormat="false" ht="13.8" hidden="false" customHeight="false" outlineLevel="0" collapsed="false">
      <c r="A55" s="1" t="n">
        <v>46</v>
      </c>
      <c r="B55" s="4" t="n">
        <f aca="false">$B$2/256*A55</f>
        <v>0.44921875</v>
      </c>
      <c r="C55" s="5" t="n">
        <f aca="false">( $B$6 +$B$4 ) * ( ( $B$1 /$B$4 ) - $B55 / ( $B$4 + $B$5 )   )</f>
        <v>4.11078125</v>
      </c>
      <c r="D55" s="1" t="n">
        <f aca="false">IF(  $B55&lt;$B$1, -1, 1 )</f>
        <v>-1</v>
      </c>
      <c r="O55" s="6"/>
      <c r="P55" s="6"/>
      <c r="Q55" s="6"/>
      <c r="R55" s="6"/>
      <c r="S55" s="6"/>
      <c r="T55" s="6"/>
      <c r="U55" s="6"/>
    </row>
    <row r="56" customFormat="false" ht="13.8" hidden="false" customHeight="false" outlineLevel="0" collapsed="false">
      <c r="A56" s="1" t="n">
        <v>47</v>
      </c>
      <c r="B56" s="4" t="n">
        <f aca="false">$B$2/256*A56</f>
        <v>0.458984375</v>
      </c>
      <c r="C56" s="5" t="n">
        <f aca="false">( $B$6 +$B$4 ) * ( ( $B$1 /$B$4 ) - $B56 / ( $B$4 + $B$5 )   )</f>
        <v>4.101015625</v>
      </c>
      <c r="D56" s="1" t="n">
        <f aca="false">IF(  $B56&lt;$B$1, -1, 1 )</f>
        <v>-1</v>
      </c>
      <c r="O56" s="6"/>
      <c r="P56" s="6"/>
      <c r="Q56" s="6"/>
      <c r="R56" s="6"/>
      <c r="S56" s="6"/>
      <c r="T56" s="6"/>
      <c r="U56" s="6"/>
    </row>
    <row r="57" customFormat="false" ht="13.8" hidden="false" customHeight="false" outlineLevel="0" collapsed="false">
      <c r="A57" s="1" t="n">
        <v>48</v>
      </c>
      <c r="B57" s="4" t="n">
        <f aca="false">$B$2/256*A57</f>
        <v>0.46875</v>
      </c>
      <c r="C57" s="5" t="n">
        <f aca="false">( $B$6 +$B$4 ) * ( ( $B$1 /$B$4 ) - $B57 / ( $B$4 + $B$5 )   )</f>
        <v>4.09125</v>
      </c>
      <c r="D57" s="1" t="n">
        <f aca="false">IF(  $B57&lt;$B$1, -1, 1 )</f>
        <v>-1</v>
      </c>
      <c r="O57" s="6"/>
      <c r="P57" s="6"/>
      <c r="Q57" s="6"/>
      <c r="R57" s="6"/>
      <c r="S57" s="6"/>
      <c r="T57" s="6"/>
      <c r="U57" s="6"/>
    </row>
    <row r="58" customFormat="false" ht="13.8" hidden="false" customHeight="false" outlineLevel="0" collapsed="false">
      <c r="A58" s="1" t="n">
        <v>49</v>
      </c>
      <c r="B58" s="4" t="n">
        <f aca="false">$B$2/256*A58</f>
        <v>0.478515625</v>
      </c>
      <c r="C58" s="5" t="n">
        <f aca="false">( $B$6 +$B$4 ) * ( ( $B$1 /$B$4 ) - $B58 / ( $B$4 + $B$5 )   )</f>
        <v>4.081484375</v>
      </c>
      <c r="D58" s="1" t="n">
        <f aca="false">IF(  $B58&lt;$B$1, -1, 1 )</f>
        <v>-1</v>
      </c>
      <c r="O58" s="6"/>
      <c r="P58" s="6"/>
      <c r="Q58" s="6"/>
      <c r="R58" s="6"/>
      <c r="S58" s="6"/>
      <c r="T58" s="6"/>
      <c r="U58" s="6"/>
    </row>
    <row r="59" customFormat="false" ht="13.8" hidden="false" customHeight="false" outlineLevel="0" collapsed="false">
      <c r="A59" s="1" t="n">
        <v>50</v>
      </c>
      <c r="B59" s="4" t="n">
        <f aca="false">$B$2/256*A59</f>
        <v>0.48828125</v>
      </c>
      <c r="C59" s="5" t="n">
        <f aca="false">( $B$6 +$B$4 ) * ( ( $B$1 /$B$4 ) - $B59 / ( $B$4 + $B$5 )   )</f>
        <v>4.07171875</v>
      </c>
      <c r="D59" s="1" t="n">
        <f aca="false">IF(  $B59&lt;$B$1, -1, 1 )</f>
        <v>-1</v>
      </c>
      <c r="E59" s="1" t="n">
        <v>4.078</v>
      </c>
      <c r="F59" s="1" t="n">
        <v>4.18</v>
      </c>
      <c r="H59" s="1" t="n">
        <f aca="false">F59-C59</f>
        <v>0.108281249999999</v>
      </c>
      <c r="I59" s="1" t="n">
        <f aca="false">F59-E59</f>
        <v>0.101999999999999</v>
      </c>
      <c r="O59" s="6"/>
      <c r="P59" s="6"/>
      <c r="Q59" s="6"/>
      <c r="R59" s="6"/>
      <c r="S59" s="6"/>
      <c r="T59" s="6"/>
      <c r="U59" s="6"/>
    </row>
    <row r="60" customFormat="false" ht="13.8" hidden="false" customHeight="false" outlineLevel="0" collapsed="false">
      <c r="A60" s="1" t="n">
        <v>51</v>
      </c>
      <c r="B60" s="4" t="n">
        <f aca="false">$B$2/256*A60</f>
        <v>0.498046875</v>
      </c>
      <c r="C60" s="5" t="n">
        <f aca="false">( $B$6 +$B$4 ) * ( ( $B$1 /$B$4 ) - $B60 / ( $B$4 + $B$5 )   )</f>
        <v>4.061953125</v>
      </c>
      <c r="D60" s="1" t="n">
        <f aca="false">IF(  $B60&lt;$B$1, -1, 1 )</f>
        <v>-1</v>
      </c>
      <c r="O60" s="6"/>
      <c r="P60" s="6"/>
      <c r="Q60" s="6"/>
      <c r="R60" s="6"/>
      <c r="S60" s="6"/>
      <c r="T60" s="6"/>
      <c r="U60" s="6"/>
    </row>
    <row r="61" customFormat="false" ht="13.8" hidden="false" customHeight="false" outlineLevel="0" collapsed="false">
      <c r="A61" s="1" t="n">
        <v>52</v>
      </c>
      <c r="B61" s="4" t="n">
        <f aca="false">$B$2/256*A61</f>
        <v>0.5078125</v>
      </c>
      <c r="C61" s="5" t="n">
        <f aca="false">( $B$6 +$B$4 ) * ( ( $B$1 /$B$4 ) - $B61 / ( $B$4 + $B$5 )   )</f>
        <v>4.0521875</v>
      </c>
      <c r="D61" s="1" t="n">
        <f aca="false">IF(  $B61&lt;$B$1, -1, 1 )</f>
        <v>-1</v>
      </c>
      <c r="O61" s="6"/>
      <c r="P61" s="6"/>
      <c r="Q61" s="6"/>
      <c r="R61" s="6"/>
      <c r="S61" s="6"/>
      <c r="T61" s="6"/>
      <c r="U61" s="6"/>
    </row>
    <row r="62" customFormat="false" ht="13.8" hidden="false" customHeight="false" outlineLevel="0" collapsed="false">
      <c r="A62" s="1" t="n">
        <v>53</v>
      </c>
      <c r="B62" s="4" t="n">
        <f aca="false">$B$2/256*A62</f>
        <v>0.517578125</v>
      </c>
      <c r="C62" s="5" t="n">
        <f aca="false">( $B$6 +$B$4 ) * ( ( $B$1 /$B$4 ) - $B62 / ( $B$4 + $B$5 )   )</f>
        <v>4.042421875</v>
      </c>
      <c r="D62" s="1" t="n">
        <f aca="false">IF(  $B62&lt;$B$1, -1, 1 )</f>
        <v>-1</v>
      </c>
      <c r="O62" s="6"/>
      <c r="P62" s="6"/>
      <c r="Q62" s="6"/>
      <c r="R62" s="6"/>
      <c r="S62" s="6"/>
      <c r="T62" s="6"/>
      <c r="U62" s="6"/>
    </row>
    <row r="63" customFormat="false" ht="13.8" hidden="false" customHeight="false" outlineLevel="0" collapsed="false">
      <c r="A63" s="1" t="n">
        <v>54</v>
      </c>
      <c r="B63" s="4" t="n">
        <f aca="false">$B$2/256*A63</f>
        <v>0.52734375</v>
      </c>
      <c r="C63" s="5" t="n">
        <f aca="false">( $B$6 +$B$4 ) * ( ( $B$1 /$B$4 ) - $B63 / ( $B$4 + $B$5 )   )</f>
        <v>4.03265625</v>
      </c>
      <c r="D63" s="1" t="n">
        <f aca="false">IF(  $B63&lt;$B$1, -1, 1 )</f>
        <v>-1</v>
      </c>
      <c r="O63" s="6"/>
      <c r="P63" s="6"/>
      <c r="Q63" s="6"/>
      <c r="R63" s="6"/>
      <c r="S63" s="6"/>
      <c r="T63" s="6"/>
      <c r="U63" s="6"/>
    </row>
    <row r="64" customFormat="false" ht="13.8" hidden="false" customHeight="false" outlineLevel="0" collapsed="false">
      <c r="A64" s="1" t="n">
        <v>55</v>
      </c>
      <c r="B64" s="4" t="n">
        <f aca="false">$B$2/256*A64</f>
        <v>0.537109375</v>
      </c>
      <c r="C64" s="5" t="n">
        <f aca="false">( $B$6 +$B$4 ) * ( ( $B$1 /$B$4 ) - $B64 / ( $B$4 + $B$5 )   )</f>
        <v>4.022890625</v>
      </c>
      <c r="D64" s="1" t="n">
        <f aca="false">IF(  $B64&lt;$B$1, -1, 1 )</f>
        <v>-1</v>
      </c>
      <c r="O64" s="6"/>
      <c r="P64" s="6"/>
      <c r="Q64" s="6"/>
      <c r="R64" s="6"/>
      <c r="S64" s="6"/>
      <c r="T64" s="6"/>
      <c r="U64" s="6"/>
    </row>
    <row r="65" customFormat="false" ht="13.8" hidden="false" customHeight="false" outlineLevel="0" collapsed="false">
      <c r="A65" s="1" t="n">
        <v>56</v>
      </c>
      <c r="B65" s="4" t="n">
        <f aca="false">$B$2/256*A65</f>
        <v>0.546875</v>
      </c>
      <c r="C65" s="5" t="n">
        <f aca="false">( $B$6 +$B$4 ) * ( ( $B$1 /$B$4 ) - $B65 / ( $B$4 + $B$5 )   )</f>
        <v>4.013125</v>
      </c>
      <c r="D65" s="1" t="n">
        <f aca="false">IF(  $B65&lt;$B$1, -1, 1 )</f>
        <v>-1</v>
      </c>
      <c r="O65" s="6"/>
      <c r="P65" s="6"/>
      <c r="Q65" s="6"/>
      <c r="R65" s="6"/>
      <c r="S65" s="6"/>
      <c r="T65" s="6"/>
      <c r="U65" s="6"/>
    </row>
    <row r="66" customFormat="false" ht="13.8" hidden="false" customHeight="false" outlineLevel="0" collapsed="false">
      <c r="A66" s="1" t="n">
        <v>57</v>
      </c>
      <c r="B66" s="4" t="n">
        <f aca="false">$B$2/256*A66</f>
        <v>0.556640625</v>
      </c>
      <c r="C66" s="5" t="n">
        <f aca="false">( $B$6 +$B$4 ) * ( ( $B$1 /$B$4 ) - $B66 / ( $B$4 + $B$5 )   )</f>
        <v>4.003359375</v>
      </c>
      <c r="D66" s="1" t="n">
        <f aca="false">IF(  $B66&lt;$B$1, -1, 1 )</f>
        <v>-1</v>
      </c>
      <c r="O66" s="6"/>
      <c r="P66" s="6"/>
      <c r="Q66" s="6"/>
      <c r="R66" s="6"/>
      <c r="S66" s="6"/>
      <c r="T66" s="6"/>
      <c r="U66" s="6"/>
    </row>
    <row r="67" customFormat="false" ht="13.8" hidden="false" customHeight="false" outlineLevel="0" collapsed="false">
      <c r="A67" s="1" t="n">
        <v>58</v>
      </c>
      <c r="B67" s="4" t="n">
        <f aca="false">$B$2/256*A67</f>
        <v>0.56640625</v>
      </c>
      <c r="C67" s="5" t="n">
        <f aca="false">( $B$6 +$B$4 ) * ( ( $B$1 /$B$4 ) - $B67 / ( $B$4 + $B$5 )   )</f>
        <v>3.99359375</v>
      </c>
      <c r="D67" s="1" t="n">
        <f aca="false">IF(  $B67&lt;$B$1, -1, 1 )</f>
        <v>-1</v>
      </c>
      <c r="O67" s="6"/>
      <c r="P67" s="6"/>
      <c r="Q67" s="6"/>
      <c r="R67" s="6"/>
      <c r="S67" s="6"/>
      <c r="T67" s="6"/>
      <c r="U67" s="6"/>
    </row>
    <row r="68" customFormat="false" ht="13.8" hidden="false" customHeight="false" outlineLevel="0" collapsed="false">
      <c r="A68" s="1" t="n">
        <v>59</v>
      </c>
      <c r="B68" s="4" t="n">
        <f aca="false">$B$2/256*A68</f>
        <v>0.576171875</v>
      </c>
      <c r="C68" s="5" t="n">
        <f aca="false">( $B$6 +$B$4 ) * ( ( $B$1 /$B$4 ) - $B68 / ( $B$4 + $B$5 )   )</f>
        <v>3.983828125</v>
      </c>
      <c r="D68" s="1" t="n">
        <f aca="false">IF(  $B68&lt;$B$1, -1, 1 )</f>
        <v>-1</v>
      </c>
      <c r="O68" s="6"/>
      <c r="P68" s="6"/>
      <c r="Q68" s="6"/>
      <c r="R68" s="6"/>
      <c r="S68" s="6"/>
      <c r="T68" s="6"/>
      <c r="U68" s="6"/>
    </row>
    <row r="69" customFormat="false" ht="13.8" hidden="false" customHeight="false" outlineLevel="0" collapsed="false">
      <c r="A69" s="1" t="n">
        <v>60</v>
      </c>
      <c r="B69" s="4" t="n">
        <f aca="false">$B$2/256*A69</f>
        <v>0.5859375</v>
      </c>
      <c r="C69" s="5" t="n">
        <f aca="false">( $B$6 +$B$4 ) * ( ( $B$1 /$B$4 ) - $B69 / ( $B$4 + $B$5 )   )</f>
        <v>3.9740625</v>
      </c>
      <c r="D69" s="1" t="n">
        <f aca="false">IF(  $B69&lt;$B$1, -1, 1 )</f>
        <v>-1</v>
      </c>
      <c r="O69" s="6"/>
      <c r="P69" s="6"/>
      <c r="Q69" s="6"/>
      <c r="R69" s="6"/>
      <c r="S69" s="6"/>
      <c r="T69" s="6"/>
      <c r="U69" s="6"/>
    </row>
    <row r="70" customFormat="false" ht="13.8" hidden="false" customHeight="false" outlineLevel="0" collapsed="false">
      <c r="A70" s="1" t="n">
        <v>61</v>
      </c>
      <c r="B70" s="4" t="n">
        <f aca="false">$B$2/256*A70</f>
        <v>0.595703125</v>
      </c>
      <c r="C70" s="5" t="n">
        <f aca="false">( $B$6 +$B$4 ) * ( ( $B$1 /$B$4 ) - $B70 / ( $B$4 + $B$5 )   )</f>
        <v>3.964296875</v>
      </c>
      <c r="D70" s="1" t="n">
        <f aca="false">IF(  $B70&lt;$B$1, -1, 1 )</f>
        <v>-1</v>
      </c>
    </row>
    <row r="71" customFormat="false" ht="13.8" hidden="false" customHeight="false" outlineLevel="0" collapsed="false">
      <c r="A71" s="1" t="n">
        <v>62</v>
      </c>
      <c r="B71" s="4" t="n">
        <f aca="false">$B$2/256*A71</f>
        <v>0.60546875</v>
      </c>
      <c r="C71" s="5" t="n">
        <f aca="false">( $B$6 +$B$4 ) * ( ( $B$1 /$B$4 ) - $B71 / ( $B$4 + $B$5 )   )</f>
        <v>3.95453125</v>
      </c>
      <c r="D71" s="1" t="n">
        <f aca="false">IF(  $B71&lt;$B$1, -1, 1 )</f>
        <v>-1</v>
      </c>
    </row>
    <row r="72" customFormat="false" ht="13.8" hidden="false" customHeight="false" outlineLevel="0" collapsed="false">
      <c r="A72" s="1" t="n">
        <v>63</v>
      </c>
      <c r="B72" s="4" t="n">
        <f aca="false">$B$2/256*A72</f>
        <v>0.615234375</v>
      </c>
      <c r="C72" s="5" t="n">
        <f aca="false">( $B$6 +$B$4 ) * ( ( $B$1 /$B$4 ) - $B72 / ( $B$4 + $B$5 )   )</f>
        <v>3.944765625</v>
      </c>
      <c r="D72" s="1" t="n">
        <f aca="false">IF(  $B72&lt;$B$1, -1, 1 )</f>
        <v>-1</v>
      </c>
    </row>
    <row r="73" customFormat="false" ht="13.8" hidden="false" customHeight="false" outlineLevel="0" collapsed="false">
      <c r="A73" s="1" t="n">
        <v>64</v>
      </c>
      <c r="B73" s="4" t="n">
        <f aca="false">$B$2/256*A73</f>
        <v>0.625</v>
      </c>
      <c r="C73" s="5" t="n">
        <f aca="false">( $B$6 +$B$4 ) * ( ( $B$1 /$B$4 ) - $B73 / ( $B$4 + $B$5 )   )</f>
        <v>3.935</v>
      </c>
      <c r="D73" s="1" t="n">
        <f aca="false">IF(  $B73&lt;$B$1, -1, 1 )</f>
        <v>-1</v>
      </c>
    </row>
    <row r="74" customFormat="false" ht="13.8" hidden="false" customHeight="false" outlineLevel="0" collapsed="false">
      <c r="A74" s="1" t="n">
        <v>65</v>
      </c>
      <c r="B74" s="4" t="n">
        <f aca="false">$B$2/256*A74</f>
        <v>0.634765625</v>
      </c>
      <c r="C74" s="5" t="n">
        <f aca="false">( $B$6 +$B$4 ) * ( ( $B$1 /$B$4 ) - $B74 / ( $B$4 + $B$5 )   )</f>
        <v>3.925234375</v>
      </c>
      <c r="D74" s="1" t="n">
        <f aca="false">IF(  $B74&lt;$B$1, -1, 1 )</f>
        <v>-1</v>
      </c>
    </row>
    <row r="75" customFormat="false" ht="13.8" hidden="false" customHeight="false" outlineLevel="0" collapsed="false">
      <c r="A75" s="1" t="n">
        <v>66</v>
      </c>
      <c r="B75" s="4" t="n">
        <f aca="false">$B$2/256*A75</f>
        <v>0.64453125</v>
      </c>
      <c r="C75" s="5" t="n">
        <f aca="false">( $B$6 +$B$4 ) * ( ( $B$1 /$B$4 ) - $B75 / ( $B$4 + $B$5 )   )</f>
        <v>3.91546875</v>
      </c>
      <c r="D75" s="1" t="n">
        <f aca="false">IF(  $B75&lt;$B$1, -1, 1 )</f>
        <v>-1</v>
      </c>
    </row>
    <row r="76" customFormat="false" ht="13.8" hidden="false" customHeight="false" outlineLevel="0" collapsed="false">
      <c r="A76" s="1" t="n">
        <v>67</v>
      </c>
      <c r="B76" s="4" t="n">
        <f aca="false">$B$2/256*A76</f>
        <v>0.654296875</v>
      </c>
      <c r="C76" s="5" t="n">
        <f aca="false">( $B$6 +$B$4 ) * ( ( $B$1 /$B$4 ) - $B76 / ( $B$4 + $B$5 )   )</f>
        <v>3.905703125</v>
      </c>
      <c r="D76" s="1" t="n">
        <f aca="false">IF(  $B76&lt;$B$1, -1, 1 )</f>
        <v>-1</v>
      </c>
    </row>
    <row r="77" customFormat="false" ht="13.8" hidden="false" customHeight="false" outlineLevel="0" collapsed="false">
      <c r="A77" s="1" t="n">
        <v>68</v>
      </c>
      <c r="B77" s="4" t="n">
        <f aca="false">$B$2/256*A77</f>
        <v>0.6640625</v>
      </c>
      <c r="C77" s="5" t="n">
        <f aca="false">( $B$6 +$B$4 ) * ( ( $B$1 /$B$4 ) - $B77 / ( $B$4 + $B$5 )   )</f>
        <v>3.8959375</v>
      </c>
      <c r="D77" s="1" t="n">
        <f aca="false">IF(  $B77&lt;$B$1, -1, 1 )</f>
        <v>-1</v>
      </c>
    </row>
    <row r="78" customFormat="false" ht="13.8" hidden="false" customHeight="false" outlineLevel="0" collapsed="false">
      <c r="A78" s="1" t="n">
        <v>69</v>
      </c>
      <c r="B78" s="4" t="n">
        <f aca="false">$B$2/256*A78</f>
        <v>0.673828125</v>
      </c>
      <c r="C78" s="5" t="n">
        <f aca="false">( $B$6 +$B$4 ) * ( ( $B$1 /$B$4 ) - $B78 / ( $B$4 + $B$5 )   )</f>
        <v>3.886171875</v>
      </c>
      <c r="D78" s="1" t="n">
        <f aca="false">IF(  $B78&lt;$B$1, -1, 1 )</f>
        <v>-1</v>
      </c>
    </row>
    <row r="79" customFormat="false" ht="13.8" hidden="false" customHeight="false" outlineLevel="0" collapsed="false">
      <c r="A79" s="1" t="n">
        <v>70</v>
      </c>
      <c r="B79" s="4" t="n">
        <f aca="false">$B$2/256*A79</f>
        <v>0.68359375</v>
      </c>
      <c r="C79" s="5" t="n">
        <f aca="false">( $B$6 +$B$4 ) * ( ( $B$1 /$B$4 ) - $B79 / ( $B$4 + $B$5 )   )</f>
        <v>3.87640625</v>
      </c>
      <c r="D79" s="1" t="n">
        <f aca="false">IF(  $B79&lt;$B$1, -1, 1 )</f>
        <v>-1</v>
      </c>
    </row>
    <row r="80" customFormat="false" ht="13.8" hidden="false" customHeight="false" outlineLevel="0" collapsed="false">
      <c r="A80" s="1" t="n">
        <v>71</v>
      </c>
      <c r="B80" s="4" t="n">
        <f aca="false">$B$2/256*A80</f>
        <v>0.693359375</v>
      </c>
      <c r="C80" s="5" t="n">
        <f aca="false">( $B$6 +$B$4 ) * ( ( $B$1 /$B$4 ) - $B80 / ( $B$4 + $B$5 )   )</f>
        <v>3.866640625</v>
      </c>
      <c r="D80" s="1" t="n">
        <f aca="false">IF(  $B80&lt;$B$1, -1, 1 )</f>
        <v>-1</v>
      </c>
    </row>
    <row r="81" customFormat="false" ht="13.8" hidden="false" customHeight="false" outlineLevel="0" collapsed="false">
      <c r="A81" s="1" t="n">
        <v>72</v>
      </c>
      <c r="B81" s="4" t="n">
        <f aca="false">$B$2/256*A81</f>
        <v>0.703125</v>
      </c>
      <c r="C81" s="5" t="n">
        <f aca="false">( $B$6 +$B$4 ) * ( ( $B$1 /$B$4 ) - $B81 / ( $B$4 + $B$5 )   )</f>
        <v>3.856875</v>
      </c>
      <c r="D81" s="1" t="n">
        <f aca="false">IF(  $B81&lt;$B$1, -1, 1 )</f>
        <v>-1</v>
      </c>
    </row>
    <row r="82" customFormat="false" ht="13.8" hidden="false" customHeight="false" outlineLevel="0" collapsed="false">
      <c r="A82" s="1" t="n">
        <v>73</v>
      </c>
      <c r="B82" s="4" t="n">
        <f aca="false">$B$2/256*A82</f>
        <v>0.712890625</v>
      </c>
      <c r="C82" s="5" t="n">
        <f aca="false">( $B$6 +$B$4 ) * ( ( $B$1 /$B$4 ) - $B82 / ( $B$4 + $B$5 )   )</f>
        <v>3.847109375</v>
      </c>
      <c r="D82" s="1" t="n">
        <f aca="false">IF(  $B82&lt;$B$1, -1, 1 )</f>
        <v>-1</v>
      </c>
    </row>
    <row r="83" customFormat="false" ht="13.8" hidden="false" customHeight="false" outlineLevel="0" collapsed="false">
      <c r="A83" s="1" t="n">
        <v>74</v>
      </c>
      <c r="B83" s="4" t="n">
        <f aca="false">$B$2/256*A83</f>
        <v>0.72265625</v>
      </c>
      <c r="C83" s="5" t="n">
        <f aca="false">( $B$6 +$B$4 ) * ( ( $B$1 /$B$4 ) - $B83 / ( $B$4 + $B$5 )   )</f>
        <v>3.83734375</v>
      </c>
      <c r="D83" s="1" t="n">
        <f aca="false">IF(  $B83&lt;$B$1, -1, 1 )</f>
        <v>-1</v>
      </c>
    </row>
    <row r="84" customFormat="false" ht="13.8" hidden="false" customHeight="false" outlineLevel="0" collapsed="false">
      <c r="A84" s="1" t="n">
        <v>75</v>
      </c>
      <c r="B84" s="4" t="n">
        <f aca="false">$B$2/256*A84</f>
        <v>0.732421875</v>
      </c>
      <c r="C84" s="5" t="n">
        <f aca="false">( $B$6 +$B$4 ) * ( ( $B$1 /$B$4 ) - $B84 / ( $B$4 + $B$5 )   )</f>
        <v>3.827578125</v>
      </c>
      <c r="D84" s="1" t="n">
        <f aca="false">IF(  $B84&lt;$B$1, -1, 1 )</f>
        <v>-1</v>
      </c>
      <c r="E84" s="1" t="n">
        <v>3.836</v>
      </c>
      <c r="F84" s="1" t="n">
        <v>4.98</v>
      </c>
      <c r="H84" s="1" t="n">
        <f aca="false">F84-C84</f>
        <v>1.152421875</v>
      </c>
      <c r="I84" s="1" t="n">
        <f aca="false">F84-E84</f>
        <v>1.144</v>
      </c>
    </row>
    <row r="85" customFormat="false" ht="13.8" hidden="false" customHeight="false" outlineLevel="0" collapsed="false">
      <c r="A85" s="1" t="n">
        <v>76</v>
      </c>
      <c r="B85" s="4" t="n">
        <f aca="false">$B$2/256*A85</f>
        <v>0.7421875</v>
      </c>
      <c r="C85" s="5" t="n">
        <f aca="false">( $B$6 +$B$4 ) * ( ( $B$1 /$B$4 ) - $B85 / ( $B$4 + $B$5 )   )</f>
        <v>3.8178125</v>
      </c>
      <c r="D85" s="1" t="n">
        <f aca="false">IF(  $B85&lt;$B$1, -1, 1 )</f>
        <v>-1</v>
      </c>
    </row>
    <row r="86" customFormat="false" ht="13.8" hidden="false" customHeight="false" outlineLevel="0" collapsed="false">
      <c r="A86" s="1" t="n">
        <v>77</v>
      </c>
      <c r="B86" s="4" t="n">
        <f aca="false">$B$2/256*A86</f>
        <v>0.751953125</v>
      </c>
      <c r="C86" s="5" t="n">
        <f aca="false">( $B$6 +$B$4 ) * ( ( $B$1 /$B$4 ) - $B86 / ( $B$4 + $B$5 )   )</f>
        <v>3.808046875</v>
      </c>
      <c r="D86" s="1" t="n">
        <f aca="false">IF(  $B86&lt;$B$1, -1, 1 )</f>
        <v>-1</v>
      </c>
      <c r="P86" s="1" t="s">
        <v>22</v>
      </c>
      <c r="Q86" s="1" t="s">
        <v>23</v>
      </c>
      <c r="R86" s="1" t="s">
        <v>16</v>
      </c>
      <c r="S86" s="1" t="s">
        <v>17</v>
      </c>
      <c r="T86" s="1" t="s">
        <v>18</v>
      </c>
    </row>
    <row r="87" customFormat="false" ht="13.8" hidden="false" customHeight="false" outlineLevel="0" collapsed="false">
      <c r="A87" s="1" t="n">
        <v>78</v>
      </c>
      <c r="B87" s="4" t="n">
        <f aca="false">$B$2/256*A87</f>
        <v>0.76171875</v>
      </c>
      <c r="C87" s="5" t="n">
        <f aca="false">( $B$6 +$B$4 ) * ( ( $B$1 /$B$4 ) - $B87 / ( $B$4 + $B$5 )   )</f>
        <v>3.79828125</v>
      </c>
      <c r="D87" s="1" t="n">
        <f aca="false">IF(  $B87&lt;$B$1, -1, 1 )</f>
        <v>-1</v>
      </c>
      <c r="P87" s="4" t="n">
        <f aca="false">B49</f>
        <v>0.390625</v>
      </c>
      <c r="Q87" s="1" t="n">
        <v>40</v>
      </c>
      <c r="R87" s="1" t="n">
        <v>4.174</v>
      </c>
      <c r="S87" s="1" t="n">
        <v>5.072</v>
      </c>
      <c r="T87" s="1" t="n">
        <f aca="false">R87-S87</f>
        <v>-0.898</v>
      </c>
    </row>
    <row r="88" customFormat="false" ht="13.8" hidden="false" customHeight="false" outlineLevel="0" collapsed="false">
      <c r="A88" s="1" t="n">
        <v>79</v>
      </c>
      <c r="B88" s="4" t="n">
        <f aca="false">$B$2/256*A88</f>
        <v>0.771484375</v>
      </c>
      <c r="C88" s="5" t="n">
        <f aca="false">( $B$6 +$B$4 ) * ( ( $B$1 /$B$4 ) - $B88 / ( $B$4 + $B$5 )   )</f>
        <v>3.788515625</v>
      </c>
      <c r="D88" s="1" t="n">
        <f aca="false">IF(  $B88&lt;$B$1, -1, 1 )</f>
        <v>-1</v>
      </c>
      <c r="P88" s="4" t="n">
        <f aca="false">B49</f>
        <v>0.390625</v>
      </c>
      <c r="Q88" s="1" t="n">
        <v>50</v>
      </c>
      <c r="R88" s="1" t="n">
        <v>4.078</v>
      </c>
      <c r="S88" s="1" t="n">
        <v>4.976</v>
      </c>
      <c r="T88" s="1" t="n">
        <f aca="false">R88-S88</f>
        <v>-0.898</v>
      </c>
    </row>
    <row r="89" customFormat="false" ht="13.8" hidden="false" customHeight="false" outlineLevel="0" collapsed="false">
      <c r="A89" s="1" t="n">
        <v>80</v>
      </c>
      <c r="B89" s="4" t="n">
        <f aca="false">$B$2/256*A89</f>
        <v>0.78125</v>
      </c>
      <c r="C89" s="5" t="n">
        <f aca="false">( $B$6 +$B$4 ) * ( ( $B$1 /$B$4 ) - $B89 / ( $B$4 + $B$5 )   )</f>
        <v>3.77875</v>
      </c>
      <c r="D89" s="1" t="n">
        <f aca="false">IF(  $B89&lt;$B$1, -1, 1 )</f>
        <v>-1</v>
      </c>
      <c r="P89" s="4" t="n">
        <f aca="false">B69</f>
        <v>0.5859375</v>
      </c>
      <c r="Q89" s="1" t="n">
        <v>60</v>
      </c>
      <c r="R89" s="1" t="n">
        <v>3.981</v>
      </c>
      <c r="S89" s="1" t="n">
        <v>4.892</v>
      </c>
      <c r="T89" s="1" t="n">
        <f aca="false">R89-S89</f>
        <v>-0.911000000000001</v>
      </c>
    </row>
    <row r="90" customFormat="false" ht="13.8" hidden="false" customHeight="false" outlineLevel="0" collapsed="false">
      <c r="A90" s="1" t="n">
        <v>81</v>
      </c>
      <c r="B90" s="4" t="n">
        <f aca="false">$B$2/256*A90</f>
        <v>0.791015625</v>
      </c>
      <c r="C90" s="5" t="n">
        <f aca="false">( $B$6 +$B$4 ) * ( ( $B$1 /$B$4 ) - $B90 / ( $B$4 + $B$5 )   )</f>
        <v>3.768984375</v>
      </c>
      <c r="D90" s="1" t="n">
        <f aca="false">IF(  $B90&lt;$B$1, -1, 1 )</f>
        <v>-1</v>
      </c>
      <c r="P90" s="4" t="n">
        <f aca="false">B79</f>
        <v>0.68359375</v>
      </c>
      <c r="Q90" s="1" t="n">
        <v>70</v>
      </c>
      <c r="R90" s="1" t="n">
        <v>3.885</v>
      </c>
      <c r="S90" s="1" t="n">
        <v>4.8</v>
      </c>
      <c r="T90" s="1" t="n">
        <f aca="false">R90-S90</f>
        <v>-0.915</v>
      </c>
    </row>
    <row r="91" customFormat="false" ht="13.8" hidden="false" customHeight="false" outlineLevel="0" collapsed="false">
      <c r="A91" s="1" t="n">
        <v>82</v>
      </c>
      <c r="B91" s="4" t="n">
        <f aca="false">$B$2/256*A91</f>
        <v>0.80078125</v>
      </c>
      <c r="C91" s="5" t="n">
        <f aca="false">( $B$6 +$B$4 ) * ( ( $B$1 /$B$4 ) - $B91 / ( $B$4 + $B$5 )   )</f>
        <v>3.75921875</v>
      </c>
      <c r="D91" s="1" t="n">
        <f aca="false">IF(  $B91&lt;$B$1, -1, 1 )</f>
        <v>1</v>
      </c>
      <c r="P91" s="4" t="n">
        <f aca="false">B89</f>
        <v>0.78125</v>
      </c>
      <c r="Q91" s="1" t="n">
        <v>80</v>
      </c>
      <c r="R91" s="1" t="n">
        <v>3.788</v>
      </c>
      <c r="S91" s="1" t="n">
        <v>4.708</v>
      </c>
      <c r="T91" s="1" t="n">
        <f aca="false">R91-S91</f>
        <v>-0.92</v>
      </c>
    </row>
    <row r="92" customFormat="false" ht="13.8" hidden="false" customHeight="false" outlineLevel="0" collapsed="false">
      <c r="A92" s="1" t="n">
        <v>83</v>
      </c>
      <c r="B92" s="4" t="n">
        <f aca="false">$B$2/256*A92</f>
        <v>0.810546875</v>
      </c>
      <c r="C92" s="5" t="n">
        <f aca="false">( $B$6 +$B$4 ) * ( ( $B$1 /$B$4 ) - $B92 / ( $B$4 + $B$5 )   )</f>
        <v>3.749453125</v>
      </c>
      <c r="D92" s="1" t="n">
        <f aca="false">IF(  $B92&lt;$B$1, -1, 1 )</f>
        <v>1</v>
      </c>
      <c r="P92" s="4" t="n">
        <f aca="false">B99</f>
        <v>0.87890625</v>
      </c>
      <c r="Q92" s="1" t="n">
        <v>90</v>
      </c>
      <c r="R92" s="1" t="n">
        <v>3.692</v>
      </c>
      <c r="S92" s="1" t="n">
        <v>4.616</v>
      </c>
      <c r="T92" s="1" t="n">
        <f aca="false">R92-S92</f>
        <v>-0.924</v>
      </c>
    </row>
    <row r="93" customFormat="false" ht="13.8" hidden="false" customHeight="false" outlineLevel="0" collapsed="false">
      <c r="A93" s="1" t="n">
        <v>84</v>
      </c>
      <c r="B93" s="4" t="n">
        <f aca="false">$B$2/256*A93</f>
        <v>0.8203125</v>
      </c>
      <c r="C93" s="5" t="n">
        <f aca="false">( $B$6 +$B$4 ) * ( ( $B$1 /$B$4 ) - $B93 / ( $B$4 + $B$5 )   )</f>
        <v>3.7396875</v>
      </c>
      <c r="D93" s="1" t="n">
        <f aca="false">IF(  $B93&lt;$B$1, -1, 1 )</f>
        <v>1</v>
      </c>
      <c r="P93" s="4" t="n">
        <f aca="false">B109</f>
        <v>0.9765625</v>
      </c>
      <c r="Q93" s="1" t="n">
        <v>100</v>
      </c>
      <c r="R93" s="1" t="n">
        <v>3.595</v>
      </c>
      <c r="S93" s="1" t="n">
        <v>4.516</v>
      </c>
      <c r="T93" s="1" t="n">
        <f aca="false">R93-S93</f>
        <v>-0.921</v>
      </c>
    </row>
    <row r="94" customFormat="false" ht="13.8" hidden="false" customHeight="false" outlineLevel="0" collapsed="false">
      <c r="A94" s="1" t="n">
        <v>85</v>
      </c>
      <c r="B94" s="4" t="n">
        <f aca="false">$B$2/256*A94</f>
        <v>0.830078125</v>
      </c>
      <c r="C94" s="5" t="n">
        <f aca="false">( $B$6 +$B$4 ) * ( ( $B$1 /$B$4 ) - $B94 / ( $B$4 + $B$5 )   )</f>
        <v>3.729921875</v>
      </c>
      <c r="D94" s="1" t="n">
        <f aca="false">IF(  $B94&lt;$B$1, -1, 1 )</f>
        <v>1</v>
      </c>
      <c r="P94" s="4" t="n">
        <f aca="false">B119</f>
        <v>1.07421875</v>
      </c>
      <c r="Q94" s="1" t="n">
        <v>110</v>
      </c>
      <c r="R94" s="1" t="n">
        <v>3.499</v>
      </c>
      <c r="S94" s="1" t="n">
        <v>4.416</v>
      </c>
      <c r="T94" s="1" t="n">
        <f aca="false">R94-S94</f>
        <v>-0.917</v>
      </c>
    </row>
    <row r="95" customFormat="false" ht="13.8" hidden="false" customHeight="false" outlineLevel="0" collapsed="false">
      <c r="A95" s="1" t="n">
        <v>86</v>
      </c>
      <c r="B95" s="4" t="n">
        <f aca="false">$B$2/256*A95</f>
        <v>0.83984375</v>
      </c>
      <c r="C95" s="5" t="n">
        <f aca="false">( $B$6 +$B$4 ) * ( ( $B$1 /$B$4 ) - $B95 / ( $B$4 + $B$5 )   )</f>
        <v>3.72015625</v>
      </c>
      <c r="D95" s="1" t="n">
        <f aca="false">IF(  $B95&lt;$B$1, -1, 1 )</f>
        <v>1</v>
      </c>
      <c r="P95" s="4" t="n">
        <f aca="false">B129</f>
        <v>1.171875</v>
      </c>
      <c r="Q95" s="1" t="n">
        <v>120</v>
      </c>
      <c r="R95" s="1" t="n">
        <v>3.402</v>
      </c>
      <c r="S95" s="1" t="n">
        <v>4.364</v>
      </c>
      <c r="T95" s="1" t="n">
        <f aca="false">R95-S95</f>
        <v>-0.962</v>
      </c>
    </row>
    <row r="96" customFormat="false" ht="13.8" hidden="false" customHeight="false" outlineLevel="0" collapsed="false">
      <c r="A96" s="1" t="n">
        <v>87</v>
      </c>
      <c r="B96" s="4" t="n">
        <f aca="false">$B$2/256*A96</f>
        <v>0.849609375</v>
      </c>
      <c r="C96" s="5" t="n">
        <f aca="false">( $B$6 +$B$4 ) * ( ( $B$1 /$B$4 ) - $B96 / ( $B$4 + $B$5 )   )</f>
        <v>3.710390625</v>
      </c>
      <c r="D96" s="1" t="n">
        <f aca="false">IF(  $B96&lt;$B$1, -1, 1 )</f>
        <v>1</v>
      </c>
      <c r="P96" s="4" t="n">
        <f aca="false">B139</f>
        <v>1.26953125</v>
      </c>
      <c r="Q96" s="1" t="n">
        <v>130</v>
      </c>
      <c r="R96" s="1" t="n">
        <v>3.306</v>
      </c>
      <c r="S96" s="1" t="n">
        <v>4.344</v>
      </c>
      <c r="T96" s="1" t="n">
        <f aca="false">R96-S96</f>
        <v>-1.038</v>
      </c>
    </row>
    <row r="97" customFormat="false" ht="13.8" hidden="false" customHeight="false" outlineLevel="0" collapsed="false">
      <c r="A97" s="1" t="n">
        <v>88</v>
      </c>
      <c r="B97" s="4" t="n">
        <f aca="false">$B$2/256*A97</f>
        <v>0.859375</v>
      </c>
      <c r="C97" s="5" t="n">
        <f aca="false">( $B$6 +$B$4 ) * ( ( $B$1 /$B$4 ) - $B97 / ( $B$4 + $B$5 )   )</f>
        <v>3.700625</v>
      </c>
      <c r="D97" s="1" t="n">
        <f aca="false">IF(  $B97&lt;$B$1, -1, 1 )</f>
        <v>1</v>
      </c>
    </row>
    <row r="98" customFormat="false" ht="13.8" hidden="false" customHeight="false" outlineLevel="0" collapsed="false">
      <c r="A98" s="1" t="n">
        <v>89</v>
      </c>
      <c r="B98" s="4" t="n">
        <f aca="false">$B$2/256*A98</f>
        <v>0.869140625</v>
      </c>
      <c r="C98" s="5" t="n">
        <f aca="false">( $B$6 +$B$4 ) * ( ( $B$1 /$B$4 ) - $B98 / ( $B$4 + $B$5 )   )</f>
        <v>3.690859375</v>
      </c>
      <c r="D98" s="1" t="n">
        <f aca="false">IF(  $B98&lt;$B$1, -1, 1 )</f>
        <v>1</v>
      </c>
    </row>
    <row r="99" customFormat="false" ht="13.8" hidden="false" customHeight="false" outlineLevel="0" collapsed="false">
      <c r="A99" s="1" t="n">
        <v>90</v>
      </c>
      <c r="B99" s="4" t="n">
        <f aca="false">$B$2/256*A99</f>
        <v>0.87890625</v>
      </c>
      <c r="C99" s="5" t="n">
        <f aca="false">( $B$6 +$B$4 ) * ( ( $B$1 /$B$4 ) - $B99 / ( $B$4 + $B$5 )   )</f>
        <v>3.68109375</v>
      </c>
      <c r="D99" s="1" t="n">
        <f aca="false">IF(  $B99&lt;$B$1, -1, 1 )</f>
        <v>1</v>
      </c>
    </row>
    <row r="100" customFormat="false" ht="13.8" hidden="false" customHeight="false" outlineLevel="0" collapsed="false">
      <c r="A100" s="1" t="n">
        <v>91</v>
      </c>
      <c r="B100" s="4" t="n">
        <f aca="false">$B$2/256*A100</f>
        <v>0.888671875</v>
      </c>
      <c r="C100" s="5" t="n">
        <f aca="false">( $B$6 +$B$4 ) * ( ( $B$1 /$B$4 ) - $B100 / ( $B$4 + $B$5 )   )</f>
        <v>3.671328125</v>
      </c>
      <c r="D100" s="1" t="n">
        <f aca="false">IF(  $B100&lt;$B$1, -1, 1 )</f>
        <v>1</v>
      </c>
    </row>
    <row r="101" customFormat="false" ht="13.8" hidden="false" customHeight="false" outlineLevel="0" collapsed="false">
      <c r="A101" s="1" t="n">
        <v>92</v>
      </c>
      <c r="B101" s="4" t="n">
        <f aca="false">$B$2/256*A101</f>
        <v>0.8984375</v>
      </c>
      <c r="C101" s="5" t="n">
        <f aca="false">( $B$6 +$B$4 ) * ( ( $B$1 /$B$4 ) - $B101 / ( $B$4 + $B$5 )   )</f>
        <v>3.6615625</v>
      </c>
      <c r="D101" s="1" t="n">
        <f aca="false">IF(  $B101&lt;$B$1, -1, 1 )</f>
        <v>1</v>
      </c>
    </row>
    <row r="102" customFormat="false" ht="13.8" hidden="false" customHeight="false" outlineLevel="0" collapsed="false">
      <c r="A102" s="1" t="n">
        <v>93</v>
      </c>
      <c r="B102" s="4" t="n">
        <f aca="false">$B$2/256*A102</f>
        <v>0.908203125</v>
      </c>
      <c r="C102" s="5" t="n">
        <f aca="false">( $B$6 +$B$4 ) * ( ( $B$1 /$B$4 ) - $B102 / ( $B$4 + $B$5 )   )</f>
        <v>3.651796875</v>
      </c>
      <c r="D102" s="1" t="n">
        <f aca="false">IF(  $B102&lt;$B$1, -1, 1 )</f>
        <v>1</v>
      </c>
    </row>
    <row r="103" customFormat="false" ht="13.8" hidden="false" customHeight="false" outlineLevel="0" collapsed="false">
      <c r="A103" s="1" t="n">
        <v>94</v>
      </c>
      <c r="B103" s="4" t="n">
        <f aca="false">$B$2/256*A103</f>
        <v>0.91796875</v>
      </c>
      <c r="C103" s="5" t="n">
        <f aca="false">( $B$6 +$B$4 ) * ( ( $B$1 /$B$4 ) - $B103 / ( $B$4 + $B$5 )   )</f>
        <v>3.64203125</v>
      </c>
      <c r="D103" s="1" t="n">
        <f aca="false">IF(  $B103&lt;$B$1, -1, 1 )</f>
        <v>1</v>
      </c>
    </row>
    <row r="104" customFormat="false" ht="13.8" hidden="false" customHeight="false" outlineLevel="0" collapsed="false">
      <c r="A104" s="1" t="n">
        <v>95</v>
      </c>
      <c r="B104" s="4" t="n">
        <f aca="false">$B$2/256*A104</f>
        <v>0.927734375</v>
      </c>
      <c r="C104" s="5" t="n">
        <f aca="false">( $B$6 +$B$4 ) * ( ( $B$1 /$B$4 ) - $B104 / ( $B$4 + $B$5 )   )</f>
        <v>3.632265625</v>
      </c>
      <c r="D104" s="1" t="n">
        <f aca="false">IF(  $B104&lt;$B$1, -1, 1 )</f>
        <v>1</v>
      </c>
    </row>
    <row r="105" customFormat="false" ht="13.8" hidden="false" customHeight="false" outlineLevel="0" collapsed="false">
      <c r="A105" s="1" t="n">
        <v>96</v>
      </c>
      <c r="B105" s="4" t="n">
        <f aca="false">$B$2/256*A105</f>
        <v>0.9375</v>
      </c>
      <c r="C105" s="5" t="n">
        <f aca="false">( $B$6 +$B$4 ) * ( ( $B$1 /$B$4 ) - $B105 / ( $B$4 + $B$5 )   )</f>
        <v>3.6225</v>
      </c>
      <c r="D105" s="1" t="n">
        <f aca="false">IF(  $B105&lt;$B$1, -1, 1 )</f>
        <v>1</v>
      </c>
    </row>
    <row r="106" customFormat="false" ht="13.8" hidden="false" customHeight="false" outlineLevel="0" collapsed="false">
      <c r="A106" s="1" t="n">
        <v>97</v>
      </c>
      <c r="B106" s="4" t="n">
        <f aca="false">$B$2/256*A106</f>
        <v>0.947265625</v>
      </c>
      <c r="C106" s="5" t="n">
        <f aca="false">( $B$6 +$B$4 ) * ( ( $B$1 /$B$4 ) - $B106 / ( $B$4 + $B$5 )   )</f>
        <v>3.612734375</v>
      </c>
      <c r="D106" s="1" t="n">
        <f aca="false">IF(  $B106&lt;$B$1, -1, 1 )</f>
        <v>1</v>
      </c>
    </row>
    <row r="107" customFormat="false" ht="13.8" hidden="false" customHeight="false" outlineLevel="0" collapsed="false">
      <c r="A107" s="1" t="n">
        <v>98</v>
      </c>
      <c r="B107" s="4" t="n">
        <f aca="false">$B$2/256*A107</f>
        <v>0.95703125</v>
      </c>
      <c r="C107" s="5" t="n">
        <f aca="false">( $B$6 +$B$4 ) * ( ( $B$1 /$B$4 ) - $B107 / ( $B$4 + $B$5 )   )</f>
        <v>3.60296875</v>
      </c>
      <c r="D107" s="1" t="n">
        <f aca="false">IF(  $B107&lt;$B$1, -1, 1 )</f>
        <v>1</v>
      </c>
    </row>
    <row r="108" customFormat="false" ht="13.8" hidden="false" customHeight="false" outlineLevel="0" collapsed="false">
      <c r="A108" s="1" t="n">
        <v>99</v>
      </c>
      <c r="B108" s="4" t="n">
        <f aca="false">$B$2/256*A108</f>
        <v>0.966796875</v>
      </c>
      <c r="C108" s="5" t="n">
        <f aca="false">( $B$6 +$B$4 ) * ( ( $B$1 /$B$4 ) - $B108 / ( $B$4 + $B$5 )   )</f>
        <v>3.593203125</v>
      </c>
      <c r="D108" s="1" t="n">
        <f aca="false">IF(  $B108&lt;$B$1, -1, 1 )</f>
        <v>1</v>
      </c>
    </row>
    <row r="109" customFormat="false" ht="13.8" hidden="false" customHeight="false" outlineLevel="0" collapsed="false">
      <c r="A109" s="1" t="n">
        <v>100</v>
      </c>
      <c r="B109" s="4" t="n">
        <f aca="false">$B$2/256*A109</f>
        <v>0.9765625</v>
      </c>
      <c r="C109" s="5" t="n">
        <f aca="false">( $B$6 +$B$4 ) * ( ( $B$1 /$B$4 ) - $B109 / ( $B$4 + $B$5 )   )</f>
        <v>3.5834375</v>
      </c>
      <c r="D109" s="1" t="n">
        <f aca="false">IF(  $B109&lt;$B$1, -1, 1 )</f>
        <v>1</v>
      </c>
      <c r="E109" s="1" t="n">
        <v>3.595</v>
      </c>
      <c r="F109" s="1" t="n">
        <v>4.524</v>
      </c>
      <c r="H109" s="1" t="n">
        <f aca="false">F109-C109</f>
        <v>0.9405625</v>
      </c>
      <c r="I109" s="1" t="n">
        <f aca="false">F109-E109</f>
        <v>0.929</v>
      </c>
    </row>
    <row r="110" customFormat="false" ht="13.8" hidden="false" customHeight="false" outlineLevel="0" collapsed="false">
      <c r="A110" s="1" t="n">
        <v>101</v>
      </c>
      <c r="B110" s="4" t="n">
        <f aca="false">$B$2/256*A110</f>
        <v>0.986328125</v>
      </c>
      <c r="C110" s="5" t="n">
        <f aca="false">( $B$6 +$B$4 ) * ( ( $B$1 /$B$4 ) - $B110 / ( $B$4 + $B$5 )   )</f>
        <v>3.573671875</v>
      </c>
      <c r="D110" s="1" t="n">
        <f aca="false">IF(  $B110&lt;$B$1, -1, 1 )</f>
        <v>1</v>
      </c>
    </row>
    <row r="111" customFormat="false" ht="13.8" hidden="false" customHeight="false" outlineLevel="0" collapsed="false">
      <c r="A111" s="1" t="n">
        <v>102</v>
      </c>
      <c r="B111" s="4" t="n">
        <f aca="false">$B$2/256*A111</f>
        <v>0.99609375</v>
      </c>
      <c r="C111" s="5" t="n">
        <f aca="false">( $B$6 +$B$4 ) * ( ( $B$1 /$B$4 ) - $B111 / ( $B$4 + $B$5 )   )</f>
        <v>3.56390625</v>
      </c>
      <c r="D111" s="1" t="n">
        <f aca="false">IF(  $B111&lt;$B$1, -1, 1 )</f>
        <v>1</v>
      </c>
    </row>
    <row r="112" customFormat="false" ht="13.8" hidden="false" customHeight="false" outlineLevel="0" collapsed="false">
      <c r="A112" s="1" t="n">
        <v>103</v>
      </c>
      <c r="B112" s="4" t="n">
        <f aca="false">$B$2/256*A112</f>
        <v>1.005859375</v>
      </c>
      <c r="C112" s="5" t="n">
        <f aca="false">( $B$6 +$B$4 ) * ( ( $B$1 /$B$4 ) - $B112 / ( $B$4 + $B$5 )   )</f>
        <v>3.554140625</v>
      </c>
      <c r="D112" s="1" t="n">
        <f aca="false">IF(  $B112&lt;$B$1, -1, 1 )</f>
        <v>1</v>
      </c>
    </row>
    <row r="113" customFormat="false" ht="13.8" hidden="false" customHeight="false" outlineLevel="0" collapsed="false">
      <c r="A113" s="1" t="n">
        <v>104</v>
      </c>
      <c r="B113" s="4" t="n">
        <f aca="false">$B$2/256*A113</f>
        <v>1.015625</v>
      </c>
      <c r="C113" s="5" t="n">
        <f aca="false">( $B$6 +$B$4 ) * ( ( $B$1 /$B$4 ) - $B113 / ( $B$4 + $B$5 )   )</f>
        <v>3.544375</v>
      </c>
      <c r="D113" s="1" t="n">
        <f aca="false">IF(  $B113&lt;$B$1, -1, 1 )</f>
        <v>1</v>
      </c>
    </row>
    <row r="114" customFormat="false" ht="13.8" hidden="false" customHeight="false" outlineLevel="0" collapsed="false">
      <c r="A114" s="1" t="n">
        <v>105</v>
      </c>
      <c r="B114" s="4" t="n">
        <f aca="false">$B$2/256*A114</f>
        <v>1.025390625</v>
      </c>
      <c r="C114" s="5" t="n">
        <f aca="false">( $B$6 +$B$4 ) * ( ( $B$1 /$B$4 ) - $B114 / ( $B$4 + $B$5 )   )</f>
        <v>3.534609375</v>
      </c>
      <c r="D114" s="1" t="n">
        <f aca="false">IF(  $B114&lt;$B$1, -1, 1 )</f>
        <v>1</v>
      </c>
    </row>
    <row r="115" customFormat="false" ht="13.8" hidden="false" customHeight="false" outlineLevel="0" collapsed="false">
      <c r="A115" s="1" t="n">
        <v>106</v>
      </c>
      <c r="B115" s="4" t="n">
        <f aca="false">$B$2/256*A115</f>
        <v>1.03515625</v>
      </c>
      <c r="C115" s="5" t="n">
        <f aca="false">( $B$6 +$B$4 ) * ( ( $B$1 /$B$4 ) - $B115 / ( $B$4 + $B$5 )   )</f>
        <v>3.52484375</v>
      </c>
      <c r="D115" s="1" t="n">
        <f aca="false">IF(  $B115&lt;$B$1, -1, 1 )</f>
        <v>1</v>
      </c>
    </row>
    <row r="116" customFormat="false" ht="13.8" hidden="false" customHeight="false" outlineLevel="0" collapsed="false">
      <c r="A116" s="1" t="n">
        <v>107</v>
      </c>
      <c r="B116" s="4" t="n">
        <f aca="false">$B$2/256*A116</f>
        <v>1.044921875</v>
      </c>
      <c r="C116" s="5" t="n">
        <f aca="false">( $B$6 +$B$4 ) * ( ( $B$1 /$B$4 ) - $B116 / ( $B$4 + $B$5 )   )</f>
        <v>3.515078125</v>
      </c>
      <c r="D116" s="1" t="n">
        <f aca="false">IF(  $B116&lt;$B$1, -1, 1 )</f>
        <v>1</v>
      </c>
    </row>
    <row r="117" customFormat="false" ht="13.8" hidden="false" customHeight="false" outlineLevel="0" collapsed="false">
      <c r="A117" s="1" t="n">
        <v>108</v>
      </c>
      <c r="B117" s="4" t="n">
        <f aca="false">$B$2/256*A117</f>
        <v>1.0546875</v>
      </c>
      <c r="C117" s="5" t="n">
        <f aca="false">( $B$6 +$B$4 ) * ( ( $B$1 /$B$4 ) - $B117 / ( $B$4 + $B$5 )   )</f>
        <v>3.5053125</v>
      </c>
      <c r="D117" s="1" t="n">
        <f aca="false">IF(  $B117&lt;$B$1, -1, 1 )</f>
        <v>1</v>
      </c>
    </row>
    <row r="118" customFormat="false" ht="13.8" hidden="false" customHeight="false" outlineLevel="0" collapsed="false">
      <c r="A118" s="1" t="n">
        <v>109</v>
      </c>
      <c r="B118" s="4" t="n">
        <f aca="false">$B$2/256*A118</f>
        <v>1.064453125</v>
      </c>
      <c r="C118" s="5" t="n">
        <f aca="false">( $B$6 +$B$4 ) * ( ( $B$1 /$B$4 ) - $B118 / ( $B$4 + $B$5 )   )</f>
        <v>3.495546875</v>
      </c>
      <c r="D118" s="1" t="n">
        <f aca="false">IF(  $B118&lt;$B$1, -1, 1 )</f>
        <v>1</v>
      </c>
    </row>
    <row r="119" customFormat="false" ht="13.8" hidden="false" customHeight="false" outlineLevel="0" collapsed="false">
      <c r="A119" s="1" t="n">
        <v>110</v>
      </c>
      <c r="B119" s="4" t="n">
        <f aca="false">$B$2/256*A119</f>
        <v>1.07421875</v>
      </c>
      <c r="C119" s="5" t="n">
        <f aca="false">( $B$6 +$B$4 ) * ( ( $B$1 /$B$4 ) - $B119 / ( $B$4 + $B$5 )   )</f>
        <v>3.48578125</v>
      </c>
      <c r="D119" s="1" t="n">
        <f aca="false">IF(  $B119&lt;$B$1, -1, 1 )</f>
        <v>1</v>
      </c>
    </row>
    <row r="120" customFormat="false" ht="13.8" hidden="false" customHeight="false" outlineLevel="0" collapsed="false">
      <c r="A120" s="1" t="n">
        <v>111</v>
      </c>
      <c r="B120" s="4" t="n">
        <f aca="false">$B$2/256*A120</f>
        <v>1.083984375</v>
      </c>
      <c r="C120" s="5" t="n">
        <f aca="false">( $B$6 +$B$4 ) * ( ( $B$1 /$B$4 ) - $B120 / ( $B$4 + $B$5 )   )</f>
        <v>3.476015625</v>
      </c>
      <c r="D120" s="1" t="n">
        <f aca="false">IF(  $B120&lt;$B$1, -1, 1 )</f>
        <v>1</v>
      </c>
    </row>
    <row r="121" customFormat="false" ht="13.8" hidden="false" customHeight="false" outlineLevel="0" collapsed="false">
      <c r="A121" s="1" t="n">
        <v>112</v>
      </c>
      <c r="B121" s="4" t="n">
        <f aca="false">$B$2/256*A121</f>
        <v>1.09375</v>
      </c>
      <c r="C121" s="5" t="n">
        <f aca="false">( $B$6 +$B$4 ) * ( ( $B$1 /$B$4 ) - $B121 / ( $B$4 + $B$5 )   )</f>
        <v>3.46625</v>
      </c>
      <c r="D121" s="1" t="n">
        <f aca="false">IF(  $B121&lt;$B$1, -1, 1 )</f>
        <v>1</v>
      </c>
    </row>
    <row r="122" customFormat="false" ht="13.8" hidden="false" customHeight="false" outlineLevel="0" collapsed="false">
      <c r="A122" s="1" t="n">
        <v>113</v>
      </c>
      <c r="B122" s="4" t="n">
        <f aca="false">$B$2/256*A122</f>
        <v>1.103515625</v>
      </c>
      <c r="C122" s="5" t="n">
        <f aca="false">( $B$6 +$B$4 ) * ( ( $B$1 /$B$4 ) - $B122 / ( $B$4 + $B$5 )   )</f>
        <v>3.456484375</v>
      </c>
      <c r="D122" s="1" t="n">
        <f aca="false">IF(  $B122&lt;$B$1, -1, 1 )</f>
        <v>1</v>
      </c>
    </row>
    <row r="123" customFormat="false" ht="13.8" hidden="false" customHeight="false" outlineLevel="0" collapsed="false">
      <c r="A123" s="1" t="n">
        <v>114</v>
      </c>
      <c r="B123" s="4" t="n">
        <f aca="false">$B$2/256*A123</f>
        <v>1.11328125</v>
      </c>
      <c r="C123" s="5" t="n">
        <f aca="false">( $B$6 +$B$4 ) * ( ( $B$1 /$B$4 ) - $B123 / ( $B$4 + $B$5 )   )</f>
        <v>3.44671875</v>
      </c>
      <c r="D123" s="1" t="n">
        <f aca="false">IF(  $B123&lt;$B$1, -1, 1 )</f>
        <v>1</v>
      </c>
    </row>
    <row r="124" customFormat="false" ht="13.8" hidden="false" customHeight="false" outlineLevel="0" collapsed="false">
      <c r="A124" s="1" t="n">
        <v>115</v>
      </c>
      <c r="B124" s="4" t="n">
        <f aca="false">$B$2/256*A124</f>
        <v>1.123046875</v>
      </c>
      <c r="C124" s="5" t="n">
        <f aca="false">( $B$6 +$B$4 ) * ( ( $B$1 /$B$4 ) - $B124 / ( $B$4 + $B$5 )   )</f>
        <v>3.436953125</v>
      </c>
      <c r="D124" s="1" t="n">
        <f aca="false">IF(  $B124&lt;$B$1, -1, 1 )</f>
        <v>1</v>
      </c>
    </row>
    <row r="125" customFormat="false" ht="13.8" hidden="false" customHeight="false" outlineLevel="0" collapsed="false">
      <c r="A125" s="1" t="n">
        <v>116</v>
      </c>
      <c r="B125" s="4" t="n">
        <f aca="false">$B$2/256*A125</f>
        <v>1.1328125</v>
      </c>
      <c r="C125" s="5" t="n">
        <f aca="false">( $B$6 +$B$4 ) * ( ( $B$1 /$B$4 ) - $B125 / ( $B$4 + $B$5 )   )</f>
        <v>3.4271875</v>
      </c>
      <c r="D125" s="1" t="n">
        <f aca="false">IF(  $B125&lt;$B$1, -1, 1 )</f>
        <v>1</v>
      </c>
    </row>
    <row r="126" customFormat="false" ht="13.8" hidden="false" customHeight="false" outlineLevel="0" collapsed="false">
      <c r="A126" s="1" t="n">
        <v>117</v>
      </c>
      <c r="B126" s="4" t="n">
        <f aca="false">$B$2/256*A126</f>
        <v>1.142578125</v>
      </c>
      <c r="C126" s="5" t="n">
        <f aca="false">( $B$6 +$B$4 ) * ( ( $B$1 /$B$4 ) - $B126 / ( $B$4 + $B$5 )   )</f>
        <v>3.417421875</v>
      </c>
      <c r="D126" s="1" t="n">
        <f aca="false">IF(  $B126&lt;$B$1, -1, 1 )</f>
        <v>1</v>
      </c>
    </row>
    <row r="127" customFormat="false" ht="13.8" hidden="false" customHeight="false" outlineLevel="0" collapsed="false">
      <c r="A127" s="1" t="n">
        <v>118</v>
      </c>
      <c r="B127" s="4" t="n">
        <f aca="false">$B$2/256*A127</f>
        <v>1.15234375</v>
      </c>
      <c r="C127" s="5" t="n">
        <f aca="false">( $B$6 +$B$4 ) * ( ( $B$1 /$B$4 ) - $B127 / ( $B$4 + $B$5 )   )</f>
        <v>3.40765625</v>
      </c>
      <c r="D127" s="1" t="n">
        <f aca="false">IF(  $B127&lt;$B$1, -1, 1 )</f>
        <v>1</v>
      </c>
    </row>
    <row r="128" customFormat="false" ht="13.8" hidden="false" customHeight="false" outlineLevel="0" collapsed="false">
      <c r="A128" s="1" t="n">
        <v>119</v>
      </c>
      <c r="B128" s="4" t="n">
        <f aca="false">$B$2/256*A128</f>
        <v>1.162109375</v>
      </c>
      <c r="C128" s="5" t="n">
        <f aca="false">( $B$6 +$B$4 ) * ( ( $B$1 /$B$4 ) - $B128 / ( $B$4 + $B$5 )   )</f>
        <v>3.397890625</v>
      </c>
      <c r="D128" s="1" t="n">
        <f aca="false">IF(  $B128&lt;$B$1, -1, 1 )</f>
        <v>1</v>
      </c>
    </row>
    <row r="129" customFormat="false" ht="13.8" hidden="false" customHeight="false" outlineLevel="0" collapsed="false">
      <c r="A129" s="1" t="n">
        <v>120</v>
      </c>
      <c r="B129" s="4" t="n">
        <f aca="false">$B$2/256*A129</f>
        <v>1.171875</v>
      </c>
      <c r="C129" s="5" t="n">
        <f aca="false">( $B$6 +$B$4 ) * ( ( $B$1 /$B$4 ) - $B129 / ( $B$4 + $B$5 )   )</f>
        <v>3.388125</v>
      </c>
      <c r="D129" s="1" t="n">
        <f aca="false">IF(  $B129&lt;$B$1, -1, 1 )</f>
        <v>1</v>
      </c>
    </row>
    <row r="130" customFormat="false" ht="13.8" hidden="false" customHeight="false" outlineLevel="0" collapsed="false">
      <c r="A130" s="1" t="n">
        <v>121</v>
      </c>
      <c r="B130" s="4" t="n">
        <f aca="false">$B$2/256*A130</f>
        <v>1.181640625</v>
      </c>
      <c r="C130" s="5" t="n">
        <f aca="false">( $B$6 +$B$4 ) * ( ( $B$1 /$B$4 ) - $B130 / ( $B$4 + $B$5 )   )</f>
        <v>3.378359375</v>
      </c>
      <c r="D130" s="1" t="n">
        <f aca="false">IF(  $B130&lt;$B$1, -1, 1 )</f>
        <v>1</v>
      </c>
    </row>
    <row r="131" customFormat="false" ht="13.8" hidden="false" customHeight="false" outlineLevel="0" collapsed="false">
      <c r="A131" s="1" t="n">
        <v>122</v>
      </c>
      <c r="B131" s="4" t="n">
        <f aca="false">$B$2/256*A131</f>
        <v>1.19140625</v>
      </c>
      <c r="C131" s="5" t="n">
        <f aca="false">( $B$6 +$B$4 ) * ( ( $B$1 /$B$4 ) - $B131 / ( $B$4 + $B$5 )   )</f>
        <v>3.36859375</v>
      </c>
      <c r="D131" s="1" t="n">
        <f aca="false">IF(  $B131&lt;$B$1, -1, 1 )</f>
        <v>1</v>
      </c>
    </row>
    <row r="132" customFormat="false" ht="13.8" hidden="false" customHeight="false" outlineLevel="0" collapsed="false">
      <c r="A132" s="1" t="n">
        <v>123</v>
      </c>
      <c r="B132" s="4" t="n">
        <f aca="false">$B$2/256*A132</f>
        <v>1.201171875</v>
      </c>
      <c r="C132" s="5" t="n">
        <f aca="false">( $B$6 +$B$4 ) * ( ( $B$1 /$B$4 ) - $B132 / ( $B$4 + $B$5 )   )</f>
        <v>3.358828125</v>
      </c>
      <c r="D132" s="1" t="n">
        <f aca="false">IF(  $B132&lt;$B$1, -1, 1 )</f>
        <v>1</v>
      </c>
    </row>
    <row r="133" customFormat="false" ht="13.8" hidden="false" customHeight="false" outlineLevel="0" collapsed="false">
      <c r="A133" s="1" t="n">
        <v>124</v>
      </c>
      <c r="B133" s="4" t="n">
        <f aca="false">$B$2/256*A133</f>
        <v>1.2109375</v>
      </c>
      <c r="C133" s="5" t="n">
        <f aca="false">( $B$6 +$B$4 ) * ( ( $B$1 /$B$4 ) - $B133 / ( $B$4 + $B$5 )   )</f>
        <v>3.3490625</v>
      </c>
      <c r="D133" s="1" t="n">
        <f aca="false">IF(  $B133&lt;$B$1, -1, 1 )</f>
        <v>1</v>
      </c>
    </row>
    <row r="134" customFormat="false" ht="13.8" hidden="false" customHeight="false" outlineLevel="0" collapsed="false">
      <c r="A134" s="1" t="n">
        <v>125</v>
      </c>
      <c r="B134" s="4" t="n">
        <f aca="false">$B$2/256*A134</f>
        <v>1.220703125</v>
      </c>
      <c r="C134" s="5" t="n">
        <f aca="false">( $B$6 +$B$4 ) * ( ( $B$1 /$B$4 ) - $B134 / ( $B$4 + $B$5 )   )</f>
        <v>3.339296875</v>
      </c>
      <c r="D134" s="1" t="n">
        <f aca="false">IF(  $B134&lt;$B$1, -1, 1 )</f>
        <v>1</v>
      </c>
      <c r="E134" s="1" t="n">
        <v>3.354</v>
      </c>
      <c r="F134" s="1" t="n">
        <v>4.276</v>
      </c>
      <c r="H134" s="1" t="n">
        <f aca="false">F134-C134</f>
        <v>0.936703124999999</v>
      </c>
      <c r="I134" s="1" t="n">
        <f aca="false">F134-E134</f>
        <v>0.922</v>
      </c>
    </row>
    <row r="135" customFormat="false" ht="13.8" hidden="false" customHeight="false" outlineLevel="0" collapsed="false">
      <c r="A135" s="1" t="n">
        <v>126</v>
      </c>
      <c r="B135" s="4" t="n">
        <f aca="false">$B$2/256*A135</f>
        <v>1.23046875</v>
      </c>
      <c r="C135" s="5" t="n">
        <f aca="false">( $B$6 +$B$4 ) * ( ( $B$1 /$B$4 ) - $B135 / ( $B$4 + $B$5 )   )</f>
        <v>3.32953125</v>
      </c>
      <c r="D135" s="1" t="n">
        <f aca="false">IF(  $B135&lt;$B$1, -1, 1 )</f>
        <v>1</v>
      </c>
    </row>
    <row r="136" customFormat="false" ht="13.8" hidden="false" customHeight="false" outlineLevel="0" collapsed="false">
      <c r="A136" s="1" t="n">
        <v>127</v>
      </c>
      <c r="B136" s="4" t="n">
        <f aca="false">$B$2/256*A136</f>
        <v>1.240234375</v>
      </c>
      <c r="C136" s="5" t="n">
        <f aca="false">( $B$6 +$B$4 ) * ( ( $B$1 /$B$4 ) - $B136 / ( $B$4 + $B$5 )   )</f>
        <v>3.319765625</v>
      </c>
      <c r="D136" s="1" t="n">
        <f aca="false">IF(  $B136&lt;$B$1, -1, 1 )</f>
        <v>1</v>
      </c>
    </row>
    <row r="137" customFormat="false" ht="13.8" hidden="false" customHeight="false" outlineLevel="0" collapsed="false">
      <c r="A137" s="1" t="n">
        <v>128</v>
      </c>
      <c r="B137" s="4" t="n">
        <f aca="false">$B$2/256*A137</f>
        <v>1.25</v>
      </c>
      <c r="C137" s="5" t="n">
        <f aca="false">( $B$6 +$B$4 ) * ( ( $B$1 /$B$4 ) - $B137 / ( $B$4 + $B$5 )   )</f>
        <v>3.31</v>
      </c>
      <c r="D137" s="1" t="n">
        <f aca="false">IF(  $B137&lt;$B$1, -1, 1 )</f>
        <v>1</v>
      </c>
    </row>
    <row r="138" customFormat="false" ht="13.8" hidden="false" customHeight="false" outlineLevel="0" collapsed="false">
      <c r="A138" s="1" t="n">
        <v>129</v>
      </c>
      <c r="B138" s="4" t="n">
        <f aca="false">$B$2/256*A138</f>
        <v>1.259765625</v>
      </c>
      <c r="C138" s="5" t="n">
        <f aca="false">( $B$6 +$B$4 ) * ( ( $B$1 /$B$4 ) - $B138 / ( $B$4 + $B$5 )   )</f>
        <v>3.300234375</v>
      </c>
      <c r="D138" s="1" t="n">
        <f aca="false">IF(  $B138&lt;$B$1, -1, 1 )</f>
        <v>1</v>
      </c>
    </row>
    <row r="139" customFormat="false" ht="13.8" hidden="false" customHeight="false" outlineLevel="0" collapsed="false">
      <c r="A139" s="1" t="n">
        <v>130</v>
      </c>
      <c r="B139" s="4" t="n">
        <f aca="false">$B$2/256*A139</f>
        <v>1.26953125</v>
      </c>
      <c r="C139" s="5" t="n">
        <f aca="false">( $B$6 +$B$4 ) * ( ( $B$1 /$B$4 ) - $B139 / ( $B$4 + $B$5 )   )</f>
        <v>3.29046875</v>
      </c>
      <c r="D139" s="1" t="n">
        <f aca="false">IF(  $B139&lt;$B$1, -1, 1 )</f>
        <v>1</v>
      </c>
    </row>
    <row r="140" customFormat="false" ht="13.8" hidden="false" customHeight="false" outlineLevel="0" collapsed="false">
      <c r="A140" s="1" t="n">
        <v>131</v>
      </c>
      <c r="B140" s="4" t="n">
        <f aca="false">$B$2/256*A140</f>
        <v>1.279296875</v>
      </c>
      <c r="C140" s="5" t="n">
        <f aca="false">( $B$6 +$B$4 ) * ( ( $B$1 /$B$4 ) - $B140 / ( $B$4 + $B$5 )   )</f>
        <v>3.280703125</v>
      </c>
      <c r="D140" s="1" t="n">
        <f aca="false">IF(  $B140&lt;$B$1, -1, 1 )</f>
        <v>1</v>
      </c>
    </row>
    <row r="141" customFormat="false" ht="13.8" hidden="false" customHeight="false" outlineLevel="0" collapsed="false">
      <c r="A141" s="1" t="n">
        <v>132</v>
      </c>
      <c r="B141" s="4" t="n">
        <f aca="false">$B$2/256*A141</f>
        <v>1.2890625</v>
      </c>
      <c r="C141" s="5" t="n">
        <f aca="false">( $B$6 +$B$4 ) * ( ( $B$1 /$B$4 ) - $B141 / ( $B$4 + $B$5 )   )</f>
        <v>3.2709375</v>
      </c>
      <c r="D141" s="1" t="n">
        <f aca="false">IF(  $B141&lt;$B$1, -1, 1 )</f>
        <v>1</v>
      </c>
    </row>
    <row r="142" customFormat="false" ht="13.8" hidden="false" customHeight="false" outlineLevel="0" collapsed="false">
      <c r="A142" s="1" t="n">
        <v>133</v>
      </c>
      <c r="B142" s="4" t="n">
        <f aca="false">$B$2/256*A142</f>
        <v>1.298828125</v>
      </c>
      <c r="C142" s="5" t="n">
        <f aca="false">( $B$6 +$B$4 ) * ( ( $B$1 /$B$4 ) - $B142 / ( $B$4 + $B$5 )   )</f>
        <v>3.261171875</v>
      </c>
      <c r="D142" s="1" t="n">
        <f aca="false">IF(  $B142&lt;$B$1, -1, 1 )</f>
        <v>1</v>
      </c>
    </row>
    <row r="143" customFormat="false" ht="13.8" hidden="false" customHeight="false" outlineLevel="0" collapsed="false">
      <c r="A143" s="1" t="n">
        <v>134</v>
      </c>
      <c r="B143" s="4" t="n">
        <f aca="false">$B$2/256*A143</f>
        <v>1.30859375</v>
      </c>
      <c r="C143" s="5" t="n">
        <f aca="false">( $B$6 +$B$4 ) * ( ( $B$1 /$B$4 ) - $B143 / ( $B$4 + $B$5 )   )</f>
        <v>3.25140625</v>
      </c>
      <c r="D143" s="1" t="n">
        <f aca="false">IF(  $B143&lt;$B$1, -1, 1 )</f>
        <v>1</v>
      </c>
    </row>
    <row r="144" customFormat="false" ht="13.8" hidden="false" customHeight="false" outlineLevel="0" collapsed="false">
      <c r="A144" s="1" t="n">
        <v>135</v>
      </c>
      <c r="B144" s="4" t="n">
        <f aca="false">$B$2/256*A144</f>
        <v>1.318359375</v>
      </c>
      <c r="C144" s="5" t="n">
        <f aca="false">( $B$6 +$B$4 ) * ( ( $B$1 /$B$4 ) - $B144 / ( $B$4 + $B$5 )   )</f>
        <v>3.241640625</v>
      </c>
      <c r="D144" s="1" t="n">
        <f aca="false">IF(  $B144&lt;$B$1, -1, 1 )</f>
        <v>1</v>
      </c>
    </row>
    <row r="145" customFormat="false" ht="13.8" hidden="false" customHeight="false" outlineLevel="0" collapsed="false">
      <c r="A145" s="1" t="n">
        <v>136</v>
      </c>
      <c r="B145" s="4" t="n">
        <f aca="false">$B$2/256*A145</f>
        <v>1.328125</v>
      </c>
      <c r="C145" s="5" t="n">
        <f aca="false">( $B$6 +$B$4 ) * ( ( $B$1 /$B$4 ) - $B145 / ( $B$4 + $B$5 )   )</f>
        <v>3.231875</v>
      </c>
      <c r="D145" s="1" t="n">
        <f aca="false">IF(  $B145&lt;$B$1, -1, 1 )</f>
        <v>1</v>
      </c>
    </row>
    <row r="146" customFormat="false" ht="13.8" hidden="false" customHeight="false" outlineLevel="0" collapsed="false">
      <c r="A146" s="1" t="n">
        <v>137</v>
      </c>
      <c r="B146" s="4" t="n">
        <f aca="false">$B$2/256*A146</f>
        <v>1.337890625</v>
      </c>
      <c r="C146" s="5" t="n">
        <f aca="false">( $B$6 +$B$4 ) * ( ( $B$1 /$B$4 ) - $B146 / ( $B$4 + $B$5 )   )</f>
        <v>3.222109375</v>
      </c>
      <c r="D146" s="1" t="n">
        <f aca="false">IF(  $B146&lt;$B$1, -1, 1 )</f>
        <v>1</v>
      </c>
    </row>
    <row r="147" customFormat="false" ht="13.8" hidden="false" customHeight="false" outlineLevel="0" collapsed="false">
      <c r="A147" s="1" t="n">
        <v>138</v>
      </c>
      <c r="B147" s="4" t="n">
        <f aca="false">$B$2/256*A147</f>
        <v>1.34765625</v>
      </c>
      <c r="C147" s="5" t="n">
        <f aca="false">( $B$6 +$B$4 ) * ( ( $B$1 /$B$4 ) - $B147 / ( $B$4 + $B$5 )   )</f>
        <v>3.21234375</v>
      </c>
      <c r="D147" s="1" t="n">
        <f aca="false">IF(  $B147&lt;$B$1, -1, 1 )</f>
        <v>1</v>
      </c>
    </row>
    <row r="148" customFormat="false" ht="13.8" hidden="false" customHeight="false" outlineLevel="0" collapsed="false">
      <c r="A148" s="1" t="n">
        <v>139</v>
      </c>
      <c r="B148" s="4" t="n">
        <f aca="false">$B$2/256*A148</f>
        <v>1.357421875</v>
      </c>
      <c r="C148" s="5" t="n">
        <f aca="false">( $B$6 +$B$4 ) * ( ( $B$1 /$B$4 ) - $B148 / ( $B$4 + $B$5 )   )</f>
        <v>3.202578125</v>
      </c>
      <c r="D148" s="1" t="n">
        <f aca="false">IF(  $B148&lt;$B$1, -1, 1 )</f>
        <v>1</v>
      </c>
    </row>
    <row r="149" customFormat="false" ht="13.8" hidden="false" customHeight="false" outlineLevel="0" collapsed="false">
      <c r="A149" s="1" t="n">
        <v>140</v>
      </c>
      <c r="B149" s="4" t="n">
        <f aca="false">$B$2/256*A149</f>
        <v>1.3671875</v>
      </c>
      <c r="C149" s="5" t="n">
        <f aca="false">( $B$6 +$B$4 ) * ( ( $B$1 /$B$4 ) - $B149 / ( $B$4 + $B$5 )   )</f>
        <v>3.1928125</v>
      </c>
      <c r="D149" s="1" t="n">
        <f aca="false">IF(  $B149&lt;$B$1, -1, 1 )</f>
        <v>1</v>
      </c>
    </row>
    <row r="150" customFormat="false" ht="13.8" hidden="false" customHeight="false" outlineLevel="0" collapsed="false">
      <c r="A150" s="1" t="n">
        <v>141</v>
      </c>
      <c r="B150" s="4" t="n">
        <f aca="false">$B$2/256*A150</f>
        <v>1.376953125</v>
      </c>
      <c r="C150" s="5" t="n">
        <f aca="false">( $B$6 +$B$4 ) * ( ( $B$1 /$B$4 ) - $B150 / ( $B$4 + $B$5 )   )</f>
        <v>3.183046875</v>
      </c>
      <c r="D150" s="1" t="n">
        <f aca="false">IF(  $B150&lt;$B$1, -1, 1 )</f>
        <v>1</v>
      </c>
    </row>
    <row r="151" customFormat="false" ht="13.8" hidden="false" customHeight="false" outlineLevel="0" collapsed="false">
      <c r="A151" s="1" t="n">
        <v>142</v>
      </c>
      <c r="B151" s="4" t="n">
        <f aca="false">$B$2/256*A151</f>
        <v>1.38671875</v>
      </c>
      <c r="C151" s="5" t="n">
        <f aca="false">( $B$6 +$B$4 ) * ( ( $B$1 /$B$4 ) - $B151 / ( $B$4 + $B$5 )   )</f>
        <v>3.17328125</v>
      </c>
      <c r="D151" s="1" t="n">
        <f aca="false">IF(  $B151&lt;$B$1, -1, 1 )</f>
        <v>1</v>
      </c>
    </row>
    <row r="152" customFormat="false" ht="13.8" hidden="false" customHeight="false" outlineLevel="0" collapsed="false">
      <c r="A152" s="1" t="n">
        <v>143</v>
      </c>
      <c r="B152" s="4" t="n">
        <f aca="false">$B$2/256*A152</f>
        <v>1.396484375</v>
      </c>
      <c r="C152" s="5" t="n">
        <f aca="false">( $B$6 +$B$4 ) * ( ( $B$1 /$B$4 ) - $B152 / ( $B$4 + $B$5 )   )</f>
        <v>3.163515625</v>
      </c>
      <c r="D152" s="1" t="n">
        <f aca="false">IF(  $B152&lt;$B$1, -1, 1 )</f>
        <v>1</v>
      </c>
    </row>
    <row r="153" customFormat="false" ht="13.8" hidden="false" customHeight="false" outlineLevel="0" collapsed="false">
      <c r="A153" s="1" t="n">
        <v>144</v>
      </c>
      <c r="B153" s="4" t="n">
        <f aca="false">$B$2/256*A153</f>
        <v>1.40625</v>
      </c>
      <c r="C153" s="5" t="n">
        <f aca="false">( $B$6 +$B$4 ) * ( ( $B$1 /$B$4 ) - $B153 / ( $B$4 + $B$5 )   )</f>
        <v>3.15375</v>
      </c>
      <c r="D153" s="1" t="n">
        <f aca="false">IF(  $B153&lt;$B$1, -1, 1 )</f>
        <v>1</v>
      </c>
    </row>
    <row r="154" customFormat="false" ht="13.8" hidden="false" customHeight="false" outlineLevel="0" collapsed="false">
      <c r="A154" s="1" t="n">
        <v>145</v>
      </c>
      <c r="B154" s="4" t="n">
        <f aca="false">$B$2/256*A154</f>
        <v>1.416015625</v>
      </c>
      <c r="C154" s="5" t="n">
        <f aca="false">( $B$6 +$B$4 ) * ( ( $B$1 /$B$4 ) - $B154 / ( $B$4 + $B$5 )   )</f>
        <v>3.143984375</v>
      </c>
      <c r="D154" s="1" t="n">
        <f aca="false">IF(  $B154&lt;$B$1, -1, 1 )</f>
        <v>1</v>
      </c>
    </row>
    <row r="155" customFormat="false" ht="13.8" hidden="false" customHeight="false" outlineLevel="0" collapsed="false">
      <c r="A155" s="1" t="n">
        <v>146</v>
      </c>
      <c r="B155" s="4" t="n">
        <f aca="false">$B$2/256*A155</f>
        <v>1.42578125</v>
      </c>
      <c r="C155" s="5" t="n">
        <f aca="false">( $B$6 +$B$4 ) * ( ( $B$1 /$B$4 ) - $B155 / ( $B$4 + $B$5 )   )</f>
        <v>3.13421875</v>
      </c>
      <c r="D155" s="1" t="n">
        <f aca="false">IF(  $B155&lt;$B$1, -1, 1 )</f>
        <v>1</v>
      </c>
    </row>
    <row r="156" customFormat="false" ht="13.8" hidden="false" customHeight="false" outlineLevel="0" collapsed="false">
      <c r="A156" s="1" t="n">
        <v>147</v>
      </c>
      <c r="B156" s="4" t="n">
        <f aca="false">$B$2/256*A156</f>
        <v>1.435546875</v>
      </c>
      <c r="C156" s="5" t="n">
        <f aca="false">( $B$6 +$B$4 ) * ( ( $B$1 /$B$4 ) - $B156 / ( $B$4 + $B$5 )   )</f>
        <v>3.124453125</v>
      </c>
      <c r="D156" s="1" t="n">
        <f aca="false">IF(  $B156&lt;$B$1, -1, 1 )</f>
        <v>1</v>
      </c>
    </row>
    <row r="157" customFormat="false" ht="13.8" hidden="false" customHeight="false" outlineLevel="0" collapsed="false">
      <c r="A157" s="1" t="n">
        <v>148</v>
      </c>
      <c r="B157" s="4" t="n">
        <f aca="false">$B$2/256*A157</f>
        <v>1.4453125</v>
      </c>
      <c r="C157" s="5" t="n">
        <f aca="false">( $B$6 +$B$4 ) * ( ( $B$1 /$B$4 ) - $B157 / ( $B$4 + $B$5 )   )</f>
        <v>3.1146875</v>
      </c>
      <c r="D157" s="1" t="n">
        <f aca="false">IF(  $B157&lt;$B$1, -1, 1 )</f>
        <v>1</v>
      </c>
    </row>
    <row r="158" customFormat="false" ht="13.8" hidden="false" customHeight="false" outlineLevel="0" collapsed="false">
      <c r="A158" s="1" t="n">
        <v>149</v>
      </c>
      <c r="B158" s="4" t="n">
        <f aca="false">$B$2/256*A158</f>
        <v>1.455078125</v>
      </c>
      <c r="C158" s="5" t="n">
        <f aca="false">( $B$6 +$B$4 ) * ( ( $B$1 /$B$4 ) - $B158 / ( $B$4 + $B$5 )   )</f>
        <v>3.104921875</v>
      </c>
      <c r="D158" s="1" t="n">
        <f aca="false">IF(  $B158&lt;$B$1, -1, 1 )</f>
        <v>1</v>
      </c>
    </row>
    <row r="159" customFormat="false" ht="13.8" hidden="false" customHeight="false" outlineLevel="0" collapsed="false">
      <c r="A159" s="1" t="n">
        <v>150</v>
      </c>
      <c r="B159" s="4" t="n">
        <f aca="false">$B$2/256*A159</f>
        <v>1.46484375</v>
      </c>
      <c r="C159" s="5" t="n">
        <f aca="false">( $B$6 +$B$4 ) * ( ( $B$1 /$B$4 ) - $B159 / ( $B$4 + $B$5 )   )</f>
        <v>3.09515625</v>
      </c>
      <c r="D159" s="1" t="n">
        <f aca="false">IF(  $B159&lt;$B$1, -1, 1 )</f>
        <v>1</v>
      </c>
      <c r="E159" s="1" t="n">
        <v>3.113</v>
      </c>
      <c r="F159" s="1" t="n">
        <v>4.216</v>
      </c>
      <c r="H159" s="1" t="n">
        <f aca="false">F159-C159</f>
        <v>1.12084375</v>
      </c>
      <c r="I159" s="1" t="n">
        <f aca="false">F159-E159</f>
        <v>1.103</v>
      </c>
    </row>
    <row r="160" customFormat="false" ht="13.8" hidden="false" customHeight="false" outlineLevel="0" collapsed="false">
      <c r="A160" s="1" t="n">
        <v>151</v>
      </c>
      <c r="B160" s="4" t="n">
        <f aca="false">$B$2/256*A160</f>
        <v>1.474609375</v>
      </c>
      <c r="C160" s="5" t="n">
        <f aca="false">( $B$6 +$B$4 ) * ( ( $B$1 /$B$4 ) - $B160 / ( $B$4 + $B$5 )   )</f>
        <v>3.085390625</v>
      </c>
      <c r="D160" s="1" t="n">
        <f aca="false">IF(  $B160&lt;$B$1, -1, 1 )</f>
        <v>1</v>
      </c>
    </row>
    <row r="161" customFormat="false" ht="13.8" hidden="false" customHeight="false" outlineLevel="0" collapsed="false">
      <c r="A161" s="1" t="n">
        <v>152</v>
      </c>
      <c r="B161" s="4" t="n">
        <f aca="false">$B$2/256*A161</f>
        <v>1.484375</v>
      </c>
      <c r="C161" s="5" t="n">
        <f aca="false">( $B$6 +$B$4 ) * ( ( $B$1 /$B$4 ) - $B161 / ( $B$4 + $B$5 )   )</f>
        <v>3.075625</v>
      </c>
      <c r="D161" s="1" t="n">
        <f aca="false">IF(  $B161&lt;$B$1, -1, 1 )</f>
        <v>1</v>
      </c>
    </row>
    <row r="162" customFormat="false" ht="13.8" hidden="false" customHeight="false" outlineLevel="0" collapsed="false">
      <c r="A162" s="1" t="n">
        <v>153</v>
      </c>
      <c r="B162" s="4" t="n">
        <f aca="false">$B$2/256*A162</f>
        <v>1.494140625</v>
      </c>
      <c r="C162" s="5" t="n">
        <f aca="false">( $B$6 +$B$4 ) * ( ( $B$1 /$B$4 ) - $B162 / ( $B$4 + $B$5 )   )</f>
        <v>3.065859375</v>
      </c>
      <c r="D162" s="1" t="n">
        <f aca="false">IF(  $B162&lt;$B$1, -1, 1 )</f>
        <v>1</v>
      </c>
    </row>
    <row r="163" customFormat="false" ht="13.8" hidden="false" customHeight="false" outlineLevel="0" collapsed="false">
      <c r="A163" s="1" t="n">
        <v>154</v>
      </c>
      <c r="B163" s="4" t="n">
        <f aca="false">$B$2/256*A163</f>
        <v>1.50390625</v>
      </c>
      <c r="C163" s="5" t="n">
        <f aca="false">( $B$6 +$B$4 ) * ( ( $B$1 /$B$4 ) - $B163 / ( $B$4 + $B$5 )   )</f>
        <v>3.05609375</v>
      </c>
      <c r="D163" s="1" t="n">
        <f aca="false">IF(  $B163&lt;$B$1, -1, 1 )</f>
        <v>1</v>
      </c>
    </row>
    <row r="164" customFormat="false" ht="13.8" hidden="false" customHeight="false" outlineLevel="0" collapsed="false">
      <c r="A164" s="1" t="n">
        <v>155</v>
      </c>
      <c r="B164" s="4" t="n">
        <f aca="false">$B$2/256*A164</f>
        <v>1.513671875</v>
      </c>
      <c r="C164" s="5" t="n">
        <f aca="false">( $B$6 +$B$4 ) * ( ( $B$1 /$B$4 ) - $B164 / ( $B$4 + $B$5 )   )</f>
        <v>3.046328125</v>
      </c>
      <c r="D164" s="1" t="n">
        <f aca="false">IF(  $B164&lt;$B$1, -1, 1 )</f>
        <v>1</v>
      </c>
    </row>
    <row r="165" customFormat="false" ht="13.8" hidden="false" customHeight="false" outlineLevel="0" collapsed="false">
      <c r="A165" s="1" t="n">
        <v>156</v>
      </c>
      <c r="B165" s="4" t="n">
        <f aca="false">$B$2/256*A165</f>
        <v>1.5234375</v>
      </c>
      <c r="C165" s="5" t="n">
        <f aca="false">( $B$6 +$B$4 ) * ( ( $B$1 /$B$4 ) - $B165 / ( $B$4 + $B$5 )   )</f>
        <v>3.0365625</v>
      </c>
      <c r="D165" s="1" t="n">
        <f aca="false">IF(  $B165&lt;$B$1, -1, 1 )</f>
        <v>1</v>
      </c>
    </row>
    <row r="166" customFormat="false" ht="13.8" hidden="false" customHeight="false" outlineLevel="0" collapsed="false">
      <c r="A166" s="1" t="n">
        <v>157</v>
      </c>
      <c r="B166" s="4" t="n">
        <f aca="false">$B$2/256*A166</f>
        <v>1.533203125</v>
      </c>
      <c r="C166" s="5" t="n">
        <f aca="false">( $B$6 +$B$4 ) * ( ( $B$1 /$B$4 ) - $B166 / ( $B$4 + $B$5 )   )</f>
        <v>3.026796875</v>
      </c>
      <c r="D166" s="1" t="n">
        <f aca="false">IF(  $B166&lt;$B$1, -1, 1 )</f>
        <v>1</v>
      </c>
    </row>
    <row r="167" customFormat="false" ht="13.8" hidden="false" customHeight="false" outlineLevel="0" collapsed="false">
      <c r="A167" s="1" t="n">
        <v>158</v>
      </c>
      <c r="B167" s="4" t="n">
        <f aca="false">$B$2/256*A167</f>
        <v>1.54296875</v>
      </c>
      <c r="C167" s="5" t="n">
        <f aca="false">( $B$6 +$B$4 ) * ( ( $B$1 /$B$4 ) - $B167 / ( $B$4 + $B$5 )   )</f>
        <v>3.01703125</v>
      </c>
      <c r="D167" s="1" t="n">
        <f aca="false">IF(  $B167&lt;$B$1, -1, 1 )</f>
        <v>1</v>
      </c>
    </row>
    <row r="168" customFormat="false" ht="13.8" hidden="false" customHeight="false" outlineLevel="0" collapsed="false">
      <c r="A168" s="1" t="n">
        <v>159</v>
      </c>
      <c r="B168" s="4" t="n">
        <f aca="false">$B$2/256*A168</f>
        <v>1.552734375</v>
      </c>
      <c r="C168" s="5" t="n">
        <f aca="false">( $B$6 +$B$4 ) * ( ( $B$1 /$B$4 ) - $B168 / ( $B$4 + $B$5 )   )</f>
        <v>3.007265625</v>
      </c>
      <c r="D168" s="1" t="n">
        <f aca="false">IF(  $B168&lt;$B$1, -1, 1 )</f>
        <v>1</v>
      </c>
    </row>
    <row r="169" customFormat="false" ht="13.8" hidden="false" customHeight="false" outlineLevel="0" collapsed="false">
      <c r="A169" s="1" t="n">
        <v>160</v>
      </c>
      <c r="B169" s="4" t="n">
        <f aca="false">$B$2/256*A169</f>
        <v>1.5625</v>
      </c>
      <c r="C169" s="5" t="n">
        <f aca="false">( $B$6 +$B$4 ) * ( ( $B$1 /$B$4 ) - $B169 / ( $B$4 + $B$5 )   )</f>
        <v>2.9975</v>
      </c>
      <c r="D169" s="1" t="n">
        <f aca="false">IF(  $B169&lt;$B$1, -1, 1 )</f>
        <v>1</v>
      </c>
    </row>
    <row r="170" customFormat="false" ht="13.8" hidden="false" customHeight="false" outlineLevel="0" collapsed="false">
      <c r="A170" s="1" t="n">
        <v>161</v>
      </c>
      <c r="B170" s="4" t="n">
        <f aca="false">$B$2/256*A170</f>
        <v>1.572265625</v>
      </c>
      <c r="C170" s="5" t="n">
        <f aca="false">( $B$6 +$B$4 ) * ( ( $B$1 /$B$4 ) - $B170 / ( $B$4 + $B$5 )   )</f>
        <v>2.987734375</v>
      </c>
      <c r="D170" s="1" t="n">
        <f aca="false">IF(  $B170&lt;$B$1, -1, 1 )</f>
        <v>1</v>
      </c>
    </row>
    <row r="171" customFormat="false" ht="13.8" hidden="false" customHeight="false" outlineLevel="0" collapsed="false">
      <c r="A171" s="1" t="n">
        <v>162</v>
      </c>
      <c r="B171" s="4" t="n">
        <f aca="false">$B$2/256*A171</f>
        <v>1.58203125</v>
      </c>
      <c r="C171" s="5" t="n">
        <f aca="false">( $B$6 +$B$4 ) * ( ( $B$1 /$B$4 ) - $B171 / ( $B$4 + $B$5 )   )</f>
        <v>2.97796875</v>
      </c>
      <c r="D171" s="1" t="n">
        <f aca="false">IF(  $B171&lt;$B$1, -1, 1 )</f>
        <v>1</v>
      </c>
    </row>
    <row r="172" customFormat="false" ht="13.8" hidden="false" customHeight="false" outlineLevel="0" collapsed="false">
      <c r="A172" s="1" t="n">
        <v>163</v>
      </c>
      <c r="B172" s="4" t="n">
        <f aca="false">$B$2/256*A172</f>
        <v>1.591796875</v>
      </c>
      <c r="C172" s="5" t="n">
        <f aca="false">( $B$6 +$B$4 ) * ( ( $B$1 /$B$4 ) - $B172 / ( $B$4 + $B$5 )   )</f>
        <v>2.968203125</v>
      </c>
      <c r="D172" s="1" t="n">
        <f aca="false">IF(  $B172&lt;$B$1, -1, 1 )</f>
        <v>1</v>
      </c>
    </row>
    <row r="173" customFormat="false" ht="13.8" hidden="false" customHeight="false" outlineLevel="0" collapsed="false">
      <c r="A173" s="1" t="n">
        <v>164</v>
      </c>
      <c r="B173" s="4" t="n">
        <f aca="false">$B$2/256*A173</f>
        <v>1.6015625</v>
      </c>
      <c r="C173" s="5" t="n">
        <f aca="false">( $B$6 +$B$4 ) * ( ( $B$1 /$B$4 ) - $B173 / ( $B$4 + $B$5 )   )</f>
        <v>2.9584375</v>
      </c>
      <c r="D173" s="1" t="n">
        <f aca="false">IF(  $B173&lt;$B$1, -1, 1 )</f>
        <v>1</v>
      </c>
    </row>
    <row r="174" customFormat="false" ht="13.8" hidden="false" customHeight="false" outlineLevel="0" collapsed="false">
      <c r="A174" s="1" t="n">
        <v>165</v>
      </c>
      <c r="B174" s="4" t="n">
        <f aca="false">$B$2/256*A174</f>
        <v>1.611328125</v>
      </c>
      <c r="C174" s="5" t="n">
        <f aca="false">( $B$6 +$B$4 ) * ( ( $B$1 /$B$4 ) - $B174 / ( $B$4 + $B$5 )   )</f>
        <v>2.948671875</v>
      </c>
      <c r="D174" s="1" t="n">
        <f aca="false">IF(  $B174&lt;$B$1, -1, 1 )</f>
        <v>1</v>
      </c>
    </row>
    <row r="175" customFormat="false" ht="13.8" hidden="false" customHeight="false" outlineLevel="0" collapsed="false">
      <c r="A175" s="1" t="n">
        <v>166</v>
      </c>
      <c r="B175" s="4" t="n">
        <f aca="false">$B$2/256*A175</f>
        <v>1.62109375</v>
      </c>
      <c r="C175" s="5" t="n">
        <f aca="false">( $B$6 +$B$4 ) * ( ( $B$1 /$B$4 ) - $B175 / ( $B$4 + $B$5 )   )</f>
        <v>2.93890625</v>
      </c>
      <c r="D175" s="1" t="n">
        <f aca="false">IF(  $B175&lt;$B$1, -1, 1 )</f>
        <v>1</v>
      </c>
    </row>
    <row r="176" customFormat="false" ht="13.8" hidden="false" customHeight="false" outlineLevel="0" collapsed="false">
      <c r="A176" s="1" t="n">
        <v>167</v>
      </c>
      <c r="B176" s="4" t="n">
        <f aca="false">$B$2/256*A176</f>
        <v>1.630859375</v>
      </c>
      <c r="C176" s="5" t="n">
        <f aca="false">( $B$6 +$B$4 ) * ( ( $B$1 /$B$4 ) - $B176 / ( $B$4 + $B$5 )   )</f>
        <v>2.929140625</v>
      </c>
      <c r="D176" s="1" t="n">
        <f aca="false">IF(  $B176&lt;$B$1, -1, 1 )</f>
        <v>1</v>
      </c>
    </row>
    <row r="177" customFormat="false" ht="13.8" hidden="false" customHeight="false" outlineLevel="0" collapsed="false">
      <c r="A177" s="1" t="n">
        <v>168</v>
      </c>
      <c r="B177" s="4" t="n">
        <f aca="false">$B$2/256*A177</f>
        <v>1.640625</v>
      </c>
      <c r="C177" s="5" t="n">
        <f aca="false">( $B$6 +$B$4 ) * ( ( $B$1 /$B$4 ) - $B177 / ( $B$4 + $B$5 )   )</f>
        <v>2.919375</v>
      </c>
      <c r="D177" s="1" t="n">
        <f aca="false">IF(  $B177&lt;$B$1, -1, 1 )</f>
        <v>1</v>
      </c>
    </row>
    <row r="178" customFormat="false" ht="13.8" hidden="false" customHeight="false" outlineLevel="0" collapsed="false">
      <c r="A178" s="1" t="n">
        <v>169</v>
      </c>
      <c r="B178" s="4" t="n">
        <f aca="false">$B$2/256*A178</f>
        <v>1.650390625</v>
      </c>
      <c r="C178" s="5" t="n">
        <f aca="false">( $B$6 +$B$4 ) * ( ( $B$1 /$B$4 ) - $B178 / ( $B$4 + $B$5 )   )</f>
        <v>2.909609375</v>
      </c>
      <c r="D178" s="1" t="n">
        <f aca="false">IF(  $B178&lt;$B$1, -1, 1 )</f>
        <v>1</v>
      </c>
    </row>
    <row r="179" customFormat="false" ht="13.8" hidden="false" customHeight="false" outlineLevel="0" collapsed="false">
      <c r="A179" s="1" t="n">
        <v>170</v>
      </c>
      <c r="B179" s="4" t="n">
        <f aca="false">$B$2/256*A179</f>
        <v>1.66015625</v>
      </c>
      <c r="C179" s="5" t="n">
        <f aca="false">( $B$6 +$B$4 ) * ( ( $B$1 /$B$4 ) - $B179 / ( $B$4 + $B$5 )   )</f>
        <v>2.89984375</v>
      </c>
      <c r="D179" s="1" t="n">
        <f aca="false">IF(  $B179&lt;$B$1, -1, 1 )</f>
        <v>1</v>
      </c>
    </row>
    <row r="180" customFormat="false" ht="13.8" hidden="false" customHeight="false" outlineLevel="0" collapsed="false">
      <c r="A180" s="1" t="n">
        <v>171</v>
      </c>
      <c r="B180" s="4" t="n">
        <f aca="false">$B$2/256*A180</f>
        <v>1.669921875</v>
      </c>
      <c r="C180" s="5" t="n">
        <f aca="false">( $B$6 +$B$4 ) * ( ( $B$1 /$B$4 ) - $B180 / ( $B$4 + $B$5 )   )</f>
        <v>2.890078125</v>
      </c>
      <c r="D180" s="1" t="n">
        <f aca="false">IF(  $B180&lt;$B$1, -1, 1 )</f>
        <v>1</v>
      </c>
    </row>
    <row r="181" customFormat="false" ht="13.8" hidden="false" customHeight="false" outlineLevel="0" collapsed="false">
      <c r="A181" s="1" t="n">
        <v>172</v>
      </c>
      <c r="B181" s="4" t="n">
        <f aca="false">$B$2/256*A181</f>
        <v>1.6796875</v>
      </c>
      <c r="C181" s="5" t="n">
        <f aca="false">( $B$6 +$B$4 ) * ( ( $B$1 /$B$4 ) - $B181 / ( $B$4 + $B$5 )   )</f>
        <v>2.8803125</v>
      </c>
      <c r="D181" s="1" t="n">
        <f aca="false">IF(  $B181&lt;$B$1, -1, 1 )</f>
        <v>1</v>
      </c>
    </row>
    <row r="182" customFormat="false" ht="13.8" hidden="false" customHeight="false" outlineLevel="0" collapsed="false">
      <c r="A182" s="1" t="n">
        <v>173</v>
      </c>
      <c r="B182" s="4" t="n">
        <f aca="false">$B$2/256*A182</f>
        <v>1.689453125</v>
      </c>
      <c r="C182" s="5" t="n">
        <f aca="false">( $B$6 +$B$4 ) * ( ( $B$1 /$B$4 ) - $B182 / ( $B$4 + $B$5 )   )</f>
        <v>2.870546875</v>
      </c>
      <c r="D182" s="1" t="n">
        <f aca="false">IF(  $B182&lt;$B$1, -1, 1 )</f>
        <v>1</v>
      </c>
    </row>
    <row r="183" customFormat="false" ht="13.8" hidden="false" customHeight="false" outlineLevel="0" collapsed="false">
      <c r="A183" s="1" t="n">
        <v>174</v>
      </c>
      <c r="B183" s="4" t="n">
        <f aca="false">$B$2/256*A183</f>
        <v>1.69921875</v>
      </c>
      <c r="C183" s="5" t="n">
        <f aca="false">( $B$6 +$B$4 ) * ( ( $B$1 /$B$4 ) - $B183 / ( $B$4 + $B$5 )   )</f>
        <v>2.86078125</v>
      </c>
      <c r="D183" s="1" t="n">
        <f aca="false">IF(  $B183&lt;$B$1, -1, 1 )</f>
        <v>1</v>
      </c>
    </row>
    <row r="184" customFormat="false" ht="13.8" hidden="false" customHeight="false" outlineLevel="0" collapsed="false">
      <c r="A184" s="1" t="n">
        <v>175</v>
      </c>
      <c r="B184" s="4" t="n">
        <f aca="false">$B$2/256*A184</f>
        <v>1.708984375</v>
      </c>
      <c r="C184" s="5" t="n">
        <f aca="false">( $B$6 +$B$4 ) * ( ( $B$1 /$B$4 ) - $B184 / ( $B$4 + $B$5 )   )</f>
        <v>2.851015625</v>
      </c>
      <c r="D184" s="1" t="n">
        <f aca="false">IF(  $B184&lt;$B$1, -1, 1 )</f>
        <v>1</v>
      </c>
      <c r="E184" s="1" t="n">
        <v>2.872</v>
      </c>
      <c r="F184" s="1" t="n">
        <v>4.216</v>
      </c>
      <c r="H184" s="1" t="n">
        <f aca="false">F184-C184</f>
        <v>1.364984375</v>
      </c>
      <c r="I184" s="1" t="n">
        <f aca="false">F184-E184</f>
        <v>1.344</v>
      </c>
    </row>
    <row r="185" customFormat="false" ht="13.8" hidden="false" customHeight="false" outlineLevel="0" collapsed="false">
      <c r="A185" s="1" t="n">
        <v>176</v>
      </c>
      <c r="B185" s="4" t="n">
        <f aca="false">$B$2/256*A185</f>
        <v>1.71875</v>
      </c>
      <c r="C185" s="5" t="n">
        <f aca="false">( $B$6 +$B$4 ) * ( ( $B$1 /$B$4 ) - $B185 / ( $B$4 + $B$5 )   )</f>
        <v>2.84125</v>
      </c>
      <c r="D185" s="1" t="n">
        <f aca="false">IF(  $B185&lt;$B$1, -1, 1 )</f>
        <v>1</v>
      </c>
    </row>
    <row r="186" customFormat="false" ht="13.8" hidden="false" customHeight="false" outlineLevel="0" collapsed="false">
      <c r="A186" s="1" t="n">
        <v>177</v>
      </c>
      <c r="B186" s="4" t="n">
        <f aca="false">$B$2/256*A186</f>
        <v>1.728515625</v>
      </c>
      <c r="C186" s="5" t="n">
        <f aca="false">( $B$6 +$B$4 ) * ( ( $B$1 /$B$4 ) - $B186 / ( $B$4 + $B$5 )   )</f>
        <v>2.831484375</v>
      </c>
      <c r="D186" s="1" t="n">
        <f aca="false">IF(  $B186&lt;$B$1, -1, 1 )</f>
        <v>1</v>
      </c>
    </row>
    <row r="187" customFormat="false" ht="13.8" hidden="false" customHeight="false" outlineLevel="0" collapsed="false">
      <c r="A187" s="1" t="n">
        <v>178</v>
      </c>
      <c r="B187" s="4" t="n">
        <f aca="false">$B$2/256*A187</f>
        <v>1.73828125</v>
      </c>
      <c r="C187" s="5" t="n">
        <f aca="false">( $B$6 +$B$4 ) * ( ( $B$1 /$B$4 ) - $B187 / ( $B$4 + $B$5 )   )</f>
        <v>2.82171875</v>
      </c>
      <c r="D187" s="1" t="n">
        <f aca="false">IF(  $B187&lt;$B$1, -1, 1 )</f>
        <v>1</v>
      </c>
    </row>
    <row r="188" customFormat="false" ht="13.8" hidden="false" customHeight="false" outlineLevel="0" collapsed="false">
      <c r="A188" s="1" t="n">
        <v>179</v>
      </c>
      <c r="B188" s="4" t="n">
        <f aca="false">$B$2/256*A188</f>
        <v>1.748046875</v>
      </c>
      <c r="C188" s="5" t="n">
        <f aca="false">( $B$6 +$B$4 ) * ( ( $B$1 /$B$4 ) - $B188 / ( $B$4 + $B$5 )   )</f>
        <v>2.811953125</v>
      </c>
      <c r="D188" s="1" t="n">
        <f aca="false">IF(  $B188&lt;$B$1, -1, 1 )</f>
        <v>1</v>
      </c>
    </row>
    <row r="189" customFormat="false" ht="13.8" hidden="false" customHeight="false" outlineLevel="0" collapsed="false">
      <c r="A189" s="1" t="n">
        <v>180</v>
      </c>
      <c r="B189" s="4" t="n">
        <f aca="false">$B$2/256*A189</f>
        <v>1.7578125</v>
      </c>
      <c r="C189" s="5" t="n">
        <f aca="false">( $B$6 +$B$4 ) * ( ( $B$1 /$B$4 ) - $B189 / ( $B$4 + $B$5 )   )</f>
        <v>2.8021875</v>
      </c>
      <c r="D189" s="1" t="n">
        <f aca="false">IF(  $B189&lt;$B$1, -1, 1 )</f>
        <v>1</v>
      </c>
    </row>
    <row r="190" customFormat="false" ht="13.8" hidden="false" customHeight="false" outlineLevel="0" collapsed="false">
      <c r="A190" s="1" t="n">
        <v>181</v>
      </c>
      <c r="B190" s="4" t="n">
        <f aca="false">$B$2/256*A190</f>
        <v>1.767578125</v>
      </c>
      <c r="C190" s="5" t="n">
        <f aca="false">( $B$6 +$B$4 ) * ( ( $B$1 /$B$4 ) - $B190 / ( $B$4 + $B$5 )   )</f>
        <v>2.792421875</v>
      </c>
      <c r="D190" s="1" t="n">
        <f aca="false">IF(  $B190&lt;$B$1, -1, 1 )</f>
        <v>1</v>
      </c>
    </row>
    <row r="191" customFormat="false" ht="13.8" hidden="false" customHeight="false" outlineLevel="0" collapsed="false">
      <c r="A191" s="1" t="n">
        <v>182</v>
      </c>
      <c r="B191" s="4" t="n">
        <f aca="false">$B$2/256*A191</f>
        <v>1.77734375</v>
      </c>
      <c r="C191" s="5" t="n">
        <f aca="false">( $B$6 +$B$4 ) * ( ( $B$1 /$B$4 ) - $B191 / ( $B$4 + $B$5 )   )</f>
        <v>2.78265625</v>
      </c>
      <c r="D191" s="1" t="n">
        <f aca="false">IF(  $B191&lt;$B$1, -1, 1 )</f>
        <v>1</v>
      </c>
    </row>
    <row r="192" customFormat="false" ht="13.8" hidden="false" customHeight="false" outlineLevel="0" collapsed="false">
      <c r="A192" s="1" t="n">
        <v>183</v>
      </c>
      <c r="B192" s="4" t="n">
        <f aca="false">$B$2/256*A192</f>
        <v>1.787109375</v>
      </c>
      <c r="C192" s="5" t="n">
        <f aca="false">( $B$6 +$B$4 ) * ( ( $B$1 /$B$4 ) - $B192 / ( $B$4 + $B$5 )   )</f>
        <v>2.772890625</v>
      </c>
      <c r="D192" s="1" t="n">
        <f aca="false">IF(  $B192&lt;$B$1, -1, 1 )</f>
        <v>1</v>
      </c>
    </row>
    <row r="193" customFormat="false" ht="13.8" hidden="false" customHeight="false" outlineLevel="0" collapsed="false">
      <c r="A193" s="1" t="n">
        <v>184</v>
      </c>
      <c r="B193" s="4" t="n">
        <f aca="false">$B$2/256*A193</f>
        <v>1.796875</v>
      </c>
      <c r="C193" s="5" t="n">
        <f aca="false">( $B$6 +$B$4 ) * ( ( $B$1 /$B$4 ) - $B193 / ( $B$4 + $B$5 )   )</f>
        <v>2.763125</v>
      </c>
      <c r="D193" s="1" t="n">
        <f aca="false">IF(  $B193&lt;$B$1, -1, 1 )</f>
        <v>1</v>
      </c>
    </row>
    <row r="194" customFormat="false" ht="13.8" hidden="false" customHeight="false" outlineLevel="0" collapsed="false">
      <c r="A194" s="1" t="n">
        <v>185</v>
      </c>
      <c r="B194" s="4" t="n">
        <f aca="false">$B$2/256*A194</f>
        <v>1.806640625</v>
      </c>
      <c r="C194" s="5" t="n">
        <f aca="false">( $B$6 +$B$4 ) * ( ( $B$1 /$B$4 ) - $B194 / ( $B$4 + $B$5 )   )</f>
        <v>2.753359375</v>
      </c>
      <c r="D194" s="1" t="n">
        <f aca="false">IF(  $B194&lt;$B$1, -1, 1 )</f>
        <v>1</v>
      </c>
    </row>
    <row r="195" customFormat="false" ht="13.8" hidden="false" customHeight="false" outlineLevel="0" collapsed="false">
      <c r="A195" s="1" t="n">
        <v>186</v>
      </c>
      <c r="B195" s="4" t="n">
        <f aca="false">$B$2/256*A195</f>
        <v>1.81640625</v>
      </c>
      <c r="C195" s="5" t="n">
        <f aca="false">( $B$6 +$B$4 ) * ( ( $B$1 /$B$4 ) - $B195 / ( $B$4 + $B$5 )   )</f>
        <v>2.74359375</v>
      </c>
      <c r="D195" s="1" t="n">
        <f aca="false">IF(  $B195&lt;$B$1, -1, 1 )</f>
        <v>1</v>
      </c>
    </row>
    <row r="196" customFormat="false" ht="13.8" hidden="false" customHeight="false" outlineLevel="0" collapsed="false">
      <c r="A196" s="1" t="n">
        <v>187</v>
      </c>
      <c r="B196" s="4" t="n">
        <f aca="false">$B$2/256*A196</f>
        <v>1.826171875</v>
      </c>
      <c r="C196" s="5" t="n">
        <f aca="false">( $B$6 +$B$4 ) * ( ( $B$1 /$B$4 ) - $B196 / ( $B$4 + $B$5 )   )</f>
        <v>2.733828125</v>
      </c>
      <c r="D196" s="1" t="n">
        <f aca="false">IF(  $B196&lt;$B$1, -1, 1 )</f>
        <v>1</v>
      </c>
    </row>
    <row r="197" customFormat="false" ht="13.8" hidden="false" customHeight="false" outlineLevel="0" collapsed="false">
      <c r="A197" s="1" t="n">
        <v>188</v>
      </c>
      <c r="B197" s="4" t="n">
        <f aca="false">$B$2/256*A197</f>
        <v>1.8359375</v>
      </c>
      <c r="C197" s="5" t="n">
        <f aca="false">( $B$6 +$B$4 ) * ( ( $B$1 /$B$4 ) - $B197 / ( $B$4 + $B$5 )   )</f>
        <v>2.7240625</v>
      </c>
      <c r="D197" s="1" t="n">
        <f aca="false">IF(  $B197&lt;$B$1, -1, 1 )</f>
        <v>1</v>
      </c>
    </row>
    <row r="198" customFormat="false" ht="13.8" hidden="false" customHeight="false" outlineLevel="0" collapsed="false">
      <c r="A198" s="1" t="n">
        <v>189</v>
      </c>
      <c r="B198" s="4" t="n">
        <f aca="false">$B$2/256*A198</f>
        <v>1.845703125</v>
      </c>
      <c r="C198" s="5" t="n">
        <f aca="false">( $B$6 +$B$4 ) * ( ( $B$1 /$B$4 ) - $B198 / ( $B$4 + $B$5 )   )</f>
        <v>2.714296875</v>
      </c>
      <c r="D198" s="1" t="n">
        <f aca="false">IF(  $B198&lt;$B$1, -1, 1 )</f>
        <v>1</v>
      </c>
    </row>
    <row r="199" customFormat="false" ht="13.8" hidden="false" customHeight="false" outlineLevel="0" collapsed="false">
      <c r="A199" s="1" t="n">
        <v>190</v>
      </c>
      <c r="B199" s="4" t="n">
        <f aca="false">$B$2/256*A199</f>
        <v>1.85546875</v>
      </c>
      <c r="C199" s="5" t="n">
        <f aca="false">( $B$6 +$B$4 ) * ( ( $B$1 /$B$4 ) - $B199 / ( $B$4 + $B$5 )   )</f>
        <v>2.70453125</v>
      </c>
      <c r="D199" s="1" t="n">
        <f aca="false">IF(  $B199&lt;$B$1, -1, 1 )</f>
        <v>1</v>
      </c>
    </row>
    <row r="200" customFormat="false" ht="13.8" hidden="false" customHeight="false" outlineLevel="0" collapsed="false">
      <c r="A200" s="1" t="n">
        <v>191</v>
      </c>
      <c r="B200" s="4" t="n">
        <f aca="false">$B$2/256*A200</f>
        <v>1.865234375</v>
      </c>
      <c r="C200" s="5" t="n">
        <f aca="false">( $B$6 +$B$4 ) * ( ( $B$1 /$B$4 ) - $B200 / ( $B$4 + $B$5 )   )</f>
        <v>2.694765625</v>
      </c>
      <c r="D200" s="1" t="n">
        <f aca="false">IF(  $B200&lt;$B$1, -1, 1 )</f>
        <v>1</v>
      </c>
    </row>
    <row r="201" customFormat="false" ht="13.8" hidden="false" customHeight="false" outlineLevel="0" collapsed="false">
      <c r="A201" s="1" t="n">
        <v>192</v>
      </c>
      <c r="B201" s="4" t="n">
        <f aca="false">$B$2/256*A201</f>
        <v>1.875</v>
      </c>
      <c r="C201" s="5" t="n">
        <f aca="false">( $B$6 +$B$4 ) * ( ( $B$1 /$B$4 ) - $B201 / ( $B$4 + $B$5 )   )</f>
        <v>2.685</v>
      </c>
      <c r="D201" s="1" t="n">
        <f aca="false">IF(  $B201&lt;$B$1, -1, 1 )</f>
        <v>1</v>
      </c>
    </row>
    <row r="202" customFormat="false" ht="13.8" hidden="false" customHeight="false" outlineLevel="0" collapsed="false">
      <c r="A202" s="1" t="n">
        <v>193</v>
      </c>
      <c r="B202" s="4" t="n">
        <f aca="false">$B$2/256*A202</f>
        <v>1.884765625</v>
      </c>
      <c r="C202" s="5" t="n">
        <f aca="false">( $B$6 +$B$4 ) * ( ( $B$1 /$B$4 ) - $B202 / ( $B$4 + $B$5 )   )</f>
        <v>2.675234375</v>
      </c>
      <c r="D202" s="1" t="n">
        <f aca="false">IF(  $B202&lt;$B$1, -1, 1 )</f>
        <v>1</v>
      </c>
    </row>
    <row r="203" customFormat="false" ht="13.8" hidden="false" customHeight="false" outlineLevel="0" collapsed="false">
      <c r="A203" s="1" t="n">
        <v>194</v>
      </c>
      <c r="B203" s="4" t="n">
        <f aca="false">$B$2/256*A203</f>
        <v>1.89453125</v>
      </c>
      <c r="C203" s="5" t="n">
        <f aca="false">( $B$6 +$B$4 ) * ( ( $B$1 /$B$4 ) - $B203 / ( $B$4 + $B$5 )   )</f>
        <v>2.66546875</v>
      </c>
      <c r="D203" s="1" t="n">
        <f aca="false">IF(  $B203&lt;$B$1, -1, 1 )</f>
        <v>1</v>
      </c>
    </row>
    <row r="204" customFormat="false" ht="13.8" hidden="false" customHeight="false" outlineLevel="0" collapsed="false">
      <c r="A204" s="1" t="n">
        <v>195</v>
      </c>
      <c r="B204" s="4" t="n">
        <f aca="false">$B$2/256*A204</f>
        <v>1.904296875</v>
      </c>
      <c r="C204" s="5" t="n">
        <f aca="false">( $B$6 +$B$4 ) * ( ( $B$1 /$B$4 ) - $B204 / ( $B$4 + $B$5 )   )</f>
        <v>2.655703125</v>
      </c>
      <c r="D204" s="1" t="n">
        <f aca="false">IF(  $B204&lt;$B$1, -1, 1 )</f>
        <v>1</v>
      </c>
    </row>
    <row r="205" customFormat="false" ht="13.8" hidden="false" customHeight="false" outlineLevel="0" collapsed="false">
      <c r="A205" s="1" t="n">
        <v>196</v>
      </c>
      <c r="B205" s="4" t="n">
        <f aca="false">$B$2/256*A205</f>
        <v>1.9140625</v>
      </c>
      <c r="C205" s="5" t="n">
        <f aca="false">( $B$6 +$B$4 ) * ( ( $B$1 /$B$4 ) - $B205 / ( $B$4 + $B$5 )   )</f>
        <v>2.6459375</v>
      </c>
      <c r="D205" s="1" t="n">
        <f aca="false">IF(  $B205&lt;$B$1, -1, 1 )</f>
        <v>1</v>
      </c>
    </row>
    <row r="206" customFormat="false" ht="13.8" hidden="false" customHeight="false" outlineLevel="0" collapsed="false">
      <c r="A206" s="1" t="n">
        <v>197</v>
      </c>
      <c r="B206" s="4" t="n">
        <f aca="false">$B$2/256*A206</f>
        <v>1.923828125</v>
      </c>
      <c r="C206" s="5" t="n">
        <f aca="false">( $B$6 +$B$4 ) * ( ( $B$1 /$B$4 ) - $B206 / ( $B$4 + $B$5 )   )</f>
        <v>2.636171875</v>
      </c>
      <c r="D206" s="1" t="n">
        <f aca="false">IF(  $B206&lt;$B$1, -1, 1 )</f>
        <v>1</v>
      </c>
    </row>
    <row r="207" customFormat="false" ht="13.8" hidden="false" customHeight="false" outlineLevel="0" collapsed="false">
      <c r="A207" s="1" t="n">
        <v>198</v>
      </c>
      <c r="B207" s="4" t="n">
        <f aca="false">$B$2/256*A207</f>
        <v>1.93359375</v>
      </c>
      <c r="C207" s="5" t="n">
        <f aca="false">( $B$6 +$B$4 ) * ( ( $B$1 /$B$4 ) - $B207 / ( $B$4 + $B$5 )   )</f>
        <v>2.62640625</v>
      </c>
      <c r="D207" s="1" t="n">
        <f aca="false">IF(  $B207&lt;$B$1, -1, 1 )</f>
        <v>1</v>
      </c>
    </row>
    <row r="208" customFormat="false" ht="13.8" hidden="false" customHeight="false" outlineLevel="0" collapsed="false">
      <c r="A208" s="1" t="n">
        <v>199</v>
      </c>
      <c r="B208" s="4" t="n">
        <f aca="false">$B$2/256*A208</f>
        <v>1.943359375</v>
      </c>
      <c r="C208" s="5" t="n">
        <f aca="false">( $B$6 +$B$4 ) * ( ( $B$1 /$B$4 ) - $B208 / ( $B$4 + $B$5 )   )</f>
        <v>2.616640625</v>
      </c>
      <c r="D208" s="1" t="n">
        <f aca="false">IF(  $B208&lt;$B$1, -1, 1 )</f>
        <v>1</v>
      </c>
    </row>
    <row r="209" customFormat="false" ht="13.8" hidden="false" customHeight="false" outlineLevel="0" collapsed="false">
      <c r="A209" s="1" t="n">
        <v>200</v>
      </c>
      <c r="B209" s="4" t="n">
        <f aca="false">$B$2/256*A209</f>
        <v>1.953125</v>
      </c>
      <c r="C209" s="5" t="n">
        <f aca="false">( $B$6 +$B$4 ) * ( ( $B$1 /$B$4 ) - $B209 / ( $B$4 + $B$5 )   )</f>
        <v>2.606875</v>
      </c>
      <c r="D209" s="1" t="n">
        <f aca="false">IF(  $B209&lt;$B$1, -1, 1 )</f>
        <v>1</v>
      </c>
      <c r="E209" s="1" t="n">
        <v>2.63</v>
      </c>
      <c r="F209" s="1" t="n">
        <v>3.592</v>
      </c>
      <c r="H209" s="1" t="n">
        <f aca="false">F209-C209</f>
        <v>0.985125</v>
      </c>
      <c r="I209" s="1" t="n">
        <f aca="false">F209-E209</f>
        <v>0.962</v>
      </c>
    </row>
    <row r="210" customFormat="false" ht="13.8" hidden="false" customHeight="false" outlineLevel="0" collapsed="false">
      <c r="A210" s="1" t="n">
        <v>201</v>
      </c>
      <c r="B210" s="4" t="n">
        <f aca="false">$B$2/256*A210</f>
        <v>1.962890625</v>
      </c>
      <c r="C210" s="5" t="n">
        <f aca="false">( $B$6 +$B$4 ) * ( ( $B$1 /$B$4 ) - $B210 / ( $B$4 + $B$5 )   )</f>
        <v>2.597109375</v>
      </c>
      <c r="D210" s="1" t="n">
        <f aca="false">IF(  $B210&lt;$B$1, -1, 1 )</f>
        <v>1</v>
      </c>
    </row>
    <row r="211" customFormat="false" ht="13.8" hidden="false" customHeight="false" outlineLevel="0" collapsed="false">
      <c r="A211" s="1" t="n">
        <v>202</v>
      </c>
      <c r="B211" s="4" t="n">
        <f aca="false">$B$2/256*A211</f>
        <v>1.97265625</v>
      </c>
      <c r="C211" s="5" t="n">
        <f aca="false">( $B$6 +$B$4 ) * ( ( $B$1 /$B$4 ) - $B211 / ( $B$4 + $B$5 )   )</f>
        <v>2.58734375</v>
      </c>
      <c r="D211" s="1" t="n">
        <f aca="false">IF(  $B211&lt;$B$1, -1, 1 )</f>
        <v>1</v>
      </c>
    </row>
    <row r="212" customFormat="false" ht="13.8" hidden="false" customHeight="false" outlineLevel="0" collapsed="false">
      <c r="A212" s="1" t="n">
        <v>203</v>
      </c>
      <c r="B212" s="4" t="n">
        <f aca="false">$B$2/256*A212</f>
        <v>1.982421875</v>
      </c>
      <c r="C212" s="5" t="n">
        <f aca="false">( $B$6 +$B$4 ) * ( ( $B$1 /$B$4 ) - $B212 / ( $B$4 + $B$5 )   )</f>
        <v>2.577578125</v>
      </c>
      <c r="D212" s="1" t="n">
        <f aca="false">IF(  $B212&lt;$B$1, -1, 1 )</f>
        <v>1</v>
      </c>
    </row>
    <row r="213" customFormat="false" ht="13.8" hidden="false" customHeight="false" outlineLevel="0" collapsed="false">
      <c r="A213" s="1" t="n">
        <v>204</v>
      </c>
      <c r="B213" s="4" t="n">
        <f aca="false">$B$2/256*A213</f>
        <v>1.9921875</v>
      </c>
      <c r="C213" s="5" t="n">
        <f aca="false">( $B$6 +$B$4 ) * ( ( $B$1 /$B$4 ) - $B213 / ( $B$4 + $B$5 )   )</f>
        <v>2.5678125</v>
      </c>
      <c r="D213" s="1" t="n">
        <f aca="false">IF(  $B213&lt;$B$1, -1, 1 )</f>
        <v>1</v>
      </c>
    </row>
    <row r="214" customFormat="false" ht="13.8" hidden="false" customHeight="false" outlineLevel="0" collapsed="false">
      <c r="A214" s="1" t="n">
        <v>205</v>
      </c>
      <c r="B214" s="4" t="n">
        <f aca="false">$B$2/256*A214</f>
        <v>2.001953125</v>
      </c>
      <c r="C214" s="5" t="n">
        <f aca="false">( $B$6 +$B$4 ) * ( ( $B$1 /$B$4 ) - $B214 / ( $B$4 + $B$5 )   )</f>
        <v>2.558046875</v>
      </c>
      <c r="D214" s="1" t="n">
        <f aca="false">IF(  $B214&lt;$B$1, -1, 1 )</f>
        <v>1</v>
      </c>
    </row>
    <row r="215" customFormat="false" ht="13.8" hidden="false" customHeight="false" outlineLevel="0" collapsed="false">
      <c r="A215" s="1" t="n">
        <v>206</v>
      </c>
      <c r="B215" s="4" t="n">
        <f aca="false">$B$2/256*A215</f>
        <v>2.01171875</v>
      </c>
      <c r="C215" s="5" t="n">
        <f aca="false">( $B$6 +$B$4 ) * ( ( $B$1 /$B$4 ) - $B215 / ( $B$4 + $B$5 )   )</f>
        <v>2.54828125</v>
      </c>
      <c r="D215" s="1" t="n">
        <f aca="false">IF(  $B215&lt;$B$1, -1, 1 )</f>
        <v>1</v>
      </c>
    </row>
    <row r="216" customFormat="false" ht="13.8" hidden="false" customHeight="false" outlineLevel="0" collapsed="false">
      <c r="A216" s="1" t="n">
        <v>207</v>
      </c>
      <c r="B216" s="4" t="n">
        <f aca="false">$B$2/256*A216</f>
        <v>2.021484375</v>
      </c>
      <c r="C216" s="5" t="n">
        <f aca="false">( $B$6 +$B$4 ) * ( ( $B$1 /$B$4 ) - $B216 / ( $B$4 + $B$5 )   )</f>
        <v>2.538515625</v>
      </c>
      <c r="D216" s="1" t="n">
        <f aca="false">IF(  $B216&lt;$B$1, -1, 1 )</f>
        <v>1</v>
      </c>
    </row>
    <row r="217" customFormat="false" ht="13.8" hidden="false" customHeight="false" outlineLevel="0" collapsed="false">
      <c r="A217" s="1" t="n">
        <v>208</v>
      </c>
      <c r="B217" s="4" t="n">
        <f aca="false">$B$2/256*A217</f>
        <v>2.03125</v>
      </c>
      <c r="C217" s="5" t="n">
        <f aca="false">( $B$6 +$B$4 ) * ( ( $B$1 /$B$4 ) - $B217 / ( $B$4 + $B$5 )   )</f>
        <v>2.52875</v>
      </c>
      <c r="D217" s="1" t="n">
        <f aca="false">IF(  $B217&lt;$B$1, -1, 1 )</f>
        <v>1</v>
      </c>
    </row>
    <row r="218" customFormat="false" ht="13.8" hidden="false" customHeight="false" outlineLevel="0" collapsed="false">
      <c r="A218" s="1" t="n">
        <v>209</v>
      </c>
      <c r="B218" s="4" t="n">
        <f aca="false">$B$2/256*A218</f>
        <v>2.041015625</v>
      </c>
      <c r="C218" s="5" t="n">
        <f aca="false">( $B$6 +$B$4 ) * ( ( $B$1 /$B$4 ) - $B218 / ( $B$4 + $B$5 )   )</f>
        <v>2.518984375</v>
      </c>
      <c r="D218" s="1" t="n">
        <f aca="false">IF(  $B218&lt;$B$1, -1, 1 )</f>
        <v>1</v>
      </c>
    </row>
    <row r="219" customFormat="false" ht="13.8" hidden="false" customHeight="false" outlineLevel="0" collapsed="false">
      <c r="A219" s="1" t="n">
        <v>210</v>
      </c>
      <c r="B219" s="4" t="n">
        <f aca="false">$B$2/256*A219</f>
        <v>2.05078125</v>
      </c>
      <c r="C219" s="5" t="n">
        <f aca="false">( $B$6 +$B$4 ) * ( ( $B$1 /$B$4 ) - $B219 / ( $B$4 + $B$5 )   )</f>
        <v>2.50921875</v>
      </c>
      <c r="D219" s="1" t="n">
        <f aca="false">IF(  $B219&lt;$B$1, -1, 1 )</f>
        <v>1</v>
      </c>
    </row>
    <row r="220" customFormat="false" ht="13.8" hidden="false" customHeight="false" outlineLevel="0" collapsed="false">
      <c r="A220" s="1" t="n">
        <v>211</v>
      </c>
      <c r="B220" s="4" t="n">
        <f aca="false">$B$2/256*A220</f>
        <v>2.060546875</v>
      </c>
      <c r="C220" s="5" t="n">
        <f aca="false">( $B$6 +$B$4 ) * ( ( $B$1 /$B$4 ) - $B220 / ( $B$4 + $B$5 )   )</f>
        <v>2.499453125</v>
      </c>
      <c r="D220" s="1" t="n">
        <f aca="false">IF(  $B220&lt;$B$1, -1, 1 )</f>
        <v>1</v>
      </c>
    </row>
    <row r="221" customFormat="false" ht="13.8" hidden="false" customHeight="false" outlineLevel="0" collapsed="false">
      <c r="A221" s="1" t="n">
        <v>212</v>
      </c>
      <c r="B221" s="4" t="n">
        <f aca="false">$B$2/256*A221</f>
        <v>2.0703125</v>
      </c>
      <c r="C221" s="5" t="n">
        <f aca="false">( $B$6 +$B$4 ) * ( ( $B$1 /$B$4 ) - $B221 / ( $B$4 + $B$5 )   )</f>
        <v>2.4896875</v>
      </c>
      <c r="D221" s="1" t="n">
        <f aca="false">IF(  $B221&lt;$B$1, -1, 1 )</f>
        <v>1</v>
      </c>
    </row>
    <row r="222" customFormat="false" ht="13.8" hidden="false" customHeight="false" outlineLevel="0" collapsed="false">
      <c r="A222" s="1" t="n">
        <v>213</v>
      </c>
      <c r="B222" s="4" t="n">
        <f aca="false">$B$2/256*A222</f>
        <v>2.080078125</v>
      </c>
      <c r="C222" s="5" t="n">
        <f aca="false">( $B$6 +$B$4 ) * ( ( $B$1 /$B$4 ) - $B222 / ( $B$4 + $B$5 )   )</f>
        <v>2.479921875</v>
      </c>
      <c r="D222" s="1" t="n">
        <f aca="false">IF(  $B222&lt;$B$1, -1, 1 )</f>
        <v>1</v>
      </c>
    </row>
    <row r="223" customFormat="false" ht="13.8" hidden="false" customHeight="false" outlineLevel="0" collapsed="false">
      <c r="A223" s="1" t="n">
        <v>214</v>
      </c>
      <c r="B223" s="4" t="n">
        <f aca="false">$B$2/256*A223</f>
        <v>2.08984375</v>
      </c>
      <c r="C223" s="5" t="n">
        <f aca="false">( $B$6 +$B$4 ) * ( ( $B$1 /$B$4 ) - $B223 / ( $B$4 + $B$5 )   )</f>
        <v>2.47015625</v>
      </c>
      <c r="D223" s="1" t="n">
        <f aca="false">IF(  $B223&lt;$B$1, -1, 1 )</f>
        <v>1</v>
      </c>
    </row>
    <row r="224" customFormat="false" ht="13.8" hidden="false" customHeight="false" outlineLevel="0" collapsed="false">
      <c r="A224" s="1" t="n">
        <v>215</v>
      </c>
      <c r="B224" s="4" t="n">
        <f aca="false">$B$2/256*A224</f>
        <v>2.099609375</v>
      </c>
      <c r="C224" s="5" t="n">
        <f aca="false">( $B$6 +$B$4 ) * ( ( $B$1 /$B$4 ) - $B224 / ( $B$4 + $B$5 )   )</f>
        <v>2.460390625</v>
      </c>
      <c r="D224" s="1" t="n">
        <f aca="false">IF(  $B224&lt;$B$1, -1, 1 )</f>
        <v>1</v>
      </c>
    </row>
    <row r="225" customFormat="false" ht="13.8" hidden="false" customHeight="false" outlineLevel="0" collapsed="false">
      <c r="A225" s="1" t="n">
        <v>216</v>
      </c>
      <c r="B225" s="4" t="n">
        <f aca="false">$B$2/256*A225</f>
        <v>2.109375</v>
      </c>
      <c r="C225" s="5" t="n">
        <f aca="false">( $B$6 +$B$4 ) * ( ( $B$1 /$B$4 ) - $B225 / ( $B$4 + $B$5 )   )</f>
        <v>2.450625</v>
      </c>
      <c r="D225" s="1" t="n">
        <f aca="false">IF(  $B225&lt;$B$1, -1, 1 )</f>
        <v>1</v>
      </c>
    </row>
    <row r="226" customFormat="false" ht="13.8" hidden="false" customHeight="false" outlineLevel="0" collapsed="false">
      <c r="A226" s="1" t="n">
        <v>217</v>
      </c>
      <c r="B226" s="4" t="n">
        <f aca="false">$B$2/256*A226</f>
        <v>2.119140625</v>
      </c>
      <c r="C226" s="5" t="n">
        <f aca="false">( $B$6 +$B$4 ) * ( ( $B$1 /$B$4 ) - $B226 / ( $B$4 + $B$5 )   )</f>
        <v>2.440859375</v>
      </c>
      <c r="D226" s="1" t="n">
        <f aca="false">IF(  $B226&lt;$B$1, -1, 1 )</f>
        <v>1</v>
      </c>
    </row>
    <row r="227" customFormat="false" ht="13.8" hidden="false" customHeight="false" outlineLevel="0" collapsed="false">
      <c r="A227" s="1" t="n">
        <v>218</v>
      </c>
      <c r="B227" s="4" t="n">
        <f aca="false">$B$2/256*A227</f>
        <v>2.12890625</v>
      </c>
      <c r="C227" s="5" t="n">
        <f aca="false">( $B$6 +$B$4 ) * ( ( $B$1 /$B$4 ) - $B227 / ( $B$4 + $B$5 )   )</f>
        <v>2.43109375</v>
      </c>
      <c r="D227" s="1" t="n">
        <f aca="false">IF(  $B227&lt;$B$1, -1, 1 )</f>
        <v>1</v>
      </c>
    </row>
    <row r="228" customFormat="false" ht="13.8" hidden="false" customHeight="false" outlineLevel="0" collapsed="false">
      <c r="A228" s="1" t="n">
        <v>219</v>
      </c>
      <c r="B228" s="4" t="n">
        <f aca="false">$B$2/256*A228</f>
        <v>2.138671875</v>
      </c>
      <c r="C228" s="5" t="n">
        <f aca="false">( $B$6 +$B$4 ) * ( ( $B$1 /$B$4 ) - $B228 / ( $B$4 + $B$5 )   )</f>
        <v>2.421328125</v>
      </c>
      <c r="D228" s="1" t="n">
        <f aca="false">IF(  $B228&lt;$B$1, -1, 1 )</f>
        <v>1</v>
      </c>
    </row>
    <row r="229" customFormat="false" ht="13.8" hidden="false" customHeight="false" outlineLevel="0" collapsed="false">
      <c r="A229" s="1" t="n">
        <v>220</v>
      </c>
      <c r="B229" s="4" t="n">
        <f aca="false">$B$2/256*A229</f>
        <v>2.1484375</v>
      </c>
      <c r="C229" s="5" t="n">
        <f aca="false">( $B$6 +$B$4 ) * ( ( $B$1 /$B$4 ) - $B229 / ( $B$4 + $B$5 )   )</f>
        <v>2.4115625</v>
      </c>
      <c r="D229" s="1" t="n">
        <f aca="false">IF(  $B229&lt;$B$1, -1, 1 )</f>
        <v>1</v>
      </c>
    </row>
    <row r="230" customFormat="false" ht="13.8" hidden="false" customHeight="false" outlineLevel="0" collapsed="false">
      <c r="A230" s="1" t="n">
        <v>221</v>
      </c>
      <c r="B230" s="4" t="n">
        <f aca="false">$B$2/256*A230</f>
        <v>2.158203125</v>
      </c>
      <c r="C230" s="5" t="n">
        <f aca="false">( $B$6 +$B$4 ) * ( ( $B$1 /$B$4 ) - $B230 / ( $B$4 + $B$5 )   )</f>
        <v>2.401796875</v>
      </c>
      <c r="D230" s="1" t="n">
        <f aca="false">IF(  $B230&lt;$B$1, -1, 1 )</f>
        <v>1</v>
      </c>
    </row>
    <row r="231" customFormat="false" ht="13.8" hidden="false" customHeight="false" outlineLevel="0" collapsed="false">
      <c r="A231" s="1" t="n">
        <v>222</v>
      </c>
      <c r="B231" s="4" t="n">
        <f aca="false">$B$2/256*A231</f>
        <v>2.16796875</v>
      </c>
      <c r="C231" s="5" t="n">
        <f aca="false">( $B$6 +$B$4 ) * ( ( $B$1 /$B$4 ) - $B231 / ( $B$4 + $B$5 )   )</f>
        <v>2.39203125</v>
      </c>
      <c r="D231" s="1" t="n">
        <f aca="false">IF(  $B231&lt;$B$1, -1, 1 )</f>
        <v>1</v>
      </c>
    </row>
    <row r="232" customFormat="false" ht="13.8" hidden="false" customHeight="false" outlineLevel="0" collapsed="false">
      <c r="A232" s="1" t="n">
        <v>223</v>
      </c>
      <c r="B232" s="4" t="n">
        <f aca="false">$B$2/256*A232</f>
        <v>2.177734375</v>
      </c>
      <c r="C232" s="5" t="n">
        <f aca="false">( $B$6 +$B$4 ) * ( ( $B$1 /$B$4 ) - $B232 / ( $B$4 + $B$5 )   )</f>
        <v>2.382265625</v>
      </c>
      <c r="D232" s="1" t="n">
        <f aca="false">IF(  $B232&lt;$B$1, -1, 1 )</f>
        <v>1</v>
      </c>
    </row>
    <row r="233" customFormat="false" ht="13.8" hidden="false" customHeight="false" outlineLevel="0" collapsed="false">
      <c r="A233" s="1" t="n">
        <v>224</v>
      </c>
      <c r="B233" s="4" t="n">
        <f aca="false">$B$2/256*A233</f>
        <v>2.1875</v>
      </c>
      <c r="C233" s="5" t="n">
        <f aca="false">( $B$6 +$B$4 ) * ( ( $B$1 /$B$4 ) - $B233 / ( $B$4 + $B$5 )   )</f>
        <v>2.3725</v>
      </c>
      <c r="D233" s="1" t="n">
        <f aca="false">IF(  $B233&lt;$B$1, -1, 1 )</f>
        <v>1</v>
      </c>
    </row>
    <row r="234" customFormat="false" ht="13.8" hidden="false" customHeight="false" outlineLevel="0" collapsed="false">
      <c r="A234" s="1" t="n">
        <v>225</v>
      </c>
      <c r="B234" s="4" t="n">
        <f aca="false">$B$2/256*A234</f>
        <v>2.197265625</v>
      </c>
      <c r="C234" s="5" t="n">
        <f aca="false">( $B$6 +$B$4 ) * ( ( $B$1 /$B$4 ) - $B234 / ( $B$4 + $B$5 )   )</f>
        <v>2.362734375</v>
      </c>
      <c r="D234" s="1" t="n">
        <f aca="false">IF(  $B234&lt;$B$1, -1, 1 )</f>
        <v>1</v>
      </c>
      <c r="E234" s="1" t="n">
        <v>2.389</v>
      </c>
      <c r="F234" s="1" t="n">
        <v>3.364</v>
      </c>
      <c r="H234" s="1" t="n">
        <f aca="false">F234-C234</f>
        <v>1.001265625</v>
      </c>
      <c r="I234" s="1" t="n">
        <f aca="false">F234-E234</f>
        <v>0.975</v>
      </c>
    </row>
    <row r="235" customFormat="false" ht="13.8" hidden="false" customHeight="false" outlineLevel="0" collapsed="false">
      <c r="A235" s="1" t="n">
        <v>226</v>
      </c>
      <c r="B235" s="4" t="n">
        <f aca="false">$B$2/256*A235</f>
        <v>2.20703125</v>
      </c>
      <c r="C235" s="5" t="n">
        <f aca="false">( $B$6 +$B$4 ) * ( ( $B$1 /$B$4 ) - $B235 / ( $B$4 + $B$5 )   )</f>
        <v>2.35296875</v>
      </c>
      <c r="D235" s="1" t="n">
        <f aca="false">IF(  $B235&lt;$B$1, -1, 1 )</f>
        <v>1</v>
      </c>
    </row>
    <row r="236" customFormat="false" ht="13.8" hidden="false" customHeight="false" outlineLevel="0" collapsed="false">
      <c r="A236" s="1" t="n">
        <v>227</v>
      </c>
      <c r="B236" s="4" t="n">
        <f aca="false">$B$2/256*A236</f>
        <v>2.216796875</v>
      </c>
      <c r="C236" s="5" t="n">
        <f aca="false">( $B$6 +$B$4 ) * ( ( $B$1 /$B$4 ) - $B236 / ( $B$4 + $B$5 )   )</f>
        <v>2.343203125</v>
      </c>
      <c r="D236" s="1" t="n">
        <f aca="false">IF(  $B236&lt;$B$1, -1, 1 )</f>
        <v>1</v>
      </c>
    </row>
    <row r="237" customFormat="false" ht="13.8" hidden="false" customHeight="false" outlineLevel="0" collapsed="false">
      <c r="A237" s="1" t="n">
        <v>228</v>
      </c>
      <c r="B237" s="4" t="n">
        <f aca="false">$B$2/256*A237</f>
        <v>2.2265625</v>
      </c>
      <c r="C237" s="5" t="n">
        <f aca="false">( $B$6 +$B$4 ) * ( ( $B$1 /$B$4 ) - $B237 / ( $B$4 + $B$5 )   )</f>
        <v>2.3334375</v>
      </c>
      <c r="D237" s="1" t="n">
        <f aca="false">IF(  $B237&lt;$B$1, -1, 1 )</f>
        <v>1</v>
      </c>
    </row>
    <row r="238" customFormat="false" ht="13.8" hidden="false" customHeight="false" outlineLevel="0" collapsed="false">
      <c r="A238" s="1" t="n">
        <v>229</v>
      </c>
      <c r="B238" s="4" t="n">
        <f aca="false">$B$2/256*A238</f>
        <v>2.236328125</v>
      </c>
      <c r="C238" s="5" t="n">
        <f aca="false">( $B$6 +$B$4 ) * ( ( $B$1 /$B$4 ) - $B238 / ( $B$4 + $B$5 )   )</f>
        <v>2.323671875</v>
      </c>
      <c r="D238" s="1" t="n">
        <f aca="false">IF(  $B238&lt;$B$1, -1, 1 )</f>
        <v>1</v>
      </c>
    </row>
    <row r="239" customFormat="false" ht="13.8" hidden="false" customHeight="false" outlineLevel="0" collapsed="false">
      <c r="A239" s="1" t="n">
        <v>230</v>
      </c>
      <c r="B239" s="4" t="n">
        <f aca="false">$B$2/256*A239</f>
        <v>2.24609375</v>
      </c>
      <c r="C239" s="5" t="n">
        <f aca="false">( $B$6 +$B$4 ) * ( ( $B$1 /$B$4 ) - $B239 / ( $B$4 + $B$5 )   )</f>
        <v>2.31390625</v>
      </c>
      <c r="D239" s="1" t="n">
        <f aca="false">IF(  $B239&lt;$B$1, -1, 1 )</f>
        <v>1</v>
      </c>
    </row>
    <row r="240" customFormat="false" ht="13.8" hidden="false" customHeight="false" outlineLevel="0" collapsed="false">
      <c r="A240" s="1" t="n">
        <v>231</v>
      </c>
      <c r="B240" s="4" t="n">
        <f aca="false">$B$2/256*A240</f>
        <v>2.255859375</v>
      </c>
      <c r="C240" s="5" t="n">
        <f aca="false">( $B$6 +$B$4 ) * ( ( $B$1 /$B$4 ) - $B240 / ( $B$4 + $B$5 )   )</f>
        <v>2.304140625</v>
      </c>
      <c r="D240" s="1" t="n">
        <f aca="false">IF(  $B240&lt;$B$1, -1, 1 )</f>
        <v>1</v>
      </c>
    </row>
    <row r="241" customFormat="false" ht="13.8" hidden="false" customHeight="false" outlineLevel="0" collapsed="false">
      <c r="A241" s="1" t="n">
        <v>232</v>
      </c>
      <c r="B241" s="4" t="n">
        <f aca="false">$B$2/256*A241</f>
        <v>2.265625</v>
      </c>
      <c r="C241" s="5" t="n">
        <f aca="false">( $B$6 +$B$4 ) * ( ( $B$1 /$B$4 ) - $B241 / ( $B$4 + $B$5 )   )</f>
        <v>2.294375</v>
      </c>
      <c r="D241" s="1" t="n">
        <f aca="false">IF(  $B241&lt;$B$1, -1, 1 )</f>
        <v>1</v>
      </c>
    </row>
    <row r="242" customFormat="false" ht="13.8" hidden="false" customHeight="false" outlineLevel="0" collapsed="false">
      <c r="A242" s="1" t="n">
        <v>233</v>
      </c>
      <c r="B242" s="4" t="n">
        <f aca="false">$B$2/256*A242</f>
        <v>2.275390625</v>
      </c>
      <c r="C242" s="5" t="n">
        <f aca="false">( $B$6 +$B$4 ) * ( ( $B$1 /$B$4 ) - $B242 / ( $B$4 + $B$5 )   )</f>
        <v>2.284609375</v>
      </c>
      <c r="D242" s="1" t="n">
        <f aca="false">IF(  $B242&lt;$B$1, -1, 1 )</f>
        <v>1</v>
      </c>
    </row>
    <row r="243" customFormat="false" ht="13.8" hidden="false" customHeight="false" outlineLevel="0" collapsed="false">
      <c r="A243" s="1" t="n">
        <v>234</v>
      </c>
      <c r="B243" s="4" t="n">
        <f aca="false">$B$2/256*A243</f>
        <v>2.28515625</v>
      </c>
      <c r="C243" s="5" t="n">
        <f aca="false">( $B$6 +$B$4 ) * ( ( $B$1 /$B$4 ) - $B243 / ( $B$4 + $B$5 )   )</f>
        <v>2.27484375</v>
      </c>
      <c r="D243" s="1" t="n">
        <f aca="false">IF(  $B243&lt;$B$1, -1, 1 )</f>
        <v>1</v>
      </c>
    </row>
    <row r="244" customFormat="false" ht="13.8" hidden="false" customHeight="false" outlineLevel="0" collapsed="false">
      <c r="A244" s="1" t="n">
        <v>235</v>
      </c>
      <c r="B244" s="4" t="n">
        <f aca="false">$B$2/256*A244</f>
        <v>2.294921875</v>
      </c>
      <c r="C244" s="5" t="n">
        <f aca="false">( $B$6 +$B$4 ) * ( ( $B$1 /$B$4 ) - $B244 / ( $B$4 + $B$5 )   )</f>
        <v>2.265078125</v>
      </c>
      <c r="D244" s="1" t="n">
        <f aca="false">IF(  $B244&lt;$B$1, -1, 1 )</f>
        <v>1</v>
      </c>
    </row>
    <row r="245" customFormat="false" ht="13.8" hidden="false" customHeight="false" outlineLevel="0" collapsed="false">
      <c r="A245" s="1" t="n">
        <v>236</v>
      </c>
      <c r="B245" s="4" t="n">
        <f aca="false">$B$2/256*A245</f>
        <v>2.3046875</v>
      </c>
      <c r="C245" s="5" t="n">
        <f aca="false">( $B$6 +$B$4 ) * ( ( $B$1 /$B$4 ) - $B245 / ( $B$4 + $B$5 )   )</f>
        <v>2.2553125</v>
      </c>
      <c r="D245" s="1" t="n">
        <f aca="false">IF(  $B245&lt;$B$1, -1, 1 )</f>
        <v>1</v>
      </c>
    </row>
    <row r="246" customFormat="false" ht="13.8" hidden="false" customHeight="false" outlineLevel="0" collapsed="false">
      <c r="A246" s="1" t="n">
        <v>237</v>
      </c>
      <c r="B246" s="4" t="n">
        <f aca="false">$B$2/256*A246</f>
        <v>2.314453125</v>
      </c>
      <c r="C246" s="5" t="n">
        <f aca="false">( $B$6 +$B$4 ) * ( ( $B$1 /$B$4 ) - $B246 / ( $B$4 + $B$5 )   )</f>
        <v>2.245546875</v>
      </c>
      <c r="D246" s="1" t="n">
        <f aca="false">IF(  $B246&lt;$B$1, -1, 1 )</f>
        <v>1</v>
      </c>
    </row>
    <row r="247" customFormat="false" ht="13.8" hidden="false" customHeight="false" outlineLevel="0" collapsed="false">
      <c r="A247" s="1" t="n">
        <v>238</v>
      </c>
      <c r="B247" s="4" t="n">
        <f aca="false">$B$2/256*A247</f>
        <v>2.32421875</v>
      </c>
      <c r="C247" s="5" t="n">
        <f aca="false">( $B$6 +$B$4 ) * ( ( $B$1 /$B$4 ) - $B247 / ( $B$4 + $B$5 )   )</f>
        <v>2.23578125</v>
      </c>
      <c r="D247" s="1" t="n">
        <f aca="false">IF(  $B247&lt;$B$1, -1, 1 )</f>
        <v>1</v>
      </c>
    </row>
    <row r="248" customFormat="false" ht="13.8" hidden="false" customHeight="false" outlineLevel="0" collapsed="false">
      <c r="A248" s="1" t="n">
        <v>239</v>
      </c>
      <c r="B248" s="4" t="n">
        <f aca="false">$B$2/256*A248</f>
        <v>2.333984375</v>
      </c>
      <c r="C248" s="5" t="n">
        <f aca="false">( $B$6 +$B$4 ) * ( ( $B$1 /$B$4 ) - $B248 / ( $B$4 + $B$5 )   )</f>
        <v>2.226015625</v>
      </c>
      <c r="D248" s="1" t="n">
        <f aca="false">IF(  $B248&lt;$B$1, -1, 1 )</f>
        <v>1</v>
      </c>
    </row>
    <row r="249" customFormat="false" ht="13.8" hidden="false" customHeight="false" outlineLevel="0" collapsed="false">
      <c r="A249" s="1" t="n">
        <v>240</v>
      </c>
      <c r="B249" s="4" t="n">
        <f aca="false">$B$2/256*A249</f>
        <v>2.34375</v>
      </c>
      <c r="C249" s="5" t="n">
        <f aca="false">( $B$6 +$B$4 ) * ( ( $B$1 /$B$4 ) - $B249 / ( $B$4 + $B$5 )   )</f>
        <v>2.21625</v>
      </c>
      <c r="D249" s="1" t="n">
        <f aca="false">IF(  $B249&lt;$B$1, -1, 1 )</f>
        <v>1</v>
      </c>
    </row>
    <row r="250" customFormat="false" ht="13.8" hidden="false" customHeight="false" outlineLevel="0" collapsed="false">
      <c r="A250" s="1" t="n">
        <v>241</v>
      </c>
      <c r="B250" s="4" t="n">
        <f aca="false">$B$2/256*A250</f>
        <v>2.353515625</v>
      </c>
      <c r="C250" s="5" t="n">
        <f aca="false">( $B$6 +$B$4 ) * ( ( $B$1 /$B$4 ) - $B250 / ( $B$4 + $B$5 )   )</f>
        <v>2.206484375</v>
      </c>
      <c r="D250" s="1" t="n">
        <f aca="false">IF(  $B250&lt;$B$1, -1, 1 )</f>
        <v>1</v>
      </c>
    </row>
    <row r="251" customFormat="false" ht="13.8" hidden="false" customHeight="false" outlineLevel="0" collapsed="false">
      <c r="A251" s="1" t="n">
        <v>242</v>
      </c>
      <c r="B251" s="4" t="n">
        <f aca="false">$B$2/256*A251</f>
        <v>2.36328125</v>
      </c>
      <c r="C251" s="5" t="n">
        <f aca="false">( $B$6 +$B$4 ) * ( ( $B$1 /$B$4 ) - $B251 / ( $B$4 + $B$5 )   )</f>
        <v>2.19671875</v>
      </c>
      <c r="D251" s="1" t="n">
        <f aca="false">IF(  $B251&lt;$B$1, -1, 1 )</f>
        <v>1</v>
      </c>
    </row>
    <row r="252" customFormat="false" ht="13.8" hidden="false" customHeight="false" outlineLevel="0" collapsed="false">
      <c r="A252" s="1" t="n">
        <v>243</v>
      </c>
      <c r="B252" s="4" t="n">
        <f aca="false">$B$2/256*A252</f>
        <v>2.373046875</v>
      </c>
      <c r="C252" s="5" t="n">
        <f aca="false">( $B$6 +$B$4 ) * ( ( $B$1 /$B$4 ) - $B252 / ( $B$4 + $B$5 )   )</f>
        <v>2.186953125</v>
      </c>
      <c r="D252" s="1" t="n">
        <f aca="false">IF(  $B252&lt;$B$1, -1, 1 )</f>
        <v>1</v>
      </c>
    </row>
    <row r="253" customFormat="false" ht="13.8" hidden="false" customHeight="false" outlineLevel="0" collapsed="false">
      <c r="A253" s="1" t="n">
        <v>244</v>
      </c>
      <c r="B253" s="4" t="n">
        <f aca="false">$B$2/256*A253</f>
        <v>2.3828125</v>
      </c>
      <c r="C253" s="5" t="n">
        <f aca="false">( $B$6 +$B$4 ) * ( ( $B$1 /$B$4 ) - $B253 / ( $B$4 + $B$5 )   )</f>
        <v>2.1771875</v>
      </c>
      <c r="D253" s="1" t="n">
        <f aca="false">IF(  $B253&lt;$B$1, -1, 1 )</f>
        <v>1</v>
      </c>
    </row>
    <row r="254" customFormat="false" ht="13.8" hidden="false" customHeight="false" outlineLevel="0" collapsed="false">
      <c r="A254" s="1" t="n">
        <v>245</v>
      </c>
      <c r="B254" s="4" t="n">
        <f aca="false">$B$2/256*A254</f>
        <v>2.392578125</v>
      </c>
      <c r="C254" s="5" t="n">
        <f aca="false">( $B$6 +$B$4 ) * ( ( $B$1 /$B$4 ) - $B254 / ( $B$4 + $B$5 )   )</f>
        <v>2.167421875</v>
      </c>
      <c r="D254" s="1" t="n">
        <f aca="false">IF(  $B254&lt;$B$1, -1, 1 )</f>
        <v>1</v>
      </c>
    </row>
    <row r="255" customFormat="false" ht="13.8" hidden="false" customHeight="false" outlineLevel="0" collapsed="false">
      <c r="A255" s="1" t="n">
        <v>246</v>
      </c>
      <c r="B255" s="4" t="n">
        <f aca="false">$B$2/256*A255</f>
        <v>2.40234375</v>
      </c>
      <c r="C255" s="5" t="n">
        <f aca="false">( $B$6 +$B$4 ) * ( ( $B$1 /$B$4 ) - $B255 / ( $B$4 + $B$5 )   )</f>
        <v>2.15765625</v>
      </c>
      <c r="D255" s="1" t="n">
        <f aca="false">IF(  $B255&lt;$B$1, -1, 1 )</f>
        <v>1</v>
      </c>
    </row>
    <row r="256" customFormat="false" ht="13.8" hidden="false" customHeight="false" outlineLevel="0" collapsed="false">
      <c r="A256" s="1" t="n">
        <v>247</v>
      </c>
      <c r="B256" s="4" t="n">
        <f aca="false">$B$2/256*A256</f>
        <v>2.412109375</v>
      </c>
      <c r="C256" s="5" t="n">
        <f aca="false">( $B$6 +$B$4 ) * ( ( $B$1 /$B$4 ) - $B256 / ( $B$4 + $B$5 )   )</f>
        <v>2.147890625</v>
      </c>
      <c r="D256" s="1" t="n">
        <f aca="false">IF(  $B256&lt;$B$1, -1, 1 )</f>
        <v>1</v>
      </c>
    </row>
    <row r="257" customFormat="false" ht="13.8" hidden="false" customHeight="false" outlineLevel="0" collapsed="false">
      <c r="A257" s="1" t="n">
        <v>248</v>
      </c>
      <c r="B257" s="4" t="n">
        <f aca="false">$B$2/256*A257</f>
        <v>2.421875</v>
      </c>
      <c r="C257" s="5" t="n">
        <f aca="false">( $B$6 +$B$4 ) * ( ( $B$1 /$B$4 ) - $B257 / ( $B$4 + $B$5 )   )</f>
        <v>2.138125</v>
      </c>
      <c r="D257" s="1" t="n">
        <f aca="false">IF(  $B257&lt;$B$1, -1, 1 )</f>
        <v>1</v>
      </c>
    </row>
    <row r="258" customFormat="false" ht="13.8" hidden="false" customHeight="false" outlineLevel="0" collapsed="false">
      <c r="A258" s="1" t="n">
        <v>249</v>
      </c>
      <c r="B258" s="4" t="n">
        <f aca="false">$B$2/256*A258</f>
        <v>2.431640625</v>
      </c>
      <c r="C258" s="5" t="n">
        <f aca="false">( $B$6 +$B$4 ) * ( ( $B$1 /$B$4 ) - $B258 / ( $B$4 + $B$5 )   )</f>
        <v>2.128359375</v>
      </c>
      <c r="D258" s="1" t="n">
        <f aca="false">IF(  $B258&lt;$B$1, -1, 1 )</f>
        <v>1</v>
      </c>
    </row>
    <row r="259" customFormat="false" ht="13.8" hidden="false" customHeight="false" outlineLevel="0" collapsed="false">
      <c r="A259" s="1" t="n">
        <v>250</v>
      </c>
      <c r="B259" s="4" t="n">
        <f aca="false">$B$2/256*A259</f>
        <v>2.44140625</v>
      </c>
      <c r="C259" s="5" t="n">
        <f aca="false">( $B$6 +$B$4 ) * ( ( $B$1 /$B$4 ) - $B259 / ( $B$4 + $B$5 )   )</f>
        <v>2.11859375</v>
      </c>
      <c r="D259" s="1" t="n">
        <f aca="false">IF(  $B259&lt;$B$1, -1, 1 )</f>
        <v>1</v>
      </c>
      <c r="E259" s="1" t="n">
        <v>2.148</v>
      </c>
      <c r="F259" s="1" t="n">
        <v>3.132</v>
      </c>
      <c r="H259" s="1" t="n">
        <f aca="false">F259-C259</f>
        <v>1.01340625</v>
      </c>
      <c r="I259" s="1" t="n">
        <f aca="false">F259-E259</f>
        <v>0.984</v>
      </c>
    </row>
    <row r="260" customFormat="false" ht="13.8" hidden="false" customHeight="false" outlineLevel="0" collapsed="false">
      <c r="A260" s="1" t="n">
        <v>251</v>
      </c>
      <c r="B260" s="4" t="n">
        <f aca="false">$B$2/256*A260</f>
        <v>2.451171875</v>
      </c>
      <c r="C260" s="5" t="n">
        <f aca="false">( $B$6 +$B$4 ) * ( ( $B$1 /$B$4 ) - $B260 / ( $B$4 + $B$5 )   )</f>
        <v>2.108828125</v>
      </c>
      <c r="D260" s="1" t="n">
        <f aca="false">IF(  $B260&lt;$B$1, -1, 1 )</f>
        <v>1</v>
      </c>
    </row>
    <row r="261" customFormat="false" ht="13.8" hidden="false" customHeight="false" outlineLevel="0" collapsed="false">
      <c r="A261" s="1" t="n">
        <v>252</v>
      </c>
      <c r="B261" s="4" t="n">
        <f aca="false">$B$2/256*A261</f>
        <v>2.4609375</v>
      </c>
      <c r="C261" s="5" t="n">
        <f aca="false">( $B$6 +$B$4 ) * ( ( $B$1 /$B$4 ) - $B261 / ( $B$4 + $B$5 )   )</f>
        <v>2.0990625</v>
      </c>
      <c r="D261" s="1" t="n">
        <f aca="false">IF(  $B261&lt;$B$1, -1, 1 )</f>
        <v>1</v>
      </c>
    </row>
    <row r="262" customFormat="false" ht="13.8" hidden="false" customHeight="false" outlineLevel="0" collapsed="false">
      <c r="A262" s="1" t="n">
        <v>253</v>
      </c>
      <c r="B262" s="4" t="n">
        <f aca="false">$B$2/256*A262</f>
        <v>2.470703125</v>
      </c>
      <c r="C262" s="5" t="n">
        <f aca="false">( $B$6 +$B$4 ) * ( ( $B$1 /$B$4 ) - $B262 / ( $B$4 + $B$5 )   )</f>
        <v>2.089296875</v>
      </c>
      <c r="D262" s="1" t="n">
        <f aca="false">IF(  $B262&lt;$B$1, -1, 1 )</f>
        <v>1</v>
      </c>
    </row>
    <row r="263" customFormat="false" ht="13.8" hidden="false" customHeight="false" outlineLevel="0" collapsed="false">
      <c r="A263" s="1" t="n">
        <v>254</v>
      </c>
      <c r="B263" s="4" t="n">
        <f aca="false">$B$2/256*A263</f>
        <v>2.48046875</v>
      </c>
      <c r="C263" s="5" t="n">
        <f aca="false">( $B$6 +$B$4 ) * ( ( $B$1 /$B$4 ) - $B263 / ( $B$4 + $B$5 )   )</f>
        <v>2.07953125</v>
      </c>
      <c r="D263" s="1" t="n">
        <f aca="false">IF(  $B263&lt;$B$1, -1, 1 )</f>
        <v>1</v>
      </c>
    </row>
    <row r="264" customFormat="false" ht="13.8" hidden="false" customHeight="false" outlineLevel="0" collapsed="false">
      <c r="A264" s="1" t="n">
        <v>255</v>
      </c>
      <c r="B264" s="4" t="n">
        <f aca="false">$B$2/256*A264</f>
        <v>2.490234375</v>
      </c>
      <c r="C264" s="5" t="n">
        <f aca="false">( $B$6 +$B$4 ) * ( ( $B$1 /$B$4 ) - $B264 / ( $B$4 + $B$5 )   )</f>
        <v>2.069765625</v>
      </c>
      <c r="D264" s="1" t="n">
        <f aca="false">IF(  $B264&lt;$B$1, -1, 1 )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6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O8" activeCellId="0" sqref="O8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9.88"/>
    <col collapsed="false" customWidth="true" hidden="false" outlineLevel="0" max="6" min="3" style="1" width="15.11"/>
    <col collapsed="false" customWidth="true" hidden="false" outlineLevel="0" max="7" min="7" style="0" width="6.95"/>
    <col collapsed="false" customWidth="true" hidden="false" outlineLevel="0" max="10" min="10" style="0" width="4.67"/>
    <col collapsed="false" customWidth="false" hidden="false" outlineLevel="0" max="13" min="13" style="7" width="8.68"/>
    <col collapsed="false" customWidth="true" hidden="false" outlineLevel="0" max="14" min="14" style="7" width="11.38"/>
    <col collapsed="false" customWidth="true" hidden="false" outlineLevel="0" max="18" min="18" style="1" width="17.98"/>
    <col collapsed="false" customWidth="true" hidden="false" outlineLevel="0" max="20" min="20" style="1" width="9.85"/>
    <col collapsed="false" customWidth="true" hidden="false" outlineLevel="0" max="23" min="23" style="1" width="12.71"/>
  </cols>
  <sheetData>
    <row r="1" customFormat="false" ht="13.8" hidden="false" customHeight="false" outlineLevel="0" collapsed="false">
      <c r="A1" s="1" t="s">
        <v>0</v>
      </c>
      <c r="B1" s="1" t="n">
        <v>0.8</v>
      </c>
    </row>
    <row r="2" customFormat="false" ht="13.8" hidden="false" customHeight="false" outlineLevel="0" collapsed="false">
      <c r="A2" s="1" t="s">
        <v>1</v>
      </c>
      <c r="B2" s="1" t="n">
        <v>2.47</v>
      </c>
      <c r="F2" s="1" t="n">
        <v>1.5874</v>
      </c>
      <c r="G2" s="2" t="n">
        <v>1.6194</v>
      </c>
      <c r="J2" s="1" t="s">
        <v>2</v>
      </c>
    </row>
    <row r="3" customFormat="false" ht="13.8" hidden="false" customHeight="false" outlineLevel="0" collapsed="false">
      <c r="A3" s="1" t="s">
        <v>3</v>
      </c>
      <c r="B3" s="1" t="n">
        <v>0</v>
      </c>
      <c r="J3" s="1" t="s">
        <v>4</v>
      </c>
      <c r="K3" s="1" t="s">
        <v>5</v>
      </c>
    </row>
    <row r="4" customFormat="false" ht="13.8" hidden="false" customHeight="false" outlineLevel="0" collapsed="false">
      <c r="A4" s="1" t="s">
        <v>6</v>
      </c>
      <c r="B4" s="3" t="n">
        <v>10000</v>
      </c>
      <c r="C4" s="3"/>
      <c r="D4" s="3"/>
      <c r="E4" s="3"/>
      <c r="H4" s="1" t="s">
        <v>7</v>
      </c>
      <c r="I4" s="1" t="n">
        <f aca="false">MAX(F9:F264)</f>
        <v>5.36</v>
      </c>
    </row>
    <row r="5" customFormat="false" ht="13.8" hidden="false" customHeight="false" outlineLevel="0" collapsed="false">
      <c r="A5" s="1" t="s">
        <v>8</v>
      </c>
      <c r="B5" s="3" t="n">
        <v>47000</v>
      </c>
      <c r="C5" s="3"/>
      <c r="D5" s="3"/>
      <c r="E5" s="3"/>
      <c r="H5" s="1" t="s">
        <v>9</v>
      </c>
      <c r="I5" s="1" t="n">
        <f aca="false">MIN(F9:F264)</f>
        <v>2.8996484375</v>
      </c>
    </row>
    <row r="6" customFormat="false" ht="13.8" hidden="false" customHeight="false" outlineLevel="0" collapsed="false">
      <c r="A6" s="1" t="s">
        <v>10</v>
      </c>
      <c r="B6" s="3" t="n">
        <v>47000</v>
      </c>
      <c r="C6" s="3"/>
      <c r="D6" s="3"/>
      <c r="E6" s="3"/>
    </row>
    <row r="8" customFormat="false" ht="13.8" hidden="false" customHeight="false" outlineLevel="0" collapsed="false">
      <c r="A8" s="1" t="s">
        <v>14</v>
      </c>
      <c r="B8" s="1" t="s">
        <v>15</v>
      </c>
      <c r="C8" s="1" t="s">
        <v>24</v>
      </c>
      <c r="D8" s="1" t="s">
        <v>25</v>
      </c>
      <c r="E8" s="1" t="s">
        <v>26</v>
      </c>
      <c r="F8" s="1" t="s">
        <v>12</v>
      </c>
      <c r="G8" s="1"/>
      <c r="H8" s="1" t="s">
        <v>16</v>
      </c>
      <c r="I8" s="1" t="s">
        <v>17</v>
      </c>
      <c r="K8" s="1" t="s">
        <v>18</v>
      </c>
      <c r="L8" s="1" t="s">
        <v>19</v>
      </c>
      <c r="M8" s="7" t="s">
        <v>27</v>
      </c>
      <c r="N8" s="8" t="s">
        <v>28</v>
      </c>
    </row>
    <row r="9" customFormat="false" ht="13.8" hidden="false" customHeight="false" outlineLevel="0" collapsed="false">
      <c r="A9" s="1" t="n">
        <v>0</v>
      </c>
      <c r="B9" s="4" t="n">
        <f aca="false">$B$2/256*A9</f>
        <v>0</v>
      </c>
      <c r="C9" s="9" t="n">
        <f aca="false">$B$1/$B$4</f>
        <v>8E-005</v>
      </c>
      <c r="D9" s="9" t="n">
        <f aca="false">C9-E9</f>
        <v>9.70212765957447E-005</v>
      </c>
      <c r="E9" s="9" t="n">
        <f aca="false">( $B9 -   $B$1) /$B$5</f>
        <v>-1.70212765957447E-005</v>
      </c>
      <c r="F9" s="5" t="n">
        <f aca="false">$B$1 + $B$6 *$D9</f>
        <v>5.36</v>
      </c>
      <c r="G9" s="1"/>
      <c r="H9" s="1" t="n">
        <v>4.56</v>
      </c>
      <c r="I9" s="1" t="n">
        <v>5.456</v>
      </c>
      <c r="K9" s="1" t="n">
        <f aca="false">I9-F9</f>
        <v>0.0960000000000001</v>
      </c>
      <c r="L9" s="1" t="n">
        <f aca="false">I9-H9</f>
        <v>0.896000000000001</v>
      </c>
    </row>
    <row r="10" customFormat="false" ht="13.8" hidden="false" customHeight="false" outlineLevel="0" collapsed="false">
      <c r="A10" s="1" t="n">
        <v>1</v>
      </c>
      <c r="B10" s="4" t="n">
        <f aca="false">$B$2/256*A10</f>
        <v>0.0096484375</v>
      </c>
      <c r="C10" s="9" t="n">
        <f aca="false">$B$1/$B$4</f>
        <v>8E-005</v>
      </c>
      <c r="D10" s="9" t="n">
        <f aca="false">C10-E10</f>
        <v>9.68159906914894E-005</v>
      </c>
      <c r="E10" s="9" t="n">
        <f aca="false">( $B10 -   $B$1) /$B$5</f>
        <v>-1.68159906914894E-005</v>
      </c>
      <c r="F10" s="5" t="n">
        <f aca="false">$B$1 + $B$6 *$D10</f>
        <v>5.3503515625</v>
      </c>
      <c r="G10" s="1"/>
    </row>
    <row r="11" customFormat="false" ht="13.8" hidden="false" customHeight="false" outlineLevel="0" collapsed="false">
      <c r="A11" s="1" t="n">
        <v>2</v>
      </c>
      <c r="B11" s="4" t="n">
        <f aca="false">$B$2/256*A11</f>
        <v>0.019296875</v>
      </c>
      <c r="C11" s="9" t="n">
        <f aca="false">$B$1/$B$4</f>
        <v>8E-005</v>
      </c>
      <c r="D11" s="9" t="n">
        <f aca="false">C11-E11</f>
        <v>9.66107047872341E-005</v>
      </c>
      <c r="E11" s="9" t="n">
        <f aca="false">( $B11 -   $B$1) /$B$5</f>
        <v>-1.6610704787234E-005</v>
      </c>
      <c r="F11" s="5" t="n">
        <f aca="false">$B$1 + $B$6 *$D11</f>
        <v>5.340703125</v>
      </c>
      <c r="G11" s="1"/>
    </row>
    <row r="12" customFormat="false" ht="13.8" hidden="false" customHeight="false" outlineLevel="0" collapsed="false">
      <c r="A12" s="1" t="n">
        <v>3</v>
      </c>
      <c r="B12" s="4" t="n">
        <f aca="false">$B$2/256*A12</f>
        <v>0.0289453125</v>
      </c>
      <c r="C12" s="9" t="n">
        <f aca="false">$B$1/$B$4</f>
        <v>8E-005</v>
      </c>
      <c r="D12" s="9" t="n">
        <f aca="false">C12-E12</f>
        <v>9.64054188829787E-005</v>
      </c>
      <c r="E12" s="9" t="n">
        <f aca="false">( $B12 -   $B$1) /$B$5</f>
        <v>-1.64054188829787E-005</v>
      </c>
      <c r="F12" s="5" t="n">
        <f aca="false">$B$1 + $B$6 *$D12</f>
        <v>5.3310546875</v>
      </c>
      <c r="G12" s="1"/>
    </row>
    <row r="13" customFormat="false" ht="13.8" hidden="false" customHeight="false" outlineLevel="0" collapsed="false">
      <c r="A13" s="1" t="n">
        <v>4</v>
      </c>
      <c r="B13" s="4" t="n">
        <f aca="false">$B$2/256*A13</f>
        <v>0.03859375</v>
      </c>
      <c r="C13" s="9" t="n">
        <f aca="false">$B$1/$B$4</f>
        <v>8E-005</v>
      </c>
      <c r="D13" s="9" t="n">
        <f aca="false">C13-E13</f>
        <v>9.62001329787234E-005</v>
      </c>
      <c r="E13" s="9" t="n">
        <f aca="false">( $B13 -   $B$1) /$B$5</f>
        <v>-1.62001329787234E-005</v>
      </c>
      <c r="F13" s="5" t="n">
        <f aca="false">$B$1 + $B$6 *$D13</f>
        <v>5.32140625</v>
      </c>
      <c r="G13" s="1"/>
    </row>
    <row r="14" customFormat="false" ht="13.8" hidden="false" customHeight="false" outlineLevel="0" collapsed="false">
      <c r="A14" s="1" t="n">
        <v>5</v>
      </c>
      <c r="B14" s="4" t="n">
        <f aca="false">$B$2/256*A14</f>
        <v>0.0482421875</v>
      </c>
      <c r="C14" s="9" t="n">
        <f aca="false">$B$1/$B$4</f>
        <v>8E-005</v>
      </c>
      <c r="D14" s="9" t="n">
        <f aca="false">C14-E14</f>
        <v>9.59948470744681E-005</v>
      </c>
      <c r="E14" s="9" t="n">
        <f aca="false">( $B14 -   $B$1) /$B$5</f>
        <v>-1.59948470744681E-005</v>
      </c>
      <c r="F14" s="5" t="n">
        <f aca="false">$B$1 + $B$6 *$D14</f>
        <v>5.3117578125</v>
      </c>
      <c r="G14" s="1"/>
    </row>
    <row r="15" customFormat="false" ht="13.8" hidden="false" customHeight="false" outlineLevel="0" collapsed="false">
      <c r="A15" s="1" t="n">
        <v>6</v>
      </c>
      <c r="B15" s="4" t="n">
        <f aca="false">$B$2/256*A15</f>
        <v>0.057890625</v>
      </c>
      <c r="C15" s="9" t="n">
        <f aca="false">$B$1/$B$4</f>
        <v>8E-005</v>
      </c>
      <c r="D15" s="9" t="n">
        <f aca="false">C15-E15</f>
        <v>9.57895611702128E-005</v>
      </c>
      <c r="E15" s="9" t="n">
        <f aca="false">( $B15 -   $B$1) /$B$5</f>
        <v>-1.57895611702128E-005</v>
      </c>
      <c r="F15" s="5" t="n">
        <f aca="false">$B$1 + $B$6 *$D15</f>
        <v>5.302109375</v>
      </c>
      <c r="G15" s="1"/>
    </row>
    <row r="16" customFormat="false" ht="13.8" hidden="false" customHeight="false" outlineLevel="0" collapsed="false">
      <c r="A16" s="1" t="n">
        <v>7</v>
      </c>
      <c r="B16" s="4" t="n">
        <f aca="false">$B$2/256*A16</f>
        <v>0.0675390625</v>
      </c>
      <c r="C16" s="9" t="n">
        <f aca="false">$B$1/$B$4</f>
        <v>8E-005</v>
      </c>
      <c r="D16" s="9" t="n">
        <f aca="false">C16-E16</f>
        <v>9.55842752659575E-005</v>
      </c>
      <c r="E16" s="9" t="n">
        <f aca="false">( $B16 -   $B$1) /$B$5</f>
        <v>-1.55842752659575E-005</v>
      </c>
      <c r="F16" s="5" t="n">
        <f aca="false">$B$1 + $B$6 *$D16</f>
        <v>5.2924609375</v>
      </c>
      <c r="G16" s="1"/>
    </row>
    <row r="17" customFormat="false" ht="13.8" hidden="false" customHeight="false" outlineLevel="0" collapsed="false">
      <c r="A17" s="1" t="n">
        <v>8</v>
      </c>
      <c r="B17" s="4" t="n">
        <f aca="false">$B$2/256*A17</f>
        <v>0.0771875</v>
      </c>
      <c r="C17" s="9" t="n">
        <f aca="false">$B$1/$B$4</f>
        <v>8E-005</v>
      </c>
      <c r="D17" s="9" t="n">
        <f aca="false">C17-E17</f>
        <v>9.53789893617021E-005</v>
      </c>
      <c r="E17" s="9" t="n">
        <f aca="false">( $B17 -   $B$1) /$B$5</f>
        <v>-1.53789893617021E-005</v>
      </c>
      <c r="F17" s="5" t="n">
        <f aca="false">$B$1 + $B$6 *$D17</f>
        <v>5.2828125</v>
      </c>
      <c r="G17" s="1"/>
    </row>
    <row r="18" customFormat="false" ht="13.8" hidden="false" customHeight="false" outlineLevel="0" collapsed="false">
      <c r="A18" s="1" t="n">
        <v>9</v>
      </c>
      <c r="B18" s="4" t="n">
        <f aca="false">$B$2/256*A18</f>
        <v>0.0868359375</v>
      </c>
      <c r="C18" s="9" t="n">
        <f aca="false">$B$1/$B$4</f>
        <v>8E-005</v>
      </c>
      <c r="D18" s="9" t="n">
        <f aca="false">C18-E18</f>
        <v>9.51737034574468E-005</v>
      </c>
      <c r="E18" s="9" t="n">
        <f aca="false">( $B18 -   $B$1) /$B$5</f>
        <v>-1.51737034574468E-005</v>
      </c>
      <c r="F18" s="5" t="n">
        <f aca="false">$B$1 + $B$6 *$D18</f>
        <v>5.2731640625</v>
      </c>
      <c r="G18" s="1"/>
    </row>
    <row r="19" customFormat="false" ht="13.8" hidden="false" customHeight="false" outlineLevel="0" collapsed="false">
      <c r="A19" s="1" t="n">
        <v>10</v>
      </c>
      <c r="B19" s="4" t="n">
        <f aca="false">$B$2/256*A19</f>
        <v>0.096484375</v>
      </c>
      <c r="C19" s="9" t="n">
        <f aca="false">$B$1/$B$4</f>
        <v>8E-005</v>
      </c>
      <c r="D19" s="9" t="n">
        <f aca="false">C19-E19</f>
        <v>9.49684175531915E-005</v>
      </c>
      <c r="E19" s="9" t="n">
        <f aca="false">( $B19 -   $B$1) /$B$5</f>
        <v>-1.49684175531915E-005</v>
      </c>
      <c r="F19" s="5" t="n">
        <f aca="false">$B$1 + $B$6 *$D19</f>
        <v>5.263515625</v>
      </c>
      <c r="G19" s="1"/>
      <c r="M19" s="7" t="n">
        <v>-0.111</v>
      </c>
      <c r="N19" s="7" t="n">
        <v>-2.11</v>
      </c>
    </row>
    <row r="20" customFormat="false" ht="13.8" hidden="false" customHeight="false" outlineLevel="0" collapsed="false">
      <c r="A20" s="1" t="n">
        <v>11</v>
      </c>
      <c r="B20" s="4" t="n">
        <f aca="false">$B$2/256*A20</f>
        <v>0.1061328125</v>
      </c>
      <c r="C20" s="9" t="n">
        <f aca="false">$B$1/$B$4</f>
        <v>8E-005</v>
      </c>
      <c r="D20" s="9" t="n">
        <f aca="false">C20-E20</f>
        <v>9.47631316489362E-005</v>
      </c>
      <c r="E20" s="9" t="n">
        <f aca="false">( $B20 -   $B$1) /$B$5</f>
        <v>-1.47631316489362E-005</v>
      </c>
      <c r="F20" s="5" t="n">
        <f aca="false">$B$1 + $B$6 *$D20</f>
        <v>5.2538671875</v>
      </c>
      <c r="G20" s="1"/>
    </row>
    <row r="21" customFormat="false" ht="13.8" hidden="false" customHeight="false" outlineLevel="0" collapsed="false">
      <c r="A21" s="1" t="n">
        <v>12</v>
      </c>
      <c r="B21" s="4" t="n">
        <f aca="false">$B$2/256*A21</f>
        <v>0.11578125</v>
      </c>
      <c r="C21" s="9" t="n">
        <f aca="false">$B$1/$B$4</f>
        <v>8E-005</v>
      </c>
      <c r="D21" s="9" t="n">
        <f aca="false">C21-E21</f>
        <v>9.45578457446809E-005</v>
      </c>
      <c r="E21" s="9" t="n">
        <f aca="false">( $B21 -   $B$1) /$B$5</f>
        <v>-1.45578457446809E-005</v>
      </c>
      <c r="F21" s="5" t="n">
        <f aca="false">$B$1 + $B$6 *$D21</f>
        <v>5.24421875</v>
      </c>
      <c r="G21" s="1"/>
    </row>
    <row r="22" customFormat="false" ht="13.8" hidden="false" customHeight="false" outlineLevel="0" collapsed="false">
      <c r="A22" s="1" t="n">
        <v>13</v>
      </c>
      <c r="B22" s="4" t="n">
        <f aca="false">$B$2/256*A22</f>
        <v>0.1254296875</v>
      </c>
      <c r="C22" s="9" t="n">
        <f aca="false">$B$1/$B$4</f>
        <v>8E-005</v>
      </c>
      <c r="D22" s="9" t="n">
        <f aca="false">C22-E22</f>
        <v>9.43525598404255E-005</v>
      </c>
      <c r="E22" s="9" t="n">
        <f aca="false">( $B22 -   $B$1) /$B$5</f>
        <v>-1.43525598404255E-005</v>
      </c>
      <c r="F22" s="5" t="n">
        <f aca="false">$B$1 + $B$6 *$D22</f>
        <v>5.2345703125</v>
      </c>
      <c r="G22" s="1"/>
    </row>
    <row r="23" customFormat="false" ht="13.8" hidden="false" customHeight="false" outlineLevel="0" collapsed="false">
      <c r="A23" s="1" t="n">
        <v>14</v>
      </c>
      <c r="B23" s="4" t="n">
        <f aca="false">$B$2/256*A23</f>
        <v>0.135078125</v>
      </c>
      <c r="C23" s="9" t="n">
        <f aca="false">$B$1/$B$4</f>
        <v>8E-005</v>
      </c>
      <c r="D23" s="9" t="n">
        <f aca="false">C23-E23</f>
        <v>9.41472739361702E-005</v>
      </c>
      <c r="E23" s="9" t="n">
        <f aca="false">( $B23 -   $B$1) /$B$5</f>
        <v>-1.41472739361702E-005</v>
      </c>
      <c r="F23" s="5" t="n">
        <f aca="false">$B$1 + $B$6 *$D23</f>
        <v>5.224921875</v>
      </c>
      <c r="G23" s="1"/>
    </row>
    <row r="24" customFormat="false" ht="13.8" hidden="false" customHeight="false" outlineLevel="0" collapsed="false">
      <c r="A24" s="1" t="n">
        <v>15</v>
      </c>
      <c r="B24" s="4" t="n">
        <f aca="false">$B$2/256*A24</f>
        <v>0.1447265625</v>
      </c>
      <c r="C24" s="9" t="n">
        <f aca="false">$B$1/$B$4</f>
        <v>8E-005</v>
      </c>
      <c r="D24" s="9" t="n">
        <f aca="false">C24-E24</f>
        <v>9.39419880319149E-005</v>
      </c>
      <c r="E24" s="9" t="n">
        <f aca="false">( $B24 -   $B$1) /$B$5</f>
        <v>-1.39419880319149E-005</v>
      </c>
      <c r="F24" s="5" t="n">
        <f aca="false">$B$1 + $B$6 *$D24</f>
        <v>5.2152734375</v>
      </c>
      <c r="G24" s="1"/>
    </row>
    <row r="25" customFormat="false" ht="13.8" hidden="false" customHeight="false" outlineLevel="0" collapsed="false">
      <c r="A25" s="1" t="n">
        <v>16</v>
      </c>
      <c r="B25" s="4" t="n">
        <f aca="false">$B$2/256*A25</f>
        <v>0.154375</v>
      </c>
      <c r="C25" s="9" t="n">
        <f aca="false">$B$1/$B$4</f>
        <v>8E-005</v>
      </c>
      <c r="D25" s="9" t="n">
        <f aca="false">C25-E25</f>
        <v>9.37367021276596E-005</v>
      </c>
      <c r="E25" s="9" t="n">
        <f aca="false">( $B25 -   $B$1) /$B$5</f>
        <v>-1.37367021276596E-005</v>
      </c>
      <c r="F25" s="5" t="n">
        <f aca="false">$B$1 + $B$6 *$D25</f>
        <v>5.205625</v>
      </c>
      <c r="G25" s="1"/>
    </row>
    <row r="26" customFormat="false" ht="13.8" hidden="false" customHeight="false" outlineLevel="0" collapsed="false">
      <c r="A26" s="1" t="n">
        <v>17</v>
      </c>
      <c r="B26" s="4" t="n">
        <f aca="false">$B$2/256*A26</f>
        <v>0.1640234375</v>
      </c>
      <c r="C26" s="9" t="n">
        <f aca="false">$B$1/$B$4</f>
        <v>8E-005</v>
      </c>
      <c r="D26" s="9" t="n">
        <f aca="false">C26-E26</f>
        <v>9.35314162234043E-005</v>
      </c>
      <c r="E26" s="9" t="n">
        <f aca="false">( $B26 -   $B$1) /$B$5</f>
        <v>-1.35314162234043E-005</v>
      </c>
      <c r="F26" s="5" t="n">
        <f aca="false">$B$1 + $B$6 *$D26</f>
        <v>5.1959765625</v>
      </c>
      <c r="G26" s="1"/>
    </row>
    <row r="27" customFormat="false" ht="13.8" hidden="false" customHeight="false" outlineLevel="0" collapsed="false">
      <c r="A27" s="1" t="n">
        <v>18</v>
      </c>
      <c r="B27" s="4" t="n">
        <f aca="false">$B$2/256*A27</f>
        <v>0.173671875</v>
      </c>
      <c r="C27" s="9" t="n">
        <f aca="false">$B$1/$B$4</f>
        <v>8E-005</v>
      </c>
      <c r="D27" s="9" t="n">
        <f aca="false">C27-E27</f>
        <v>9.33261303191489E-005</v>
      </c>
      <c r="E27" s="9" t="n">
        <f aca="false">( $B27 -   $B$1) /$B$5</f>
        <v>-1.33261303191489E-005</v>
      </c>
      <c r="F27" s="5" t="n">
        <f aca="false">$B$1 + $B$6 *$D27</f>
        <v>5.186328125</v>
      </c>
      <c r="G27" s="1"/>
    </row>
    <row r="28" customFormat="false" ht="13.8" hidden="false" customHeight="false" outlineLevel="0" collapsed="false">
      <c r="A28" s="1" t="n">
        <v>19</v>
      </c>
      <c r="B28" s="4" t="n">
        <f aca="false">$B$2/256*A28</f>
        <v>0.1833203125</v>
      </c>
      <c r="C28" s="9" t="n">
        <f aca="false">$B$1/$B$4</f>
        <v>8E-005</v>
      </c>
      <c r="D28" s="9" t="n">
        <f aca="false">C28-E28</f>
        <v>9.31208444148936E-005</v>
      </c>
      <c r="E28" s="9" t="n">
        <f aca="false">( $B28 -   $B$1) /$B$5</f>
        <v>-1.31208444148936E-005</v>
      </c>
      <c r="F28" s="5" t="n">
        <f aca="false">$B$1 + $B$6 *$D28</f>
        <v>5.1766796875</v>
      </c>
      <c r="G28" s="1"/>
    </row>
    <row r="29" customFormat="false" ht="13.8" hidden="false" customHeight="false" outlineLevel="0" collapsed="false">
      <c r="A29" s="1" t="n">
        <v>20</v>
      </c>
      <c r="B29" s="4" t="n">
        <f aca="false">$B$2/256*A29</f>
        <v>0.19296875</v>
      </c>
      <c r="C29" s="9" t="n">
        <f aca="false">$B$1/$B$4</f>
        <v>8E-005</v>
      </c>
      <c r="D29" s="9" t="n">
        <f aca="false">C29-E29</f>
        <v>9.29155585106383E-005</v>
      </c>
      <c r="E29" s="9" t="n">
        <f aca="false">( $B29 -   $B$1) /$B$5</f>
        <v>-1.29155585106383E-005</v>
      </c>
      <c r="F29" s="5" t="n">
        <f aca="false">$B$1 + $B$6 *$D29</f>
        <v>5.16703125</v>
      </c>
      <c r="G29" s="1"/>
      <c r="M29" s="7" t="n">
        <v>-0.112</v>
      </c>
      <c r="N29" s="7" t="n">
        <v>-2.17</v>
      </c>
    </row>
    <row r="30" customFormat="false" ht="13.8" hidden="false" customHeight="false" outlineLevel="0" collapsed="false">
      <c r="A30" s="1" t="n">
        <v>21</v>
      </c>
      <c r="B30" s="4" t="n">
        <f aca="false">$B$2/256*A30</f>
        <v>0.2026171875</v>
      </c>
      <c r="C30" s="9" t="n">
        <f aca="false">$B$1/$B$4</f>
        <v>8E-005</v>
      </c>
      <c r="D30" s="9" t="n">
        <f aca="false">C30-E30</f>
        <v>9.2710272606383E-005</v>
      </c>
      <c r="E30" s="9" t="n">
        <f aca="false">( $B30 -   $B$1) /$B$5</f>
        <v>-1.2710272606383E-005</v>
      </c>
      <c r="F30" s="5" t="n">
        <f aca="false">$B$1 + $B$6 *$D30</f>
        <v>5.1573828125</v>
      </c>
      <c r="G30" s="1"/>
    </row>
    <row r="31" customFormat="false" ht="13.8" hidden="false" customHeight="false" outlineLevel="0" collapsed="false">
      <c r="A31" s="1" t="n">
        <v>22</v>
      </c>
      <c r="B31" s="4" t="n">
        <f aca="false">$B$2/256*A31</f>
        <v>0.212265625</v>
      </c>
      <c r="C31" s="9" t="n">
        <f aca="false">$B$1/$B$4</f>
        <v>8E-005</v>
      </c>
      <c r="D31" s="9" t="n">
        <f aca="false">C31-E31</f>
        <v>9.25049867021277E-005</v>
      </c>
      <c r="E31" s="9" t="n">
        <f aca="false">( $B31 -   $B$1) /$B$5</f>
        <v>-1.25049867021277E-005</v>
      </c>
      <c r="F31" s="5" t="n">
        <f aca="false">$B$1 + $B$6 *$D31</f>
        <v>5.147734375</v>
      </c>
      <c r="G31" s="1"/>
    </row>
    <row r="32" customFormat="false" ht="13.8" hidden="false" customHeight="false" outlineLevel="0" collapsed="false">
      <c r="A32" s="1" t="n">
        <v>23</v>
      </c>
      <c r="B32" s="4" t="n">
        <f aca="false">$B$2/256*A32</f>
        <v>0.2219140625</v>
      </c>
      <c r="C32" s="9" t="n">
        <f aca="false">$B$1/$B$4</f>
        <v>8E-005</v>
      </c>
      <c r="D32" s="9" t="n">
        <f aca="false">C32-E32</f>
        <v>9.22997007978724E-005</v>
      </c>
      <c r="E32" s="9" t="n">
        <f aca="false">( $B32 -   $B$1) /$B$5</f>
        <v>-1.22997007978723E-005</v>
      </c>
      <c r="F32" s="5" t="n">
        <f aca="false">$B$1 + $B$6 *$D32</f>
        <v>5.1380859375</v>
      </c>
      <c r="G32" s="1"/>
    </row>
    <row r="33" customFormat="false" ht="13.8" hidden="false" customHeight="false" outlineLevel="0" collapsed="false">
      <c r="A33" s="1" t="n">
        <v>24</v>
      </c>
      <c r="B33" s="4" t="n">
        <f aca="false">$B$2/256*A33</f>
        <v>0.2315625</v>
      </c>
      <c r="C33" s="9" t="n">
        <f aca="false">$B$1/$B$4</f>
        <v>8E-005</v>
      </c>
      <c r="D33" s="9" t="n">
        <f aca="false">C33-E33</f>
        <v>9.2094414893617E-005</v>
      </c>
      <c r="E33" s="9" t="n">
        <f aca="false">( $B33 -   $B$1) /$B$5</f>
        <v>-1.2094414893617E-005</v>
      </c>
      <c r="F33" s="5" t="n">
        <f aca="false">$B$1 + $B$6 *$D33</f>
        <v>5.1284375</v>
      </c>
      <c r="G33" s="1"/>
    </row>
    <row r="34" customFormat="false" ht="13.8" hidden="false" customHeight="false" outlineLevel="0" collapsed="false">
      <c r="A34" s="1" t="n">
        <v>25</v>
      </c>
      <c r="B34" s="4" t="n">
        <f aca="false">$B$2/256*A34</f>
        <v>0.2412109375</v>
      </c>
      <c r="C34" s="9" t="n">
        <f aca="false">$B$1/$B$4</f>
        <v>8E-005</v>
      </c>
      <c r="D34" s="9" t="n">
        <f aca="false">C34-E34</f>
        <v>9.18891289893617E-005</v>
      </c>
      <c r="E34" s="9" t="n">
        <f aca="false">( $B34 -   $B$1) /$B$5</f>
        <v>-1.18891289893617E-005</v>
      </c>
      <c r="F34" s="5" t="n">
        <f aca="false">$B$1 + $B$6 *$D34</f>
        <v>5.1187890625</v>
      </c>
      <c r="G34" s="1"/>
      <c r="H34" s="1" t="n">
        <v>4.319</v>
      </c>
      <c r="I34" s="1" t="n">
        <v>5.209</v>
      </c>
      <c r="K34" s="1" t="n">
        <f aca="false">I34-F34</f>
        <v>0.0902109374999993</v>
      </c>
      <c r="L34" s="1" t="n">
        <f aca="false">I34-H34</f>
        <v>0.89</v>
      </c>
    </row>
    <row r="35" customFormat="false" ht="13.8" hidden="false" customHeight="false" outlineLevel="0" collapsed="false">
      <c r="A35" s="1" t="n">
        <v>26</v>
      </c>
      <c r="B35" s="4" t="n">
        <f aca="false">$B$2/256*A35</f>
        <v>0.250859375</v>
      </c>
      <c r="C35" s="9" t="n">
        <f aca="false">$B$1/$B$4</f>
        <v>8E-005</v>
      </c>
      <c r="D35" s="9" t="n">
        <f aca="false">C35-E35</f>
        <v>9.16838430851064E-005</v>
      </c>
      <c r="E35" s="9" t="n">
        <f aca="false">( $B35 -   $B$1) /$B$5</f>
        <v>-1.16838430851064E-005</v>
      </c>
      <c r="F35" s="5" t="n">
        <f aca="false">$B$1 + $B$6 *$D35</f>
        <v>5.109140625</v>
      </c>
      <c r="G35" s="1"/>
    </row>
    <row r="36" customFormat="false" ht="13.8" hidden="false" customHeight="false" outlineLevel="0" collapsed="false">
      <c r="A36" s="1" t="n">
        <v>27</v>
      </c>
      <c r="B36" s="4" t="n">
        <f aca="false">$B$2/256*A36</f>
        <v>0.2605078125</v>
      </c>
      <c r="C36" s="9" t="n">
        <f aca="false">$B$1/$B$4</f>
        <v>8E-005</v>
      </c>
      <c r="D36" s="9" t="n">
        <f aca="false">C36-E36</f>
        <v>9.14785571808511E-005</v>
      </c>
      <c r="E36" s="9" t="n">
        <f aca="false">( $B36 -   $B$1) /$B$5</f>
        <v>-1.14785571808511E-005</v>
      </c>
      <c r="F36" s="5" t="n">
        <f aca="false">$B$1 + $B$6 *$D36</f>
        <v>5.0994921875</v>
      </c>
      <c r="G36" s="1"/>
    </row>
    <row r="37" customFormat="false" ht="13.8" hidden="false" customHeight="false" outlineLevel="0" collapsed="false">
      <c r="A37" s="1" t="n">
        <v>28</v>
      </c>
      <c r="B37" s="4" t="n">
        <f aca="false">$B$2/256*A37</f>
        <v>0.27015625</v>
      </c>
      <c r="C37" s="9" t="n">
        <f aca="false">$B$1/$B$4</f>
        <v>8E-005</v>
      </c>
      <c r="D37" s="9" t="n">
        <f aca="false">C37-E37</f>
        <v>9.12732712765958E-005</v>
      </c>
      <c r="E37" s="9" t="n">
        <f aca="false">( $B37 -   $B$1) /$B$5</f>
        <v>-1.12732712765957E-005</v>
      </c>
      <c r="F37" s="5" t="n">
        <f aca="false">$B$1 + $B$6 *$D37</f>
        <v>5.08984375</v>
      </c>
      <c r="G37" s="1"/>
    </row>
    <row r="38" customFormat="false" ht="13.8" hidden="false" customHeight="false" outlineLevel="0" collapsed="false">
      <c r="A38" s="1" t="n">
        <v>29</v>
      </c>
      <c r="B38" s="4" t="n">
        <f aca="false">$B$2/256*A38</f>
        <v>0.2798046875</v>
      </c>
      <c r="C38" s="9" t="n">
        <f aca="false">$B$1/$B$4</f>
        <v>8E-005</v>
      </c>
      <c r="D38" s="9" t="n">
        <f aca="false">C38-E38</f>
        <v>9.10679853723404E-005</v>
      </c>
      <c r="E38" s="9" t="n">
        <f aca="false">( $B38 -   $B$1) /$B$5</f>
        <v>-1.10679853723404E-005</v>
      </c>
      <c r="F38" s="5" t="n">
        <f aca="false">$B$1 + $B$6 *$D38</f>
        <v>5.0801953125</v>
      </c>
      <c r="G38" s="1"/>
    </row>
    <row r="39" customFormat="false" ht="13.8" hidden="false" customHeight="false" outlineLevel="0" collapsed="false">
      <c r="A39" s="1" t="n">
        <v>30</v>
      </c>
      <c r="B39" s="4" t="n">
        <f aca="false">$B$2/256*A39</f>
        <v>0.289453125</v>
      </c>
      <c r="C39" s="9" t="n">
        <f aca="false">$B$1/$B$4</f>
        <v>8E-005</v>
      </c>
      <c r="D39" s="9" t="n">
        <f aca="false">C39-E39</f>
        <v>9.08626994680851E-005</v>
      </c>
      <c r="E39" s="9" t="n">
        <f aca="false">( $B39 -   $B$1) /$B$5</f>
        <v>-1.08626994680851E-005</v>
      </c>
      <c r="F39" s="5" t="n">
        <f aca="false">$B$1 + $B$6 *$D39</f>
        <v>5.070546875</v>
      </c>
      <c r="G39" s="1"/>
      <c r="M39" s="7" t="n">
        <v>-0.092</v>
      </c>
      <c r="N39" s="7" t="n">
        <v>-1.82</v>
      </c>
      <c r="P39" s="1" t="s">
        <v>29</v>
      </c>
      <c r="Q39" s="1" t="s">
        <v>11</v>
      </c>
      <c r="R39" s="1" t="s">
        <v>12</v>
      </c>
      <c r="S39" s="1" t="s">
        <v>16</v>
      </c>
      <c r="T39" s="1" t="s">
        <v>17</v>
      </c>
      <c r="V39" s="1" t="s">
        <v>18</v>
      </c>
      <c r="W39" s="1" t="s">
        <v>30</v>
      </c>
      <c r="X39" s="1" t="s">
        <v>19</v>
      </c>
      <c r="Y39" s="1" t="s">
        <v>20</v>
      </c>
    </row>
    <row r="40" customFormat="false" ht="13.8" hidden="false" customHeight="false" outlineLevel="0" collapsed="false">
      <c r="A40" s="1" t="n">
        <v>31</v>
      </c>
      <c r="B40" s="4" t="n">
        <f aca="false">$B$2/256*A40</f>
        <v>0.2991015625</v>
      </c>
      <c r="C40" s="9" t="n">
        <f aca="false">$B$1/$B$4</f>
        <v>8E-005</v>
      </c>
      <c r="D40" s="9" t="n">
        <f aca="false">C40-E40</f>
        <v>9.06574135638298E-005</v>
      </c>
      <c r="E40" s="9" t="n">
        <f aca="false">( $B40 -   $B$1) /$B$5</f>
        <v>-1.06574135638298E-005</v>
      </c>
      <c r="F40" s="5" t="n">
        <f aca="false">$B$1 + $B$6 *$D40</f>
        <v>5.0608984375</v>
      </c>
      <c r="G40" s="1"/>
      <c r="Q40" s="1" t="n">
        <v>0</v>
      </c>
      <c r="R40" s="6" t="n">
        <f aca="false">F9</f>
        <v>5.36</v>
      </c>
      <c r="S40" s="6" t="n">
        <f aca="false">H9</f>
        <v>4.56</v>
      </c>
      <c r="T40" s="6" t="n">
        <f aca="false">I9</f>
        <v>5.456</v>
      </c>
      <c r="U40" s="6"/>
      <c r="V40" s="6" t="n">
        <f aca="false">K9</f>
        <v>0.0960000000000001</v>
      </c>
      <c r="W40" s="6" t="n">
        <f aca="false">V40 / R40 *100</f>
        <v>1.7910447761194</v>
      </c>
      <c r="X40" s="6" t="n">
        <f aca="false">L9</f>
        <v>0.896000000000001</v>
      </c>
      <c r="Y40" s="6" t="n">
        <f aca="false">V40-X40</f>
        <v>-0.800000000000001</v>
      </c>
    </row>
    <row r="41" customFormat="false" ht="13.8" hidden="false" customHeight="false" outlineLevel="0" collapsed="false">
      <c r="A41" s="1" t="n">
        <v>32</v>
      </c>
      <c r="B41" s="4" t="n">
        <f aca="false">$B$2/256*A41</f>
        <v>0.30875</v>
      </c>
      <c r="C41" s="9" t="n">
        <f aca="false">$B$1/$B$4</f>
        <v>8E-005</v>
      </c>
      <c r="D41" s="9" t="n">
        <f aca="false">C41-E41</f>
        <v>9.04521276595745E-005</v>
      </c>
      <c r="E41" s="9" t="n">
        <f aca="false">( $B41 -   $B$1) /$B$5</f>
        <v>-1.04521276595745E-005</v>
      </c>
      <c r="F41" s="5" t="n">
        <f aca="false">$B$1 + $B$6 *$D41</f>
        <v>5.05125</v>
      </c>
      <c r="G41" s="1"/>
      <c r="P41" s="1" t="n">
        <f aca="false">R40-R41</f>
        <v>0.2412109375</v>
      </c>
      <c r="Q41" s="1" t="n">
        <v>25</v>
      </c>
      <c r="R41" s="6" t="n">
        <f aca="false">F34</f>
        <v>5.1187890625</v>
      </c>
      <c r="S41" s="6" t="n">
        <f aca="false">H34</f>
        <v>4.319</v>
      </c>
      <c r="T41" s="6" t="n">
        <f aca="false">I34</f>
        <v>5.209</v>
      </c>
      <c r="U41" s="6"/>
      <c r="V41" s="6" t="n">
        <f aca="false">K34</f>
        <v>0.0902109374999993</v>
      </c>
      <c r="W41" s="6" t="n">
        <f aca="false">V41 / R41 *100</f>
        <v>1.76234918842193</v>
      </c>
      <c r="X41" s="6" t="n">
        <f aca="false">L34</f>
        <v>0.89</v>
      </c>
      <c r="Y41" s="6" t="n">
        <f aca="false">V41-X41</f>
        <v>-0.799789062500001</v>
      </c>
    </row>
    <row r="42" customFormat="false" ht="13.8" hidden="false" customHeight="false" outlineLevel="0" collapsed="false">
      <c r="A42" s="1" t="n">
        <v>33</v>
      </c>
      <c r="B42" s="4" t="n">
        <f aca="false">$B$2/256*A42</f>
        <v>0.3183984375</v>
      </c>
      <c r="C42" s="9" t="n">
        <f aca="false">$B$1/$B$4</f>
        <v>8E-005</v>
      </c>
      <c r="D42" s="9" t="n">
        <f aca="false">C42-E42</f>
        <v>9.02468417553192E-005</v>
      </c>
      <c r="E42" s="9" t="n">
        <f aca="false">( $B42 -   $B$1) /$B$5</f>
        <v>-1.02468417553191E-005</v>
      </c>
      <c r="F42" s="5" t="n">
        <f aca="false">$B$1 + $B$6 *$D42</f>
        <v>5.0416015625</v>
      </c>
      <c r="G42" s="1"/>
      <c r="P42" s="1" t="n">
        <f aca="false">R41-R42</f>
        <v>0.2412109375</v>
      </c>
      <c r="Q42" s="1" t="n">
        <v>50</v>
      </c>
      <c r="R42" s="6" t="n">
        <f aca="false">F59</f>
        <v>4.877578125</v>
      </c>
      <c r="S42" s="6" t="n">
        <f aca="false">H59</f>
        <v>4.078</v>
      </c>
      <c r="T42" s="6" t="n">
        <f aca="false">I59</f>
        <v>4.18</v>
      </c>
      <c r="U42" s="6"/>
      <c r="V42" s="6" t="n">
        <f aca="false">K59</f>
        <v>-0.697578125000001</v>
      </c>
      <c r="W42" s="6" t="n">
        <f aca="false">V42 / R42 *100</f>
        <v>-14.301731456121</v>
      </c>
      <c r="X42" s="6" t="n">
        <f aca="false">L59</f>
        <v>0.101999999999999</v>
      </c>
      <c r="Y42" s="6" t="n">
        <f aca="false">V42-X42</f>
        <v>-0.799578125</v>
      </c>
    </row>
    <row r="43" customFormat="false" ht="13.8" hidden="false" customHeight="false" outlineLevel="0" collapsed="false">
      <c r="A43" s="1" t="n">
        <v>34</v>
      </c>
      <c r="B43" s="4" t="n">
        <f aca="false">$B$2/256*A43</f>
        <v>0.328046875</v>
      </c>
      <c r="C43" s="9" t="n">
        <f aca="false">$B$1/$B$4</f>
        <v>8E-005</v>
      </c>
      <c r="D43" s="9" t="n">
        <f aca="false">C43-E43</f>
        <v>9.00415558510638E-005</v>
      </c>
      <c r="E43" s="9" t="n">
        <f aca="false">( $B43 -   $B$1) /$B$5</f>
        <v>-1.00415558510638E-005</v>
      </c>
      <c r="F43" s="5" t="n">
        <f aca="false">$B$1 + $B$6 *$D43</f>
        <v>5.031953125</v>
      </c>
      <c r="G43" s="1"/>
      <c r="P43" s="1" t="n">
        <f aca="false">R42-R43</f>
        <v>0.2412109375</v>
      </c>
      <c r="Q43" s="1" t="n">
        <v>75</v>
      </c>
      <c r="R43" s="6" t="n">
        <f aca="false">F84</f>
        <v>4.6363671875</v>
      </c>
      <c r="S43" s="6" t="n">
        <f aca="false">H84</f>
        <v>3.836</v>
      </c>
      <c r="T43" s="6" t="n">
        <f aca="false">I84</f>
        <v>4.98</v>
      </c>
      <c r="U43" s="6"/>
      <c r="V43" s="6" t="n">
        <f aca="false">K84</f>
        <v>0.3436328125</v>
      </c>
      <c r="W43" s="6" t="n">
        <f aca="false">V43 / R43 *100</f>
        <v>7.411682435905</v>
      </c>
      <c r="X43" s="6" t="n">
        <f aca="false">L84</f>
        <v>1.144</v>
      </c>
      <c r="Y43" s="6" t="n">
        <f aca="false">V43-X43</f>
        <v>-0.8003671875</v>
      </c>
    </row>
    <row r="44" customFormat="false" ht="13.8" hidden="false" customHeight="false" outlineLevel="0" collapsed="false">
      <c r="A44" s="1" t="n">
        <v>35</v>
      </c>
      <c r="B44" s="4" t="n">
        <f aca="false">$B$2/256*A44</f>
        <v>0.3376953125</v>
      </c>
      <c r="C44" s="9" t="n">
        <f aca="false">$B$1/$B$4</f>
        <v>8E-005</v>
      </c>
      <c r="D44" s="9" t="n">
        <f aca="false">C44-E44</f>
        <v>8.98362699468085E-005</v>
      </c>
      <c r="E44" s="9" t="n">
        <f aca="false">( $B44 -   $B$1) /$B$5</f>
        <v>-9.83626994680851E-006</v>
      </c>
      <c r="F44" s="5" t="n">
        <f aca="false">$B$1 + $B$6 *$D44</f>
        <v>5.0223046875</v>
      </c>
      <c r="G44" s="1"/>
      <c r="P44" s="1" t="n">
        <f aca="false">R43-R44</f>
        <v>0.2412109375</v>
      </c>
      <c r="Q44" s="1" t="n">
        <v>100</v>
      </c>
      <c r="R44" s="6" t="n">
        <f aca="false">F109</f>
        <v>4.39515625</v>
      </c>
      <c r="S44" s="6" t="n">
        <f aca="false">H109</f>
        <v>3.595</v>
      </c>
      <c r="T44" s="6" t="n">
        <f aca="false">I109</f>
        <v>4.524</v>
      </c>
      <c r="U44" s="6"/>
      <c r="V44" s="6" t="n">
        <f aca="false">K109</f>
        <v>0.12884375</v>
      </c>
      <c r="W44" s="6" t="n">
        <f aca="false">V44 / R44 *100</f>
        <v>2.93149418749333</v>
      </c>
      <c r="X44" s="6" t="n">
        <f aca="false">L109</f>
        <v>0.929</v>
      </c>
      <c r="Y44" s="6" t="n">
        <f aca="false">V44-X44</f>
        <v>-0.80015625</v>
      </c>
    </row>
    <row r="45" customFormat="false" ht="13.8" hidden="false" customHeight="false" outlineLevel="0" collapsed="false">
      <c r="A45" s="1" t="n">
        <v>36</v>
      </c>
      <c r="B45" s="4" t="n">
        <f aca="false">$B$2/256*A45</f>
        <v>0.34734375</v>
      </c>
      <c r="C45" s="9" t="n">
        <f aca="false">$B$1/$B$4</f>
        <v>8E-005</v>
      </c>
      <c r="D45" s="9" t="n">
        <f aca="false">C45-E45</f>
        <v>8.96309840425532E-005</v>
      </c>
      <c r="E45" s="9" t="n">
        <f aca="false">( $B45 -   $B$1) /$B$5</f>
        <v>-9.63098404255319E-006</v>
      </c>
      <c r="F45" s="5" t="n">
        <f aca="false">$B$1 + $B$6 *$D45</f>
        <v>5.01265625</v>
      </c>
      <c r="G45" s="1"/>
      <c r="P45" s="1" t="n">
        <f aca="false">R44-R45</f>
        <v>0.2412109375</v>
      </c>
      <c r="Q45" s="1" t="n">
        <v>125</v>
      </c>
      <c r="R45" s="6" t="n">
        <f aca="false">F134</f>
        <v>4.1539453125</v>
      </c>
      <c r="S45" s="6" t="n">
        <f aca="false">H134</f>
        <v>3.354</v>
      </c>
      <c r="T45" s="6" t="n">
        <f aca="false">I134</f>
        <v>4.276</v>
      </c>
      <c r="U45" s="6"/>
      <c r="V45" s="6" t="n">
        <f aca="false">K134</f>
        <v>0.122054687499999</v>
      </c>
      <c r="W45" s="6" t="n">
        <f aca="false">V45 / R45 *100</f>
        <v>2.93828344664802</v>
      </c>
      <c r="X45" s="6" t="n">
        <f aca="false">L134</f>
        <v>0.922</v>
      </c>
      <c r="Y45" s="6" t="n">
        <f aca="false">V45-X45</f>
        <v>-0.799945312500001</v>
      </c>
    </row>
    <row r="46" customFormat="false" ht="13.8" hidden="false" customHeight="false" outlineLevel="0" collapsed="false">
      <c r="A46" s="1" t="n">
        <v>37</v>
      </c>
      <c r="B46" s="4" t="n">
        <f aca="false">$B$2/256*A46</f>
        <v>0.3569921875</v>
      </c>
      <c r="C46" s="9" t="n">
        <f aca="false">$B$1/$B$4</f>
        <v>8E-005</v>
      </c>
      <c r="D46" s="9" t="n">
        <f aca="false">C46-E46</f>
        <v>8.94256981382979E-005</v>
      </c>
      <c r="E46" s="9" t="n">
        <f aca="false">( $B46 -   $B$1) /$B$5</f>
        <v>-9.42569813829787E-006</v>
      </c>
      <c r="F46" s="5" t="n">
        <f aca="false">$B$1 + $B$6 *$D46</f>
        <v>5.0030078125</v>
      </c>
      <c r="G46" s="1"/>
      <c r="P46" s="1" t="n">
        <f aca="false">R45-R46</f>
        <v>0.2412109375</v>
      </c>
      <c r="Q46" s="1" t="n">
        <v>150</v>
      </c>
      <c r="R46" s="6" t="n">
        <f aca="false">F159</f>
        <v>3.912734375</v>
      </c>
      <c r="S46" s="6" t="n">
        <f aca="false">H159</f>
        <v>3.113</v>
      </c>
      <c r="T46" s="6" t="n">
        <f aca="false">I159</f>
        <v>4.216</v>
      </c>
      <c r="U46" s="6"/>
      <c r="V46" s="6" t="n">
        <f aca="false">K159</f>
        <v>0.303265625</v>
      </c>
      <c r="W46" s="6" t="n">
        <f aca="false">V46 / R46 *100</f>
        <v>7.75073378192201</v>
      </c>
      <c r="X46" s="6" t="n">
        <f aca="false">L159</f>
        <v>1.103</v>
      </c>
      <c r="Y46" s="6" t="n">
        <f aca="false">V46-X46</f>
        <v>-0.799734375</v>
      </c>
    </row>
    <row r="47" customFormat="false" ht="13.8" hidden="false" customHeight="false" outlineLevel="0" collapsed="false">
      <c r="A47" s="1" t="n">
        <v>38</v>
      </c>
      <c r="B47" s="4" t="n">
        <f aca="false">$B$2/256*A47</f>
        <v>0.366640625</v>
      </c>
      <c r="C47" s="9" t="n">
        <f aca="false">$B$1/$B$4</f>
        <v>8E-005</v>
      </c>
      <c r="D47" s="9" t="n">
        <f aca="false">C47-E47</f>
        <v>8.92204122340426E-005</v>
      </c>
      <c r="E47" s="9" t="n">
        <f aca="false">( $B47 -   $B$1) /$B$5</f>
        <v>-9.22041223404255E-006</v>
      </c>
      <c r="F47" s="5" t="n">
        <f aca="false">$B$1 + $B$6 *$D47</f>
        <v>4.993359375</v>
      </c>
      <c r="G47" s="1"/>
      <c r="P47" s="1" t="n">
        <f aca="false">R46-R47</f>
        <v>0.2412109375</v>
      </c>
      <c r="Q47" s="1" t="n">
        <v>175</v>
      </c>
      <c r="R47" s="6" t="n">
        <f aca="false">F184</f>
        <v>3.6715234375</v>
      </c>
      <c r="S47" s="6" t="n">
        <f aca="false">H184</f>
        <v>2.872</v>
      </c>
      <c r="T47" s="6" t="n">
        <f aca="false">I184</f>
        <v>4.216</v>
      </c>
      <c r="U47" s="6"/>
      <c r="V47" s="6" t="n">
        <f aca="false">K184</f>
        <v>0.5444765625</v>
      </c>
      <c r="W47" s="6" t="n">
        <f aca="false">V47 / R47 *100</f>
        <v>14.8297177389325</v>
      </c>
      <c r="X47" s="6" t="n">
        <f aca="false">L184</f>
        <v>1.344</v>
      </c>
      <c r="Y47" s="6" t="n">
        <f aca="false">V47-X47</f>
        <v>-0.7995234375</v>
      </c>
    </row>
    <row r="48" customFormat="false" ht="13.8" hidden="false" customHeight="false" outlineLevel="0" collapsed="false">
      <c r="A48" s="1" t="n">
        <v>39</v>
      </c>
      <c r="B48" s="4" t="n">
        <f aca="false">$B$2/256*A48</f>
        <v>0.3762890625</v>
      </c>
      <c r="C48" s="9" t="n">
        <f aca="false">$B$1/$B$4</f>
        <v>8E-005</v>
      </c>
      <c r="D48" s="9" t="n">
        <f aca="false">C48-E48</f>
        <v>8.90151263297872E-005</v>
      </c>
      <c r="E48" s="9" t="n">
        <f aca="false">( $B48 -   $B$1) /$B$5</f>
        <v>-9.01512632978723E-006</v>
      </c>
      <c r="F48" s="5" t="n">
        <f aca="false">$B$1 + $B$6 *$D48</f>
        <v>4.9837109375</v>
      </c>
      <c r="G48" s="1"/>
      <c r="P48" s="1" t="n">
        <f aca="false">R47-R48</f>
        <v>0.2412109375</v>
      </c>
      <c r="Q48" s="1" t="n">
        <v>200</v>
      </c>
      <c r="R48" s="6" t="n">
        <f aca="false">F209</f>
        <v>3.4303125</v>
      </c>
      <c r="S48" s="6" t="n">
        <f aca="false">H209</f>
        <v>2.63</v>
      </c>
      <c r="T48" s="6" t="n">
        <f aca="false">I209</f>
        <v>3.592</v>
      </c>
      <c r="U48" s="6"/>
      <c r="V48" s="6" t="n">
        <f aca="false">K209</f>
        <v>0.1616875</v>
      </c>
      <c r="W48" s="6" t="n">
        <f aca="false">V48 / R48 *100</f>
        <v>4.71349184658832</v>
      </c>
      <c r="X48" s="6" t="n">
        <f aca="false">L209</f>
        <v>0.962</v>
      </c>
      <c r="Y48" s="6" t="n">
        <f aca="false">V48-X48</f>
        <v>-0.8003125</v>
      </c>
    </row>
    <row r="49" customFormat="false" ht="13.8" hidden="false" customHeight="false" outlineLevel="0" collapsed="false">
      <c r="A49" s="1" t="n">
        <v>40</v>
      </c>
      <c r="B49" s="4" t="n">
        <f aca="false">$B$2/256*A49</f>
        <v>0.3859375</v>
      </c>
      <c r="C49" s="9" t="n">
        <f aca="false">$B$1/$B$4</f>
        <v>8E-005</v>
      </c>
      <c r="D49" s="9" t="n">
        <f aca="false">C49-E49</f>
        <v>8.88098404255319E-005</v>
      </c>
      <c r="E49" s="9" t="n">
        <f aca="false">( $B49 -   $B$1) /$B$5</f>
        <v>-8.80984042553192E-006</v>
      </c>
      <c r="F49" s="5" t="n">
        <f aca="false">$B$1 + $B$6 *$D49</f>
        <v>4.9740625</v>
      </c>
      <c r="G49" s="1"/>
      <c r="M49" s="7" t="n">
        <v>-0.096</v>
      </c>
      <c r="N49" s="7" t="n">
        <v>-1.93</v>
      </c>
      <c r="P49" s="1" t="n">
        <f aca="false">R48-R49</f>
        <v>0.2412109375</v>
      </c>
      <c r="Q49" s="1" t="n">
        <v>225</v>
      </c>
      <c r="R49" s="6" t="n">
        <f aca="false">F234</f>
        <v>3.1891015625</v>
      </c>
      <c r="S49" s="6" t="n">
        <f aca="false">H234</f>
        <v>2.389</v>
      </c>
      <c r="T49" s="6" t="n">
        <f aca="false">I234</f>
        <v>3.364</v>
      </c>
      <c r="U49" s="6"/>
      <c r="V49" s="6" t="n">
        <f aca="false">K234</f>
        <v>0.1748984375</v>
      </c>
      <c r="W49" s="6" t="n">
        <f aca="false">V49 / R49 *100</f>
        <v>5.48425423500447</v>
      </c>
      <c r="X49" s="6" t="n">
        <f aca="false">L234</f>
        <v>0.975</v>
      </c>
      <c r="Y49" s="6" t="n">
        <f aca="false">V49-X49</f>
        <v>-0.8001015625</v>
      </c>
    </row>
    <row r="50" customFormat="false" ht="13.8" hidden="false" customHeight="false" outlineLevel="0" collapsed="false">
      <c r="A50" s="1" t="n">
        <v>41</v>
      </c>
      <c r="B50" s="4" t="n">
        <f aca="false">$B$2/256*A50</f>
        <v>0.3955859375</v>
      </c>
      <c r="C50" s="9" t="n">
        <f aca="false">$B$1/$B$4</f>
        <v>8E-005</v>
      </c>
      <c r="D50" s="9" t="n">
        <f aca="false">C50-E50</f>
        <v>8.86045545212766E-005</v>
      </c>
      <c r="E50" s="9" t="n">
        <f aca="false">( $B50 -   $B$1) /$B$5</f>
        <v>-8.6045545212766E-006</v>
      </c>
      <c r="F50" s="5" t="n">
        <f aca="false">$B$1 + $B$6 *$D50</f>
        <v>4.9644140625</v>
      </c>
      <c r="G50" s="1"/>
      <c r="P50" s="1" t="n">
        <f aca="false">R49-R50</f>
        <v>0.2412109375</v>
      </c>
      <c r="Q50" s="1" t="n">
        <v>250</v>
      </c>
      <c r="R50" s="6" t="n">
        <f aca="false">F259</f>
        <v>2.947890625</v>
      </c>
      <c r="S50" s="6" t="n">
        <f aca="false">H259</f>
        <v>2.148</v>
      </c>
      <c r="T50" s="6" t="n">
        <f aca="false">I259</f>
        <v>3.132</v>
      </c>
      <c r="U50" s="6"/>
      <c r="V50" s="6" t="n">
        <f aca="false">K259</f>
        <v>0.184109375</v>
      </c>
      <c r="W50" s="6" t="n">
        <f aca="false">V50 / R50 *100</f>
        <v>6.24546153234569</v>
      </c>
      <c r="X50" s="6" t="n">
        <f aca="false">L259</f>
        <v>0.984</v>
      </c>
      <c r="Y50" s="6" t="n">
        <f aca="false">V50-X50</f>
        <v>-0.799890625</v>
      </c>
    </row>
    <row r="51" customFormat="false" ht="13.8" hidden="false" customHeight="false" outlineLevel="0" collapsed="false">
      <c r="A51" s="1" t="n">
        <v>42</v>
      </c>
      <c r="B51" s="4" t="n">
        <f aca="false">$B$2/256*A51</f>
        <v>0.405234375</v>
      </c>
      <c r="C51" s="9" t="n">
        <f aca="false">$B$1/$B$4</f>
        <v>8E-005</v>
      </c>
      <c r="D51" s="9" t="n">
        <f aca="false">C51-E51</f>
        <v>8.83992686170213E-005</v>
      </c>
      <c r="E51" s="9" t="n">
        <f aca="false">( $B51 -   $B$1) /$B$5</f>
        <v>-8.39926861702128E-006</v>
      </c>
      <c r="F51" s="5" t="n">
        <f aca="false">$B$1 + $B$6 *$D51</f>
        <v>4.954765625</v>
      </c>
      <c r="G51" s="1"/>
      <c r="R51" s="6"/>
      <c r="S51" s="6"/>
      <c r="T51" s="6"/>
      <c r="U51" s="6"/>
      <c r="V51" s="6"/>
      <c r="W51" s="6"/>
      <c r="X51" s="6"/>
      <c r="Y51" s="6"/>
    </row>
    <row r="52" customFormat="false" ht="13.8" hidden="false" customHeight="false" outlineLevel="0" collapsed="false">
      <c r="A52" s="1" t="n">
        <v>43</v>
      </c>
      <c r="B52" s="4" t="n">
        <f aca="false">$B$2/256*A52</f>
        <v>0.4148828125</v>
      </c>
      <c r="C52" s="9" t="n">
        <f aca="false">$B$1/$B$4</f>
        <v>8E-005</v>
      </c>
      <c r="D52" s="9" t="n">
        <f aca="false">C52-E52</f>
        <v>8.8193982712766E-005</v>
      </c>
      <c r="E52" s="9" t="n">
        <f aca="false">( $B52 -   $B$1) /$B$5</f>
        <v>-8.19398271276596E-006</v>
      </c>
      <c r="F52" s="5" t="n">
        <f aca="false">$B$1 + $B$6 *$D52</f>
        <v>4.9451171875</v>
      </c>
      <c r="G52" s="1"/>
      <c r="R52" s="6"/>
      <c r="S52" s="6"/>
      <c r="T52" s="6"/>
      <c r="U52" s="6" t="s">
        <v>21</v>
      </c>
      <c r="V52" s="6" t="n">
        <f aca="false">AVERAGE(V40:V50)</f>
        <v>0.131963778409091</v>
      </c>
      <c r="W52" s="6"/>
      <c r="X52" s="6"/>
      <c r="Y52" s="6"/>
    </row>
    <row r="53" customFormat="false" ht="13.8" hidden="false" customHeight="false" outlineLevel="0" collapsed="false">
      <c r="A53" s="1" t="n">
        <v>44</v>
      </c>
      <c r="B53" s="4" t="n">
        <f aca="false">$B$2/256*A53</f>
        <v>0.42453125</v>
      </c>
      <c r="C53" s="9" t="n">
        <f aca="false">$B$1/$B$4</f>
        <v>8E-005</v>
      </c>
      <c r="D53" s="9" t="n">
        <f aca="false">C53-E53</f>
        <v>8.79886968085106E-005</v>
      </c>
      <c r="E53" s="9" t="n">
        <f aca="false">( $B53 -   $B$1) /$B$5</f>
        <v>-7.98869680851064E-006</v>
      </c>
      <c r="F53" s="5" t="n">
        <f aca="false">$B$1 + $B$6 *$D53</f>
        <v>4.93546875</v>
      </c>
      <c r="G53" s="1"/>
      <c r="R53" s="6"/>
      <c r="S53" s="6"/>
      <c r="T53" s="6"/>
      <c r="U53" s="6"/>
      <c r="V53" s="6"/>
      <c r="W53" s="6"/>
      <c r="X53" s="6"/>
      <c r="Y53" s="6"/>
    </row>
    <row r="54" customFormat="false" ht="13.8" hidden="false" customHeight="false" outlineLevel="0" collapsed="false">
      <c r="A54" s="1" t="n">
        <v>45</v>
      </c>
      <c r="B54" s="4" t="n">
        <f aca="false">$B$2/256*A54</f>
        <v>0.4341796875</v>
      </c>
      <c r="C54" s="9" t="n">
        <f aca="false">$B$1/$B$4</f>
        <v>8E-005</v>
      </c>
      <c r="D54" s="9" t="n">
        <f aca="false">C54-E54</f>
        <v>8.77834109042553E-005</v>
      </c>
      <c r="E54" s="9" t="n">
        <f aca="false">( $B54 -   $B$1) /$B$5</f>
        <v>-7.78341090425532E-006</v>
      </c>
      <c r="F54" s="5" t="n">
        <f aca="false">$B$1 + $B$6 *$D54</f>
        <v>4.9258203125</v>
      </c>
      <c r="G54" s="1"/>
      <c r="R54" s="6"/>
      <c r="S54" s="6"/>
      <c r="T54" s="6"/>
      <c r="U54" s="6"/>
      <c r="V54" s="6"/>
      <c r="W54" s="6"/>
      <c r="X54" s="6"/>
      <c r="Y54" s="6"/>
    </row>
    <row r="55" customFormat="false" ht="13.8" hidden="false" customHeight="false" outlineLevel="0" collapsed="false">
      <c r="A55" s="1" t="n">
        <v>46</v>
      </c>
      <c r="B55" s="4" t="n">
        <f aca="false">$B$2/256*A55</f>
        <v>0.443828125</v>
      </c>
      <c r="C55" s="9" t="n">
        <f aca="false">$B$1/$B$4</f>
        <v>8E-005</v>
      </c>
      <c r="D55" s="9" t="n">
        <f aca="false">C55-E55</f>
        <v>8.7578125E-005</v>
      </c>
      <c r="E55" s="9" t="n">
        <f aca="false">( $B55 -   $B$1) /$B$5</f>
        <v>-7.578125E-006</v>
      </c>
      <c r="F55" s="5" t="n">
        <f aca="false">$B$1 + $B$6 *$D55</f>
        <v>4.916171875</v>
      </c>
      <c r="G55" s="1"/>
      <c r="R55" s="6"/>
      <c r="S55" s="6"/>
      <c r="T55" s="6"/>
      <c r="U55" s="6"/>
      <c r="V55" s="6"/>
      <c r="W55" s="6"/>
      <c r="X55" s="6"/>
      <c r="Y55" s="6"/>
    </row>
    <row r="56" customFormat="false" ht="13.8" hidden="false" customHeight="false" outlineLevel="0" collapsed="false">
      <c r="A56" s="1" t="n">
        <v>47</v>
      </c>
      <c r="B56" s="4" t="n">
        <f aca="false">$B$2/256*A56</f>
        <v>0.4534765625</v>
      </c>
      <c r="C56" s="9" t="n">
        <f aca="false">$B$1/$B$4</f>
        <v>8E-005</v>
      </c>
      <c r="D56" s="9" t="n">
        <f aca="false">C56-E56</f>
        <v>8.73728390957447E-005</v>
      </c>
      <c r="E56" s="9" t="n">
        <f aca="false">( $B56 -   $B$1) /$B$5</f>
        <v>-7.37283909574468E-006</v>
      </c>
      <c r="F56" s="5" t="n">
        <f aca="false">$B$1 + $B$6 *$D56</f>
        <v>4.9065234375</v>
      </c>
      <c r="G56" s="1"/>
      <c r="R56" s="6"/>
      <c r="S56" s="6"/>
      <c r="T56" s="6"/>
      <c r="U56" s="6"/>
      <c r="V56" s="6"/>
      <c r="W56" s="6"/>
      <c r="X56" s="6"/>
      <c r="Y56" s="6"/>
    </row>
    <row r="57" customFormat="false" ht="13.8" hidden="false" customHeight="false" outlineLevel="0" collapsed="false">
      <c r="A57" s="1" t="n">
        <v>48</v>
      </c>
      <c r="B57" s="4" t="n">
        <f aca="false">$B$2/256*A57</f>
        <v>0.463125</v>
      </c>
      <c r="C57" s="9" t="n">
        <f aca="false">$B$1/$B$4</f>
        <v>8E-005</v>
      </c>
      <c r="D57" s="9" t="n">
        <f aca="false">C57-E57</f>
        <v>8.71675531914894E-005</v>
      </c>
      <c r="E57" s="9" t="n">
        <f aca="false">( $B57 -   $B$1) /$B$5</f>
        <v>-7.16755319148936E-006</v>
      </c>
      <c r="F57" s="5" t="n">
        <f aca="false">$B$1 + $B$6 *$D57</f>
        <v>4.896875</v>
      </c>
      <c r="G57" s="1"/>
      <c r="R57" s="6"/>
      <c r="S57" s="6"/>
      <c r="T57" s="6"/>
      <c r="U57" s="6"/>
      <c r="V57" s="6"/>
      <c r="W57" s="6"/>
      <c r="X57" s="6"/>
      <c r="Y57" s="6"/>
    </row>
    <row r="58" customFormat="false" ht="13.8" hidden="false" customHeight="false" outlineLevel="0" collapsed="false">
      <c r="A58" s="1" t="n">
        <v>49</v>
      </c>
      <c r="B58" s="4" t="n">
        <f aca="false">$B$2/256*A58</f>
        <v>0.4727734375</v>
      </c>
      <c r="C58" s="9" t="n">
        <f aca="false">$B$1/$B$4</f>
        <v>8E-005</v>
      </c>
      <c r="D58" s="9" t="n">
        <f aca="false">C58-E58</f>
        <v>8.69622672872341E-005</v>
      </c>
      <c r="E58" s="9" t="n">
        <f aca="false">( $B58 -   $B$1) /$B$5</f>
        <v>-6.96226728723404E-006</v>
      </c>
      <c r="F58" s="5" t="n">
        <f aca="false">$B$1 + $B$6 *$D58</f>
        <v>4.8872265625</v>
      </c>
      <c r="G58" s="1"/>
      <c r="R58" s="6"/>
      <c r="S58" s="6"/>
      <c r="T58" s="6"/>
      <c r="U58" s="6"/>
      <c r="V58" s="6"/>
      <c r="W58" s="6"/>
      <c r="X58" s="6"/>
      <c r="Y58" s="6"/>
    </row>
    <row r="59" customFormat="false" ht="13.8" hidden="false" customHeight="false" outlineLevel="0" collapsed="false">
      <c r="A59" s="1" t="n">
        <v>50</v>
      </c>
      <c r="B59" s="4" t="n">
        <f aca="false">$B$2/256*A59</f>
        <v>0.482421875</v>
      </c>
      <c r="C59" s="9" t="n">
        <f aca="false">$B$1/$B$4</f>
        <v>8E-005</v>
      </c>
      <c r="D59" s="9" t="n">
        <f aca="false">C59-E59</f>
        <v>8.67569813829787E-005</v>
      </c>
      <c r="E59" s="9" t="n">
        <f aca="false">( $B59 -   $B$1) /$B$5</f>
        <v>-6.75698138297872E-006</v>
      </c>
      <c r="F59" s="5" t="n">
        <f aca="false">$B$1 + $B$6 *$D59</f>
        <v>4.877578125</v>
      </c>
      <c r="G59" s="1"/>
      <c r="H59" s="1" t="n">
        <v>4.078</v>
      </c>
      <c r="I59" s="1" t="n">
        <v>4.18</v>
      </c>
      <c r="K59" s="1" t="n">
        <f aca="false">I59-F59</f>
        <v>-0.697578125000001</v>
      </c>
      <c r="L59" s="1" t="n">
        <f aca="false">I59-H59</f>
        <v>0.101999999999999</v>
      </c>
      <c r="M59" s="7" t="n">
        <v>-0.113</v>
      </c>
      <c r="N59" s="7" t="n">
        <v>-2.31</v>
      </c>
      <c r="R59" s="6"/>
      <c r="S59" s="6"/>
      <c r="T59" s="6"/>
      <c r="U59" s="6"/>
      <c r="V59" s="6"/>
      <c r="W59" s="6"/>
      <c r="X59" s="6"/>
      <c r="Y59" s="6"/>
    </row>
    <row r="60" customFormat="false" ht="13.8" hidden="false" customHeight="false" outlineLevel="0" collapsed="false">
      <c r="A60" s="1" t="n">
        <v>51</v>
      </c>
      <c r="B60" s="4" t="n">
        <f aca="false">$B$2/256*A60</f>
        <v>0.4920703125</v>
      </c>
      <c r="C60" s="9" t="n">
        <f aca="false">$B$1/$B$4</f>
        <v>8E-005</v>
      </c>
      <c r="D60" s="9" t="n">
        <f aca="false">C60-E60</f>
        <v>8.65516954787234E-005</v>
      </c>
      <c r="E60" s="9" t="n">
        <f aca="false">( $B60 -   $B$1) /$B$5</f>
        <v>-6.5516954787234E-006</v>
      </c>
      <c r="F60" s="5" t="n">
        <f aca="false">$B$1 + $B$6 *$D60</f>
        <v>4.8679296875</v>
      </c>
      <c r="G60" s="1"/>
      <c r="R60" s="6"/>
      <c r="S60" s="6"/>
      <c r="T60" s="6"/>
      <c r="U60" s="6"/>
      <c r="V60" s="6"/>
      <c r="W60" s="6"/>
      <c r="X60" s="6"/>
      <c r="Y60" s="6"/>
    </row>
    <row r="61" customFormat="false" ht="13.8" hidden="false" customHeight="false" outlineLevel="0" collapsed="false">
      <c r="A61" s="1" t="n">
        <v>52</v>
      </c>
      <c r="B61" s="4" t="n">
        <f aca="false">$B$2/256*A61</f>
        <v>0.50171875</v>
      </c>
      <c r="C61" s="9" t="n">
        <f aca="false">$B$1/$B$4</f>
        <v>8E-005</v>
      </c>
      <c r="D61" s="9" t="n">
        <f aca="false">C61-E61</f>
        <v>8.63464095744681E-005</v>
      </c>
      <c r="E61" s="9" t="n">
        <f aca="false">( $B61 -   $B$1) /$B$5</f>
        <v>-6.34640957446809E-006</v>
      </c>
      <c r="F61" s="5" t="n">
        <f aca="false">$B$1 + $B$6 *$D61</f>
        <v>4.85828125</v>
      </c>
      <c r="G61" s="1"/>
      <c r="R61" s="6"/>
      <c r="S61" s="6"/>
      <c r="T61" s="6"/>
      <c r="U61" s="6"/>
      <c r="V61" s="6"/>
      <c r="W61" s="6"/>
      <c r="X61" s="6"/>
      <c r="Y61" s="6"/>
    </row>
    <row r="62" customFormat="false" ht="13.8" hidden="false" customHeight="false" outlineLevel="0" collapsed="false">
      <c r="A62" s="1" t="n">
        <v>53</v>
      </c>
      <c r="B62" s="4" t="n">
        <f aca="false">$B$2/256*A62</f>
        <v>0.5113671875</v>
      </c>
      <c r="C62" s="9" t="n">
        <f aca="false">$B$1/$B$4</f>
        <v>8E-005</v>
      </c>
      <c r="D62" s="9" t="n">
        <f aca="false">C62-E62</f>
        <v>8.61411236702128E-005</v>
      </c>
      <c r="E62" s="9" t="n">
        <f aca="false">( $B62 -   $B$1) /$B$5</f>
        <v>-6.14112367021277E-006</v>
      </c>
      <c r="F62" s="5" t="n">
        <f aca="false">$B$1 + $B$6 *$D62</f>
        <v>4.8486328125</v>
      </c>
      <c r="G62" s="1"/>
      <c r="R62" s="6"/>
      <c r="S62" s="6"/>
      <c r="T62" s="6"/>
      <c r="U62" s="6"/>
      <c r="V62" s="6"/>
      <c r="W62" s="6"/>
      <c r="X62" s="6"/>
      <c r="Y62" s="6"/>
    </row>
    <row r="63" customFormat="false" ht="13.8" hidden="false" customHeight="false" outlineLevel="0" collapsed="false">
      <c r="A63" s="1" t="n">
        <v>54</v>
      </c>
      <c r="B63" s="4" t="n">
        <f aca="false">$B$2/256*A63</f>
        <v>0.521015625</v>
      </c>
      <c r="C63" s="9" t="n">
        <f aca="false">$B$1/$B$4</f>
        <v>8E-005</v>
      </c>
      <c r="D63" s="9" t="n">
        <f aca="false">C63-E63</f>
        <v>8.59358377659575E-005</v>
      </c>
      <c r="E63" s="9" t="n">
        <f aca="false">( $B63 -   $B$1) /$B$5</f>
        <v>-5.93583776595745E-006</v>
      </c>
      <c r="F63" s="5" t="n">
        <f aca="false">$B$1 + $B$6 *$D63</f>
        <v>4.838984375</v>
      </c>
      <c r="G63" s="1"/>
      <c r="R63" s="6"/>
      <c r="S63" s="6"/>
      <c r="T63" s="6"/>
      <c r="U63" s="6"/>
      <c r="V63" s="6"/>
      <c r="W63" s="6"/>
      <c r="X63" s="6"/>
      <c r="Y63" s="6"/>
    </row>
    <row r="64" customFormat="false" ht="13.8" hidden="false" customHeight="false" outlineLevel="0" collapsed="false">
      <c r="A64" s="1" t="n">
        <v>55</v>
      </c>
      <c r="B64" s="4" t="n">
        <f aca="false">$B$2/256*A64</f>
        <v>0.5306640625</v>
      </c>
      <c r="C64" s="9" t="n">
        <f aca="false">$B$1/$B$4</f>
        <v>8E-005</v>
      </c>
      <c r="D64" s="9" t="n">
        <f aca="false">C64-E64</f>
        <v>8.57305518617021E-005</v>
      </c>
      <c r="E64" s="9" t="n">
        <f aca="false">( $B64 -   $B$1) /$B$5</f>
        <v>-5.73055186170213E-006</v>
      </c>
      <c r="F64" s="5" t="n">
        <f aca="false">$B$1 + $B$6 *$D64</f>
        <v>4.8293359375</v>
      </c>
      <c r="G64" s="1"/>
      <c r="R64" s="6"/>
      <c r="S64" s="6"/>
      <c r="T64" s="6"/>
      <c r="U64" s="6"/>
      <c r="V64" s="6"/>
      <c r="W64" s="6"/>
      <c r="X64" s="6"/>
      <c r="Y64" s="6"/>
    </row>
    <row r="65" customFormat="false" ht="13.8" hidden="false" customHeight="false" outlineLevel="0" collapsed="false">
      <c r="A65" s="1" t="n">
        <v>56</v>
      </c>
      <c r="B65" s="4" t="n">
        <f aca="false">$B$2/256*A65</f>
        <v>0.5403125</v>
      </c>
      <c r="C65" s="9" t="n">
        <f aca="false">$B$1/$B$4</f>
        <v>8E-005</v>
      </c>
      <c r="D65" s="9" t="n">
        <f aca="false">C65-E65</f>
        <v>8.55252659574468E-005</v>
      </c>
      <c r="E65" s="9" t="n">
        <f aca="false">( $B65 -   $B$1) /$B$5</f>
        <v>-5.52526595744681E-006</v>
      </c>
      <c r="F65" s="5" t="n">
        <f aca="false">$B$1 + $B$6 *$D65</f>
        <v>4.8196875</v>
      </c>
      <c r="G65" s="1"/>
      <c r="R65" s="6"/>
      <c r="S65" s="6"/>
      <c r="T65" s="6"/>
      <c r="U65" s="6"/>
      <c r="V65" s="6"/>
      <c r="W65" s="6"/>
      <c r="X65" s="6"/>
      <c r="Y65" s="6"/>
    </row>
    <row r="66" customFormat="false" ht="13.8" hidden="false" customHeight="false" outlineLevel="0" collapsed="false">
      <c r="A66" s="1" t="n">
        <v>57</v>
      </c>
      <c r="B66" s="4" t="n">
        <f aca="false">$B$2/256*A66</f>
        <v>0.5499609375</v>
      </c>
      <c r="C66" s="9" t="n">
        <f aca="false">$B$1/$B$4</f>
        <v>8E-005</v>
      </c>
      <c r="D66" s="9" t="n">
        <f aca="false">C66-E66</f>
        <v>8.53199800531915E-005</v>
      </c>
      <c r="E66" s="9" t="n">
        <f aca="false">( $B66 -   $B$1) /$B$5</f>
        <v>-5.31998005319149E-006</v>
      </c>
      <c r="F66" s="5" t="n">
        <f aca="false">$B$1 + $B$6 *$D66</f>
        <v>4.8100390625</v>
      </c>
      <c r="G66" s="1"/>
      <c r="R66" s="6"/>
      <c r="S66" s="6"/>
      <c r="T66" s="6"/>
      <c r="U66" s="6"/>
      <c r="V66" s="6"/>
      <c r="W66" s="6"/>
      <c r="X66" s="6"/>
      <c r="Y66" s="6"/>
    </row>
    <row r="67" customFormat="false" ht="13.8" hidden="false" customHeight="false" outlineLevel="0" collapsed="false">
      <c r="A67" s="1" t="n">
        <v>58</v>
      </c>
      <c r="B67" s="4" t="n">
        <f aca="false">$B$2/256*A67</f>
        <v>0.559609375</v>
      </c>
      <c r="C67" s="9" t="n">
        <f aca="false">$B$1/$B$4</f>
        <v>8E-005</v>
      </c>
      <c r="D67" s="9" t="n">
        <f aca="false">C67-E67</f>
        <v>8.51146941489362E-005</v>
      </c>
      <c r="E67" s="9" t="n">
        <f aca="false">( $B67 -   $B$1) /$B$5</f>
        <v>-5.11469414893617E-006</v>
      </c>
      <c r="F67" s="5" t="n">
        <f aca="false">$B$1 + $B$6 *$D67</f>
        <v>4.800390625</v>
      </c>
      <c r="G67" s="1"/>
      <c r="R67" s="6"/>
      <c r="S67" s="6"/>
      <c r="T67" s="6"/>
      <c r="U67" s="6"/>
      <c r="V67" s="6"/>
      <c r="W67" s="6"/>
      <c r="X67" s="6"/>
      <c r="Y67" s="6"/>
    </row>
    <row r="68" customFormat="false" ht="13.8" hidden="false" customHeight="false" outlineLevel="0" collapsed="false">
      <c r="A68" s="1" t="n">
        <v>59</v>
      </c>
      <c r="B68" s="4" t="n">
        <f aca="false">$B$2/256*A68</f>
        <v>0.5692578125</v>
      </c>
      <c r="C68" s="9" t="n">
        <f aca="false">$B$1/$B$4</f>
        <v>8E-005</v>
      </c>
      <c r="D68" s="9" t="n">
        <f aca="false">C68-E68</f>
        <v>8.49094082446809E-005</v>
      </c>
      <c r="E68" s="9" t="n">
        <f aca="false">( $B68 -   $B$1) /$B$5</f>
        <v>-4.90940824468085E-006</v>
      </c>
      <c r="F68" s="5" t="n">
        <f aca="false">$B$1 + $B$6 *$D68</f>
        <v>4.7907421875</v>
      </c>
      <c r="G68" s="1"/>
      <c r="R68" s="6"/>
      <c r="S68" s="6"/>
      <c r="T68" s="6"/>
      <c r="U68" s="6"/>
      <c r="V68" s="6"/>
      <c r="W68" s="6"/>
      <c r="X68" s="6"/>
      <c r="Y68" s="6"/>
    </row>
    <row r="69" customFormat="false" ht="13.8" hidden="false" customHeight="false" outlineLevel="0" collapsed="false">
      <c r="A69" s="1" t="n">
        <v>60</v>
      </c>
      <c r="B69" s="4" t="n">
        <f aca="false">$B$2/256*A69</f>
        <v>0.57890625</v>
      </c>
      <c r="C69" s="9" t="n">
        <f aca="false">$B$1/$B$4</f>
        <v>8E-005</v>
      </c>
      <c r="D69" s="9" t="n">
        <f aca="false">C69-E69</f>
        <v>8.47041223404255E-005</v>
      </c>
      <c r="E69" s="9" t="n">
        <f aca="false">( $B69 -   $B$1) /$B$5</f>
        <v>-4.70412234042553E-006</v>
      </c>
      <c r="F69" s="5" t="n">
        <f aca="false">$B$1 + $B$6 *$D69</f>
        <v>4.78109375</v>
      </c>
      <c r="G69" s="1"/>
      <c r="M69" s="7" t="n">
        <v>-0.111</v>
      </c>
      <c r="N69" s="7" t="n">
        <v>-2.32</v>
      </c>
      <c r="R69" s="6"/>
      <c r="S69" s="6"/>
      <c r="T69" s="6"/>
      <c r="U69" s="6"/>
      <c r="V69" s="6"/>
      <c r="W69" s="6"/>
      <c r="X69" s="6"/>
      <c r="Y69" s="6"/>
    </row>
    <row r="70" customFormat="false" ht="13.8" hidden="false" customHeight="false" outlineLevel="0" collapsed="false">
      <c r="A70" s="1" t="n">
        <v>61</v>
      </c>
      <c r="B70" s="4" t="n">
        <f aca="false">$B$2/256*A70</f>
        <v>0.5885546875</v>
      </c>
      <c r="C70" s="9" t="n">
        <f aca="false">$B$1/$B$4</f>
        <v>8E-005</v>
      </c>
      <c r="D70" s="9" t="n">
        <f aca="false">C70-E70</f>
        <v>8.44988364361702E-005</v>
      </c>
      <c r="E70" s="9" t="n">
        <f aca="false">( $B70 -   $B$1) /$B$5</f>
        <v>-4.49883643617021E-006</v>
      </c>
      <c r="F70" s="5" t="n">
        <f aca="false">$B$1 + $B$6 *$D70</f>
        <v>4.7714453125</v>
      </c>
      <c r="G70" s="1"/>
    </row>
    <row r="71" customFormat="false" ht="13.8" hidden="false" customHeight="false" outlineLevel="0" collapsed="false">
      <c r="A71" s="1" t="n">
        <v>62</v>
      </c>
      <c r="B71" s="4" t="n">
        <f aca="false">$B$2/256*A71</f>
        <v>0.598203125</v>
      </c>
      <c r="C71" s="9" t="n">
        <f aca="false">$B$1/$B$4</f>
        <v>8E-005</v>
      </c>
      <c r="D71" s="9" t="n">
        <f aca="false">C71-E71</f>
        <v>8.42935505319149E-005</v>
      </c>
      <c r="E71" s="9" t="n">
        <f aca="false">( $B71 -   $B$1) /$B$5</f>
        <v>-4.29355053191489E-006</v>
      </c>
      <c r="F71" s="5" t="n">
        <f aca="false">$B$1 + $B$6 *$D71</f>
        <v>4.761796875</v>
      </c>
      <c r="G71" s="1"/>
    </row>
    <row r="72" customFormat="false" ht="13.8" hidden="false" customHeight="false" outlineLevel="0" collapsed="false">
      <c r="A72" s="1" t="n">
        <v>63</v>
      </c>
      <c r="B72" s="4" t="n">
        <f aca="false">$B$2/256*A72</f>
        <v>0.6078515625</v>
      </c>
      <c r="C72" s="9" t="n">
        <f aca="false">$B$1/$B$4</f>
        <v>8E-005</v>
      </c>
      <c r="D72" s="9" t="n">
        <f aca="false">C72-E72</f>
        <v>8.40882646276596E-005</v>
      </c>
      <c r="E72" s="9" t="n">
        <f aca="false">( $B72 -   $B$1) /$B$5</f>
        <v>-4.08826462765957E-006</v>
      </c>
      <c r="F72" s="5" t="n">
        <f aca="false">$B$1 + $B$6 *$D72</f>
        <v>4.7521484375</v>
      </c>
      <c r="G72" s="1"/>
    </row>
    <row r="73" customFormat="false" ht="13.8" hidden="false" customHeight="false" outlineLevel="0" collapsed="false">
      <c r="A73" s="1" t="n">
        <v>64</v>
      </c>
      <c r="B73" s="4" t="n">
        <f aca="false">$B$2/256*A73</f>
        <v>0.6175</v>
      </c>
      <c r="C73" s="9" t="n">
        <f aca="false">$B$1/$B$4</f>
        <v>8E-005</v>
      </c>
      <c r="D73" s="9" t="n">
        <f aca="false">C73-E73</f>
        <v>8.38829787234043E-005</v>
      </c>
      <c r="E73" s="9" t="n">
        <f aca="false">( $B73 -   $B$1) /$B$5</f>
        <v>-3.88297872340426E-006</v>
      </c>
      <c r="F73" s="5" t="n">
        <f aca="false">$B$1 + $B$6 *$D73</f>
        <v>4.7425</v>
      </c>
      <c r="G73" s="1"/>
    </row>
    <row r="74" customFormat="false" ht="13.8" hidden="false" customHeight="false" outlineLevel="0" collapsed="false">
      <c r="A74" s="1" t="n">
        <v>65</v>
      </c>
      <c r="B74" s="4" t="n">
        <f aca="false">$B$2/256*A74</f>
        <v>0.6271484375</v>
      </c>
      <c r="C74" s="9" t="n">
        <f aca="false">$B$1/$B$4</f>
        <v>8E-005</v>
      </c>
      <c r="D74" s="9" t="n">
        <f aca="false">C74-E74</f>
        <v>8.36776928191489E-005</v>
      </c>
      <c r="E74" s="9" t="n">
        <f aca="false">( $B74 -   $B$1) /$B$5</f>
        <v>-3.67769281914894E-006</v>
      </c>
      <c r="F74" s="5" t="n">
        <f aca="false">$B$1 + $B$6 *$D74</f>
        <v>4.7328515625</v>
      </c>
      <c r="G74" s="1"/>
    </row>
    <row r="75" customFormat="false" ht="13.8" hidden="false" customHeight="false" outlineLevel="0" collapsed="false">
      <c r="A75" s="1" t="n">
        <v>66</v>
      </c>
      <c r="B75" s="4" t="n">
        <f aca="false">$B$2/256*A75</f>
        <v>0.636796875</v>
      </c>
      <c r="C75" s="9" t="n">
        <f aca="false">$B$1/$B$4</f>
        <v>8E-005</v>
      </c>
      <c r="D75" s="9" t="n">
        <f aca="false">C75-E75</f>
        <v>8.34724069148936E-005</v>
      </c>
      <c r="E75" s="9" t="n">
        <f aca="false">( $B75 -   $B$1) /$B$5</f>
        <v>-3.47240691489362E-006</v>
      </c>
      <c r="F75" s="5" t="n">
        <f aca="false">$B$1 + $B$6 *$D75</f>
        <v>4.723203125</v>
      </c>
      <c r="G75" s="1"/>
    </row>
    <row r="76" customFormat="false" ht="13.8" hidden="false" customHeight="false" outlineLevel="0" collapsed="false">
      <c r="A76" s="1" t="n">
        <v>67</v>
      </c>
      <c r="B76" s="4" t="n">
        <f aca="false">$B$2/256*A76</f>
        <v>0.6464453125</v>
      </c>
      <c r="C76" s="9" t="n">
        <f aca="false">$B$1/$B$4</f>
        <v>8E-005</v>
      </c>
      <c r="D76" s="9" t="n">
        <f aca="false">C76-E76</f>
        <v>8.32671210106383E-005</v>
      </c>
      <c r="E76" s="9" t="n">
        <f aca="false">( $B76 -   $B$1) /$B$5</f>
        <v>-3.2671210106383E-006</v>
      </c>
      <c r="F76" s="5" t="n">
        <f aca="false">$B$1 + $B$6 *$D76</f>
        <v>4.7135546875</v>
      </c>
      <c r="G76" s="1"/>
    </row>
    <row r="77" customFormat="false" ht="13.8" hidden="false" customHeight="false" outlineLevel="0" collapsed="false">
      <c r="A77" s="1" t="n">
        <v>68</v>
      </c>
      <c r="B77" s="4" t="n">
        <f aca="false">$B$2/256*A77</f>
        <v>0.65609375</v>
      </c>
      <c r="C77" s="9" t="n">
        <f aca="false">$B$1/$B$4</f>
        <v>8E-005</v>
      </c>
      <c r="D77" s="9" t="n">
        <f aca="false">C77-E77</f>
        <v>8.3061835106383E-005</v>
      </c>
      <c r="E77" s="9" t="n">
        <f aca="false">( $B77 -   $B$1) /$B$5</f>
        <v>-3.06183510638298E-006</v>
      </c>
      <c r="F77" s="5" t="n">
        <f aca="false">$B$1 + $B$6 *$D77</f>
        <v>4.70390625</v>
      </c>
      <c r="G77" s="1"/>
    </row>
    <row r="78" customFormat="false" ht="13.8" hidden="false" customHeight="false" outlineLevel="0" collapsed="false">
      <c r="A78" s="1" t="n">
        <v>69</v>
      </c>
      <c r="B78" s="4" t="n">
        <f aca="false">$B$2/256*A78</f>
        <v>0.6657421875</v>
      </c>
      <c r="C78" s="9" t="n">
        <f aca="false">$B$1/$B$4</f>
        <v>8E-005</v>
      </c>
      <c r="D78" s="9" t="n">
        <f aca="false">C78-E78</f>
        <v>8.28565492021277E-005</v>
      </c>
      <c r="E78" s="9" t="n">
        <f aca="false">( $B78 -   $B$1) /$B$5</f>
        <v>-2.85654920212766E-006</v>
      </c>
      <c r="F78" s="5" t="n">
        <f aca="false">$B$1 + $B$6 *$D78</f>
        <v>4.6942578125</v>
      </c>
      <c r="G78" s="1"/>
    </row>
    <row r="79" customFormat="false" ht="13.8" hidden="false" customHeight="false" outlineLevel="0" collapsed="false">
      <c r="A79" s="1" t="n">
        <v>70</v>
      </c>
      <c r="B79" s="4" t="n">
        <f aca="false">$B$2/256*A79</f>
        <v>0.675390625</v>
      </c>
      <c r="C79" s="9" t="n">
        <f aca="false">$B$1/$B$4</f>
        <v>8E-005</v>
      </c>
      <c r="D79" s="9" t="n">
        <f aca="false">C79-E79</f>
        <v>8.26512632978724E-005</v>
      </c>
      <c r="E79" s="9" t="n">
        <f aca="false">( $B79 -   $B$1) /$B$5</f>
        <v>-2.65126329787234E-006</v>
      </c>
      <c r="F79" s="5" t="n">
        <f aca="false">$B$1 + $B$6 *$D79</f>
        <v>4.684609375</v>
      </c>
      <c r="G79" s="1"/>
      <c r="M79" s="7" t="n">
        <v>-0.115</v>
      </c>
      <c r="N79" s="7" t="n">
        <v>-2.15</v>
      </c>
    </row>
    <row r="80" customFormat="false" ht="13.8" hidden="false" customHeight="false" outlineLevel="0" collapsed="false">
      <c r="A80" s="1" t="n">
        <v>71</v>
      </c>
      <c r="B80" s="4" t="n">
        <f aca="false">$B$2/256*A80</f>
        <v>0.6850390625</v>
      </c>
      <c r="C80" s="9" t="n">
        <f aca="false">$B$1/$B$4</f>
        <v>8E-005</v>
      </c>
      <c r="D80" s="9" t="n">
        <f aca="false">C80-E80</f>
        <v>8.2445977393617E-005</v>
      </c>
      <c r="E80" s="9" t="n">
        <f aca="false">( $B80 -   $B$1) /$B$5</f>
        <v>-2.44597739361702E-006</v>
      </c>
      <c r="F80" s="5" t="n">
        <f aca="false">$B$1 + $B$6 *$D80</f>
        <v>4.6749609375</v>
      </c>
      <c r="G80" s="1"/>
    </row>
    <row r="81" customFormat="false" ht="13.8" hidden="false" customHeight="false" outlineLevel="0" collapsed="false">
      <c r="A81" s="1" t="n">
        <v>72</v>
      </c>
      <c r="B81" s="4" t="n">
        <f aca="false">$B$2/256*A81</f>
        <v>0.6946875</v>
      </c>
      <c r="C81" s="9" t="n">
        <f aca="false">$B$1/$B$4</f>
        <v>8E-005</v>
      </c>
      <c r="D81" s="9" t="n">
        <f aca="false">C81-E81</f>
        <v>8.22406914893617E-005</v>
      </c>
      <c r="E81" s="9" t="n">
        <f aca="false">( $B81 -   $B$1) /$B$5</f>
        <v>-2.2406914893617E-006</v>
      </c>
      <c r="F81" s="5" t="n">
        <f aca="false">$B$1 + $B$6 *$D81</f>
        <v>4.6653125</v>
      </c>
      <c r="G81" s="1"/>
    </row>
    <row r="82" customFormat="false" ht="13.8" hidden="false" customHeight="false" outlineLevel="0" collapsed="false">
      <c r="A82" s="1" t="n">
        <v>73</v>
      </c>
      <c r="B82" s="4" t="n">
        <f aca="false">$B$2/256*A82</f>
        <v>0.7043359375</v>
      </c>
      <c r="C82" s="9" t="n">
        <f aca="false">$B$1/$B$4</f>
        <v>8E-005</v>
      </c>
      <c r="D82" s="9" t="n">
        <f aca="false">C82-E82</f>
        <v>8.20354055851064E-005</v>
      </c>
      <c r="E82" s="9" t="n">
        <f aca="false">( $B82 -   $B$1) /$B$5</f>
        <v>-2.03540558510638E-006</v>
      </c>
      <c r="F82" s="5" t="n">
        <f aca="false">$B$1 + $B$6 *$D82</f>
        <v>4.6556640625</v>
      </c>
      <c r="G82" s="1"/>
    </row>
    <row r="83" customFormat="false" ht="13.8" hidden="false" customHeight="false" outlineLevel="0" collapsed="false">
      <c r="A83" s="1" t="n">
        <v>74</v>
      </c>
      <c r="B83" s="4" t="n">
        <f aca="false">$B$2/256*A83</f>
        <v>0.713984375</v>
      </c>
      <c r="C83" s="9" t="n">
        <f aca="false">$B$1/$B$4</f>
        <v>8E-005</v>
      </c>
      <c r="D83" s="9" t="n">
        <f aca="false">C83-E83</f>
        <v>8.18301196808511E-005</v>
      </c>
      <c r="E83" s="9" t="n">
        <f aca="false">( $B83 -   $B$1) /$B$5</f>
        <v>-1.83011968085106E-006</v>
      </c>
      <c r="F83" s="5" t="n">
        <f aca="false">$B$1 + $B$6 *$D83</f>
        <v>4.646015625</v>
      </c>
      <c r="G83" s="1"/>
    </row>
    <row r="84" customFormat="false" ht="13.8" hidden="false" customHeight="false" outlineLevel="0" collapsed="false">
      <c r="A84" s="1" t="n">
        <v>75</v>
      </c>
      <c r="B84" s="4" t="n">
        <f aca="false">$B$2/256*A84</f>
        <v>0.7236328125</v>
      </c>
      <c r="C84" s="9" t="n">
        <f aca="false">$B$1/$B$4</f>
        <v>8E-005</v>
      </c>
      <c r="D84" s="9" t="n">
        <f aca="false">C84-E84</f>
        <v>8.16248337765958E-005</v>
      </c>
      <c r="E84" s="9" t="n">
        <f aca="false">( $B84 -   $B$1) /$B$5</f>
        <v>-1.62483377659574E-006</v>
      </c>
      <c r="F84" s="5" t="n">
        <f aca="false">$B$1 + $B$6 *$D84</f>
        <v>4.6363671875</v>
      </c>
      <c r="G84" s="1"/>
      <c r="H84" s="1" t="n">
        <v>3.836</v>
      </c>
      <c r="I84" s="1" t="n">
        <v>4.98</v>
      </c>
      <c r="K84" s="1" t="n">
        <f aca="false">I84-F84</f>
        <v>0.3436328125</v>
      </c>
      <c r="L84" s="1" t="n">
        <f aca="false">I84-H84</f>
        <v>1.144</v>
      </c>
    </row>
    <row r="85" customFormat="false" ht="13.8" hidden="false" customHeight="false" outlineLevel="0" collapsed="false">
      <c r="A85" s="1" t="n">
        <v>76</v>
      </c>
      <c r="B85" s="4" t="n">
        <f aca="false">$B$2/256*A85</f>
        <v>0.73328125</v>
      </c>
      <c r="C85" s="9" t="n">
        <f aca="false">$B$1/$B$4</f>
        <v>8E-005</v>
      </c>
      <c r="D85" s="9" t="n">
        <f aca="false">C85-E85</f>
        <v>8.14195478723404E-005</v>
      </c>
      <c r="E85" s="9" t="n">
        <f aca="false">( $B85 -   $B$1) /$B$5</f>
        <v>-1.41954787234042E-006</v>
      </c>
      <c r="F85" s="5" t="n">
        <f aca="false">$B$1 + $B$6 *$D85</f>
        <v>4.62671875</v>
      </c>
      <c r="G85" s="1"/>
    </row>
    <row r="86" customFormat="false" ht="13.8" hidden="false" customHeight="false" outlineLevel="0" collapsed="false">
      <c r="A86" s="1" t="n">
        <v>77</v>
      </c>
      <c r="B86" s="4" t="n">
        <f aca="false">$B$2/256*A86</f>
        <v>0.7429296875</v>
      </c>
      <c r="C86" s="9" t="n">
        <f aca="false">$B$1/$B$4</f>
        <v>8E-005</v>
      </c>
      <c r="D86" s="9" t="n">
        <f aca="false">C86-E86</f>
        <v>8.12142619680851E-005</v>
      </c>
      <c r="E86" s="9" t="n">
        <f aca="false">( $B86 -   $B$1) /$B$5</f>
        <v>-1.21426196808511E-006</v>
      </c>
      <c r="F86" s="5" t="n">
        <f aca="false">$B$1 + $B$6 *$D86</f>
        <v>4.6170703125</v>
      </c>
      <c r="G86" s="1"/>
      <c r="S86" s="1" t="s">
        <v>22</v>
      </c>
      <c r="T86" s="1" t="s">
        <v>23</v>
      </c>
      <c r="U86" s="1" t="s">
        <v>16</v>
      </c>
      <c r="V86" s="1" t="s">
        <v>17</v>
      </c>
      <c r="X86" s="1" t="s">
        <v>18</v>
      </c>
    </row>
    <row r="87" customFormat="false" ht="13.8" hidden="false" customHeight="false" outlineLevel="0" collapsed="false">
      <c r="A87" s="1" t="n">
        <v>78</v>
      </c>
      <c r="B87" s="4" t="n">
        <f aca="false">$B$2/256*A87</f>
        <v>0.752578125</v>
      </c>
      <c r="C87" s="9" t="n">
        <f aca="false">$B$1/$B$4</f>
        <v>8E-005</v>
      </c>
      <c r="D87" s="9" t="n">
        <f aca="false">C87-E87</f>
        <v>8.10089760638298E-005</v>
      </c>
      <c r="E87" s="9" t="n">
        <f aca="false">( $B87 -   $B$1) /$B$5</f>
        <v>-1.00897606382979E-006</v>
      </c>
      <c r="F87" s="5" t="n">
        <f aca="false">$B$1 + $B$6 *$D87</f>
        <v>4.607421875</v>
      </c>
      <c r="G87" s="1"/>
      <c r="S87" s="4" t="n">
        <f aca="false">B49</f>
        <v>0.3859375</v>
      </c>
      <c r="T87" s="1" t="n">
        <v>40</v>
      </c>
      <c r="U87" s="1" t="n">
        <v>4.174</v>
      </c>
      <c r="V87" s="1" t="n">
        <v>5.072</v>
      </c>
      <c r="X87" s="1" t="n">
        <f aca="false">U87-V87</f>
        <v>-0.898</v>
      </c>
    </row>
    <row r="88" customFormat="false" ht="13.8" hidden="false" customHeight="false" outlineLevel="0" collapsed="false">
      <c r="A88" s="1" t="n">
        <v>79</v>
      </c>
      <c r="B88" s="4" t="n">
        <f aca="false">$B$2/256*A88</f>
        <v>0.7622265625</v>
      </c>
      <c r="C88" s="9" t="n">
        <f aca="false">$B$1/$B$4</f>
        <v>8E-005</v>
      </c>
      <c r="D88" s="9" t="n">
        <f aca="false">C88-E88</f>
        <v>8.08036901595745E-005</v>
      </c>
      <c r="E88" s="9" t="n">
        <f aca="false">( $B88 -   $B$1) /$B$5</f>
        <v>-8.03690159574467E-007</v>
      </c>
      <c r="F88" s="5" t="n">
        <f aca="false">$B$1 + $B$6 *$D88</f>
        <v>4.5977734375</v>
      </c>
      <c r="G88" s="1"/>
      <c r="S88" s="4" t="n">
        <f aca="false">B49</f>
        <v>0.3859375</v>
      </c>
      <c r="T88" s="1" t="n">
        <v>50</v>
      </c>
      <c r="U88" s="1" t="n">
        <v>4.078</v>
      </c>
      <c r="V88" s="1" t="n">
        <v>4.976</v>
      </c>
      <c r="X88" s="1" t="n">
        <f aca="false">U88-V88</f>
        <v>-0.898</v>
      </c>
    </row>
    <row r="89" customFormat="false" ht="13.8" hidden="false" customHeight="false" outlineLevel="0" collapsed="false">
      <c r="A89" s="1" t="n">
        <v>80</v>
      </c>
      <c r="B89" s="4" t="n">
        <f aca="false">$B$2/256*A89</f>
        <v>0.771875</v>
      </c>
      <c r="C89" s="9" t="n">
        <f aca="false">$B$1/$B$4</f>
        <v>8E-005</v>
      </c>
      <c r="D89" s="9" t="n">
        <f aca="false">C89-E89</f>
        <v>8.05984042553192E-005</v>
      </c>
      <c r="E89" s="9" t="n">
        <f aca="false">( $B89 -   $B$1) /$B$5</f>
        <v>-5.98404255319148E-007</v>
      </c>
      <c r="F89" s="5" t="n">
        <f aca="false">$B$1 + $B$6 *$D89</f>
        <v>4.588125</v>
      </c>
      <c r="G89" s="1"/>
      <c r="M89" s="7" t="n">
        <v>-0.121</v>
      </c>
      <c r="N89" s="7" t="n">
        <v>-2.63</v>
      </c>
      <c r="S89" s="4" t="n">
        <f aca="false">B69</f>
        <v>0.57890625</v>
      </c>
      <c r="T89" s="1" t="n">
        <v>60</v>
      </c>
      <c r="U89" s="1" t="n">
        <v>3.981</v>
      </c>
      <c r="V89" s="1" t="n">
        <v>4.892</v>
      </c>
      <c r="X89" s="1" t="n">
        <f aca="false">U89-V89</f>
        <v>-0.911000000000001</v>
      </c>
    </row>
    <row r="90" customFormat="false" ht="13.8" hidden="false" customHeight="false" outlineLevel="0" collapsed="false">
      <c r="A90" s="1" t="n">
        <v>81</v>
      </c>
      <c r="B90" s="4" t="n">
        <f aca="false">$B$2/256*A90</f>
        <v>0.7815234375</v>
      </c>
      <c r="C90" s="9" t="n">
        <f aca="false">$B$1/$B$4</f>
        <v>8E-005</v>
      </c>
      <c r="D90" s="9" t="n">
        <f aca="false">C90-E90</f>
        <v>8.03931183510638E-005</v>
      </c>
      <c r="E90" s="9" t="n">
        <f aca="false">( $B90 -   $B$1) /$B$5</f>
        <v>-3.93118351063829E-007</v>
      </c>
      <c r="F90" s="5" t="n">
        <f aca="false">$B$1 + $B$6 *$D90</f>
        <v>4.5784765625</v>
      </c>
      <c r="G90" s="1"/>
      <c r="S90" s="4" t="n">
        <f aca="false">B79</f>
        <v>0.675390625</v>
      </c>
      <c r="T90" s="1" t="n">
        <v>70</v>
      </c>
      <c r="U90" s="1" t="n">
        <v>3.885</v>
      </c>
      <c r="V90" s="1" t="n">
        <v>4.8</v>
      </c>
      <c r="X90" s="1" t="n">
        <f aca="false">U90-V90</f>
        <v>-0.915</v>
      </c>
    </row>
    <row r="91" customFormat="false" ht="13.8" hidden="false" customHeight="false" outlineLevel="0" collapsed="false">
      <c r="A91" s="1" t="n">
        <v>82</v>
      </c>
      <c r="B91" s="4" t="n">
        <f aca="false">$B$2/256*A91</f>
        <v>0.791171875</v>
      </c>
      <c r="C91" s="9" t="n">
        <f aca="false">$B$1/$B$4</f>
        <v>8E-005</v>
      </c>
      <c r="D91" s="9" t="n">
        <f aca="false">C91-E91</f>
        <v>8.01878324468085E-005</v>
      </c>
      <c r="E91" s="9" t="n">
        <f aca="false">( $B91 -   $B$1) /$B$5</f>
        <v>-1.8783244680851E-007</v>
      </c>
      <c r="F91" s="5" t="n">
        <f aca="false">$B$1 + $B$6 *$D91</f>
        <v>4.568828125</v>
      </c>
      <c r="G91" s="1"/>
      <c r="S91" s="4" t="n">
        <f aca="false">B89</f>
        <v>0.771875</v>
      </c>
      <c r="T91" s="1" t="n">
        <v>80</v>
      </c>
      <c r="U91" s="1" t="n">
        <v>3.788</v>
      </c>
      <c r="V91" s="1" t="n">
        <v>4.708</v>
      </c>
      <c r="X91" s="1" t="n">
        <f aca="false">U91-V91</f>
        <v>-0.92</v>
      </c>
    </row>
    <row r="92" customFormat="false" ht="13.8" hidden="false" customHeight="false" outlineLevel="0" collapsed="false">
      <c r="A92" s="1" t="n">
        <v>83</v>
      </c>
      <c r="B92" s="4" t="n">
        <f aca="false">$B$2/256*A92</f>
        <v>0.8008203125</v>
      </c>
      <c r="C92" s="9" t="n">
        <f aca="false">$B$1/$B$4</f>
        <v>8E-005</v>
      </c>
      <c r="D92" s="9" t="n">
        <f aca="false">C92-E92</f>
        <v>7.99825465425532E-005</v>
      </c>
      <c r="E92" s="9" t="n">
        <f aca="false">( $B92 -   $B$1) /$B$5</f>
        <v>1.74534574468092E-008</v>
      </c>
      <c r="F92" s="5" t="n">
        <f aca="false">$B$1 + $B$6 *$D92</f>
        <v>4.5591796875</v>
      </c>
      <c r="G92" s="1"/>
      <c r="S92" s="4" t="n">
        <f aca="false">B99</f>
        <v>0.868359375</v>
      </c>
      <c r="T92" s="1" t="n">
        <v>90</v>
      </c>
      <c r="U92" s="1" t="n">
        <v>3.692</v>
      </c>
      <c r="V92" s="1" t="n">
        <v>4.616</v>
      </c>
      <c r="X92" s="1" t="n">
        <f aca="false">U92-V92</f>
        <v>-0.924</v>
      </c>
    </row>
    <row r="93" customFormat="false" ht="13.8" hidden="false" customHeight="false" outlineLevel="0" collapsed="false">
      <c r="A93" s="1" t="n">
        <v>84</v>
      </c>
      <c r="B93" s="4" t="n">
        <f aca="false">$B$2/256*A93</f>
        <v>0.81046875</v>
      </c>
      <c r="C93" s="9" t="n">
        <f aca="false">$B$1/$B$4</f>
        <v>8E-005</v>
      </c>
      <c r="D93" s="9" t="n">
        <f aca="false">C93-E93</f>
        <v>7.97772606382979E-005</v>
      </c>
      <c r="E93" s="9" t="n">
        <f aca="false">( $B93 -   $B$1) /$B$5</f>
        <v>2.22739361702128E-007</v>
      </c>
      <c r="F93" s="5" t="n">
        <f aca="false">$B$1 + $B$6 *$D93</f>
        <v>4.54953125</v>
      </c>
      <c r="G93" s="1"/>
      <c r="S93" s="4" t="n">
        <f aca="false">B109</f>
        <v>0.96484375</v>
      </c>
      <c r="T93" s="1" t="n">
        <v>100</v>
      </c>
      <c r="U93" s="1" t="n">
        <v>3.595</v>
      </c>
      <c r="V93" s="1" t="n">
        <v>4.516</v>
      </c>
      <c r="X93" s="1" t="n">
        <f aca="false">U93-V93</f>
        <v>-0.921</v>
      </c>
    </row>
    <row r="94" customFormat="false" ht="13.8" hidden="false" customHeight="false" outlineLevel="0" collapsed="false">
      <c r="A94" s="1" t="n">
        <v>85</v>
      </c>
      <c r="B94" s="4" t="n">
        <f aca="false">$B$2/256*A94</f>
        <v>0.8201171875</v>
      </c>
      <c r="C94" s="9" t="n">
        <f aca="false">$B$1/$B$4</f>
        <v>8E-005</v>
      </c>
      <c r="D94" s="9" t="n">
        <f aca="false">C94-E94</f>
        <v>7.95719747340426E-005</v>
      </c>
      <c r="E94" s="9" t="n">
        <f aca="false">( $B94 -   $B$1) /$B$5</f>
        <v>4.28025265957447E-007</v>
      </c>
      <c r="F94" s="5" t="n">
        <f aca="false">$B$1 + $B$6 *$D94</f>
        <v>4.5398828125</v>
      </c>
      <c r="G94" s="1"/>
      <c r="S94" s="4" t="n">
        <f aca="false">B119</f>
        <v>1.061328125</v>
      </c>
      <c r="T94" s="1" t="n">
        <v>110</v>
      </c>
      <c r="U94" s="1" t="n">
        <v>3.499</v>
      </c>
      <c r="V94" s="1" t="n">
        <v>4.416</v>
      </c>
      <c r="X94" s="1" t="n">
        <f aca="false">U94-V94</f>
        <v>-0.917</v>
      </c>
    </row>
    <row r="95" customFormat="false" ht="13.8" hidden="false" customHeight="false" outlineLevel="0" collapsed="false">
      <c r="A95" s="1" t="n">
        <v>86</v>
      </c>
      <c r="B95" s="4" t="n">
        <f aca="false">$B$2/256*A95</f>
        <v>0.829765625</v>
      </c>
      <c r="C95" s="9" t="n">
        <f aca="false">$B$1/$B$4</f>
        <v>8E-005</v>
      </c>
      <c r="D95" s="9" t="n">
        <f aca="false">C95-E95</f>
        <v>7.93666888297872E-005</v>
      </c>
      <c r="E95" s="9" t="n">
        <f aca="false">( $B95 -   $B$1) /$B$5</f>
        <v>6.33311170212766E-007</v>
      </c>
      <c r="F95" s="5" t="n">
        <f aca="false">$B$1 + $B$6 *$D95</f>
        <v>4.530234375</v>
      </c>
      <c r="G95" s="1"/>
      <c r="S95" s="4" t="n">
        <f aca="false">B129</f>
        <v>1.1578125</v>
      </c>
      <c r="T95" s="1" t="n">
        <v>120</v>
      </c>
      <c r="U95" s="1" t="n">
        <v>3.402</v>
      </c>
      <c r="V95" s="1" t="n">
        <v>4.364</v>
      </c>
      <c r="X95" s="1" t="n">
        <f aca="false">U95-V95</f>
        <v>-0.962</v>
      </c>
    </row>
    <row r="96" customFormat="false" ht="13.8" hidden="false" customHeight="false" outlineLevel="0" collapsed="false">
      <c r="A96" s="1" t="n">
        <v>87</v>
      </c>
      <c r="B96" s="4" t="n">
        <f aca="false">$B$2/256*A96</f>
        <v>0.8394140625</v>
      </c>
      <c r="C96" s="9" t="n">
        <f aca="false">$B$1/$B$4</f>
        <v>8E-005</v>
      </c>
      <c r="D96" s="9" t="n">
        <f aca="false">C96-E96</f>
        <v>7.91614029255319E-005</v>
      </c>
      <c r="E96" s="9" t="n">
        <f aca="false">( $B96 -   $B$1) /$B$5</f>
        <v>8.38597074468085E-007</v>
      </c>
      <c r="F96" s="5" t="n">
        <f aca="false">$B$1 + $B$6 *$D96</f>
        <v>4.5205859375</v>
      </c>
      <c r="G96" s="1"/>
      <c r="S96" s="4" t="n">
        <f aca="false">B139</f>
        <v>1.254296875</v>
      </c>
      <c r="T96" s="1" t="n">
        <v>130</v>
      </c>
      <c r="U96" s="1" t="n">
        <v>3.306</v>
      </c>
      <c r="V96" s="1" t="n">
        <v>4.344</v>
      </c>
      <c r="X96" s="1" t="n">
        <f aca="false">U96-V96</f>
        <v>-1.038</v>
      </c>
    </row>
    <row r="97" customFormat="false" ht="13.8" hidden="false" customHeight="false" outlineLevel="0" collapsed="false">
      <c r="A97" s="1" t="n">
        <v>88</v>
      </c>
      <c r="B97" s="4" t="n">
        <f aca="false">$B$2/256*A97</f>
        <v>0.8490625</v>
      </c>
      <c r="C97" s="9" t="n">
        <f aca="false">$B$1/$B$4</f>
        <v>8E-005</v>
      </c>
      <c r="D97" s="9" t="n">
        <f aca="false">C97-E97</f>
        <v>7.89561170212766E-005</v>
      </c>
      <c r="E97" s="9" t="n">
        <f aca="false">( $B97 -   $B$1) /$B$5</f>
        <v>1.0438829787234E-006</v>
      </c>
      <c r="F97" s="5" t="n">
        <f aca="false">$B$1 + $B$6 *$D97</f>
        <v>4.5109375</v>
      </c>
      <c r="G97" s="1"/>
    </row>
    <row r="98" customFormat="false" ht="13.8" hidden="false" customHeight="false" outlineLevel="0" collapsed="false">
      <c r="A98" s="1" t="n">
        <v>89</v>
      </c>
      <c r="B98" s="4" t="n">
        <f aca="false">$B$2/256*A98</f>
        <v>0.8587109375</v>
      </c>
      <c r="C98" s="9" t="n">
        <f aca="false">$B$1/$B$4</f>
        <v>8E-005</v>
      </c>
      <c r="D98" s="9" t="n">
        <f aca="false">C98-E98</f>
        <v>7.87508311170213E-005</v>
      </c>
      <c r="E98" s="9" t="n">
        <f aca="false">( $B98 -   $B$1) /$B$5</f>
        <v>1.24916888297872E-006</v>
      </c>
      <c r="F98" s="5" t="n">
        <f aca="false">$B$1 + $B$6 *$D98</f>
        <v>4.5012890625</v>
      </c>
      <c r="G98" s="1"/>
    </row>
    <row r="99" customFormat="false" ht="13.8" hidden="false" customHeight="false" outlineLevel="0" collapsed="false">
      <c r="A99" s="1" t="n">
        <v>90</v>
      </c>
      <c r="B99" s="4" t="n">
        <f aca="false">$B$2/256*A99</f>
        <v>0.868359375</v>
      </c>
      <c r="C99" s="9" t="n">
        <f aca="false">$B$1/$B$4</f>
        <v>8E-005</v>
      </c>
      <c r="D99" s="9" t="n">
        <f aca="false">C99-E99</f>
        <v>7.8545545212766E-005</v>
      </c>
      <c r="E99" s="9" t="n">
        <f aca="false">( $B99 -   $B$1) /$B$5</f>
        <v>1.45445478723404E-006</v>
      </c>
      <c r="F99" s="5" t="n">
        <f aca="false">$B$1 + $B$6 *$D99</f>
        <v>4.491640625</v>
      </c>
      <c r="G99" s="1"/>
      <c r="M99" s="7" t="n">
        <v>-0.134</v>
      </c>
      <c r="N99" s="7" t="n">
        <v>-2.99</v>
      </c>
    </row>
    <row r="100" customFormat="false" ht="13.8" hidden="false" customHeight="false" outlineLevel="0" collapsed="false">
      <c r="A100" s="1" t="n">
        <v>91</v>
      </c>
      <c r="B100" s="4" t="n">
        <f aca="false">$B$2/256*A100</f>
        <v>0.8780078125</v>
      </c>
      <c r="C100" s="9" t="n">
        <f aca="false">$B$1/$B$4</f>
        <v>8E-005</v>
      </c>
      <c r="D100" s="9" t="n">
        <f aca="false">C100-E100</f>
        <v>7.83402593085106E-005</v>
      </c>
      <c r="E100" s="9" t="n">
        <f aca="false">( $B100 -   $B$1) /$B$5</f>
        <v>1.65974069148936E-006</v>
      </c>
      <c r="F100" s="5" t="n">
        <f aca="false">$B$1 + $B$6 *$D100</f>
        <v>4.4819921875</v>
      </c>
      <c r="G100" s="1"/>
    </row>
    <row r="101" customFormat="false" ht="13.8" hidden="false" customHeight="false" outlineLevel="0" collapsed="false">
      <c r="A101" s="1" t="n">
        <v>92</v>
      </c>
      <c r="B101" s="4" t="n">
        <f aca="false">$B$2/256*A101</f>
        <v>0.88765625</v>
      </c>
      <c r="C101" s="9" t="n">
        <f aca="false">$B$1/$B$4</f>
        <v>8E-005</v>
      </c>
      <c r="D101" s="9" t="n">
        <f aca="false">C101-E101</f>
        <v>7.81349734042553E-005</v>
      </c>
      <c r="E101" s="9" t="n">
        <f aca="false">( $B101 -   $B$1) /$B$5</f>
        <v>1.86502659574468E-006</v>
      </c>
      <c r="F101" s="5" t="n">
        <f aca="false">$B$1 + $B$6 *$D101</f>
        <v>4.47234375</v>
      </c>
      <c r="G101" s="1"/>
    </row>
    <row r="102" customFormat="false" ht="13.8" hidden="false" customHeight="false" outlineLevel="0" collapsed="false">
      <c r="A102" s="1" t="n">
        <v>93</v>
      </c>
      <c r="B102" s="4" t="n">
        <f aca="false">$B$2/256*A102</f>
        <v>0.8973046875</v>
      </c>
      <c r="C102" s="9" t="n">
        <f aca="false">$B$1/$B$4</f>
        <v>8E-005</v>
      </c>
      <c r="D102" s="9" t="n">
        <f aca="false">C102-E102</f>
        <v>7.79296875E-005</v>
      </c>
      <c r="E102" s="9" t="n">
        <f aca="false">( $B102 -   $B$1) /$B$5</f>
        <v>2.0703125E-006</v>
      </c>
      <c r="F102" s="5" t="n">
        <f aca="false">$B$1 + $B$6 *$D102</f>
        <v>4.4626953125</v>
      </c>
      <c r="G102" s="1"/>
    </row>
    <row r="103" customFormat="false" ht="13.8" hidden="false" customHeight="false" outlineLevel="0" collapsed="false">
      <c r="A103" s="1" t="n">
        <v>94</v>
      </c>
      <c r="B103" s="4" t="n">
        <f aca="false">$B$2/256*A103</f>
        <v>0.906953125</v>
      </c>
      <c r="C103" s="9" t="n">
        <f aca="false">$B$1/$B$4</f>
        <v>8E-005</v>
      </c>
      <c r="D103" s="9" t="n">
        <f aca="false">C103-E103</f>
        <v>7.77244015957447E-005</v>
      </c>
      <c r="E103" s="9" t="n">
        <f aca="false">( $B103 -   $B$1) /$B$5</f>
        <v>2.27559840425532E-006</v>
      </c>
      <c r="F103" s="5" t="n">
        <f aca="false">$B$1 + $B$6 *$D103</f>
        <v>4.453046875</v>
      </c>
      <c r="G103" s="1"/>
    </row>
    <row r="104" customFormat="false" ht="13.8" hidden="false" customHeight="false" outlineLevel="0" collapsed="false">
      <c r="A104" s="1" t="n">
        <v>95</v>
      </c>
      <c r="B104" s="4" t="n">
        <f aca="false">$B$2/256*A104</f>
        <v>0.9166015625</v>
      </c>
      <c r="C104" s="9" t="n">
        <f aca="false">$B$1/$B$4</f>
        <v>8E-005</v>
      </c>
      <c r="D104" s="9" t="n">
        <f aca="false">C104-E104</f>
        <v>7.75191156914894E-005</v>
      </c>
      <c r="E104" s="9" t="n">
        <f aca="false">( $B104 -   $B$1) /$B$5</f>
        <v>2.48088430851064E-006</v>
      </c>
      <c r="F104" s="5" t="n">
        <f aca="false">$B$1 + $B$6 *$D104</f>
        <v>4.4433984375</v>
      </c>
      <c r="G104" s="1"/>
    </row>
    <row r="105" customFormat="false" ht="13.8" hidden="false" customHeight="false" outlineLevel="0" collapsed="false">
      <c r="A105" s="1" t="n">
        <v>96</v>
      </c>
      <c r="B105" s="4" t="n">
        <f aca="false">$B$2/256*A105</f>
        <v>0.92625</v>
      </c>
      <c r="C105" s="9" t="n">
        <f aca="false">$B$1/$B$4</f>
        <v>8E-005</v>
      </c>
      <c r="D105" s="9" t="n">
        <f aca="false">C105-E105</f>
        <v>7.73138297872341E-005</v>
      </c>
      <c r="E105" s="9" t="n">
        <f aca="false">( $B105 -   $B$1) /$B$5</f>
        <v>2.68617021276596E-006</v>
      </c>
      <c r="F105" s="5" t="n">
        <f aca="false">$B$1 + $B$6 *$D105</f>
        <v>4.43375</v>
      </c>
      <c r="G105" s="1"/>
    </row>
    <row r="106" customFormat="false" ht="13.8" hidden="false" customHeight="false" outlineLevel="0" collapsed="false">
      <c r="A106" s="1" t="n">
        <v>97</v>
      </c>
      <c r="B106" s="4" t="n">
        <f aca="false">$B$2/256*A106</f>
        <v>0.9358984375</v>
      </c>
      <c r="C106" s="9" t="n">
        <f aca="false">$B$1/$B$4</f>
        <v>8E-005</v>
      </c>
      <c r="D106" s="9" t="n">
        <f aca="false">C106-E106</f>
        <v>7.71085438829787E-005</v>
      </c>
      <c r="E106" s="9" t="n">
        <f aca="false">( $B106 -   $B$1) /$B$5</f>
        <v>2.89145611702128E-006</v>
      </c>
      <c r="F106" s="5" t="n">
        <f aca="false">$B$1 + $B$6 *$D106</f>
        <v>4.4241015625</v>
      </c>
      <c r="G106" s="1"/>
    </row>
    <row r="107" customFormat="false" ht="13.8" hidden="false" customHeight="false" outlineLevel="0" collapsed="false">
      <c r="A107" s="1" t="n">
        <v>98</v>
      </c>
      <c r="B107" s="4" t="n">
        <f aca="false">$B$2/256*A107</f>
        <v>0.945546875</v>
      </c>
      <c r="C107" s="9" t="n">
        <f aca="false">$B$1/$B$4</f>
        <v>8E-005</v>
      </c>
      <c r="D107" s="9" t="n">
        <f aca="false">C107-E107</f>
        <v>7.69032579787234E-005</v>
      </c>
      <c r="E107" s="9" t="n">
        <f aca="false">( $B107 -   $B$1) /$B$5</f>
        <v>3.0967420212766E-006</v>
      </c>
      <c r="F107" s="5" t="n">
        <f aca="false">$B$1 + $B$6 *$D107</f>
        <v>4.414453125</v>
      </c>
      <c r="G107" s="1"/>
    </row>
    <row r="108" customFormat="false" ht="13.8" hidden="false" customHeight="false" outlineLevel="0" collapsed="false">
      <c r="A108" s="1" t="n">
        <v>99</v>
      </c>
      <c r="B108" s="4" t="n">
        <f aca="false">$B$2/256*A108</f>
        <v>0.9551953125</v>
      </c>
      <c r="C108" s="9" t="n">
        <f aca="false">$B$1/$B$4</f>
        <v>8E-005</v>
      </c>
      <c r="D108" s="9" t="n">
        <f aca="false">C108-E108</f>
        <v>7.66979720744681E-005</v>
      </c>
      <c r="E108" s="9" t="n">
        <f aca="false">( $B108 -   $B$1) /$B$5</f>
        <v>3.30202792553192E-006</v>
      </c>
      <c r="F108" s="5" t="n">
        <f aca="false">$B$1 + $B$6 *$D108</f>
        <v>4.4048046875</v>
      </c>
      <c r="G108" s="1"/>
    </row>
    <row r="109" customFormat="false" ht="13.8" hidden="false" customHeight="false" outlineLevel="0" collapsed="false">
      <c r="A109" s="1" t="n">
        <v>100</v>
      </c>
      <c r="B109" s="4" t="n">
        <f aca="false">$B$2/256*A109</f>
        <v>0.96484375</v>
      </c>
      <c r="C109" s="9" t="n">
        <f aca="false">$B$1/$B$4</f>
        <v>8E-005</v>
      </c>
      <c r="D109" s="9" t="n">
        <f aca="false">C109-E109</f>
        <v>7.64926861702128E-005</v>
      </c>
      <c r="E109" s="9" t="n">
        <f aca="false">( $B109 -   $B$1) /$B$5</f>
        <v>3.50731382978724E-006</v>
      </c>
      <c r="F109" s="5" t="n">
        <f aca="false">$B$1 + $B$6 *$D109</f>
        <v>4.39515625</v>
      </c>
      <c r="G109" s="1"/>
      <c r="H109" s="1" t="n">
        <v>3.595</v>
      </c>
      <c r="I109" s="1" t="n">
        <v>4.524</v>
      </c>
      <c r="K109" s="1" t="n">
        <f aca="false">I109-F109</f>
        <v>0.12884375</v>
      </c>
      <c r="L109" s="1" t="n">
        <f aca="false">I109-H109</f>
        <v>0.929</v>
      </c>
      <c r="M109" s="7" t="n">
        <v>-0.125</v>
      </c>
      <c r="N109" s="7" t="n">
        <v>-2.84</v>
      </c>
    </row>
    <row r="110" customFormat="false" ht="13.8" hidden="false" customHeight="false" outlineLevel="0" collapsed="false">
      <c r="A110" s="1" t="n">
        <v>101</v>
      </c>
      <c r="B110" s="4" t="n">
        <f aca="false">$B$2/256*A110</f>
        <v>0.9744921875</v>
      </c>
      <c r="C110" s="9" t="n">
        <f aca="false">$B$1/$B$4</f>
        <v>8E-005</v>
      </c>
      <c r="D110" s="9" t="n">
        <f aca="false">C110-E110</f>
        <v>7.62874002659575E-005</v>
      </c>
      <c r="E110" s="9" t="n">
        <f aca="false">( $B110 -   $B$1) /$B$5</f>
        <v>3.71259973404255E-006</v>
      </c>
      <c r="F110" s="5" t="n">
        <f aca="false">$B$1 + $B$6 *$D110</f>
        <v>4.3855078125</v>
      </c>
      <c r="G110" s="1"/>
    </row>
    <row r="111" customFormat="false" ht="13.8" hidden="false" customHeight="false" outlineLevel="0" collapsed="false">
      <c r="A111" s="1" t="n">
        <v>102</v>
      </c>
      <c r="B111" s="4" t="n">
        <f aca="false">$B$2/256*A111</f>
        <v>0.984140625</v>
      </c>
      <c r="C111" s="9" t="n">
        <f aca="false">$B$1/$B$4</f>
        <v>8E-005</v>
      </c>
      <c r="D111" s="9" t="n">
        <f aca="false">C111-E111</f>
        <v>7.60821143617021E-005</v>
      </c>
      <c r="E111" s="9" t="n">
        <f aca="false">( $B111 -   $B$1) /$B$5</f>
        <v>3.91788563829787E-006</v>
      </c>
      <c r="F111" s="5" t="n">
        <f aca="false">$B$1 + $B$6 *$D111</f>
        <v>4.375859375</v>
      </c>
      <c r="G111" s="1"/>
    </row>
    <row r="112" customFormat="false" ht="13.8" hidden="false" customHeight="false" outlineLevel="0" collapsed="false">
      <c r="A112" s="1" t="n">
        <v>103</v>
      </c>
      <c r="B112" s="4" t="n">
        <f aca="false">$B$2/256*A112</f>
        <v>0.9937890625</v>
      </c>
      <c r="C112" s="9" t="n">
        <f aca="false">$B$1/$B$4</f>
        <v>8E-005</v>
      </c>
      <c r="D112" s="9" t="n">
        <f aca="false">C112-E112</f>
        <v>7.58768284574468E-005</v>
      </c>
      <c r="E112" s="9" t="n">
        <f aca="false">( $B112 -   $B$1) /$B$5</f>
        <v>4.12317154255319E-006</v>
      </c>
      <c r="F112" s="5" t="n">
        <f aca="false">$B$1 + $B$6 *$D112</f>
        <v>4.3662109375</v>
      </c>
      <c r="G112" s="1"/>
    </row>
    <row r="113" customFormat="false" ht="13.8" hidden="false" customHeight="false" outlineLevel="0" collapsed="false">
      <c r="A113" s="1" t="n">
        <v>104</v>
      </c>
      <c r="B113" s="4" t="n">
        <f aca="false">$B$2/256*A113</f>
        <v>1.0034375</v>
      </c>
      <c r="C113" s="9" t="n">
        <f aca="false">$B$1/$B$4</f>
        <v>8E-005</v>
      </c>
      <c r="D113" s="9" t="n">
        <f aca="false">C113-E113</f>
        <v>7.56715425531915E-005</v>
      </c>
      <c r="E113" s="9" t="n">
        <f aca="false">( $B113 -   $B$1) /$B$5</f>
        <v>4.32845744680851E-006</v>
      </c>
      <c r="F113" s="5" t="n">
        <f aca="false">$B$1 + $B$6 *$D113</f>
        <v>4.3565625</v>
      </c>
      <c r="G113" s="1"/>
    </row>
    <row r="114" customFormat="false" ht="13.8" hidden="false" customHeight="false" outlineLevel="0" collapsed="false">
      <c r="A114" s="1" t="n">
        <v>105</v>
      </c>
      <c r="B114" s="4" t="n">
        <f aca="false">$B$2/256*A114</f>
        <v>1.0130859375</v>
      </c>
      <c r="C114" s="9" t="n">
        <f aca="false">$B$1/$B$4</f>
        <v>8E-005</v>
      </c>
      <c r="D114" s="9" t="n">
        <f aca="false">C114-E114</f>
        <v>7.54662566489362E-005</v>
      </c>
      <c r="E114" s="9" t="n">
        <f aca="false">( $B114 -   $B$1) /$B$5</f>
        <v>4.53374335106383E-006</v>
      </c>
      <c r="F114" s="5" t="n">
        <f aca="false">$B$1 + $B$6 *$D114</f>
        <v>4.3469140625</v>
      </c>
      <c r="G114" s="1"/>
    </row>
    <row r="115" customFormat="false" ht="13.8" hidden="false" customHeight="false" outlineLevel="0" collapsed="false">
      <c r="A115" s="1" t="n">
        <v>106</v>
      </c>
      <c r="B115" s="4" t="n">
        <f aca="false">$B$2/256*A115</f>
        <v>1.022734375</v>
      </c>
      <c r="C115" s="9" t="n">
        <f aca="false">$B$1/$B$4</f>
        <v>8E-005</v>
      </c>
      <c r="D115" s="9" t="n">
        <f aca="false">C115-E115</f>
        <v>7.52609707446809E-005</v>
      </c>
      <c r="E115" s="9" t="n">
        <f aca="false">( $B115 -   $B$1) /$B$5</f>
        <v>4.73902925531915E-006</v>
      </c>
      <c r="F115" s="5" t="n">
        <f aca="false">$B$1 + $B$6 *$D115</f>
        <v>4.337265625</v>
      </c>
      <c r="G115" s="1"/>
    </row>
    <row r="116" customFormat="false" ht="13.8" hidden="false" customHeight="false" outlineLevel="0" collapsed="false">
      <c r="A116" s="1" t="n">
        <v>107</v>
      </c>
      <c r="B116" s="4" t="n">
        <f aca="false">$B$2/256*A116</f>
        <v>1.0323828125</v>
      </c>
      <c r="C116" s="9" t="n">
        <f aca="false">$B$1/$B$4</f>
        <v>8E-005</v>
      </c>
      <c r="D116" s="9" t="n">
        <f aca="false">C116-E116</f>
        <v>7.50556848404255E-005</v>
      </c>
      <c r="E116" s="9" t="n">
        <f aca="false">( $B116 -   $B$1) /$B$5</f>
        <v>4.94431515957447E-006</v>
      </c>
      <c r="F116" s="5" t="n">
        <f aca="false">$B$1 + $B$6 *$D116</f>
        <v>4.3276171875</v>
      </c>
      <c r="G116" s="1"/>
    </row>
    <row r="117" customFormat="false" ht="13.8" hidden="false" customHeight="false" outlineLevel="0" collapsed="false">
      <c r="A117" s="1" t="n">
        <v>108</v>
      </c>
      <c r="B117" s="4" t="n">
        <f aca="false">$B$2/256*A117</f>
        <v>1.04203125</v>
      </c>
      <c r="C117" s="9" t="n">
        <f aca="false">$B$1/$B$4</f>
        <v>8E-005</v>
      </c>
      <c r="D117" s="9" t="n">
        <f aca="false">C117-E117</f>
        <v>7.48503989361702E-005</v>
      </c>
      <c r="E117" s="9" t="n">
        <f aca="false">( $B117 -   $B$1) /$B$5</f>
        <v>5.14960106382979E-006</v>
      </c>
      <c r="F117" s="5" t="n">
        <f aca="false">$B$1 + $B$6 *$D117</f>
        <v>4.31796875</v>
      </c>
      <c r="G117" s="1"/>
    </row>
    <row r="118" customFormat="false" ht="13.8" hidden="false" customHeight="false" outlineLevel="0" collapsed="false">
      <c r="A118" s="1" t="n">
        <v>109</v>
      </c>
      <c r="B118" s="4" t="n">
        <f aca="false">$B$2/256*A118</f>
        <v>1.0516796875</v>
      </c>
      <c r="C118" s="9" t="n">
        <f aca="false">$B$1/$B$4</f>
        <v>8E-005</v>
      </c>
      <c r="D118" s="9" t="n">
        <f aca="false">C118-E118</f>
        <v>7.46451130319149E-005</v>
      </c>
      <c r="E118" s="9" t="n">
        <f aca="false">( $B118 -   $B$1) /$B$5</f>
        <v>5.35488696808511E-006</v>
      </c>
      <c r="F118" s="5" t="n">
        <f aca="false">$B$1 + $B$6 *$D118</f>
        <v>4.3083203125</v>
      </c>
      <c r="G118" s="1"/>
    </row>
    <row r="119" customFormat="false" ht="13.8" hidden="false" customHeight="false" outlineLevel="0" collapsed="false">
      <c r="A119" s="1" t="n">
        <v>110</v>
      </c>
      <c r="B119" s="4" t="n">
        <f aca="false">$B$2/256*A119</f>
        <v>1.061328125</v>
      </c>
      <c r="C119" s="9" t="n">
        <f aca="false">$B$1/$B$4</f>
        <v>8E-005</v>
      </c>
      <c r="D119" s="9" t="n">
        <f aca="false">C119-E119</f>
        <v>7.44398271276596E-005</v>
      </c>
      <c r="E119" s="9" t="n">
        <f aca="false">( $B119 -   $B$1) /$B$5</f>
        <v>5.56017287234043E-006</v>
      </c>
      <c r="F119" s="5" t="n">
        <f aca="false">$B$1 + $B$6 *$D119</f>
        <v>4.298671875</v>
      </c>
      <c r="G119" s="1"/>
      <c r="M119" s="7" t="n">
        <v>-0.124</v>
      </c>
      <c r="N119" s="7" t="n">
        <v>-2.89</v>
      </c>
    </row>
    <row r="120" customFormat="false" ht="13.8" hidden="false" customHeight="false" outlineLevel="0" collapsed="false">
      <c r="A120" s="1" t="n">
        <v>111</v>
      </c>
      <c r="B120" s="4" t="n">
        <f aca="false">$B$2/256*A120</f>
        <v>1.0709765625</v>
      </c>
      <c r="C120" s="9" t="n">
        <f aca="false">$B$1/$B$4</f>
        <v>8E-005</v>
      </c>
      <c r="D120" s="9" t="n">
        <f aca="false">C120-E120</f>
        <v>7.42345412234043E-005</v>
      </c>
      <c r="E120" s="9" t="n">
        <f aca="false">( $B120 -   $B$1) /$B$5</f>
        <v>5.76545877659575E-006</v>
      </c>
      <c r="F120" s="5" t="n">
        <f aca="false">$B$1 + $B$6 *$D120</f>
        <v>4.2890234375</v>
      </c>
      <c r="G120" s="1"/>
    </row>
    <row r="121" customFormat="false" ht="13.8" hidden="false" customHeight="false" outlineLevel="0" collapsed="false">
      <c r="A121" s="1" t="n">
        <v>112</v>
      </c>
      <c r="B121" s="4" t="n">
        <f aca="false">$B$2/256*A121</f>
        <v>1.080625</v>
      </c>
      <c r="C121" s="9" t="n">
        <f aca="false">$B$1/$B$4</f>
        <v>8E-005</v>
      </c>
      <c r="D121" s="9" t="n">
        <f aca="false">C121-E121</f>
        <v>7.40292553191489E-005</v>
      </c>
      <c r="E121" s="9" t="n">
        <f aca="false">( $B121 -   $B$1) /$B$5</f>
        <v>5.97074468085107E-006</v>
      </c>
      <c r="F121" s="5" t="n">
        <f aca="false">$B$1 + $B$6 *$D121</f>
        <v>4.279375</v>
      </c>
      <c r="G121" s="1"/>
    </row>
    <row r="122" customFormat="false" ht="13.8" hidden="false" customHeight="false" outlineLevel="0" collapsed="false">
      <c r="A122" s="1" t="n">
        <v>113</v>
      </c>
      <c r="B122" s="4" t="n">
        <f aca="false">$B$2/256*A122</f>
        <v>1.0902734375</v>
      </c>
      <c r="C122" s="9" t="n">
        <f aca="false">$B$1/$B$4</f>
        <v>8E-005</v>
      </c>
      <c r="D122" s="9" t="n">
        <f aca="false">C122-E122</f>
        <v>7.38239694148936E-005</v>
      </c>
      <c r="E122" s="9" t="n">
        <f aca="false">( $B122 -   $B$1) /$B$5</f>
        <v>6.17603058510638E-006</v>
      </c>
      <c r="F122" s="5" t="n">
        <f aca="false">$B$1 + $B$6 *$D122</f>
        <v>4.2697265625</v>
      </c>
      <c r="G122" s="1"/>
    </row>
    <row r="123" customFormat="false" ht="13.8" hidden="false" customHeight="false" outlineLevel="0" collapsed="false">
      <c r="A123" s="1" t="n">
        <v>114</v>
      </c>
      <c r="B123" s="4" t="n">
        <f aca="false">$B$2/256*A123</f>
        <v>1.099921875</v>
      </c>
      <c r="C123" s="9" t="n">
        <f aca="false">$B$1/$B$4</f>
        <v>8E-005</v>
      </c>
      <c r="D123" s="9" t="n">
        <f aca="false">C123-E123</f>
        <v>7.36186835106383E-005</v>
      </c>
      <c r="E123" s="9" t="n">
        <f aca="false">( $B123 -   $B$1) /$B$5</f>
        <v>6.3813164893617E-006</v>
      </c>
      <c r="F123" s="5" t="n">
        <f aca="false">$B$1 + $B$6 *$D123</f>
        <v>4.260078125</v>
      </c>
      <c r="G123" s="1"/>
    </row>
    <row r="124" customFormat="false" ht="13.8" hidden="false" customHeight="false" outlineLevel="0" collapsed="false">
      <c r="A124" s="1" t="n">
        <v>115</v>
      </c>
      <c r="B124" s="4" t="n">
        <f aca="false">$B$2/256*A124</f>
        <v>1.1095703125</v>
      </c>
      <c r="C124" s="9" t="n">
        <f aca="false">$B$1/$B$4</f>
        <v>8E-005</v>
      </c>
      <c r="D124" s="9" t="n">
        <f aca="false">C124-E124</f>
        <v>7.3413397606383E-005</v>
      </c>
      <c r="E124" s="9" t="n">
        <f aca="false">( $B124 -   $B$1) /$B$5</f>
        <v>6.58660239361702E-006</v>
      </c>
      <c r="F124" s="5" t="n">
        <f aca="false">$B$1 + $B$6 *$D124</f>
        <v>4.2504296875</v>
      </c>
      <c r="G124" s="1"/>
    </row>
    <row r="125" customFormat="false" ht="13.8" hidden="false" customHeight="false" outlineLevel="0" collapsed="false">
      <c r="A125" s="1" t="n">
        <v>116</v>
      </c>
      <c r="B125" s="4" t="n">
        <f aca="false">$B$2/256*A125</f>
        <v>1.11921875</v>
      </c>
      <c r="C125" s="9" t="n">
        <f aca="false">$B$1/$B$4</f>
        <v>8E-005</v>
      </c>
      <c r="D125" s="9" t="n">
        <f aca="false">C125-E125</f>
        <v>7.32081117021277E-005</v>
      </c>
      <c r="E125" s="9" t="n">
        <f aca="false">( $B125 -   $B$1) /$B$5</f>
        <v>6.79188829787234E-006</v>
      </c>
      <c r="F125" s="5" t="n">
        <f aca="false">$B$1 + $B$6 *$D125</f>
        <v>4.24078125</v>
      </c>
      <c r="G125" s="1"/>
    </row>
    <row r="126" customFormat="false" ht="13.8" hidden="false" customHeight="false" outlineLevel="0" collapsed="false">
      <c r="A126" s="1" t="n">
        <v>117</v>
      </c>
      <c r="B126" s="4" t="n">
        <f aca="false">$B$2/256*A126</f>
        <v>1.1288671875</v>
      </c>
      <c r="C126" s="9" t="n">
        <f aca="false">$B$1/$B$4</f>
        <v>8E-005</v>
      </c>
      <c r="D126" s="9" t="n">
        <f aca="false">C126-E126</f>
        <v>7.30028257978724E-005</v>
      </c>
      <c r="E126" s="9" t="n">
        <f aca="false">( $B126 -   $B$1) /$B$5</f>
        <v>6.99717420212766E-006</v>
      </c>
      <c r="F126" s="5" t="n">
        <f aca="false">$B$1 + $B$6 *$D126</f>
        <v>4.2311328125</v>
      </c>
      <c r="G126" s="1"/>
    </row>
    <row r="127" customFormat="false" ht="13.8" hidden="false" customHeight="false" outlineLevel="0" collapsed="false">
      <c r="A127" s="1" t="n">
        <v>118</v>
      </c>
      <c r="B127" s="4" t="n">
        <f aca="false">$B$2/256*A127</f>
        <v>1.138515625</v>
      </c>
      <c r="C127" s="9" t="n">
        <f aca="false">$B$1/$B$4</f>
        <v>8E-005</v>
      </c>
      <c r="D127" s="9" t="n">
        <f aca="false">C127-E127</f>
        <v>7.2797539893617E-005</v>
      </c>
      <c r="E127" s="9" t="n">
        <f aca="false">( $B127 -   $B$1) /$B$5</f>
        <v>7.20246010638298E-006</v>
      </c>
      <c r="F127" s="5" t="n">
        <f aca="false">$B$1 + $B$6 *$D127</f>
        <v>4.221484375</v>
      </c>
      <c r="G127" s="1"/>
    </row>
    <row r="128" customFormat="false" ht="13.8" hidden="false" customHeight="false" outlineLevel="0" collapsed="false">
      <c r="A128" s="1" t="n">
        <v>119</v>
      </c>
      <c r="B128" s="4" t="n">
        <f aca="false">$B$2/256*A128</f>
        <v>1.1481640625</v>
      </c>
      <c r="C128" s="9" t="n">
        <f aca="false">$B$1/$B$4</f>
        <v>8E-005</v>
      </c>
      <c r="D128" s="9" t="n">
        <f aca="false">C128-E128</f>
        <v>7.25922539893617E-005</v>
      </c>
      <c r="E128" s="9" t="n">
        <f aca="false">( $B128 -   $B$1) /$B$5</f>
        <v>7.4077460106383E-006</v>
      </c>
      <c r="F128" s="5" t="n">
        <f aca="false">$B$1 + $B$6 *$D128</f>
        <v>4.2118359375</v>
      </c>
      <c r="G128" s="1"/>
    </row>
    <row r="129" customFormat="false" ht="13.8" hidden="false" customHeight="false" outlineLevel="0" collapsed="false">
      <c r="A129" s="1" t="n">
        <v>120</v>
      </c>
      <c r="B129" s="4" t="n">
        <f aca="false">$B$2/256*A129</f>
        <v>1.1578125</v>
      </c>
      <c r="C129" s="9" t="n">
        <f aca="false">$B$1/$B$4</f>
        <v>8E-005</v>
      </c>
      <c r="D129" s="9" t="n">
        <f aca="false">C129-E129</f>
        <v>7.23869680851064E-005</v>
      </c>
      <c r="E129" s="9" t="n">
        <f aca="false">( $B129 -   $B$1) /$B$5</f>
        <v>7.61303191489362E-006</v>
      </c>
      <c r="F129" s="5" t="n">
        <f aca="false">$B$1 + $B$6 *$D129</f>
        <v>4.2021875</v>
      </c>
      <c r="G129" s="1"/>
      <c r="M129" s="7" t="n">
        <v>-0.13</v>
      </c>
      <c r="N129" s="7" t="n">
        <v>-3.1</v>
      </c>
    </row>
    <row r="130" customFormat="false" ht="13.8" hidden="false" customHeight="false" outlineLevel="0" collapsed="false">
      <c r="A130" s="1" t="n">
        <v>121</v>
      </c>
      <c r="B130" s="4" t="n">
        <f aca="false">$B$2/256*A130</f>
        <v>1.1674609375</v>
      </c>
      <c r="C130" s="9" t="n">
        <f aca="false">$B$1/$B$4</f>
        <v>8E-005</v>
      </c>
      <c r="D130" s="9" t="n">
        <f aca="false">C130-E130</f>
        <v>7.21816821808511E-005</v>
      </c>
      <c r="E130" s="9" t="n">
        <f aca="false">( $B130 -   $B$1) /$B$5</f>
        <v>7.81831781914894E-006</v>
      </c>
      <c r="F130" s="5" t="n">
        <f aca="false">$B$1 + $B$6 *$D130</f>
        <v>4.1925390625</v>
      </c>
      <c r="G130" s="1"/>
    </row>
    <row r="131" customFormat="false" ht="13.8" hidden="false" customHeight="false" outlineLevel="0" collapsed="false">
      <c r="A131" s="1" t="n">
        <v>122</v>
      </c>
      <c r="B131" s="4" t="n">
        <f aca="false">$B$2/256*A131</f>
        <v>1.177109375</v>
      </c>
      <c r="C131" s="9" t="n">
        <f aca="false">$B$1/$B$4</f>
        <v>8E-005</v>
      </c>
      <c r="D131" s="9" t="n">
        <f aca="false">C131-E131</f>
        <v>7.19763962765958E-005</v>
      </c>
      <c r="E131" s="9" t="n">
        <f aca="false">( $B131 -   $B$1) /$B$5</f>
        <v>8.02360372340426E-006</v>
      </c>
      <c r="F131" s="5" t="n">
        <f aca="false">$B$1 + $B$6 *$D131</f>
        <v>4.182890625</v>
      </c>
      <c r="G131" s="1"/>
    </row>
    <row r="132" customFormat="false" ht="13.8" hidden="false" customHeight="false" outlineLevel="0" collapsed="false">
      <c r="A132" s="1" t="n">
        <v>123</v>
      </c>
      <c r="B132" s="4" t="n">
        <f aca="false">$B$2/256*A132</f>
        <v>1.1867578125</v>
      </c>
      <c r="C132" s="9" t="n">
        <f aca="false">$B$1/$B$4</f>
        <v>8E-005</v>
      </c>
      <c r="D132" s="9" t="n">
        <f aca="false">C132-E132</f>
        <v>7.17711103723404E-005</v>
      </c>
      <c r="E132" s="9" t="n">
        <f aca="false">( $B132 -   $B$1) /$B$5</f>
        <v>8.22888962765957E-006</v>
      </c>
      <c r="F132" s="5" t="n">
        <f aca="false">$B$1 + $B$6 *$D132</f>
        <v>4.1732421875</v>
      </c>
      <c r="G132" s="1"/>
    </row>
    <row r="133" customFormat="false" ht="13.8" hidden="false" customHeight="false" outlineLevel="0" collapsed="false">
      <c r="A133" s="1" t="n">
        <v>124</v>
      </c>
      <c r="B133" s="4" t="n">
        <f aca="false">$B$2/256*A133</f>
        <v>1.19640625</v>
      </c>
      <c r="C133" s="9" t="n">
        <f aca="false">$B$1/$B$4</f>
        <v>8E-005</v>
      </c>
      <c r="D133" s="9" t="n">
        <f aca="false">C133-E133</f>
        <v>7.15658244680851E-005</v>
      </c>
      <c r="E133" s="9" t="n">
        <f aca="false">( $B133 -   $B$1) /$B$5</f>
        <v>8.4341755319149E-006</v>
      </c>
      <c r="F133" s="5" t="n">
        <f aca="false">$B$1 + $B$6 *$D133</f>
        <v>4.16359375</v>
      </c>
      <c r="G133" s="1"/>
    </row>
    <row r="134" customFormat="false" ht="13.8" hidden="false" customHeight="false" outlineLevel="0" collapsed="false">
      <c r="A134" s="1" t="n">
        <v>125</v>
      </c>
      <c r="B134" s="4" t="n">
        <f aca="false">$B$2/256*A134</f>
        <v>1.2060546875</v>
      </c>
      <c r="C134" s="9" t="n">
        <f aca="false">$B$1/$B$4</f>
        <v>8E-005</v>
      </c>
      <c r="D134" s="9" t="n">
        <f aca="false">C134-E134</f>
        <v>7.13605385638298E-005</v>
      </c>
      <c r="E134" s="9" t="n">
        <f aca="false">( $B134 -   $B$1) /$B$5</f>
        <v>8.63946143617021E-006</v>
      </c>
      <c r="F134" s="5" t="n">
        <f aca="false">$B$1 + $B$6 *$D134</f>
        <v>4.1539453125</v>
      </c>
      <c r="G134" s="1"/>
      <c r="H134" s="1" t="n">
        <v>3.354</v>
      </c>
      <c r="I134" s="1" t="n">
        <v>4.276</v>
      </c>
      <c r="K134" s="1" t="n">
        <f aca="false">I134-F134</f>
        <v>0.122054687499999</v>
      </c>
      <c r="L134" s="1" t="n">
        <f aca="false">I134-H134</f>
        <v>0.922</v>
      </c>
    </row>
    <row r="135" customFormat="false" ht="13.8" hidden="false" customHeight="false" outlineLevel="0" collapsed="false">
      <c r="A135" s="1" t="n">
        <v>126</v>
      </c>
      <c r="B135" s="4" t="n">
        <f aca="false">$B$2/256*A135</f>
        <v>1.215703125</v>
      </c>
      <c r="C135" s="9" t="n">
        <f aca="false">$B$1/$B$4</f>
        <v>8E-005</v>
      </c>
      <c r="D135" s="9" t="n">
        <f aca="false">C135-E135</f>
        <v>7.11552526595745E-005</v>
      </c>
      <c r="E135" s="9" t="n">
        <f aca="false">( $B135 -   $B$1) /$B$5</f>
        <v>8.84474734042553E-006</v>
      </c>
      <c r="F135" s="5" t="n">
        <f aca="false">$B$1 + $B$6 *$D135</f>
        <v>4.144296875</v>
      </c>
      <c r="G135" s="1"/>
    </row>
    <row r="136" customFormat="false" ht="13.8" hidden="false" customHeight="false" outlineLevel="0" collapsed="false">
      <c r="A136" s="1" t="n">
        <v>127</v>
      </c>
      <c r="B136" s="4" t="n">
        <f aca="false">$B$2/256*A136</f>
        <v>1.2253515625</v>
      </c>
      <c r="C136" s="9" t="n">
        <f aca="false">$B$1/$B$4</f>
        <v>8E-005</v>
      </c>
      <c r="D136" s="9" t="n">
        <f aca="false">C136-E136</f>
        <v>7.09499667553192E-005</v>
      </c>
      <c r="E136" s="9" t="n">
        <f aca="false">( $B136 -   $B$1) /$B$5</f>
        <v>9.05003324468085E-006</v>
      </c>
      <c r="F136" s="5" t="n">
        <f aca="false">$B$1 + $B$6 *$D136</f>
        <v>4.1346484375</v>
      </c>
      <c r="G136" s="1"/>
    </row>
    <row r="137" customFormat="false" ht="13.8" hidden="false" customHeight="false" outlineLevel="0" collapsed="false">
      <c r="A137" s="1" t="n">
        <v>128</v>
      </c>
      <c r="B137" s="4" t="n">
        <f aca="false">$B$2/256*A137</f>
        <v>1.235</v>
      </c>
      <c r="C137" s="9" t="n">
        <f aca="false">$B$1/$B$4</f>
        <v>8E-005</v>
      </c>
      <c r="D137" s="9" t="n">
        <f aca="false">C137-E137</f>
        <v>7.07446808510638E-005</v>
      </c>
      <c r="E137" s="9" t="n">
        <f aca="false">( $B137 -   $B$1) /$B$5</f>
        <v>9.25531914893617E-006</v>
      </c>
      <c r="F137" s="5" t="n">
        <f aca="false">$B$1 + $B$6 *$D137</f>
        <v>4.125</v>
      </c>
      <c r="G137" s="1"/>
    </row>
    <row r="138" customFormat="false" ht="13.8" hidden="false" customHeight="false" outlineLevel="0" collapsed="false">
      <c r="A138" s="1" t="n">
        <v>129</v>
      </c>
      <c r="B138" s="4" t="n">
        <f aca="false">$B$2/256*A138</f>
        <v>1.2446484375</v>
      </c>
      <c r="C138" s="9" t="n">
        <f aca="false">$B$1/$B$4</f>
        <v>8E-005</v>
      </c>
      <c r="D138" s="9" t="n">
        <f aca="false">C138-E138</f>
        <v>7.05393949468085E-005</v>
      </c>
      <c r="E138" s="9" t="n">
        <f aca="false">( $B138 -   $B$1) /$B$5</f>
        <v>9.46060505319149E-006</v>
      </c>
      <c r="F138" s="5" t="n">
        <f aca="false">$B$1 + $B$6 *$D138</f>
        <v>4.1153515625</v>
      </c>
      <c r="G138" s="1"/>
    </row>
    <row r="139" customFormat="false" ht="13.8" hidden="false" customHeight="false" outlineLevel="0" collapsed="false">
      <c r="A139" s="1" t="n">
        <v>130</v>
      </c>
      <c r="B139" s="4" t="n">
        <f aca="false">$B$2/256*A139</f>
        <v>1.254296875</v>
      </c>
      <c r="C139" s="9" t="n">
        <f aca="false">$B$1/$B$4</f>
        <v>8E-005</v>
      </c>
      <c r="D139" s="9" t="n">
        <f aca="false">C139-E139</f>
        <v>7.03341090425532E-005</v>
      </c>
      <c r="E139" s="9" t="n">
        <f aca="false">( $B139 -   $B$1) /$B$5</f>
        <v>9.66589095744681E-006</v>
      </c>
      <c r="F139" s="5" t="n">
        <f aca="false">$B$1 + $B$6 *$D139</f>
        <v>4.105703125</v>
      </c>
      <c r="G139" s="1"/>
      <c r="M139" s="7" t="n">
        <v>-0.13</v>
      </c>
      <c r="N139" s="7" t="n">
        <v>-3.17</v>
      </c>
    </row>
    <row r="140" customFormat="false" ht="13.8" hidden="false" customHeight="false" outlineLevel="0" collapsed="false">
      <c r="A140" s="1" t="n">
        <v>131</v>
      </c>
      <c r="B140" s="4" t="n">
        <f aca="false">$B$2/256*A140</f>
        <v>1.2639453125</v>
      </c>
      <c r="C140" s="9" t="n">
        <f aca="false">$B$1/$B$4</f>
        <v>8E-005</v>
      </c>
      <c r="D140" s="9" t="n">
        <f aca="false">C140-E140</f>
        <v>7.01288231382979E-005</v>
      </c>
      <c r="E140" s="9" t="n">
        <f aca="false">( $B140 -   $B$1) /$B$5</f>
        <v>9.87117686170213E-006</v>
      </c>
      <c r="F140" s="5" t="n">
        <f aca="false">$B$1 + $B$6 *$D140</f>
        <v>4.0960546875</v>
      </c>
      <c r="G140" s="1"/>
    </row>
    <row r="141" customFormat="false" ht="13.8" hidden="false" customHeight="false" outlineLevel="0" collapsed="false">
      <c r="A141" s="1" t="n">
        <v>132</v>
      </c>
      <c r="B141" s="4" t="n">
        <f aca="false">$B$2/256*A141</f>
        <v>1.27359375</v>
      </c>
      <c r="C141" s="9" t="n">
        <f aca="false">$B$1/$B$4</f>
        <v>8E-005</v>
      </c>
      <c r="D141" s="9" t="n">
        <f aca="false">C141-E141</f>
        <v>6.99235372340426E-005</v>
      </c>
      <c r="E141" s="9" t="n">
        <f aca="false">( $B141 -   $B$1) /$B$5</f>
        <v>1.00764627659574E-005</v>
      </c>
      <c r="F141" s="5" t="n">
        <f aca="false">$B$1 + $B$6 *$D141</f>
        <v>4.08640625</v>
      </c>
      <c r="G141" s="1"/>
    </row>
    <row r="142" customFormat="false" ht="13.8" hidden="false" customHeight="false" outlineLevel="0" collapsed="false">
      <c r="A142" s="1" t="n">
        <v>133</v>
      </c>
      <c r="B142" s="4" t="n">
        <f aca="false">$B$2/256*A142</f>
        <v>1.2832421875</v>
      </c>
      <c r="C142" s="9" t="n">
        <f aca="false">$B$1/$B$4</f>
        <v>8E-005</v>
      </c>
      <c r="D142" s="9" t="n">
        <f aca="false">C142-E142</f>
        <v>6.97182513297872E-005</v>
      </c>
      <c r="E142" s="9" t="n">
        <f aca="false">( $B142 -   $B$1) /$B$5</f>
        <v>1.02817486702128E-005</v>
      </c>
      <c r="F142" s="5" t="n">
        <f aca="false">$B$1 + $B$6 *$D142</f>
        <v>4.0767578125</v>
      </c>
      <c r="G142" s="1"/>
    </row>
    <row r="143" customFormat="false" ht="13.8" hidden="false" customHeight="false" outlineLevel="0" collapsed="false">
      <c r="A143" s="1" t="n">
        <v>134</v>
      </c>
      <c r="B143" s="4" t="n">
        <f aca="false">$B$2/256*A143</f>
        <v>1.292890625</v>
      </c>
      <c r="C143" s="9" t="n">
        <f aca="false">$B$1/$B$4</f>
        <v>8E-005</v>
      </c>
      <c r="D143" s="9" t="n">
        <f aca="false">C143-E143</f>
        <v>6.95129654255319E-005</v>
      </c>
      <c r="E143" s="9" t="n">
        <f aca="false">( $B143 -   $B$1) /$B$5</f>
        <v>1.04870345744681E-005</v>
      </c>
      <c r="F143" s="5" t="n">
        <f aca="false">$B$1 + $B$6 *$D143</f>
        <v>4.067109375</v>
      </c>
      <c r="G143" s="1"/>
    </row>
    <row r="144" customFormat="false" ht="13.8" hidden="false" customHeight="false" outlineLevel="0" collapsed="false">
      <c r="A144" s="1" t="n">
        <v>135</v>
      </c>
      <c r="B144" s="4" t="n">
        <f aca="false">$B$2/256*A144</f>
        <v>1.3025390625</v>
      </c>
      <c r="C144" s="9" t="n">
        <f aca="false">$B$1/$B$4</f>
        <v>8E-005</v>
      </c>
      <c r="D144" s="9" t="n">
        <f aca="false">C144-E144</f>
        <v>6.93076795212766E-005</v>
      </c>
      <c r="E144" s="9" t="n">
        <f aca="false">( $B144 -   $B$1) /$B$5</f>
        <v>1.06923204787234E-005</v>
      </c>
      <c r="F144" s="5" t="n">
        <f aca="false">$B$1 + $B$6 *$D144</f>
        <v>4.0574609375</v>
      </c>
      <c r="G144" s="1"/>
    </row>
    <row r="145" customFormat="false" ht="13.8" hidden="false" customHeight="false" outlineLevel="0" collapsed="false">
      <c r="A145" s="1" t="n">
        <v>136</v>
      </c>
      <c r="B145" s="4" t="n">
        <f aca="false">$B$2/256*A145</f>
        <v>1.3121875</v>
      </c>
      <c r="C145" s="9" t="n">
        <f aca="false">$B$1/$B$4</f>
        <v>8E-005</v>
      </c>
      <c r="D145" s="9" t="n">
        <f aca="false">C145-E145</f>
        <v>6.91023936170213E-005</v>
      </c>
      <c r="E145" s="9" t="n">
        <f aca="false">( $B145 -   $B$1) /$B$5</f>
        <v>1.08976063829787E-005</v>
      </c>
      <c r="F145" s="5" t="n">
        <f aca="false">$B$1 + $B$6 *$D145</f>
        <v>4.0478125</v>
      </c>
      <c r="G145" s="1"/>
    </row>
    <row r="146" customFormat="false" ht="13.8" hidden="false" customHeight="false" outlineLevel="0" collapsed="false">
      <c r="A146" s="1" t="n">
        <v>137</v>
      </c>
      <c r="B146" s="4" t="n">
        <f aca="false">$B$2/256*A146</f>
        <v>1.3218359375</v>
      </c>
      <c r="C146" s="9" t="n">
        <f aca="false">$B$1/$B$4</f>
        <v>8E-005</v>
      </c>
      <c r="D146" s="9" t="n">
        <f aca="false">C146-E146</f>
        <v>6.8897107712766E-005</v>
      </c>
      <c r="E146" s="9" t="n">
        <f aca="false">( $B146 -   $B$1) /$B$5</f>
        <v>1.1102892287234E-005</v>
      </c>
      <c r="F146" s="5" t="n">
        <f aca="false">$B$1 + $B$6 *$D146</f>
        <v>4.0381640625</v>
      </c>
      <c r="G146" s="1"/>
    </row>
    <row r="147" customFormat="false" ht="13.8" hidden="false" customHeight="false" outlineLevel="0" collapsed="false">
      <c r="A147" s="1" t="n">
        <v>138</v>
      </c>
      <c r="B147" s="4" t="n">
        <f aca="false">$B$2/256*A147</f>
        <v>1.331484375</v>
      </c>
      <c r="C147" s="9" t="n">
        <f aca="false">$B$1/$B$4</f>
        <v>8E-005</v>
      </c>
      <c r="D147" s="9" t="n">
        <f aca="false">C147-E147</f>
        <v>6.86918218085106E-005</v>
      </c>
      <c r="E147" s="9" t="n">
        <f aca="false">( $B147 -   $B$1) /$B$5</f>
        <v>1.13081781914894E-005</v>
      </c>
      <c r="F147" s="5" t="n">
        <f aca="false">$B$1 + $B$6 *$D147</f>
        <v>4.028515625</v>
      </c>
      <c r="G147" s="1"/>
    </row>
    <row r="148" customFormat="false" ht="13.8" hidden="false" customHeight="false" outlineLevel="0" collapsed="false">
      <c r="A148" s="1" t="n">
        <v>139</v>
      </c>
      <c r="B148" s="4" t="n">
        <f aca="false">$B$2/256*A148</f>
        <v>1.3411328125</v>
      </c>
      <c r="C148" s="9" t="n">
        <f aca="false">$B$1/$B$4</f>
        <v>8E-005</v>
      </c>
      <c r="D148" s="9" t="n">
        <f aca="false">C148-E148</f>
        <v>6.84865359042553E-005</v>
      </c>
      <c r="E148" s="9" t="n">
        <f aca="false">( $B148 -   $B$1) /$B$5</f>
        <v>1.15134640957447E-005</v>
      </c>
      <c r="F148" s="5" t="n">
        <f aca="false">$B$1 + $B$6 *$D148</f>
        <v>4.0188671875</v>
      </c>
      <c r="G148" s="1"/>
    </row>
    <row r="149" customFormat="false" ht="13.8" hidden="false" customHeight="false" outlineLevel="0" collapsed="false">
      <c r="A149" s="1" t="n">
        <v>140</v>
      </c>
      <c r="B149" s="4" t="n">
        <f aca="false">$B$2/256*A149</f>
        <v>1.35078125</v>
      </c>
      <c r="C149" s="9" t="n">
        <f aca="false">$B$1/$B$4</f>
        <v>8E-005</v>
      </c>
      <c r="D149" s="9" t="n">
        <f aca="false">C149-E149</f>
        <v>6.828125E-005</v>
      </c>
      <c r="E149" s="9" t="n">
        <f aca="false">( $B149 -   $B$1) /$B$5</f>
        <v>1.171875E-005</v>
      </c>
      <c r="F149" s="5" t="n">
        <f aca="false">$B$1 + $B$6 *$D149</f>
        <v>4.00921875</v>
      </c>
      <c r="G149" s="1"/>
      <c r="M149" s="7" t="n">
        <v>-0.14</v>
      </c>
      <c r="N149" s="7" t="n">
        <v>-3.5</v>
      </c>
    </row>
    <row r="150" customFormat="false" ht="13.8" hidden="false" customHeight="false" outlineLevel="0" collapsed="false">
      <c r="A150" s="1" t="n">
        <v>141</v>
      </c>
      <c r="B150" s="4" t="n">
        <f aca="false">$B$2/256*A150</f>
        <v>1.3604296875</v>
      </c>
      <c r="C150" s="9" t="n">
        <f aca="false">$B$1/$B$4</f>
        <v>8E-005</v>
      </c>
      <c r="D150" s="9" t="n">
        <f aca="false">C150-E150</f>
        <v>6.80759640957447E-005</v>
      </c>
      <c r="E150" s="9" t="n">
        <f aca="false">( $B150 -   $B$1) /$B$5</f>
        <v>1.19240359042553E-005</v>
      </c>
      <c r="F150" s="5" t="n">
        <f aca="false">$B$1 + $B$6 *$D150</f>
        <v>3.9995703125</v>
      </c>
      <c r="G150" s="1"/>
    </row>
    <row r="151" customFormat="false" ht="13.8" hidden="false" customHeight="false" outlineLevel="0" collapsed="false">
      <c r="A151" s="1" t="n">
        <v>142</v>
      </c>
      <c r="B151" s="4" t="n">
        <f aca="false">$B$2/256*A151</f>
        <v>1.370078125</v>
      </c>
      <c r="C151" s="9" t="n">
        <f aca="false">$B$1/$B$4</f>
        <v>8E-005</v>
      </c>
      <c r="D151" s="9" t="n">
        <f aca="false">C151-E151</f>
        <v>6.78706781914894E-005</v>
      </c>
      <c r="E151" s="9" t="n">
        <f aca="false">( $B151 -   $B$1) /$B$5</f>
        <v>1.21293218085106E-005</v>
      </c>
      <c r="F151" s="5" t="n">
        <f aca="false">$B$1 + $B$6 *$D151</f>
        <v>3.989921875</v>
      </c>
      <c r="G151" s="1"/>
    </row>
    <row r="152" customFormat="false" ht="13.8" hidden="false" customHeight="false" outlineLevel="0" collapsed="false">
      <c r="A152" s="1" t="n">
        <v>143</v>
      </c>
      <c r="B152" s="4" t="n">
        <f aca="false">$B$2/256*A152</f>
        <v>1.3797265625</v>
      </c>
      <c r="C152" s="9" t="n">
        <f aca="false">$B$1/$B$4</f>
        <v>8E-005</v>
      </c>
      <c r="D152" s="9" t="n">
        <f aca="false">C152-E152</f>
        <v>6.76653922872341E-005</v>
      </c>
      <c r="E152" s="9" t="n">
        <f aca="false">( $B152 -   $B$1) /$B$5</f>
        <v>1.2334607712766E-005</v>
      </c>
      <c r="F152" s="5" t="n">
        <f aca="false">$B$1 + $B$6 *$D152</f>
        <v>3.9802734375</v>
      </c>
      <c r="G152" s="1"/>
    </row>
    <row r="153" customFormat="false" ht="13.8" hidden="false" customHeight="false" outlineLevel="0" collapsed="false">
      <c r="A153" s="1" t="n">
        <v>144</v>
      </c>
      <c r="B153" s="4" t="n">
        <f aca="false">$B$2/256*A153</f>
        <v>1.389375</v>
      </c>
      <c r="C153" s="9" t="n">
        <f aca="false">$B$1/$B$4</f>
        <v>8E-005</v>
      </c>
      <c r="D153" s="9" t="n">
        <f aca="false">C153-E153</f>
        <v>6.74601063829787E-005</v>
      </c>
      <c r="E153" s="9" t="n">
        <f aca="false">( $B153 -   $B$1) /$B$5</f>
        <v>1.25398936170213E-005</v>
      </c>
      <c r="F153" s="5" t="n">
        <f aca="false">$B$1 + $B$6 *$D153</f>
        <v>3.970625</v>
      </c>
      <c r="G153" s="1"/>
    </row>
    <row r="154" customFormat="false" ht="13.8" hidden="false" customHeight="false" outlineLevel="0" collapsed="false">
      <c r="A154" s="1" t="n">
        <v>145</v>
      </c>
      <c r="B154" s="4" t="n">
        <f aca="false">$B$2/256*A154</f>
        <v>1.3990234375</v>
      </c>
      <c r="C154" s="9" t="n">
        <f aca="false">$B$1/$B$4</f>
        <v>8E-005</v>
      </c>
      <c r="D154" s="9" t="n">
        <f aca="false">C154-E154</f>
        <v>6.72548204787234E-005</v>
      </c>
      <c r="E154" s="9" t="n">
        <f aca="false">( $B154 -   $B$1) /$B$5</f>
        <v>1.27451795212766E-005</v>
      </c>
      <c r="F154" s="5" t="n">
        <f aca="false">$B$1 + $B$6 *$D154</f>
        <v>3.9609765625</v>
      </c>
      <c r="G154" s="1"/>
    </row>
    <row r="155" customFormat="false" ht="13.8" hidden="false" customHeight="false" outlineLevel="0" collapsed="false">
      <c r="A155" s="1" t="n">
        <v>146</v>
      </c>
      <c r="B155" s="4" t="n">
        <f aca="false">$B$2/256*A155</f>
        <v>1.408671875</v>
      </c>
      <c r="C155" s="9" t="n">
        <f aca="false">$B$1/$B$4</f>
        <v>8E-005</v>
      </c>
      <c r="D155" s="9" t="n">
        <f aca="false">C155-E155</f>
        <v>6.70495345744681E-005</v>
      </c>
      <c r="E155" s="9" t="n">
        <f aca="false">( $B155 -   $B$1) /$B$5</f>
        <v>1.29504654255319E-005</v>
      </c>
      <c r="F155" s="5" t="n">
        <f aca="false">$B$1 + $B$6 *$D155</f>
        <v>3.951328125</v>
      </c>
      <c r="G155" s="1"/>
    </row>
    <row r="156" customFormat="false" ht="13.8" hidden="false" customHeight="false" outlineLevel="0" collapsed="false">
      <c r="A156" s="1" t="n">
        <v>147</v>
      </c>
      <c r="B156" s="4" t="n">
        <f aca="false">$B$2/256*A156</f>
        <v>1.4183203125</v>
      </c>
      <c r="C156" s="9" t="n">
        <f aca="false">$B$1/$B$4</f>
        <v>8E-005</v>
      </c>
      <c r="D156" s="9" t="n">
        <f aca="false">C156-E156</f>
        <v>6.68442486702128E-005</v>
      </c>
      <c r="E156" s="9" t="n">
        <f aca="false">( $B156 -   $B$1) /$B$5</f>
        <v>1.31557513297872E-005</v>
      </c>
      <c r="F156" s="5" t="n">
        <f aca="false">$B$1 + $B$6 *$D156</f>
        <v>3.9416796875</v>
      </c>
      <c r="G156" s="1"/>
    </row>
    <row r="157" customFormat="false" ht="13.8" hidden="false" customHeight="false" outlineLevel="0" collapsed="false">
      <c r="A157" s="1" t="n">
        <v>148</v>
      </c>
      <c r="B157" s="4" t="n">
        <f aca="false">$B$2/256*A157</f>
        <v>1.42796875</v>
      </c>
      <c r="C157" s="9" t="n">
        <f aca="false">$B$1/$B$4</f>
        <v>8E-005</v>
      </c>
      <c r="D157" s="9" t="n">
        <f aca="false">C157-E157</f>
        <v>6.66389627659575E-005</v>
      </c>
      <c r="E157" s="9" t="n">
        <f aca="false">( $B157 -   $B$1) /$B$5</f>
        <v>1.33610372340426E-005</v>
      </c>
      <c r="F157" s="5" t="n">
        <f aca="false">$B$1 + $B$6 *$D157</f>
        <v>3.93203125</v>
      </c>
      <c r="G157" s="1"/>
    </row>
    <row r="158" customFormat="false" ht="13.8" hidden="false" customHeight="false" outlineLevel="0" collapsed="false">
      <c r="A158" s="1" t="n">
        <v>149</v>
      </c>
      <c r="B158" s="4" t="n">
        <f aca="false">$B$2/256*A158</f>
        <v>1.4376171875</v>
      </c>
      <c r="C158" s="9" t="n">
        <f aca="false">$B$1/$B$4</f>
        <v>8E-005</v>
      </c>
      <c r="D158" s="9" t="n">
        <f aca="false">C158-E158</f>
        <v>6.64336768617021E-005</v>
      </c>
      <c r="E158" s="9" t="n">
        <f aca="false">( $B158 -   $B$1) /$B$5</f>
        <v>1.35663231382979E-005</v>
      </c>
      <c r="F158" s="5" t="n">
        <f aca="false">$B$1 + $B$6 *$D158</f>
        <v>3.9223828125</v>
      </c>
      <c r="G158" s="1"/>
    </row>
    <row r="159" customFormat="false" ht="13.8" hidden="false" customHeight="false" outlineLevel="0" collapsed="false">
      <c r="A159" s="1" t="n">
        <v>150</v>
      </c>
      <c r="B159" s="4" t="n">
        <f aca="false">$B$2/256*A159</f>
        <v>1.447265625</v>
      </c>
      <c r="C159" s="9" t="n">
        <f aca="false">$B$1/$B$4</f>
        <v>8E-005</v>
      </c>
      <c r="D159" s="9" t="n">
        <f aca="false">C159-E159</f>
        <v>6.62283909574468E-005</v>
      </c>
      <c r="E159" s="9" t="n">
        <f aca="false">( $B159 -   $B$1) /$B$5</f>
        <v>1.37716090425532E-005</v>
      </c>
      <c r="F159" s="5" t="n">
        <f aca="false">$B$1 + $B$6 *$D159</f>
        <v>3.912734375</v>
      </c>
      <c r="G159" s="1"/>
      <c r="H159" s="1" t="n">
        <v>3.113</v>
      </c>
      <c r="I159" s="1" t="n">
        <v>4.216</v>
      </c>
      <c r="K159" s="1" t="n">
        <f aca="false">I159-F159</f>
        <v>0.303265625</v>
      </c>
      <c r="L159" s="1" t="n">
        <f aca="false">I159-H159</f>
        <v>1.103</v>
      </c>
      <c r="M159" s="7" t="n">
        <v>-0.135</v>
      </c>
      <c r="N159" s="7" t="n">
        <v>-3.45</v>
      </c>
    </row>
    <row r="160" customFormat="false" ht="13.8" hidden="false" customHeight="false" outlineLevel="0" collapsed="false">
      <c r="A160" s="1" t="n">
        <v>151</v>
      </c>
      <c r="B160" s="4" t="n">
        <f aca="false">$B$2/256*A160</f>
        <v>1.4569140625</v>
      </c>
      <c r="C160" s="9" t="n">
        <f aca="false">$B$1/$B$4</f>
        <v>8E-005</v>
      </c>
      <c r="D160" s="9" t="n">
        <f aca="false">C160-E160</f>
        <v>6.60231050531915E-005</v>
      </c>
      <c r="E160" s="9" t="n">
        <f aca="false">( $B160 -   $B$1) /$B$5</f>
        <v>1.39768949468085E-005</v>
      </c>
      <c r="F160" s="5" t="n">
        <f aca="false">$B$1 + $B$6 *$D160</f>
        <v>3.9030859375</v>
      </c>
      <c r="G160" s="1"/>
    </row>
    <row r="161" customFormat="false" ht="13.8" hidden="false" customHeight="false" outlineLevel="0" collapsed="false">
      <c r="A161" s="1" t="n">
        <v>152</v>
      </c>
      <c r="B161" s="4" t="n">
        <f aca="false">$B$2/256*A161</f>
        <v>1.4665625</v>
      </c>
      <c r="C161" s="9" t="n">
        <f aca="false">$B$1/$B$4</f>
        <v>8E-005</v>
      </c>
      <c r="D161" s="9" t="n">
        <f aca="false">C161-E161</f>
        <v>6.58178191489362E-005</v>
      </c>
      <c r="E161" s="9" t="n">
        <f aca="false">( $B161 -   $B$1) /$B$5</f>
        <v>1.41821808510638E-005</v>
      </c>
      <c r="F161" s="5" t="n">
        <f aca="false">$B$1 + $B$6 *$D161</f>
        <v>3.8934375</v>
      </c>
      <c r="G161" s="1"/>
    </row>
    <row r="162" customFormat="false" ht="13.8" hidden="false" customHeight="false" outlineLevel="0" collapsed="false">
      <c r="A162" s="1" t="n">
        <v>153</v>
      </c>
      <c r="B162" s="4" t="n">
        <f aca="false">$B$2/256*A162</f>
        <v>1.4762109375</v>
      </c>
      <c r="C162" s="9" t="n">
        <f aca="false">$B$1/$B$4</f>
        <v>8E-005</v>
      </c>
      <c r="D162" s="9" t="n">
        <f aca="false">C162-E162</f>
        <v>6.56125332446809E-005</v>
      </c>
      <c r="E162" s="9" t="n">
        <f aca="false">( $B162 -   $B$1) /$B$5</f>
        <v>1.43874667553192E-005</v>
      </c>
      <c r="F162" s="5" t="n">
        <f aca="false">$B$1 + $B$6 *$D162</f>
        <v>3.8837890625</v>
      </c>
      <c r="G162" s="1"/>
    </row>
    <row r="163" customFormat="false" ht="13.8" hidden="false" customHeight="false" outlineLevel="0" collapsed="false">
      <c r="A163" s="1" t="n">
        <v>154</v>
      </c>
      <c r="B163" s="4" t="n">
        <f aca="false">$B$2/256*A163</f>
        <v>1.485859375</v>
      </c>
      <c r="C163" s="9" t="n">
        <f aca="false">$B$1/$B$4</f>
        <v>8E-005</v>
      </c>
      <c r="D163" s="9" t="n">
        <f aca="false">C163-E163</f>
        <v>6.54072473404255E-005</v>
      </c>
      <c r="E163" s="9" t="n">
        <f aca="false">( $B163 -   $B$1) /$B$5</f>
        <v>1.45927526595745E-005</v>
      </c>
      <c r="F163" s="5" t="n">
        <f aca="false">$B$1 + $B$6 *$D163</f>
        <v>3.874140625</v>
      </c>
      <c r="G163" s="1"/>
    </row>
    <row r="164" customFormat="false" ht="13.8" hidden="false" customHeight="false" outlineLevel="0" collapsed="false">
      <c r="A164" s="1" t="n">
        <v>155</v>
      </c>
      <c r="B164" s="4" t="n">
        <f aca="false">$B$2/256*A164</f>
        <v>1.4955078125</v>
      </c>
      <c r="C164" s="9" t="n">
        <f aca="false">$B$1/$B$4</f>
        <v>8E-005</v>
      </c>
      <c r="D164" s="9" t="n">
        <f aca="false">C164-E164</f>
        <v>6.52019614361702E-005</v>
      </c>
      <c r="E164" s="9" t="n">
        <f aca="false">( $B164 -   $B$1) /$B$5</f>
        <v>1.47980385638298E-005</v>
      </c>
      <c r="F164" s="5" t="n">
        <f aca="false">$B$1 + $B$6 *$D164</f>
        <v>3.8644921875</v>
      </c>
      <c r="G164" s="1"/>
    </row>
    <row r="165" customFormat="false" ht="13.8" hidden="false" customHeight="false" outlineLevel="0" collapsed="false">
      <c r="A165" s="1" t="n">
        <v>156</v>
      </c>
      <c r="B165" s="4" t="n">
        <f aca="false">$B$2/256*A165</f>
        <v>1.50515625</v>
      </c>
      <c r="C165" s="9" t="n">
        <f aca="false">$B$1/$B$4</f>
        <v>8E-005</v>
      </c>
      <c r="D165" s="9" t="n">
        <f aca="false">C165-E165</f>
        <v>6.49966755319149E-005</v>
      </c>
      <c r="E165" s="9" t="n">
        <f aca="false">( $B165 -   $B$1) /$B$5</f>
        <v>1.50033244680851E-005</v>
      </c>
      <c r="F165" s="5" t="n">
        <f aca="false">$B$1 + $B$6 *$D165</f>
        <v>3.85484375</v>
      </c>
      <c r="G165" s="1"/>
    </row>
    <row r="166" customFormat="false" ht="13.8" hidden="false" customHeight="false" outlineLevel="0" collapsed="false">
      <c r="A166" s="1" t="n">
        <v>157</v>
      </c>
      <c r="B166" s="4" t="n">
        <f aca="false">$B$2/256*A166</f>
        <v>1.5148046875</v>
      </c>
      <c r="C166" s="9" t="n">
        <f aca="false">$B$1/$B$4</f>
        <v>8E-005</v>
      </c>
      <c r="D166" s="9" t="n">
        <f aca="false">C166-E166</f>
        <v>6.47913896276596E-005</v>
      </c>
      <c r="E166" s="9" t="n">
        <f aca="false">( $B166 -   $B$1) /$B$5</f>
        <v>1.52086103723404E-005</v>
      </c>
      <c r="F166" s="5" t="n">
        <f aca="false">$B$1 + $B$6 *$D166</f>
        <v>3.8451953125</v>
      </c>
      <c r="G166" s="1"/>
    </row>
    <row r="167" customFormat="false" ht="13.8" hidden="false" customHeight="false" outlineLevel="0" collapsed="false">
      <c r="A167" s="1" t="n">
        <v>158</v>
      </c>
      <c r="B167" s="4" t="n">
        <f aca="false">$B$2/256*A167</f>
        <v>1.524453125</v>
      </c>
      <c r="C167" s="9" t="n">
        <f aca="false">$B$1/$B$4</f>
        <v>8E-005</v>
      </c>
      <c r="D167" s="9" t="n">
        <f aca="false">C167-E167</f>
        <v>6.45861037234043E-005</v>
      </c>
      <c r="E167" s="9" t="n">
        <f aca="false">( $B167 -   $B$1) /$B$5</f>
        <v>1.54138962765957E-005</v>
      </c>
      <c r="F167" s="5" t="n">
        <f aca="false">$B$1 + $B$6 *$D167</f>
        <v>3.835546875</v>
      </c>
      <c r="G167" s="1"/>
    </row>
    <row r="168" customFormat="false" ht="13.8" hidden="false" customHeight="false" outlineLevel="0" collapsed="false">
      <c r="A168" s="1" t="n">
        <v>159</v>
      </c>
      <c r="B168" s="4" t="n">
        <f aca="false">$B$2/256*A168</f>
        <v>1.5341015625</v>
      </c>
      <c r="C168" s="9" t="n">
        <f aca="false">$B$1/$B$4</f>
        <v>8E-005</v>
      </c>
      <c r="D168" s="9" t="n">
        <f aca="false">C168-E168</f>
        <v>6.43808178191489E-005</v>
      </c>
      <c r="E168" s="9" t="n">
        <f aca="false">( $B168 -   $B$1) /$B$5</f>
        <v>1.56191821808511E-005</v>
      </c>
      <c r="F168" s="5" t="n">
        <f aca="false">$B$1 + $B$6 *$D168</f>
        <v>3.8258984375</v>
      </c>
      <c r="G168" s="1"/>
    </row>
    <row r="169" customFormat="false" ht="13.8" hidden="false" customHeight="false" outlineLevel="0" collapsed="false">
      <c r="A169" s="1" t="n">
        <v>160</v>
      </c>
      <c r="B169" s="4" t="n">
        <f aca="false">$B$2/256*A169</f>
        <v>1.54375</v>
      </c>
      <c r="C169" s="9" t="n">
        <f aca="false">$B$1/$B$4</f>
        <v>8E-005</v>
      </c>
      <c r="D169" s="9" t="n">
        <f aca="false">C169-E169</f>
        <v>6.41755319148936E-005</v>
      </c>
      <c r="E169" s="9" t="n">
        <f aca="false">( $B169 -   $B$1) /$B$5</f>
        <v>1.58244680851064E-005</v>
      </c>
      <c r="F169" s="5" t="n">
        <f aca="false">$B$1 + $B$6 *$D169</f>
        <v>3.81625</v>
      </c>
      <c r="G169" s="1"/>
      <c r="M169" s="7" t="n">
        <v>-0.14</v>
      </c>
      <c r="N169" s="7" t="n">
        <v>-3.66</v>
      </c>
    </row>
    <row r="170" customFormat="false" ht="13.8" hidden="false" customHeight="false" outlineLevel="0" collapsed="false">
      <c r="A170" s="1" t="n">
        <v>161</v>
      </c>
      <c r="B170" s="4" t="n">
        <f aca="false">$B$2/256*A170</f>
        <v>1.5533984375</v>
      </c>
      <c r="C170" s="9" t="n">
        <f aca="false">$B$1/$B$4</f>
        <v>8E-005</v>
      </c>
      <c r="D170" s="9" t="n">
        <f aca="false">C170-E170</f>
        <v>6.39702460106383E-005</v>
      </c>
      <c r="E170" s="9" t="n">
        <f aca="false">( $B170 -   $B$1) /$B$5</f>
        <v>1.60297539893617E-005</v>
      </c>
      <c r="F170" s="5" t="n">
        <f aca="false">$B$1 + $B$6 *$D170</f>
        <v>3.8066015625</v>
      </c>
      <c r="G170" s="1"/>
    </row>
    <row r="171" customFormat="false" ht="13.8" hidden="false" customHeight="false" outlineLevel="0" collapsed="false">
      <c r="A171" s="1" t="n">
        <v>162</v>
      </c>
      <c r="B171" s="4" t="n">
        <f aca="false">$B$2/256*A171</f>
        <v>1.563046875</v>
      </c>
      <c r="C171" s="9" t="n">
        <f aca="false">$B$1/$B$4</f>
        <v>8E-005</v>
      </c>
      <c r="D171" s="9" t="n">
        <f aca="false">C171-E171</f>
        <v>6.3764960106383E-005</v>
      </c>
      <c r="E171" s="9" t="n">
        <f aca="false">( $B171 -   $B$1) /$B$5</f>
        <v>1.6235039893617E-005</v>
      </c>
      <c r="F171" s="5" t="n">
        <f aca="false">$B$1 + $B$6 *$D171</f>
        <v>3.796953125</v>
      </c>
      <c r="G171" s="1"/>
    </row>
    <row r="172" customFormat="false" ht="13.8" hidden="false" customHeight="false" outlineLevel="0" collapsed="false">
      <c r="A172" s="1" t="n">
        <v>163</v>
      </c>
      <c r="B172" s="4" t="n">
        <f aca="false">$B$2/256*A172</f>
        <v>1.5726953125</v>
      </c>
      <c r="C172" s="9" t="n">
        <f aca="false">$B$1/$B$4</f>
        <v>8E-005</v>
      </c>
      <c r="D172" s="9" t="n">
        <f aca="false">C172-E172</f>
        <v>6.35596742021277E-005</v>
      </c>
      <c r="E172" s="9" t="n">
        <f aca="false">( $B172 -   $B$1) /$B$5</f>
        <v>1.64403257978723E-005</v>
      </c>
      <c r="F172" s="5" t="n">
        <f aca="false">$B$1 + $B$6 *$D172</f>
        <v>3.7873046875</v>
      </c>
      <c r="G172" s="1"/>
    </row>
    <row r="173" customFormat="false" ht="13.8" hidden="false" customHeight="false" outlineLevel="0" collapsed="false">
      <c r="A173" s="1" t="n">
        <v>164</v>
      </c>
      <c r="B173" s="4" t="n">
        <f aca="false">$B$2/256*A173</f>
        <v>1.58234375</v>
      </c>
      <c r="C173" s="9" t="n">
        <f aca="false">$B$1/$B$4</f>
        <v>8E-005</v>
      </c>
      <c r="D173" s="9" t="n">
        <f aca="false">C173-E173</f>
        <v>6.33543882978724E-005</v>
      </c>
      <c r="E173" s="9" t="n">
        <f aca="false">( $B173 -   $B$1) /$B$5</f>
        <v>1.66456117021277E-005</v>
      </c>
      <c r="F173" s="5" t="n">
        <f aca="false">$B$1 + $B$6 *$D173</f>
        <v>3.77765625</v>
      </c>
      <c r="G173" s="1"/>
    </row>
    <row r="174" customFormat="false" ht="13.8" hidden="false" customHeight="false" outlineLevel="0" collapsed="false">
      <c r="A174" s="1" t="n">
        <v>165</v>
      </c>
      <c r="B174" s="4" t="n">
        <f aca="false">$B$2/256*A174</f>
        <v>1.5919921875</v>
      </c>
      <c r="C174" s="9" t="n">
        <f aca="false">$B$1/$B$4</f>
        <v>8E-005</v>
      </c>
      <c r="D174" s="9" t="n">
        <f aca="false">C174-E174</f>
        <v>6.3149102393617E-005</v>
      </c>
      <c r="E174" s="9" t="n">
        <f aca="false">( $B174 -   $B$1) /$B$5</f>
        <v>1.6850897606383E-005</v>
      </c>
      <c r="F174" s="5" t="n">
        <f aca="false">$B$1 + $B$6 *$D174</f>
        <v>3.7680078125</v>
      </c>
      <c r="G174" s="1"/>
    </row>
    <row r="175" customFormat="false" ht="13.8" hidden="false" customHeight="false" outlineLevel="0" collapsed="false">
      <c r="A175" s="1" t="n">
        <v>166</v>
      </c>
      <c r="B175" s="4" t="n">
        <f aca="false">$B$2/256*A175</f>
        <v>1.601640625</v>
      </c>
      <c r="C175" s="9" t="n">
        <f aca="false">$B$1/$B$4</f>
        <v>8E-005</v>
      </c>
      <c r="D175" s="9" t="n">
        <f aca="false">C175-E175</f>
        <v>6.29438164893617E-005</v>
      </c>
      <c r="E175" s="9" t="n">
        <f aca="false">( $B175 -   $B$1) /$B$5</f>
        <v>1.70561835106383E-005</v>
      </c>
      <c r="F175" s="5" t="n">
        <f aca="false">$B$1 + $B$6 *$D175</f>
        <v>3.758359375</v>
      </c>
      <c r="G175" s="1"/>
    </row>
    <row r="176" customFormat="false" ht="13.8" hidden="false" customHeight="false" outlineLevel="0" collapsed="false">
      <c r="A176" s="1" t="n">
        <v>167</v>
      </c>
      <c r="B176" s="4" t="n">
        <f aca="false">$B$2/256*A176</f>
        <v>1.6112890625</v>
      </c>
      <c r="C176" s="9" t="n">
        <f aca="false">$B$1/$B$4</f>
        <v>8E-005</v>
      </c>
      <c r="D176" s="9" t="n">
        <f aca="false">C176-E176</f>
        <v>6.27385305851064E-005</v>
      </c>
      <c r="E176" s="9" t="n">
        <f aca="false">( $B176 -   $B$1) /$B$5</f>
        <v>1.72614694148936E-005</v>
      </c>
      <c r="F176" s="5" t="n">
        <f aca="false">$B$1 + $B$6 *$D176</f>
        <v>3.7487109375</v>
      </c>
      <c r="G176" s="1"/>
    </row>
    <row r="177" customFormat="false" ht="13.8" hidden="false" customHeight="false" outlineLevel="0" collapsed="false">
      <c r="A177" s="1" t="n">
        <v>168</v>
      </c>
      <c r="B177" s="4" t="n">
        <f aca="false">$B$2/256*A177</f>
        <v>1.6209375</v>
      </c>
      <c r="C177" s="9" t="n">
        <f aca="false">$B$1/$B$4</f>
        <v>8E-005</v>
      </c>
      <c r="D177" s="9" t="n">
        <f aca="false">C177-E177</f>
        <v>6.25332446808511E-005</v>
      </c>
      <c r="E177" s="9" t="n">
        <f aca="false">( $B177 -   $B$1) /$B$5</f>
        <v>1.74667553191489E-005</v>
      </c>
      <c r="F177" s="5" t="n">
        <f aca="false">$B$1 + $B$6 *$D177</f>
        <v>3.7390625</v>
      </c>
      <c r="G177" s="1"/>
    </row>
    <row r="178" customFormat="false" ht="13.8" hidden="false" customHeight="false" outlineLevel="0" collapsed="false">
      <c r="A178" s="1" t="n">
        <v>169</v>
      </c>
      <c r="B178" s="4" t="n">
        <f aca="false">$B$2/256*A178</f>
        <v>1.6305859375</v>
      </c>
      <c r="C178" s="9" t="n">
        <f aca="false">$B$1/$B$4</f>
        <v>8E-005</v>
      </c>
      <c r="D178" s="9" t="n">
        <f aca="false">C178-E178</f>
        <v>6.23279587765958E-005</v>
      </c>
      <c r="E178" s="9" t="n">
        <f aca="false">( $B178 -   $B$1) /$B$5</f>
        <v>1.76720412234043E-005</v>
      </c>
      <c r="F178" s="5" t="n">
        <f aca="false">$B$1 + $B$6 *$D178</f>
        <v>3.7294140625</v>
      </c>
      <c r="G178" s="1"/>
    </row>
    <row r="179" customFormat="false" ht="13.8" hidden="false" customHeight="false" outlineLevel="0" collapsed="false">
      <c r="A179" s="1" t="n">
        <v>170</v>
      </c>
      <c r="B179" s="4" t="n">
        <f aca="false">$B$2/256*A179</f>
        <v>1.640234375</v>
      </c>
      <c r="C179" s="9" t="n">
        <f aca="false">$B$1/$B$4</f>
        <v>8E-005</v>
      </c>
      <c r="D179" s="9" t="n">
        <f aca="false">C179-E179</f>
        <v>6.21226728723404E-005</v>
      </c>
      <c r="E179" s="9" t="n">
        <f aca="false">( $B179 -   $B$1) /$B$5</f>
        <v>1.78773271276596E-005</v>
      </c>
      <c r="F179" s="5" t="n">
        <f aca="false">$B$1 + $B$6 *$D179</f>
        <v>3.719765625</v>
      </c>
      <c r="G179" s="1"/>
      <c r="M179" s="7" t="n">
        <v>-0.145</v>
      </c>
      <c r="N179" s="7" t="n">
        <v>-3.9</v>
      </c>
    </row>
    <row r="180" customFormat="false" ht="13.8" hidden="false" customHeight="false" outlineLevel="0" collapsed="false">
      <c r="A180" s="1" t="n">
        <v>171</v>
      </c>
      <c r="B180" s="4" t="n">
        <f aca="false">$B$2/256*A180</f>
        <v>1.6498828125</v>
      </c>
      <c r="C180" s="9" t="n">
        <f aca="false">$B$1/$B$4</f>
        <v>8E-005</v>
      </c>
      <c r="D180" s="9" t="n">
        <f aca="false">C180-E180</f>
        <v>6.19173869680851E-005</v>
      </c>
      <c r="E180" s="9" t="n">
        <f aca="false">( $B180 -   $B$1) /$B$5</f>
        <v>1.80826130319149E-005</v>
      </c>
      <c r="F180" s="5" t="n">
        <f aca="false">$B$1 + $B$6 *$D180</f>
        <v>3.7101171875</v>
      </c>
      <c r="G180" s="1"/>
    </row>
    <row r="181" customFormat="false" ht="13.8" hidden="false" customHeight="false" outlineLevel="0" collapsed="false">
      <c r="A181" s="1" t="n">
        <v>172</v>
      </c>
      <c r="B181" s="4" t="n">
        <f aca="false">$B$2/256*A181</f>
        <v>1.65953125</v>
      </c>
      <c r="C181" s="9" t="n">
        <f aca="false">$B$1/$B$4</f>
        <v>8E-005</v>
      </c>
      <c r="D181" s="9" t="n">
        <f aca="false">C181-E181</f>
        <v>6.17121010638298E-005</v>
      </c>
      <c r="E181" s="9" t="n">
        <f aca="false">( $B181 -   $B$1) /$B$5</f>
        <v>1.82878989361702E-005</v>
      </c>
      <c r="F181" s="5" t="n">
        <f aca="false">$B$1 + $B$6 *$D181</f>
        <v>3.70046875</v>
      </c>
      <c r="G181" s="1"/>
    </row>
    <row r="182" customFormat="false" ht="13.8" hidden="false" customHeight="false" outlineLevel="0" collapsed="false">
      <c r="A182" s="1" t="n">
        <v>173</v>
      </c>
      <c r="B182" s="4" t="n">
        <f aca="false">$B$2/256*A182</f>
        <v>1.6691796875</v>
      </c>
      <c r="C182" s="9" t="n">
        <f aca="false">$B$1/$B$4</f>
        <v>8E-005</v>
      </c>
      <c r="D182" s="9" t="n">
        <f aca="false">C182-E182</f>
        <v>6.15068151595745E-005</v>
      </c>
      <c r="E182" s="9" t="n">
        <f aca="false">( $B182 -   $B$1) /$B$5</f>
        <v>1.84931848404255E-005</v>
      </c>
      <c r="F182" s="5" t="n">
        <f aca="false">$B$1 + $B$6 *$D182</f>
        <v>3.6908203125</v>
      </c>
      <c r="G182" s="1"/>
    </row>
    <row r="183" customFormat="false" ht="13.8" hidden="false" customHeight="false" outlineLevel="0" collapsed="false">
      <c r="A183" s="1" t="n">
        <v>174</v>
      </c>
      <c r="B183" s="4" t="n">
        <f aca="false">$B$2/256*A183</f>
        <v>1.678828125</v>
      </c>
      <c r="C183" s="9" t="n">
        <f aca="false">$B$1/$B$4</f>
        <v>8E-005</v>
      </c>
      <c r="D183" s="9" t="n">
        <f aca="false">C183-E183</f>
        <v>6.13015292553192E-005</v>
      </c>
      <c r="E183" s="9" t="n">
        <f aca="false">( $B183 -   $B$1) /$B$5</f>
        <v>1.86984707446809E-005</v>
      </c>
      <c r="F183" s="5" t="n">
        <f aca="false">$B$1 + $B$6 *$D183</f>
        <v>3.681171875</v>
      </c>
      <c r="G183" s="1"/>
    </row>
    <row r="184" customFormat="false" ht="13.8" hidden="false" customHeight="false" outlineLevel="0" collapsed="false">
      <c r="A184" s="1" t="n">
        <v>175</v>
      </c>
      <c r="B184" s="4" t="n">
        <f aca="false">$B$2/256*A184</f>
        <v>1.6884765625</v>
      </c>
      <c r="C184" s="9" t="n">
        <f aca="false">$B$1/$B$4</f>
        <v>8E-005</v>
      </c>
      <c r="D184" s="9" t="n">
        <f aca="false">C184-E184</f>
        <v>6.10962433510638E-005</v>
      </c>
      <c r="E184" s="9" t="n">
        <f aca="false">( $B184 -   $B$1) /$B$5</f>
        <v>1.89037566489362E-005</v>
      </c>
      <c r="F184" s="5" t="n">
        <f aca="false">$B$1 + $B$6 *$D184</f>
        <v>3.6715234375</v>
      </c>
      <c r="G184" s="1"/>
      <c r="H184" s="1" t="n">
        <v>2.872</v>
      </c>
      <c r="I184" s="1" t="n">
        <v>4.216</v>
      </c>
      <c r="K184" s="1" t="n">
        <f aca="false">I184-F184</f>
        <v>0.5444765625</v>
      </c>
      <c r="L184" s="1" t="n">
        <f aca="false">I184-H184</f>
        <v>1.344</v>
      </c>
    </row>
    <row r="185" customFormat="false" ht="13.8" hidden="false" customHeight="false" outlineLevel="0" collapsed="false">
      <c r="A185" s="1" t="n">
        <v>176</v>
      </c>
      <c r="B185" s="4" t="n">
        <f aca="false">$B$2/256*A185</f>
        <v>1.698125</v>
      </c>
      <c r="C185" s="9" t="n">
        <f aca="false">$B$1/$B$4</f>
        <v>8E-005</v>
      </c>
      <c r="D185" s="9" t="n">
        <f aca="false">C185-E185</f>
        <v>6.08909574468085E-005</v>
      </c>
      <c r="E185" s="9" t="n">
        <f aca="false">( $B185 -   $B$1) /$B$5</f>
        <v>1.91090425531915E-005</v>
      </c>
      <c r="F185" s="5" t="n">
        <f aca="false">$B$1 + $B$6 *$D185</f>
        <v>3.661875</v>
      </c>
      <c r="G185" s="1"/>
    </row>
    <row r="186" customFormat="false" ht="13.8" hidden="false" customHeight="false" outlineLevel="0" collapsed="false">
      <c r="A186" s="1" t="n">
        <v>177</v>
      </c>
      <c r="B186" s="4" t="n">
        <f aca="false">$B$2/256*A186</f>
        <v>1.7077734375</v>
      </c>
      <c r="C186" s="9" t="n">
        <f aca="false">$B$1/$B$4</f>
        <v>8E-005</v>
      </c>
      <c r="D186" s="9" t="n">
        <f aca="false">C186-E186</f>
        <v>6.06856715425532E-005</v>
      </c>
      <c r="E186" s="9" t="n">
        <f aca="false">( $B186 -   $B$1) /$B$5</f>
        <v>1.93143284574468E-005</v>
      </c>
      <c r="F186" s="5" t="n">
        <f aca="false">$B$1 + $B$6 *$D186</f>
        <v>3.6522265625</v>
      </c>
      <c r="G186" s="1"/>
    </row>
    <row r="187" customFormat="false" ht="13.8" hidden="false" customHeight="false" outlineLevel="0" collapsed="false">
      <c r="A187" s="1" t="n">
        <v>178</v>
      </c>
      <c r="B187" s="4" t="n">
        <f aca="false">$B$2/256*A187</f>
        <v>1.717421875</v>
      </c>
      <c r="C187" s="9" t="n">
        <f aca="false">$B$1/$B$4</f>
        <v>8E-005</v>
      </c>
      <c r="D187" s="9" t="n">
        <f aca="false">C187-E187</f>
        <v>6.04803856382979E-005</v>
      </c>
      <c r="E187" s="9" t="n">
        <f aca="false">( $B187 -   $B$1) /$B$5</f>
        <v>1.95196143617021E-005</v>
      </c>
      <c r="F187" s="5" t="n">
        <f aca="false">$B$1 + $B$6 *$D187</f>
        <v>3.642578125</v>
      </c>
      <c r="G187" s="1"/>
    </row>
    <row r="188" customFormat="false" ht="13.8" hidden="false" customHeight="false" outlineLevel="0" collapsed="false">
      <c r="A188" s="1" t="n">
        <v>179</v>
      </c>
      <c r="B188" s="4" t="n">
        <f aca="false">$B$2/256*A188</f>
        <v>1.7270703125</v>
      </c>
      <c r="C188" s="9" t="n">
        <f aca="false">$B$1/$B$4</f>
        <v>8E-005</v>
      </c>
      <c r="D188" s="9" t="n">
        <f aca="false">C188-E188</f>
        <v>6.02750997340426E-005</v>
      </c>
      <c r="E188" s="9" t="n">
        <f aca="false">( $B188 -   $B$1) /$B$5</f>
        <v>1.97249002659575E-005</v>
      </c>
      <c r="F188" s="5" t="n">
        <f aca="false">$B$1 + $B$6 *$D188</f>
        <v>3.6329296875</v>
      </c>
      <c r="G188" s="1"/>
    </row>
    <row r="189" customFormat="false" ht="13.8" hidden="false" customHeight="false" outlineLevel="0" collapsed="false">
      <c r="A189" s="1" t="n">
        <v>180</v>
      </c>
      <c r="B189" s="4" t="n">
        <f aca="false">$B$2/256*A189</f>
        <v>1.73671875</v>
      </c>
      <c r="C189" s="9" t="n">
        <f aca="false">$B$1/$B$4</f>
        <v>8E-005</v>
      </c>
      <c r="D189" s="9" t="n">
        <f aca="false">C189-E189</f>
        <v>6.00698138297872E-005</v>
      </c>
      <c r="E189" s="9" t="n">
        <f aca="false">( $B189 -   $B$1) /$B$5</f>
        <v>1.99301861702128E-005</v>
      </c>
      <c r="F189" s="5" t="n">
        <f aca="false">$B$1 + $B$6 *$D189</f>
        <v>3.62328125</v>
      </c>
      <c r="G189" s="1"/>
      <c r="M189" s="7" t="n">
        <v>-0.16</v>
      </c>
      <c r="N189" s="7" t="n">
        <v>-4.42</v>
      </c>
    </row>
    <row r="190" customFormat="false" ht="13.8" hidden="false" customHeight="false" outlineLevel="0" collapsed="false">
      <c r="A190" s="1" t="n">
        <v>181</v>
      </c>
      <c r="B190" s="4" t="n">
        <f aca="false">$B$2/256*A190</f>
        <v>1.7463671875</v>
      </c>
      <c r="C190" s="9" t="n">
        <f aca="false">$B$1/$B$4</f>
        <v>8E-005</v>
      </c>
      <c r="D190" s="9" t="n">
        <f aca="false">C190-E190</f>
        <v>5.98645279255319E-005</v>
      </c>
      <c r="E190" s="9" t="n">
        <f aca="false">( $B190 -   $B$1) /$B$5</f>
        <v>2.01354720744681E-005</v>
      </c>
      <c r="F190" s="5" t="n">
        <f aca="false">$B$1 + $B$6 *$D190</f>
        <v>3.6136328125</v>
      </c>
      <c r="G190" s="1"/>
    </row>
    <row r="191" customFormat="false" ht="13.8" hidden="false" customHeight="false" outlineLevel="0" collapsed="false">
      <c r="A191" s="1" t="n">
        <v>182</v>
      </c>
      <c r="B191" s="4" t="n">
        <f aca="false">$B$2/256*A191</f>
        <v>1.756015625</v>
      </c>
      <c r="C191" s="9" t="n">
        <f aca="false">$B$1/$B$4</f>
        <v>8E-005</v>
      </c>
      <c r="D191" s="9" t="n">
        <f aca="false">C191-E191</f>
        <v>5.96592420212766E-005</v>
      </c>
      <c r="E191" s="9" t="n">
        <f aca="false">( $B191 -   $B$1) /$B$5</f>
        <v>2.03407579787234E-005</v>
      </c>
      <c r="F191" s="5" t="n">
        <f aca="false">$B$1 + $B$6 *$D191</f>
        <v>3.603984375</v>
      </c>
      <c r="G191" s="1"/>
    </row>
    <row r="192" customFormat="false" ht="13.8" hidden="false" customHeight="false" outlineLevel="0" collapsed="false">
      <c r="A192" s="1" t="n">
        <v>183</v>
      </c>
      <c r="B192" s="4" t="n">
        <f aca="false">$B$2/256*A192</f>
        <v>1.7656640625</v>
      </c>
      <c r="C192" s="9" t="n">
        <f aca="false">$B$1/$B$4</f>
        <v>8E-005</v>
      </c>
      <c r="D192" s="9" t="n">
        <f aca="false">C192-E192</f>
        <v>5.94539561170213E-005</v>
      </c>
      <c r="E192" s="9" t="n">
        <f aca="false">( $B192 -   $B$1) /$B$5</f>
        <v>2.05460438829787E-005</v>
      </c>
      <c r="F192" s="5" t="n">
        <f aca="false">$B$1 + $B$6 *$D192</f>
        <v>3.5943359375</v>
      </c>
      <c r="G192" s="1"/>
    </row>
    <row r="193" customFormat="false" ht="13.8" hidden="false" customHeight="false" outlineLevel="0" collapsed="false">
      <c r="A193" s="1" t="n">
        <v>184</v>
      </c>
      <c r="B193" s="4" t="n">
        <f aca="false">$B$2/256*A193</f>
        <v>1.7753125</v>
      </c>
      <c r="C193" s="9" t="n">
        <f aca="false">$B$1/$B$4</f>
        <v>8E-005</v>
      </c>
      <c r="D193" s="9" t="n">
        <f aca="false">C193-E193</f>
        <v>5.9248670212766E-005</v>
      </c>
      <c r="E193" s="9" t="n">
        <f aca="false">( $B193 -   $B$1) /$B$5</f>
        <v>2.0751329787234E-005</v>
      </c>
      <c r="F193" s="5" t="n">
        <f aca="false">$B$1 + $B$6 *$D193</f>
        <v>3.5846875</v>
      </c>
      <c r="G193" s="1"/>
    </row>
    <row r="194" customFormat="false" ht="13.8" hidden="false" customHeight="false" outlineLevel="0" collapsed="false">
      <c r="A194" s="1" t="n">
        <v>185</v>
      </c>
      <c r="B194" s="4" t="n">
        <f aca="false">$B$2/256*A194</f>
        <v>1.7849609375</v>
      </c>
      <c r="C194" s="9" t="n">
        <f aca="false">$B$1/$B$4</f>
        <v>8E-005</v>
      </c>
      <c r="D194" s="9" t="n">
        <f aca="false">C194-E194</f>
        <v>5.90433843085106E-005</v>
      </c>
      <c r="E194" s="9" t="n">
        <f aca="false">( $B194 -   $B$1) /$B$5</f>
        <v>2.09566156914894E-005</v>
      </c>
      <c r="F194" s="5" t="n">
        <f aca="false">$B$1 + $B$6 *$D194</f>
        <v>3.5750390625</v>
      </c>
      <c r="G194" s="1"/>
    </row>
    <row r="195" customFormat="false" ht="13.8" hidden="false" customHeight="false" outlineLevel="0" collapsed="false">
      <c r="A195" s="1" t="n">
        <v>186</v>
      </c>
      <c r="B195" s="4" t="n">
        <f aca="false">$B$2/256*A195</f>
        <v>1.794609375</v>
      </c>
      <c r="C195" s="9" t="n">
        <f aca="false">$B$1/$B$4</f>
        <v>8E-005</v>
      </c>
      <c r="D195" s="9" t="n">
        <f aca="false">C195-E195</f>
        <v>5.88380984042553E-005</v>
      </c>
      <c r="E195" s="9" t="n">
        <f aca="false">( $B195 -   $B$1) /$B$5</f>
        <v>2.11619015957447E-005</v>
      </c>
      <c r="F195" s="5" t="n">
        <f aca="false">$B$1 + $B$6 *$D195</f>
        <v>3.565390625</v>
      </c>
      <c r="G195" s="1"/>
    </row>
    <row r="196" customFormat="false" ht="13.8" hidden="false" customHeight="false" outlineLevel="0" collapsed="false">
      <c r="A196" s="1" t="n">
        <v>187</v>
      </c>
      <c r="B196" s="4" t="n">
        <f aca="false">$B$2/256*A196</f>
        <v>1.8042578125</v>
      </c>
      <c r="C196" s="9" t="n">
        <f aca="false">$B$1/$B$4</f>
        <v>8E-005</v>
      </c>
      <c r="D196" s="9" t="n">
        <f aca="false">C196-E196</f>
        <v>5.86328125E-005</v>
      </c>
      <c r="E196" s="9" t="n">
        <f aca="false">( $B196 -   $B$1) /$B$5</f>
        <v>2.13671875E-005</v>
      </c>
      <c r="F196" s="5" t="n">
        <f aca="false">$B$1 + $B$6 *$D196</f>
        <v>3.5557421875</v>
      </c>
      <c r="G196" s="1"/>
    </row>
    <row r="197" customFormat="false" ht="13.8" hidden="false" customHeight="false" outlineLevel="0" collapsed="false">
      <c r="A197" s="1" t="n">
        <v>188</v>
      </c>
      <c r="B197" s="4" t="n">
        <f aca="false">$B$2/256*A197</f>
        <v>1.81390625</v>
      </c>
      <c r="C197" s="9" t="n">
        <f aca="false">$B$1/$B$4</f>
        <v>8E-005</v>
      </c>
      <c r="D197" s="9" t="n">
        <f aca="false">C197-E197</f>
        <v>5.84275265957447E-005</v>
      </c>
      <c r="E197" s="9" t="n">
        <f aca="false">( $B197 -   $B$1) /$B$5</f>
        <v>2.15724734042553E-005</v>
      </c>
      <c r="F197" s="5" t="n">
        <f aca="false">$B$1 + $B$6 *$D197</f>
        <v>3.54609375</v>
      </c>
      <c r="G197" s="1"/>
    </row>
    <row r="198" customFormat="false" ht="13.8" hidden="false" customHeight="false" outlineLevel="0" collapsed="false">
      <c r="A198" s="1" t="n">
        <v>189</v>
      </c>
      <c r="B198" s="4" t="n">
        <f aca="false">$B$2/256*A198</f>
        <v>1.8235546875</v>
      </c>
      <c r="C198" s="9" t="n">
        <f aca="false">$B$1/$B$4</f>
        <v>8E-005</v>
      </c>
      <c r="D198" s="9" t="n">
        <f aca="false">C198-E198</f>
        <v>5.82222406914894E-005</v>
      </c>
      <c r="E198" s="9" t="n">
        <f aca="false">( $B198 -   $B$1) /$B$5</f>
        <v>2.17777593085106E-005</v>
      </c>
      <c r="F198" s="5" t="n">
        <f aca="false">$B$1 + $B$6 *$D198</f>
        <v>3.5364453125</v>
      </c>
      <c r="G198" s="1"/>
    </row>
    <row r="199" customFormat="false" ht="13.8" hidden="false" customHeight="false" outlineLevel="0" collapsed="false">
      <c r="A199" s="1" t="n">
        <v>190</v>
      </c>
      <c r="B199" s="4" t="n">
        <f aca="false">$B$2/256*A199</f>
        <v>1.833203125</v>
      </c>
      <c r="C199" s="9" t="n">
        <f aca="false">$B$1/$B$4</f>
        <v>8E-005</v>
      </c>
      <c r="D199" s="9" t="n">
        <f aca="false">C199-E199</f>
        <v>5.80169547872341E-005</v>
      </c>
      <c r="E199" s="9" t="n">
        <f aca="false">( $B199 -   $B$1) /$B$5</f>
        <v>2.1983045212766E-005</v>
      </c>
      <c r="F199" s="5" t="n">
        <f aca="false">$B$1 + $B$6 *$D199</f>
        <v>3.526796875</v>
      </c>
      <c r="G199" s="1"/>
      <c r="M199" s="7" t="n">
        <v>-0.161</v>
      </c>
      <c r="N199" s="7" t="n">
        <v>-4.57</v>
      </c>
    </row>
    <row r="200" customFormat="false" ht="13.8" hidden="false" customHeight="false" outlineLevel="0" collapsed="false">
      <c r="A200" s="1" t="n">
        <v>191</v>
      </c>
      <c r="B200" s="4" t="n">
        <f aca="false">$B$2/256*A200</f>
        <v>1.8428515625</v>
      </c>
      <c r="C200" s="9" t="n">
        <f aca="false">$B$1/$B$4</f>
        <v>8E-005</v>
      </c>
      <c r="D200" s="9" t="n">
        <f aca="false">C200-E200</f>
        <v>5.78116688829787E-005</v>
      </c>
      <c r="E200" s="9" t="n">
        <f aca="false">( $B200 -   $B$1) /$B$5</f>
        <v>2.21883311170213E-005</v>
      </c>
      <c r="F200" s="5" t="n">
        <f aca="false">$B$1 + $B$6 *$D200</f>
        <v>3.5171484375</v>
      </c>
      <c r="G200" s="1"/>
    </row>
    <row r="201" customFormat="false" ht="13.8" hidden="false" customHeight="false" outlineLevel="0" collapsed="false">
      <c r="A201" s="1" t="n">
        <v>192</v>
      </c>
      <c r="B201" s="4" t="n">
        <f aca="false">$B$2/256*A201</f>
        <v>1.8525</v>
      </c>
      <c r="C201" s="9" t="n">
        <f aca="false">$B$1/$B$4</f>
        <v>8E-005</v>
      </c>
      <c r="D201" s="9" t="n">
        <f aca="false">C201-E201</f>
        <v>5.76063829787234E-005</v>
      </c>
      <c r="E201" s="9" t="n">
        <f aca="false">( $B201 -   $B$1) /$B$5</f>
        <v>2.23936170212766E-005</v>
      </c>
      <c r="F201" s="5" t="n">
        <f aca="false">$B$1 + $B$6 *$D201</f>
        <v>3.5075</v>
      </c>
      <c r="G201" s="1"/>
    </row>
    <row r="202" customFormat="false" ht="13.8" hidden="false" customHeight="false" outlineLevel="0" collapsed="false">
      <c r="A202" s="1" t="n">
        <v>193</v>
      </c>
      <c r="B202" s="4" t="n">
        <f aca="false">$B$2/256*A202</f>
        <v>1.8621484375</v>
      </c>
      <c r="C202" s="9" t="n">
        <f aca="false">$B$1/$B$4</f>
        <v>8E-005</v>
      </c>
      <c r="D202" s="9" t="n">
        <f aca="false">C202-E202</f>
        <v>5.74010970744681E-005</v>
      </c>
      <c r="E202" s="9" t="n">
        <f aca="false">( $B202 -   $B$1) /$B$5</f>
        <v>2.25989029255319E-005</v>
      </c>
      <c r="F202" s="5" t="n">
        <f aca="false">$B$1 + $B$6 *$D202</f>
        <v>3.4978515625</v>
      </c>
      <c r="G202" s="1"/>
    </row>
    <row r="203" customFormat="false" ht="13.8" hidden="false" customHeight="false" outlineLevel="0" collapsed="false">
      <c r="A203" s="1" t="n">
        <v>194</v>
      </c>
      <c r="B203" s="4" t="n">
        <f aca="false">$B$2/256*A203</f>
        <v>1.871796875</v>
      </c>
      <c r="C203" s="9" t="n">
        <f aca="false">$B$1/$B$4</f>
        <v>8E-005</v>
      </c>
      <c r="D203" s="9" t="n">
        <f aca="false">C203-E203</f>
        <v>5.71958111702128E-005</v>
      </c>
      <c r="E203" s="9" t="n">
        <f aca="false">( $B203 -   $B$1) /$B$5</f>
        <v>2.28041888297872E-005</v>
      </c>
      <c r="F203" s="5" t="n">
        <f aca="false">$B$1 + $B$6 *$D203</f>
        <v>3.488203125</v>
      </c>
      <c r="G203" s="1"/>
    </row>
    <row r="204" customFormat="false" ht="13.8" hidden="false" customHeight="false" outlineLevel="0" collapsed="false">
      <c r="A204" s="1" t="n">
        <v>195</v>
      </c>
      <c r="B204" s="4" t="n">
        <f aca="false">$B$2/256*A204</f>
        <v>1.8814453125</v>
      </c>
      <c r="C204" s="9" t="n">
        <f aca="false">$B$1/$B$4</f>
        <v>8E-005</v>
      </c>
      <c r="D204" s="9" t="n">
        <f aca="false">C204-E204</f>
        <v>5.69905252659575E-005</v>
      </c>
      <c r="E204" s="9" t="n">
        <f aca="false">( $B204 -   $B$1) /$B$5</f>
        <v>2.30094747340426E-005</v>
      </c>
      <c r="F204" s="5" t="n">
        <f aca="false">$B$1 + $B$6 *$D204</f>
        <v>3.4785546875</v>
      </c>
      <c r="G204" s="1"/>
    </row>
    <row r="205" customFormat="false" ht="13.8" hidden="false" customHeight="false" outlineLevel="0" collapsed="false">
      <c r="A205" s="1" t="n">
        <v>196</v>
      </c>
      <c r="B205" s="4" t="n">
        <f aca="false">$B$2/256*A205</f>
        <v>1.89109375</v>
      </c>
      <c r="C205" s="9" t="n">
        <f aca="false">$B$1/$B$4</f>
        <v>8E-005</v>
      </c>
      <c r="D205" s="9" t="n">
        <f aca="false">C205-E205</f>
        <v>5.67852393617021E-005</v>
      </c>
      <c r="E205" s="9" t="n">
        <f aca="false">( $B205 -   $B$1) /$B$5</f>
        <v>2.32147606382979E-005</v>
      </c>
      <c r="F205" s="5" t="n">
        <f aca="false">$B$1 + $B$6 *$D205</f>
        <v>3.46890625</v>
      </c>
      <c r="G205" s="1"/>
    </row>
    <row r="206" customFormat="false" ht="13.8" hidden="false" customHeight="false" outlineLevel="0" collapsed="false">
      <c r="A206" s="1" t="n">
        <v>197</v>
      </c>
      <c r="B206" s="4" t="n">
        <f aca="false">$B$2/256*A206</f>
        <v>1.9007421875</v>
      </c>
      <c r="C206" s="9" t="n">
        <f aca="false">$B$1/$B$4</f>
        <v>8E-005</v>
      </c>
      <c r="D206" s="9" t="n">
        <f aca="false">C206-E206</f>
        <v>5.65799534574468E-005</v>
      </c>
      <c r="E206" s="9" t="n">
        <f aca="false">( $B206 -   $B$1) /$B$5</f>
        <v>2.34200465425532E-005</v>
      </c>
      <c r="F206" s="5" t="n">
        <f aca="false">$B$1 + $B$6 *$D206</f>
        <v>3.4592578125</v>
      </c>
      <c r="G206" s="1"/>
    </row>
    <row r="207" customFormat="false" ht="13.8" hidden="false" customHeight="false" outlineLevel="0" collapsed="false">
      <c r="A207" s="1" t="n">
        <v>198</v>
      </c>
      <c r="B207" s="4" t="n">
        <f aca="false">$B$2/256*A207</f>
        <v>1.910390625</v>
      </c>
      <c r="C207" s="9" t="n">
        <f aca="false">$B$1/$B$4</f>
        <v>8E-005</v>
      </c>
      <c r="D207" s="9" t="n">
        <f aca="false">C207-E207</f>
        <v>5.63746675531915E-005</v>
      </c>
      <c r="E207" s="9" t="n">
        <f aca="false">( $B207 -   $B$1) /$B$5</f>
        <v>2.36253324468085E-005</v>
      </c>
      <c r="F207" s="5" t="n">
        <f aca="false">$B$1 + $B$6 *$D207</f>
        <v>3.449609375</v>
      </c>
      <c r="G207" s="1"/>
    </row>
    <row r="208" customFormat="false" ht="13.8" hidden="false" customHeight="false" outlineLevel="0" collapsed="false">
      <c r="A208" s="1" t="n">
        <v>199</v>
      </c>
      <c r="B208" s="4" t="n">
        <f aca="false">$B$2/256*A208</f>
        <v>1.9200390625</v>
      </c>
      <c r="C208" s="9" t="n">
        <f aca="false">$B$1/$B$4</f>
        <v>8E-005</v>
      </c>
      <c r="D208" s="9" t="n">
        <f aca="false">C208-E208</f>
        <v>5.61693816489362E-005</v>
      </c>
      <c r="E208" s="9" t="n">
        <f aca="false">( $B208 -   $B$1) /$B$5</f>
        <v>2.38306183510638E-005</v>
      </c>
      <c r="F208" s="5" t="n">
        <f aca="false">$B$1 + $B$6 *$D208</f>
        <v>3.4399609375</v>
      </c>
      <c r="G208" s="1"/>
    </row>
    <row r="209" customFormat="false" ht="13.8" hidden="false" customHeight="false" outlineLevel="0" collapsed="false">
      <c r="A209" s="1" t="n">
        <v>200</v>
      </c>
      <c r="B209" s="4" t="n">
        <f aca="false">$B$2/256*A209</f>
        <v>1.9296875</v>
      </c>
      <c r="C209" s="9" t="n">
        <f aca="false">$B$1/$B$4</f>
        <v>8E-005</v>
      </c>
      <c r="D209" s="9" t="n">
        <f aca="false">C209-E209</f>
        <v>5.59640957446809E-005</v>
      </c>
      <c r="E209" s="9" t="n">
        <f aca="false">( $B209 -   $B$1) /$B$5</f>
        <v>2.40359042553192E-005</v>
      </c>
      <c r="F209" s="5" t="n">
        <f aca="false">$B$1 + $B$6 *$D209</f>
        <v>3.4303125</v>
      </c>
      <c r="G209" s="1"/>
      <c r="H209" s="1" t="n">
        <v>2.63</v>
      </c>
      <c r="I209" s="1" t="n">
        <v>3.592</v>
      </c>
      <c r="K209" s="1" t="n">
        <f aca="false">I209-F209</f>
        <v>0.1616875</v>
      </c>
      <c r="L209" s="1" t="n">
        <f aca="false">I209-H209</f>
        <v>0.962</v>
      </c>
      <c r="M209" s="7" t="n">
        <v>-0.164</v>
      </c>
      <c r="N209" s="7" t="n">
        <v>-4.78</v>
      </c>
    </row>
    <row r="210" customFormat="false" ht="13.8" hidden="false" customHeight="false" outlineLevel="0" collapsed="false">
      <c r="A210" s="1" t="n">
        <v>201</v>
      </c>
      <c r="B210" s="4" t="n">
        <f aca="false">$B$2/256*A210</f>
        <v>1.9393359375</v>
      </c>
      <c r="C210" s="9" t="n">
        <f aca="false">$B$1/$B$4</f>
        <v>8E-005</v>
      </c>
      <c r="D210" s="9" t="n">
        <f aca="false">C210-E210</f>
        <v>5.57588098404255E-005</v>
      </c>
      <c r="E210" s="9" t="n">
        <f aca="false">( $B210 -   $B$1) /$B$5</f>
        <v>2.42411901595745E-005</v>
      </c>
      <c r="F210" s="5" t="n">
        <f aca="false">$B$1 + $B$6 *$D210</f>
        <v>3.4206640625</v>
      </c>
      <c r="G210" s="1"/>
    </row>
    <row r="211" customFormat="false" ht="13.8" hidden="false" customHeight="false" outlineLevel="0" collapsed="false">
      <c r="A211" s="1" t="n">
        <v>202</v>
      </c>
      <c r="B211" s="4" t="n">
        <f aca="false">$B$2/256*A211</f>
        <v>1.948984375</v>
      </c>
      <c r="C211" s="9" t="n">
        <f aca="false">$B$1/$B$4</f>
        <v>8E-005</v>
      </c>
      <c r="D211" s="9" t="n">
        <f aca="false">C211-E211</f>
        <v>5.55535239361702E-005</v>
      </c>
      <c r="E211" s="9" t="n">
        <f aca="false">( $B211 -   $B$1) /$B$5</f>
        <v>2.44464760638298E-005</v>
      </c>
      <c r="F211" s="5" t="n">
        <f aca="false">$B$1 + $B$6 *$D211</f>
        <v>3.411015625</v>
      </c>
      <c r="G211" s="1"/>
    </row>
    <row r="212" customFormat="false" ht="13.8" hidden="false" customHeight="false" outlineLevel="0" collapsed="false">
      <c r="A212" s="1" t="n">
        <v>203</v>
      </c>
      <c r="B212" s="4" t="n">
        <f aca="false">$B$2/256*A212</f>
        <v>1.9586328125</v>
      </c>
      <c r="C212" s="9" t="n">
        <f aca="false">$B$1/$B$4</f>
        <v>8E-005</v>
      </c>
      <c r="D212" s="9" t="n">
        <f aca="false">C212-E212</f>
        <v>5.53482380319149E-005</v>
      </c>
      <c r="E212" s="9" t="n">
        <f aca="false">( $B212 -   $B$1) /$B$5</f>
        <v>2.46517619680851E-005</v>
      </c>
      <c r="F212" s="5" t="n">
        <f aca="false">$B$1 + $B$6 *$D212</f>
        <v>3.4013671875</v>
      </c>
      <c r="G212" s="1"/>
    </row>
    <row r="213" customFormat="false" ht="13.8" hidden="false" customHeight="false" outlineLevel="0" collapsed="false">
      <c r="A213" s="1" t="n">
        <v>204</v>
      </c>
      <c r="B213" s="4" t="n">
        <f aca="false">$B$2/256*A213</f>
        <v>1.96828125</v>
      </c>
      <c r="C213" s="9" t="n">
        <f aca="false">$B$1/$B$4</f>
        <v>8E-005</v>
      </c>
      <c r="D213" s="9" t="n">
        <f aca="false">C213-E213</f>
        <v>5.51429521276596E-005</v>
      </c>
      <c r="E213" s="9" t="n">
        <f aca="false">( $B213 -   $B$1) /$B$5</f>
        <v>2.48570478723404E-005</v>
      </c>
      <c r="F213" s="5" t="n">
        <f aca="false">$B$1 + $B$6 *$D213</f>
        <v>3.39171875</v>
      </c>
      <c r="G213" s="1"/>
    </row>
    <row r="214" customFormat="false" ht="13.8" hidden="false" customHeight="false" outlineLevel="0" collapsed="false">
      <c r="A214" s="1" t="n">
        <v>205</v>
      </c>
      <c r="B214" s="4" t="n">
        <f aca="false">$B$2/256*A214</f>
        <v>1.9779296875</v>
      </c>
      <c r="C214" s="9" t="n">
        <f aca="false">$B$1/$B$4</f>
        <v>8E-005</v>
      </c>
      <c r="D214" s="9" t="n">
        <f aca="false">C214-E214</f>
        <v>5.49376662234043E-005</v>
      </c>
      <c r="E214" s="9" t="n">
        <f aca="false">( $B214 -   $B$1) /$B$5</f>
        <v>2.50623337765957E-005</v>
      </c>
      <c r="F214" s="5" t="n">
        <f aca="false">$B$1 + $B$6 *$D214</f>
        <v>3.3820703125</v>
      </c>
      <c r="G214" s="1"/>
    </row>
    <row r="215" customFormat="false" ht="13.8" hidden="false" customHeight="false" outlineLevel="0" collapsed="false">
      <c r="A215" s="1" t="n">
        <v>206</v>
      </c>
      <c r="B215" s="4" t="n">
        <f aca="false">$B$2/256*A215</f>
        <v>1.987578125</v>
      </c>
      <c r="C215" s="9" t="n">
        <f aca="false">$B$1/$B$4</f>
        <v>8E-005</v>
      </c>
      <c r="D215" s="9" t="n">
        <f aca="false">C215-E215</f>
        <v>5.47323803191489E-005</v>
      </c>
      <c r="E215" s="9" t="n">
        <f aca="false">( $B215 -   $B$1) /$B$5</f>
        <v>2.52676196808511E-005</v>
      </c>
      <c r="F215" s="5" t="n">
        <f aca="false">$B$1 + $B$6 *$D215</f>
        <v>3.372421875</v>
      </c>
      <c r="G215" s="1"/>
    </row>
    <row r="216" customFormat="false" ht="13.8" hidden="false" customHeight="false" outlineLevel="0" collapsed="false">
      <c r="A216" s="1" t="n">
        <v>207</v>
      </c>
      <c r="B216" s="4" t="n">
        <f aca="false">$B$2/256*A216</f>
        <v>1.9972265625</v>
      </c>
      <c r="C216" s="9" t="n">
        <f aca="false">$B$1/$B$4</f>
        <v>8E-005</v>
      </c>
      <c r="D216" s="9" t="n">
        <f aca="false">C216-E216</f>
        <v>5.45270944148936E-005</v>
      </c>
      <c r="E216" s="9" t="n">
        <f aca="false">( $B216 -   $B$1) /$B$5</f>
        <v>2.54729055851064E-005</v>
      </c>
      <c r="F216" s="5" t="n">
        <f aca="false">$B$1 + $B$6 *$D216</f>
        <v>3.3627734375</v>
      </c>
      <c r="G216" s="1"/>
    </row>
    <row r="217" customFormat="false" ht="13.8" hidden="false" customHeight="false" outlineLevel="0" collapsed="false">
      <c r="A217" s="1" t="n">
        <v>208</v>
      </c>
      <c r="B217" s="4" t="n">
        <f aca="false">$B$2/256*A217</f>
        <v>2.006875</v>
      </c>
      <c r="C217" s="9" t="n">
        <f aca="false">$B$1/$B$4</f>
        <v>8E-005</v>
      </c>
      <c r="D217" s="9" t="n">
        <f aca="false">C217-E217</f>
        <v>5.43218085106383E-005</v>
      </c>
      <c r="E217" s="9" t="n">
        <f aca="false">( $B217 -   $B$1) /$B$5</f>
        <v>2.56781914893617E-005</v>
      </c>
      <c r="F217" s="5" t="n">
        <f aca="false">$B$1 + $B$6 *$D217</f>
        <v>3.353125</v>
      </c>
      <c r="G217" s="1"/>
    </row>
    <row r="218" customFormat="false" ht="13.8" hidden="false" customHeight="false" outlineLevel="0" collapsed="false">
      <c r="A218" s="1" t="n">
        <v>209</v>
      </c>
      <c r="B218" s="4" t="n">
        <f aca="false">$B$2/256*A218</f>
        <v>2.0165234375</v>
      </c>
      <c r="C218" s="9" t="n">
        <f aca="false">$B$1/$B$4</f>
        <v>8E-005</v>
      </c>
      <c r="D218" s="9" t="n">
        <f aca="false">C218-E218</f>
        <v>5.4116522606383E-005</v>
      </c>
      <c r="E218" s="9" t="n">
        <f aca="false">( $B218 -   $B$1) /$B$5</f>
        <v>2.5883477393617E-005</v>
      </c>
      <c r="F218" s="5" t="n">
        <f aca="false">$B$1 + $B$6 *$D218</f>
        <v>3.3434765625</v>
      </c>
      <c r="G218" s="1"/>
    </row>
    <row r="219" customFormat="false" ht="13.8" hidden="false" customHeight="false" outlineLevel="0" collapsed="false">
      <c r="A219" s="1" t="n">
        <v>210</v>
      </c>
      <c r="B219" s="4" t="n">
        <f aca="false">$B$2/256*A219</f>
        <v>2.026171875</v>
      </c>
      <c r="C219" s="9" t="n">
        <f aca="false">$B$1/$B$4</f>
        <v>8E-005</v>
      </c>
      <c r="D219" s="9" t="n">
        <f aca="false">C219-E219</f>
        <v>5.39112367021277E-005</v>
      </c>
      <c r="E219" s="9" t="n">
        <f aca="false">( $B219 -   $B$1) /$B$5</f>
        <v>2.60887632978723E-005</v>
      </c>
      <c r="F219" s="5" t="n">
        <f aca="false">$B$1 + $B$6 *$D219</f>
        <v>3.333828125</v>
      </c>
      <c r="G219" s="1"/>
      <c r="M219" s="7" t="n">
        <v>-0.167</v>
      </c>
      <c r="N219" s="7" t="n">
        <v>-5.02</v>
      </c>
    </row>
    <row r="220" customFormat="false" ht="13.8" hidden="false" customHeight="false" outlineLevel="0" collapsed="false">
      <c r="A220" s="1" t="n">
        <v>211</v>
      </c>
      <c r="B220" s="4" t="n">
        <f aca="false">$B$2/256*A220</f>
        <v>2.0358203125</v>
      </c>
      <c r="C220" s="9" t="n">
        <f aca="false">$B$1/$B$4</f>
        <v>8E-005</v>
      </c>
      <c r="D220" s="9" t="n">
        <f aca="false">C220-E220</f>
        <v>5.37059507978723E-005</v>
      </c>
      <c r="E220" s="9" t="n">
        <f aca="false">( $B220 -   $B$1) /$B$5</f>
        <v>2.62940492021277E-005</v>
      </c>
      <c r="F220" s="5" t="n">
        <f aca="false">$B$1 + $B$6 *$D220</f>
        <v>3.3241796875</v>
      </c>
      <c r="G220" s="1"/>
    </row>
    <row r="221" customFormat="false" ht="13.8" hidden="false" customHeight="false" outlineLevel="0" collapsed="false">
      <c r="A221" s="1" t="n">
        <v>212</v>
      </c>
      <c r="B221" s="4" t="n">
        <f aca="false">$B$2/256*A221</f>
        <v>2.04546875</v>
      </c>
      <c r="C221" s="9" t="n">
        <f aca="false">$B$1/$B$4</f>
        <v>8E-005</v>
      </c>
      <c r="D221" s="9" t="n">
        <f aca="false">C221-E221</f>
        <v>5.3500664893617E-005</v>
      </c>
      <c r="E221" s="9" t="n">
        <f aca="false">( $B221 -   $B$1) /$B$5</f>
        <v>2.6499335106383E-005</v>
      </c>
      <c r="F221" s="5" t="n">
        <f aca="false">$B$1 + $B$6 *$D221</f>
        <v>3.31453125</v>
      </c>
      <c r="G221" s="1"/>
    </row>
    <row r="222" customFormat="false" ht="13.8" hidden="false" customHeight="false" outlineLevel="0" collapsed="false">
      <c r="A222" s="1" t="n">
        <v>213</v>
      </c>
      <c r="B222" s="4" t="n">
        <f aca="false">$B$2/256*A222</f>
        <v>2.0551171875</v>
      </c>
      <c r="C222" s="9" t="n">
        <f aca="false">$B$1/$B$4</f>
        <v>8E-005</v>
      </c>
      <c r="D222" s="9" t="n">
        <f aca="false">C222-E222</f>
        <v>5.32953789893617E-005</v>
      </c>
      <c r="E222" s="9" t="n">
        <f aca="false">( $B222 -   $B$1) /$B$5</f>
        <v>2.67046210106383E-005</v>
      </c>
      <c r="F222" s="5" t="n">
        <f aca="false">$B$1 + $B$6 *$D222</f>
        <v>3.3048828125</v>
      </c>
      <c r="G222" s="1"/>
    </row>
    <row r="223" customFormat="false" ht="13.8" hidden="false" customHeight="false" outlineLevel="0" collapsed="false">
      <c r="A223" s="1" t="n">
        <v>214</v>
      </c>
      <c r="B223" s="4" t="n">
        <f aca="false">$B$2/256*A223</f>
        <v>2.064765625</v>
      </c>
      <c r="C223" s="9" t="n">
        <f aca="false">$B$1/$B$4</f>
        <v>8E-005</v>
      </c>
      <c r="D223" s="9" t="n">
        <f aca="false">C223-E223</f>
        <v>5.30900930851064E-005</v>
      </c>
      <c r="E223" s="9" t="n">
        <f aca="false">( $B223 -   $B$1) /$B$5</f>
        <v>2.69099069148936E-005</v>
      </c>
      <c r="F223" s="5" t="n">
        <f aca="false">$B$1 + $B$6 *$D223</f>
        <v>3.295234375</v>
      </c>
      <c r="G223" s="1"/>
    </row>
    <row r="224" customFormat="false" ht="13.8" hidden="false" customHeight="false" outlineLevel="0" collapsed="false">
      <c r="A224" s="1" t="n">
        <v>215</v>
      </c>
      <c r="B224" s="4" t="n">
        <f aca="false">$B$2/256*A224</f>
        <v>2.0744140625</v>
      </c>
      <c r="C224" s="9" t="n">
        <f aca="false">$B$1/$B$4</f>
        <v>8E-005</v>
      </c>
      <c r="D224" s="9" t="n">
        <f aca="false">C224-E224</f>
        <v>5.28848071808511E-005</v>
      </c>
      <c r="E224" s="9" t="n">
        <f aca="false">( $B224 -   $B$1) /$B$5</f>
        <v>2.71151928191489E-005</v>
      </c>
      <c r="F224" s="5" t="n">
        <f aca="false">$B$1 + $B$6 *$D224</f>
        <v>3.2855859375</v>
      </c>
      <c r="G224" s="1"/>
    </row>
    <row r="225" customFormat="false" ht="13.8" hidden="false" customHeight="false" outlineLevel="0" collapsed="false">
      <c r="A225" s="1" t="n">
        <v>216</v>
      </c>
      <c r="B225" s="4" t="n">
        <f aca="false">$B$2/256*A225</f>
        <v>2.0840625</v>
      </c>
      <c r="C225" s="9" t="n">
        <f aca="false">$B$1/$B$4</f>
        <v>8E-005</v>
      </c>
      <c r="D225" s="9" t="n">
        <f aca="false">C225-E225</f>
        <v>5.26795212765957E-005</v>
      </c>
      <c r="E225" s="9" t="n">
        <f aca="false">( $B225 -   $B$1) /$B$5</f>
        <v>2.73204787234043E-005</v>
      </c>
      <c r="F225" s="5" t="n">
        <f aca="false">$B$1 + $B$6 *$D225</f>
        <v>3.2759375</v>
      </c>
      <c r="G225" s="1"/>
    </row>
    <row r="226" customFormat="false" ht="13.8" hidden="false" customHeight="false" outlineLevel="0" collapsed="false">
      <c r="A226" s="1" t="n">
        <v>217</v>
      </c>
      <c r="B226" s="4" t="n">
        <f aca="false">$B$2/256*A226</f>
        <v>2.0937109375</v>
      </c>
      <c r="C226" s="9" t="n">
        <f aca="false">$B$1/$B$4</f>
        <v>8E-005</v>
      </c>
      <c r="D226" s="9" t="n">
        <f aca="false">C226-E226</f>
        <v>5.24742353723404E-005</v>
      </c>
      <c r="E226" s="9" t="n">
        <f aca="false">( $B226 -   $B$1) /$B$5</f>
        <v>2.75257646276596E-005</v>
      </c>
      <c r="F226" s="5" t="n">
        <f aca="false">$B$1 + $B$6 *$D226</f>
        <v>3.2662890625</v>
      </c>
      <c r="G226" s="1"/>
    </row>
    <row r="227" customFormat="false" ht="13.8" hidden="false" customHeight="false" outlineLevel="0" collapsed="false">
      <c r="A227" s="1" t="n">
        <v>218</v>
      </c>
      <c r="B227" s="4" t="n">
        <f aca="false">$B$2/256*A227</f>
        <v>2.103359375</v>
      </c>
      <c r="C227" s="9" t="n">
        <f aca="false">$B$1/$B$4</f>
        <v>8E-005</v>
      </c>
      <c r="D227" s="9" t="n">
        <f aca="false">C227-E227</f>
        <v>5.22689494680851E-005</v>
      </c>
      <c r="E227" s="9" t="n">
        <f aca="false">( $B227 -   $B$1) /$B$5</f>
        <v>2.77310505319149E-005</v>
      </c>
      <c r="F227" s="5" t="n">
        <f aca="false">$B$1 + $B$6 *$D227</f>
        <v>3.256640625</v>
      </c>
      <c r="G227" s="1"/>
    </row>
    <row r="228" customFormat="false" ht="13.8" hidden="false" customHeight="false" outlineLevel="0" collapsed="false">
      <c r="A228" s="1" t="n">
        <v>219</v>
      </c>
      <c r="B228" s="4" t="n">
        <f aca="false">$B$2/256*A228</f>
        <v>2.1130078125</v>
      </c>
      <c r="C228" s="9" t="n">
        <f aca="false">$B$1/$B$4</f>
        <v>8E-005</v>
      </c>
      <c r="D228" s="9" t="n">
        <f aca="false">C228-E228</f>
        <v>5.20636635638298E-005</v>
      </c>
      <c r="E228" s="9" t="n">
        <f aca="false">( $B228 -   $B$1) /$B$5</f>
        <v>2.79363364361702E-005</v>
      </c>
      <c r="F228" s="5" t="n">
        <f aca="false">$B$1 + $B$6 *$D228</f>
        <v>3.2469921875</v>
      </c>
      <c r="G228" s="1"/>
    </row>
    <row r="229" customFormat="false" ht="13.8" hidden="false" customHeight="false" outlineLevel="0" collapsed="false">
      <c r="A229" s="1" t="n">
        <v>220</v>
      </c>
      <c r="B229" s="4" t="n">
        <f aca="false">$B$2/256*A229</f>
        <v>2.12265625</v>
      </c>
      <c r="C229" s="9" t="n">
        <f aca="false">$B$1/$B$4</f>
        <v>8E-005</v>
      </c>
      <c r="D229" s="9" t="n">
        <f aca="false">C229-E229</f>
        <v>5.18583776595745E-005</v>
      </c>
      <c r="E229" s="9" t="n">
        <f aca="false">( $B229 -   $B$1) /$B$5</f>
        <v>2.81416223404255E-005</v>
      </c>
      <c r="F229" s="5" t="n">
        <f aca="false">$B$1 + $B$6 *$D229</f>
        <v>3.23734375</v>
      </c>
      <c r="G229" s="1"/>
      <c r="M229" s="7" t="n">
        <v>-0.18</v>
      </c>
      <c r="N229" s="7" t="n">
        <v>-5.55</v>
      </c>
    </row>
    <row r="230" customFormat="false" ht="13.8" hidden="false" customHeight="false" outlineLevel="0" collapsed="false">
      <c r="A230" s="1" t="n">
        <v>221</v>
      </c>
      <c r="B230" s="4" t="n">
        <f aca="false">$B$2/256*A230</f>
        <v>2.1323046875</v>
      </c>
      <c r="C230" s="9" t="n">
        <f aca="false">$B$1/$B$4</f>
        <v>8E-005</v>
      </c>
      <c r="D230" s="9" t="n">
        <f aca="false">C230-E230</f>
        <v>5.16530917553192E-005</v>
      </c>
      <c r="E230" s="9" t="n">
        <f aca="false">( $B230 -   $B$1) /$B$5</f>
        <v>2.83469082446809E-005</v>
      </c>
      <c r="F230" s="5" t="n">
        <f aca="false">$B$1 + $B$6 *$D230</f>
        <v>3.2276953125</v>
      </c>
      <c r="G230" s="1"/>
    </row>
    <row r="231" customFormat="false" ht="13.8" hidden="false" customHeight="false" outlineLevel="0" collapsed="false">
      <c r="A231" s="1" t="n">
        <v>222</v>
      </c>
      <c r="B231" s="4" t="n">
        <f aca="false">$B$2/256*A231</f>
        <v>2.141953125</v>
      </c>
      <c r="C231" s="9" t="n">
        <f aca="false">$B$1/$B$4</f>
        <v>8E-005</v>
      </c>
      <c r="D231" s="9" t="n">
        <f aca="false">C231-E231</f>
        <v>5.14478058510638E-005</v>
      </c>
      <c r="E231" s="9" t="n">
        <f aca="false">( $B231 -   $B$1) /$B$5</f>
        <v>2.85521941489362E-005</v>
      </c>
      <c r="F231" s="5" t="n">
        <f aca="false">$B$1 + $B$6 *$D231</f>
        <v>3.218046875</v>
      </c>
      <c r="G231" s="1"/>
    </row>
    <row r="232" customFormat="false" ht="13.8" hidden="false" customHeight="false" outlineLevel="0" collapsed="false">
      <c r="A232" s="1" t="n">
        <v>223</v>
      </c>
      <c r="B232" s="4" t="n">
        <f aca="false">$B$2/256*A232</f>
        <v>2.1516015625</v>
      </c>
      <c r="C232" s="9" t="n">
        <f aca="false">$B$1/$B$4</f>
        <v>8E-005</v>
      </c>
      <c r="D232" s="9" t="n">
        <f aca="false">C232-E232</f>
        <v>5.12425199468085E-005</v>
      </c>
      <c r="E232" s="9" t="n">
        <f aca="false">( $B232 -   $B$1) /$B$5</f>
        <v>2.87574800531915E-005</v>
      </c>
      <c r="F232" s="5" t="n">
        <f aca="false">$B$1 + $B$6 *$D232</f>
        <v>3.2083984375</v>
      </c>
      <c r="G232" s="1"/>
    </row>
    <row r="233" customFormat="false" ht="13.8" hidden="false" customHeight="false" outlineLevel="0" collapsed="false">
      <c r="A233" s="1" t="n">
        <v>224</v>
      </c>
      <c r="B233" s="4" t="n">
        <f aca="false">$B$2/256*A233</f>
        <v>2.16125</v>
      </c>
      <c r="C233" s="9" t="n">
        <f aca="false">$B$1/$B$4</f>
        <v>8E-005</v>
      </c>
      <c r="D233" s="9" t="n">
        <f aca="false">C233-E233</f>
        <v>5.10372340425532E-005</v>
      </c>
      <c r="E233" s="9" t="n">
        <f aca="false">( $B233 -   $B$1) /$B$5</f>
        <v>2.89627659574468E-005</v>
      </c>
      <c r="F233" s="5" t="n">
        <f aca="false">$B$1 + $B$6 *$D233</f>
        <v>3.19875</v>
      </c>
      <c r="G233" s="1"/>
    </row>
    <row r="234" customFormat="false" ht="13.8" hidden="false" customHeight="false" outlineLevel="0" collapsed="false">
      <c r="A234" s="1" t="n">
        <v>225</v>
      </c>
      <c r="B234" s="4" t="n">
        <f aca="false">$B$2/256*A234</f>
        <v>2.1708984375</v>
      </c>
      <c r="C234" s="9" t="n">
        <f aca="false">$B$1/$B$4</f>
        <v>8E-005</v>
      </c>
      <c r="D234" s="9" t="n">
        <f aca="false">C234-E234</f>
        <v>5.08319481382979E-005</v>
      </c>
      <c r="E234" s="9" t="n">
        <f aca="false">( $B234 -   $B$1) /$B$5</f>
        <v>2.91680518617021E-005</v>
      </c>
      <c r="F234" s="5" t="n">
        <f aca="false">$B$1 + $B$6 *$D234</f>
        <v>3.1891015625</v>
      </c>
      <c r="G234" s="1"/>
      <c r="H234" s="1" t="n">
        <v>2.389</v>
      </c>
      <c r="I234" s="1" t="n">
        <v>3.364</v>
      </c>
      <c r="K234" s="1" t="n">
        <f aca="false">I234-F234</f>
        <v>0.1748984375</v>
      </c>
      <c r="L234" s="1" t="n">
        <f aca="false">I234-H234</f>
        <v>0.975</v>
      </c>
    </row>
    <row r="235" customFormat="false" ht="13.8" hidden="false" customHeight="false" outlineLevel="0" collapsed="false">
      <c r="A235" s="1" t="n">
        <v>226</v>
      </c>
      <c r="B235" s="4" t="n">
        <f aca="false">$B$2/256*A235</f>
        <v>2.180546875</v>
      </c>
      <c r="C235" s="9" t="n">
        <f aca="false">$B$1/$B$4</f>
        <v>8E-005</v>
      </c>
      <c r="D235" s="9" t="n">
        <f aca="false">C235-E235</f>
        <v>5.06266622340426E-005</v>
      </c>
      <c r="E235" s="9" t="n">
        <f aca="false">( $B235 -   $B$1) /$B$5</f>
        <v>2.93733377659574E-005</v>
      </c>
      <c r="F235" s="5" t="n">
        <f aca="false">$B$1 + $B$6 *$D235</f>
        <v>3.179453125</v>
      </c>
      <c r="G235" s="1"/>
    </row>
    <row r="236" customFormat="false" ht="13.8" hidden="false" customHeight="false" outlineLevel="0" collapsed="false">
      <c r="A236" s="1" t="n">
        <v>227</v>
      </c>
      <c r="B236" s="4" t="n">
        <f aca="false">$B$2/256*A236</f>
        <v>2.1901953125</v>
      </c>
      <c r="C236" s="9" t="n">
        <f aca="false">$B$1/$B$4</f>
        <v>8E-005</v>
      </c>
      <c r="D236" s="9" t="n">
        <f aca="false">C236-E236</f>
        <v>5.04213763297872E-005</v>
      </c>
      <c r="E236" s="9" t="n">
        <f aca="false">( $B236 -   $B$1) /$B$5</f>
        <v>2.95786236702128E-005</v>
      </c>
      <c r="F236" s="5" t="n">
        <f aca="false">$B$1 + $B$6 *$D236</f>
        <v>3.1698046875</v>
      </c>
      <c r="G236" s="1"/>
    </row>
    <row r="237" customFormat="false" ht="13.8" hidden="false" customHeight="false" outlineLevel="0" collapsed="false">
      <c r="A237" s="1" t="n">
        <v>228</v>
      </c>
      <c r="B237" s="4" t="n">
        <f aca="false">$B$2/256*A237</f>
        <v>2.19984375</v>
      </c>
      <c r="C237" s="9" t="n">
        <f aca="false">$B$1/$B$4</f>
        <v>8E-005</v>
      </c>
      <c r="D237" s="9" t="n">
        <f aca="false">C237-E237</f>
        <v>5.02160904255319E-005</v>
      </c>
      <c r="E237" s="9" t="n">
        <f aca="false">( $B237 -   $B$1) /$B$5</f>
        <v>2.97839095744681E-005</v>
      </c>
      <c r="F237" s="5" t="n">
        <f aca="false">$B$1 + $B$6 *$D237</f>
        <v>3.16015625</v>
      </c>
      <c r="G237" s="1"/>
    </row>
    <row r="238" customFormat="false" ht="13.8" hidden="false" customHeight="false" outlineLevel="0" collapsed="false">
      <c r="A238" s="1" t="n">
        <v>229</v>
      </c>
      <c r="B238" s="4" t="n">
        <f aca="false">$B$2/256*A238</f>
        <v>2.2094921875</v>
      </c>
      <c r="C238" s="9" t="n">
        <f aca="false">$B$1/$B$4</f>
        <v>8E-005</v>
      </c>
      <c r="D238" s="9" t="n">
        <f aca="false">C238-E238</f>
        <v>5.00108045212766E-005</v>
      </c>
      <c r="E238" s="9" t="n">
        <f aca="false">( $B238 -   $B$1) /$B$5</f>
        <v>2.99891954787234E-005</v>
      </c>
      <c r="F238" s="5" t="n">
        <f aca="false">$B$1 + $B$6 *$D238</f>
        <v>3.1505078125</v>
      </c>
      <c r="G238" s="1"/>
    </row>
    <row r="239" customFormat="false" ht="13.8" hidden="false" customHeight="false" outlineLevel="0" collapsed="false">
      <c r="A239" s="1" t="n">
        <v>230</v>
      </c>
      <c r="B239" s="4" t="n">
        <f aca="false">$B$2/256*A239</f>
        <v>2.219140625</v>
      </c>
      <c r="C239" s="9" t="n">
        <f aca="false">$B$1/$B$4</f>
        <v>8E-005</v>
      </c>
      <c r="D239" s="9" t="n">
        <f aca="false">C239-E239</f>
        <v>4.98055186170213E-005</v>
      </c>
      <c r="E239" s="9" t="n">
        <f aca="false">( $B239 -   $B$1) /$B$5</f>
        <v>3.01944813829787E-005</v>
      </c>
      <c r="F239" s="5" t="n">
        <f aca="false">$B$1 + $B$6 *$D239</f>
        <v>3.140859375</v>
      </c>
      <c r="G239" s="1"/>
      <c r="M239" s="7" t="n">
        <v>-0.183</v>
      </c>
      <c r="N239" s="7" t="n">
        <v>-5.83</v>
      </c>
    </row>
    <row r="240" customFormat="false" ht="13.8" hidden="false" customHeight="false" outlineLevel="0" collapsed="false">
      <c r="A240" s="1" t="n">
        <v>231</v>
      </c>
      <c r="B240" s="4" t="n">
        <f aca="false">$B$2/256*A240</f>
        <v>2.2287890625</v>
      </c>
      <c r="C240" s="9" t="n">
        <f aca="false">$B$1/$B$4</f>
        <v>8E-005</v>
      </c>
      <c r="D240" s="9" t="n">
        <f aca="false">C240-E240</f>
        <v>4.9600232712766E-005</v>
      </c>
      <c r="E240" s="9" t="n">
        <f aca="false">( $B240 -   $B$1) /$B$5</f>
        <v>3.0399767287234E-005</v>
      </c>
      <c r="F240" s="5" t="n">
        <f aca="false">$B$1 + $B$6 *$D240</f>
        <v>3.1312109375</v>
      </c>
      <c r="G240" s="1"/>
    </row>
    <row r="241" customFormat="false" ht="13.8" hidden="false" customHeight="false" outlineLevel="0" collapsed="false">
      <c r="A241" s="1" t="n">
        <v>232</v>
      </c>
      <c r="B241" s="4" t="n">
        <f aca="false">$B$2/256*A241</f>
        <v>2.2384375</v>
      </c>
      <c r="C241" s="9" t="n">
        <f aca="false">$B$1/$B$4</f>
        <v>8E-005</v>
      </c>
      <c r="D241" s="9" t="n">
        <f aca="false">C241-E241</f>
        <v>4.93949468085106E-005</v>
      </c>
      <c r="E241" s="9" t="n">
        <f aca="false">( $B241 -   $B$1) /$B$5</f>
        <v>3.06050531914894E-005</v>
      </c>
      <c r="F241" s="5" t="n">
        <f aca="false">$B$1 + $B$6 *$D241</f>
        <v>3.1215625</v>
      </c>
      <c r="G241" s="1"/>
    </row>
    <row r="242" customFormat="false" ht="13.8" hidden="false" customHeight="false" outlineLevel="0" collapsed="false">
      <c r="A242" s="1" t="n">
        <v>233</v>
      </c>
      <c r="B242" s="4" t="n">
        <f aca="false">$B$2/256*A242</f>
        <v>2.2480859375</v>
      </c>
      <c r="C242" s="9" t="n">
        <f aca="false">$B$1/$B$4</f>
        <v>8E-005</v>
      </c>
      <c r="D242" s="9" t="n">
        <f aca="false">C242-E242</f>
        <v>4.91896609042553E-005</v>
      </c>
      <c r="E242" s="9" t="n">
        <f aca="false">( $B242 -   $B$1) /$B$5</f>
        <v>3.08103390957447E-005</v>
      </c>
      <c r="F242" s="5" t="n">
        <f aca="false">$B$1 + $B$6 *$D242</f>
        <v>3.1119140625</v>
      </c>
      <c r="G242" s="1"/>
    </row>
    <row r="243" customFormat="false" ht="13.8" hidden="false" customHeight="false" outlineLevel="0" collapsed="false">
      <c r="A243" s="1" t="n">
        <v>234</v>
      </c>
      <c r="B243" s="4" t="n">
        <f aca="false">$B$2/256*A243</f>
        <v>2.257734375</v>
      </c>
      <c r="C243" s="9" t="n">
        <f aca="false">$B$1/$B$4</f>
        <v>8E-005</v>
      </c>
      <c r="D243" s="9" t="n">
        <f aca="false">C243-E243</f>
        <v>4.8984375E-005</v>
      </c>
      <c r="E243" s="9" t="n">
        <f aca="false">( $B243 -   $B$1) /$B$5</f>
        <v>3.1015625E-005</v>
      </c>
      <c r="F243" s="5" t="n">
        <f aca="false">$B$1 + $B$6 *$D243</f>
        <v>3.102265625</v>
      </c>
      <c r="G243" s="1"/>
    </row>
    <row r="244" customFormat="false" ht="13.8" hidden="false" customHeight="false" outlineLevel="0" collapsed="false">
      <c r="A244" s="1" t="n">
        <v>235</v>
      </c>
      <c r="B244" s="4" t="n">
        <f aca="false">$B$2/256*A244</f>
        <v>2.2673828125</v>
      </c>
      <c r="C244" s="9" t="n">
        <f aca="false">$B$1/$B$4</f>
        <v>8E-005</v>
      </c>
      <c r="D244" s="9" t="n">
        <f aca="false">C244-E244</f>
        <v>4.87790890957447E-005</v>
      </c>
      <c r="E244" s="9" t="n">
        <f aca="false">( $B244 -   $B$1) /$B$5</f>
        <v>3.12209109042553E-005</v>
      </c>
      <c r="F244" s="5" t="n">
        <f aca="false">$B$1 + $B$6 *$D244</f>
        <v>3.0926171875</v>
      </c>
      <c r="G244" s="1"/>
    </row>
    <row r="245" customFormat="false" ht="13.8" hidden="false" customHeight="false" outlineLevel="0" collapsed="false">
      <c r="A245" s="1" t="n">
        <v>236</v>
      </c>
      <c r="B245" s="4" t="n">
        <f aca="false">$B$2/256*A245</f>
        <v>2.27703125</v>
      </c>
      <c r="C245" s="9" t="n">
        <f aca="false">$B$1/$B$4</f>
        <v>8E-005</v>
      </c>
      <c r="D245" s="9" t="n">
        <f aca="false">C245-E245</f>
        <v>4.85738031914894E-005</v>
      </c>
      <c r="E245" s="9" t="n">
        <f aca="false">( $B245 -   $B$1) /$B$5</f>
        <v>3.14261968085106E-005</v>
      </c>
      <c r="F245" s="5" t="n">
        <f aca="false">$B$1 + $B$6 *$D245</f>
        <v>3.08296875</v>
      </c>
      <c r="G245" s="1"/>
    </row>
    <row r="246" customFormat="false" ht="13.8" hidden="false" customHeight="false" outlineLevel="0" collapsed="false">
      <c r="A246" s="1" t="n">
        <v>237</v>
      </c>
      <c r="B246" s="4" t="n">
        <f aca="false">$B$2/256*A246</f>
        <v>2.2866796875</v>
      </c>
      <c r="C246" s="9" t="n">
        <f aca="false">$B$1/$B$4</f>
        <v>8E-005</v>
      </c>
      <c r="D246" s="9" t="n">
        <f aca="false">C246-E246</f>
        <v>4.8368517287234E-005</v>
      </c>
      <c r="E246" s="9" t="n">
        <f aca="false">( $B246 -   $B$1) /$B$5</f>
        <v>3.1631482712766E-005</v>
      </c>
      <c r="F246" s="5" t="n">
        <f aca="false">$B$1 + $B$6 *$D246</f>
        <v>3.0733203125</v>
      </c>
      <c r="G246" s="1"/>
    </row>
    <row r="247" customFormat="false" ht="13.8" hidden="false" customHeight="false" outlineLevel="0" collapsed="false">
      <c r="A247" s="1" t="n">
        <v>238</v>
      </c>
      <c r="B247" s="4" t="n">
        <f aca="false">$B$2/256*A247</f>
        <v>2.296328125</v>
      </c>
      <c r="C247" s="9" t="n">
        <f aca="false">$B$1/$B$4</f>
        <v>8E-005</v>
      </c>
      <c r="D247" s="9" t="n">
        <f aca="false">C247-E247</f>
        <v>4.81632313829787E-005</v>
      </c>
      <c r="E247" s="9" t="n">
        <f aca="false">( $B247 -   $B$1) /$B$5</f>
        <v>3.18367686170213E-005</v>
      </c>
      <c r="F247" s="5" t="n">
        <f aca="false">$B$1 + $B$6 *$D247</f>
        <v>3.063671875</v>
      </c>
      <c r="G247" s="1"/>
    </row>
    <row r="248" customFormat="false" ht="13.8" hidden="false" customHeight="false" outlineLevel="0" collapsed="false">
      <c r="A248" s="1" t="n">
        <v>239</v>
      </c>
      <c r="B248" s="4" t="n">
        <f aca="false">$B$2/256*A248</f>
        <v>2.3059765625</v>
      </c>
      <c r="C248" s="9" t="n">
        <f aca="false">$B$1/$B$4</f>
        <v>8E-005</v>
      </c>
      <c r="D248" s="9" t="n">
        <f aca="false">C248-E248</f>
        <v>4.79579454787234E-005</v>
      </c>
      <c r="E248" s="9" t="n">
        <f aca="false">( $B248 -   $B$1) /$B$5</f>
        <v>3.20420545212766E-005</v>
      </c>
      <c r="F248" s="5" t="n">
        <f aca="false">$B$1 + $B$6 *$D248</f>
        <v>3.0540234375</v>
      </c>
      <c r="G248" s="1"/>
    </row>
    <row r="249" customFormat="false" ht="13.8" hidden="false" customHeight="false" outlineLevel="0" collapsed="false">
      <c r="A249" s="1" t="n">
        <v>240</v>
      </c>
      <c r="B249" s="4" t="n">
        <f aca="false">$B$2/256*A249</f>
        <v>2.315625</v>
      </c>
      <c r="C249" s="9" t="n">
        <f aca="false">$B$1/$B$4</f>
        <v>8E-005</v>
      </c>
      <c r="D249" s="9" t="n">
        <f aca="false">C249-E249</f>
        <v>4.77526595744681E-005</v>
      </c>
      <c r="E249" s="9" t="n">
        <f aca="false">( $B249 -   $B$1) /$B$5</f>
        <v>3.22473404255319E-005</v>
      </c>
      <c r="F249" s="5" t="n">
        <f aca="false">$B$1 + $B$6 *$D249</f>
        <v>3.044375</v>
      </c>
      <c r="G249" s="1"/>
      <c r="M249" s="7" t="n">
        <v>-0.86</v>
      </c>
      <c r="N249" s="7" t="n">
        <v>-6.11</v>
      </c>
    </row>
    <row r="250" customFormat="false" ht="13.8" hidden="false" customHeight="false" outlineLevel="0" collapsed="false">
      <c r="A250" s="1" t="n">
        <v>241</v>
      </c>
      <c r="B250" s="4" t="n">
        <f aca="false">$B$2/256*A250</f>
        <v>2.3252734375</v>
      </c>
      <c r="C250" s="9" t="n">
        <f aca="false">$B$1/$B$4</f>
        <v>8E-005</v>
      </c>
      <c r="D250" s="9" t="n">
        <f aca="false">C250-E250</f>
        <v>4.75473736702128E-005</v>
      </c>
      <c r="E250" s="9" t="n">
        <f aca="false">( $B250 -   $B$1) /$B$5</f>
        <v>3.24526263297872E-005</v>
      </c>
      <c r="F250" s="5" t="n">
        <f aca="false">$B$1 + $B$6 *$D250</f>
        <v>3.0347265625</v>
      </c>
      <c r="G250" s="1"/>
    </row>
    <row r="251" customFormat="false" ht="13.8" hidden="false" customHeight="false" outlineLevel="0" collapsed="false">
      <c r="A251" s="1" t="n">
        <v>242</v>
      </c>
      <c r="B251" s="4" t="n">
        <f aca="false">$B$2/256*A251</f>
        <v>2.334921875</v>
      </c>
      <c r="C251" s="9" t="n">
        <f aca="false">$B$1/$B$4</f>
        <v>8E-005</v>
      </c>
      <c r="D251" s="9" t="n">
        <f aca="false">C251-E251</f>
        <v>4.73420877659575E-005</v>
      </c>
      <c r="E251" s="9" t="n">
        <f aca="false">( $B251 -   $B$1) /$B$5</f>
        <v>3.26579122340426E-005</v>
      </c>
      <c r="F251" s="5" t="n">
        <f aca="false">$B$1 + $B$6 *$D251</f>
        <v>3.025078125</v>
      </c>
      <c r="G251" s="1"/>
    </row>
    <row r="252" customFormat="false" ht="13.8" hidden="false" customHeight="false" outlineLevel="0" collapsed="false">
      <c r="A252" s="1" t="n">
        <v>243</v>
      </c>
      <c r="B252" s="4" t="n">
        <f aca="false">$B$2/256*A252</f>
        <v>2.3445703125</v>
      </c>
      <c r="C252" s="9" t="n">
        <f aca="false">$B$1/$B$4</f>
        <v>8E-005</v>
      </c>
      <c r="D252" s="9" t="n">
        <f aca="false">C252-E252</f>
        <v>4.71368018617021E-005</v>
      </c>
      <c r="E252" s="9" t="n">
        <f aca="false">( $B252 -   $B$1) /$B$5</f>
        <v>3.28631981382979E-005</v>
      </c>
      <c r="F252" s="5" t="n">
        <f aca="false">$B$1 + $B$6 *$D252</f>
        <v>3.0154296875</v>
      </c>
      <c r="G252" s="1"/>
    </row>
    <row r="253" customFormat="false" ht="13.8" hidden="false" customHeight="false" outlineLevel="0" collapsed="false">
      <c r="A253" s="1" t="n">
        <v>244</v>
      </c>
      <c r="B253" s="4" t="n">
        <f aca="false">$B$2/256*A253</f>
        <v>2.35421875</v>
      </c>
      <c r="C253" s="9" t="n">
        <f aca="false">$B$1/$B$4</f>
        <v>8E-005</v>
      </c>
      <c r="D253" s="9" t="n">
        <f aca="false">C253-E253</f>
        <v>4.69315159574468E-005</v>
      </c>
      <c r="E253" s="9" t="n">
        <f aca="false">( $B253 -   $B$1) /$B$5</f>
        <v>3.30684840425532E-005</v>
      </c>
      <c r="F253" s="5" t="n">
        <f aca="false">$B$1 + $B$6 *$D253</f>
        <v>3.00578125</v>
      </c>
      <c r="G253" s="1"/>
    </row>
    <row r="254" customFormat="false" ht="13.8" hidden="false" customHeight="false" outlineLevel="0" collapsed="false">
      <c r="A254" s="1" t="n">
        <v>245</v>
      </c>
      <c r="B254" s="4" t="n">
        <f aca="false">$B$2/256*A254</f>
        <v>2.3638671875</v>
      </c>
      <c r="C254" s="9" t="n">
        <f aca="false">$B$1/$B$4</f>
        <v>8E-005</v>
      </c>
      <c r="D254" s="9" t="n">
        <f aca="false">C254-E254</f>
        <v>4.67262300531915E-005</v>
      </c>
      <c r="E254" s="9" t="n">
        <f aca="false">( $B254 -   $B$1) /$B$5</f>
        <v>3.32737699468085E-005</v>
      </c>
      <c r="F254" s="5" t="n">
        <f aca="false">$B$1 + $B$6 *$D254</f>
        <v>2.9961328125</v>
      </c>
      <c r="G254" s="1"/>
    </row>
    <row r="255" customFormat="false" ht="13.8" hidden="false" customHeight="false" outlineLevel="0" collapsed="false">
      <c r="A255" s="1" t="n">
        <v>246</v>
      </c>
      <c r="B255" s="4" t="n">
        <f aca="false">$B$2/256*A255</f>
        <v>2.373515625</v>
      </c>
      <c r="C255" s="9" t="n">
        <f aca="false">$B$1/$B$4</f>
        <v>8E-005</v>
      </c>
      <c r="D255" s="9" t="n">
        <f aca="false">C255-E255</f>
        <v>4.65209441489362E-005</v>
      </c>
      <c r="E255" s="9" t="n">
        <f aca="false">( $B255 -   $B$1) /$B$5</f>
        <v>3.34790558510638E-005</v>
      </c>
      <c r="F255" s="5" t="n">
        <f aca="false">$B$1 + $B$6 *$D255</f>
        <v>2.986484375</v>
      </c>
      <c r="G255" s="1"/>
    </row>
    <row r="256" customFormat="false" ht="13.8" hidden="false" customHeight="false" outlineLevel="0" collapsed="false">
      <c r="A256" s="1" t="n">
        <v>247</v>
      </c>
      <c r="B256" s="4" t="n">
        <f aca="false">$B$2/256*A256</f>
        <v>2.3831640625</v>
      </c>
      <c r="C256" s="9" t="n">
        <f aca="false">$B$1/$B$4</f>
        <v>8E-005</v>
      </c>
      <c r="D256" s="9" t="n">
        <f aca="false">C256-E256</f>
        <v>4.63156582446809E-005</v>
      </c>
      <c r="E256" s="9" t="n">
        <f aca="false">( $B256 -   $B$1) /$B$5</f>
        <v>3.36843417553192E-005</v>
      </c>
      <c r="F256" s="5" t="n">
        <f aca="false">$B$1 + $B$6 *$D256</f>
        <v>2.9768359375</v>
      </c>
      <c r="G256" s="1"/>
    </row>
    <row r="257" customFormat="false" ht="13.8" hidden="false" customHeight="false" outlineLevel="0" collapsed="false">
      <c r="A257" s="1" t="n">
        <v>248</v>
      </c>
      <c r="B257" s="4" t="n">
        <f aca="false">$B$2/256*A257</f>
        <v>2.3928125</v>
      </c>
      <c r="C257" s="9" t="n">
        <f aca="false">$B$1/$B$4</f>
        <v>8E-005</v>
      </c>
      <c r="D257" s="9" t="n">
        <f aca="false">C257-E257</f>
        <v>4.61103723404255E-005</v>
      </c>
      <c r="E257" s="9" t="n">
        <f aca="false">( $B257 -   $B$1) /$B$5</f>
        <v>3.38896276595745E-005</v>
      </c>
      <c r="F257" s="5" t="n">
        <f aca="false">$B$1 + $B$6 *$D257</f>
        <v>2.9671875</v>
      </c>
      <c r="G257" s="1"/>
    </row>
    <row r="258" customFormat="false" ht="13.8" hidden="false" customHeight="false" outlineLevel="0" collapsed="false">
      <c r="A258" s="1" t="n">
        <v>249</v>
      </c>
      <c r="B258" s="4" t="n">
        <f aca="false">$B$2/256*A258</f>
        <v>2.4024609375</v>
      </c>
      <c r="C258" s="9" t="n">
        <f aca="false">$B$1/$B$4</f>
        <v>8E-005</v>
      </c>
      <c r="D258" s="9" t="n">
        <f aca="false">C258-E258</f>
        <v>4.59050864361702E-005</v>
      </c>
      <c r="E258" s="9" t="n">
        <f aca="false">( $B258 -   $B$1) /$B$5</f>
        <v>3.40949135638298E-005</v>
      </c>
      <c r="F258" s="5" t="n">
        <f aca="false">$B$1 + $B$6 *$D258</f>
        <v>2.9575390625</v>
      </c>
      <c r="G258" s="1"/>
    </row>
    <row r="259" customFormat="false" ht="13.8" hidden="false" customHeight="false" outlineLevel="0" collapsed="false">
      <c r="A259" s="1" t="n">
        <v>250</v>
      </c>
      <c r="B259" s="4" t="n">
        <f aca="false">$B$2/256*A259</f>
        <v>2.412109375</v>
      </c>
      <c r="C259" s="9" t="n">
        <f aca="false">$B$1/$B$4</f>
        <v>8E-005</v>
      </c>
      <c r="D259" s="9" t="n">
        <f aca="false">C259-E259</f>
        <v>4.56998005319149E-005</v>
      </c>
      <c r="E259" s="9" t="n">
        <f aca="false">( $B259 -   $B$1) /$B$5</f>
        <v>3.43001994680851E-005</v>
      </c>
      <c r="F259" s="5" t="n">
        <f aca="false">$B$1 + $B$6 *$D259</f>
        <v>2.947890625</v>
      </c>
      <c r="G259" s="1"/>
      <c r="H259" s="1" t="n">
        <v>2.148</v>
      </c>
      <c r="I259" s="1" t="n">
        <v>3.132</v>
      </c>
      <c r="K259" s="1" t="n">
        <f aca="false">I259-F259</f>
        <v>0.184109375</v>
      </c>
      <c r="L259" s="1" t="n">
        <f aca="false">I259-H259</f>
        <v>0.984</v>
      </c>
      <c r="M259" s="7" t="n">
        <v>-0.189</v>
      </c>
      <c r="N259" s="7" t="n">
        <v>-6.41</v>
      </c>
    </row>
    <row r="260" customFormat="false" ht="13.8" hidden="false" customHeight="false" outlineLevel="0" collapsed="false">
      <c r="A260" s="1" t="n">
        <v>251</v>
      </c>
      <c r="B260" s="4" t="n">
        <f aca="false">$B$2/256*A260</f>
        <v>2.4217578125</v>
      </c>
      <c r="C260" s="9" t="n">
        <f aca="false">$B$1/$B$4</f>
        <v>8E-005</v>
      </c>
      <c r="D260" s="9" t="n">
        <f aca="false">C260-E260</f>
        <v>4.54945146276596E-005</v>
      </c>
      <c r="E260" s="9" t="n">
        <f aca="false">( $B260 -   $B$1) /$B$5</f>
        <v>3.45054853723404E-005</v>
      </c>
      <c r="F260" s="5" t="n">
        <f aca="false">$B$1 + $B$6 *$D260</f>
        <v>2.9382421875</v>
      </c>
      <c r="G260" s="1"/>
    </row>
    <row r="261" customFormat="false" ht="13.8" hidden="false" customHeight="false" outlineLevel="0" collapsed="false">
      <c r="A261" s="1" t="n">
        <v>252</v>
      </c>
      <c r="B261" s="4" t="n">
        <f aca="false">$B$2/256*A261</f>
        <v>2.43140625</v>
      </c>
      <c r="C261" s="9" t="n">
        <f aca="false">$B$1/$B$4</f>
        <v>8E-005</v>
      </c>
      <c r="D261" s="9" t="n">
        <f aca="false">C261-E261</f>
        <v>4.52892287234043E-005</v>
      </c>
      <c r="E261" s="9" t="n">
        <f aca="false">( $B261 -   $B$1) /$B$5</f>
        <v>3.47107712765958E-005</v>
      </c>
      <c r="F261" s="5" t="n">
        <f aca="false">$B$1 + $B$6 *$D261</f>
        <v>2.92859375</v>
      </c>
      <c r="G261" s="1"/>
    </row>
    <row r="262" customFormat="false" ht="13.8" hidden="false" customHeight="false" outlineLevel="0" collapsed="false">
      <c r="A262" s="1" t="n">
        <v>253</v>
      </c>
      <c r="B262" s="4" t="n">
        <f aca="false">$B$2/256*A262</f>
        <v>2.4410546875</v>
      </c>
      <c r="C262" s="9" t="n">
        <f aca="false">$B$1/$B$4</f>
        <v>8E-005</v>
      </c>
      <c r="D262" s="9" t="n">
        <f aca="false">C262-E262</f>
        <v>4.50839428191489E-005</v>
      </c>
      <c r="E262" s="9" t="n">
        <f aca="false">( $B262 -   $B$1) /$B$5</f>
        <v>3.49160571808511E-005</v>
      </c>
      <c r="F262" s="5" t="n">
        <f aca="false">$B$1 + $B$6 *$D262</f>
        <v>2.9189453125</v>
      </c>
      <c r="G262" s="1"/>
    </row>
    <row r="263" customFormat="false" ht="13.8" hidden="false" customHeight="false" outlineLevel="0" collapsed="false">
      <c r="A263" s="1" t="n">
        <v>254</v>
      </c>
      <c r="B263" s="4" t="n">
        <f aca="false">$B$2/256*A263</f>
        <v>2.450703125</v>
      </c>
      <c r="C263" s="9" t="n">
        <f aca="false">$B$1/$B$4</f>
        <v>8E-005</v>
      </c>
      <c r="D263" s="9" t="n">
        <f aca="false">C263-E263</f>
        <v>4.48786569148936E-005</v>
      </c>
      <c r="E263" s="9" t="n">
        <f aca="false">( $B263 -   $B$1) /$B$5</f>
        <v>3.51213430851064E-005</v>
      </c>
      <c r="F263" s="5" t="n">
        <f aca="false">$B$1 + $B$6 *$D263</f>
        <v>2.909296875</v>
      </c>
      <c r="G263" s="1"/>
    </row>
    <row r="264" customFormat="false" ht="13.8" hidden="false" customHeight="false" outlineLevel="0" collapsed="false">
      <c r="A264" s="1" t="n">
        <v>255</v>
      </c>
      <c r="B264" s="4" t="n">
        <f aca="false">$B$2/256*A264</f>
        <v>2.4603515625</v>
      </c>
      <c r="C264" s="9" t="n">
        <f aca="false">$B$1/$B$4</f>
        <v>8E-005</v>
      </c>
      <c r="D264" s="9" t="n">
        <f aca="false">C264-E264</f>
        <v>4.46733710106383E-005</v>
      </c>
      <c r="E264" s="9" t="n">
        <f aca="false">( $B264 -   $B$1) /$B$5</f>
        <v>3.53266289893617E-005</v>
      </c>
      <c r="F264" s="5" t="n">
        <f aca="false">$B$1 + $B$6 *$D264</f>
        <v>2.8996484375</v>
      </c>
      <c r="G264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9" activeCellId="0" sqref="H19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6.11"/>
    <col collapsed="false" customWidth="true" hidden="false" outlineLevel="0" max="2" min="2" style="1" width="12.67"/>
    <col collapsed="false" customWidth="true" hidden="false" outlineLevel="0" max="3" min="3" style="1" width="13.44"/>
    <col collapsed="false" customWidth="true" hidden="false" outlineLevel="0" max="4" min="4" style="1" width="12.88"/>
  </cols>
  <sheetData>
    <row r="1" customFormat="false" ht="14.25" hidden="false" customHeight="false" outlineLevel="0" collapsed="false">
      <c r="A1" s="1" t="s">
        <v>31</v>
      </c>
      <c r="B1" s="1" t="n">
        <v>24</v>
      </c>
    </row>
    <row r="2" customFormat="false" ht="14.25" hidden="false" customHeight="false" outlineLevel="0" collapsed="false">
      <c r="A2" s="1" t="s">
        <v>32</v>
      </c>
      <c r="B2" s="1" t="n">
        <v>5</v>
      </c>
    </row>
    <row r="3" customFormat="false" ht="14.25" hidden="false" customHeight="false" outlineLevel="0" collapsed="false">
      <c r="A3" s="1" t="s">
        <v>33</v>
      </c>
      <c r="B3" s="1" t="n">
        <v>12</v>
      </c>
    </row>
    <row r="4" customFormat="false" ht="14.25" hidden="false" customHeight="false" outlineLevel="0" collapsed="false">
      <c r="A4" s="1" t="s">
        <v>34</v>
      </c>
      <c r="B4" s="1" t="n">
        <v>4</v>
      </c>
      <c r="D4" s="1" t="s">
        <v>35</v>
      </c>
    </row>
    <row r="5" customFormat="false" ht="14.25" hidden="false" customHeight="false" outlineLevel="0" collapsed="false">
      <c r="A5" s="1" t="s">
        <v>36</v>
      </c>
      <c r="B5" s="1" t="n">
        <v>1</v>
      </c>
      <c r="D5" s="1" t="n">
        <f aca="false">$B$4/$B$5</f>
        <v>4</v>
      </c>
    </row>
    <row r="7" customFormat="false" ht="14.25" hidden="false" customHeight="false" outlineLevel="0" collapsed="false">
      <c r="A7" s="1" t="s">
        <v>37</v>
      </c>
      <c r="B7" s="1" t="n">
        <v>570</v>
      </c>
    </row>
    <row r="9" customFormat="false" ht="14.25" hidden="false" customHeight="false" outlineLevel="0" collapsed="false">
      <c r="A9" s="1" t="s">
        <v>38</v>
      </c>
      <c r="B9" s="6" t="n">
        <f aca="false">$B$4/$B$2</f>
        <v>0.8</v>
      </c>
      <c r="F9" s="1" t="s">
        <v>39</v>
      </c>
      <c r="G9" s="1" t="n">
        <f aca="false">B4/(  B7*1000*0.24*B5  ) * (  1-B4/B1  ) *1000000</f>
        <v>24.3664717348928</v>
      </c>
    </row>
    <row r="10" customFormat="false" ht="14.25" hidden="false" customHeight="false" outlineLevel="0" collapsed="false">
      <c r="A10" s="1" t="s">
        <v>40</v>
      </c>
      <c r="B10" s="6" t="n">
        <f aca="false">$B$4/$B$1</f>
        <v>0.166666666666667</v>
      </c>
    </row>
    <row r="11" customFormat="false" ht="14.25" hidden="false" customHeight="false" outlineLevel="0" collapsed="false">
      <c r="A11" s="1" t="s">
        <v>41</v>
      </c>
      <c r="B11" s="6" t="n">
        <f aca="false">$B$4/$B$3</f>
        <v>0.333333333333333</v>
      </c>
    </row>
    <row r="12" customFormat="false" ht="14.25" hidden="false" customHeight="false" outlineLevel="0" collapsed="false">
      <c r="B12" s="6"/>
    </row>
    <row r="13" customFormat="false" ht="14.25" hidden="false" customHeight="false" outlineLevel="0" collapsed="false">
      <c r="A13" s="1" t="s">
        <v>42</v>
      </c>
      <c r="B13" s="6" t="n">
        <v>0.3</v>
      </c>
    </row>
    <row r="14" customFormat="false" ht="14.25" hidden="false" customHeight="false" outlineLevel="0" collapsed="false">
      <c r="A14" s="1" t="s">
        <v>43</v>
      </c>
      <c r="B14" s="6" t="n">
        <v>20</v>
      </c>
    </row>
    <row r="15" customFormat="false" ht="14.25" hidden="false" customHeight="false" outlineLevel="0" collapsed="false">
      <c r="B15" s="6"/>
    </row>
    <row r="16" customFormat="false" ht="14.25" hidden="false" customHeight="false" outlineLevel="0" collapsed="false">
      <c r="A16" s="1" t="s">
        <v>44</v>
      </c>
      <c r="B16" s="6"/>
    </row>
    <row r="17" customFormat="false" ht="14.25" hidden="false" customHeight="false" outlineLevel="0" collapsed="false">
      <c r="A17" s="1" t="s">
        <v>45</v>
      </c>
      <c r="B17" s="6" t="n">
        <f aca="false">$B$4* ( $B$1-$B$4 ) / ( $B$1*$B$13*$B$5*$B$7*1000 ) * (10^6)</f>
        <v>19.4931773879142</v>
      </c>
    </row>
    <row r="18" customFormat="false" ht="14.25" hidden="false" customHeight="false" outlineLevel="0" collapsed="false">
      <c r="A18" s="1" t="s">
        <v>46</v>
      </c>
      <c r="B18" s="6" t="n">
        <f aca="false">$B$4* ( $B$2-$B$4 ) / ( $B$2*$B$13*$B$5*$B$7*1000 ) * (10^6)</f>
        <v>4.67836257309942</v>
      </c>
    </row>
    <row r="19" customFormat="false" ht="14.25" hidden="false" customHeight="false" outlineLevel="0" collapsed="false">
      <c r="A19" s="1" t="s">
        <v>47</v>
      </c>
      <c r="B19" s="6" t="n">
        <f aca="false">$B$4* ( $B$3-$B$4 ) / ( $B$3*$B$13*$B$5*$B$7*1000 ) * (10^6)</f>
        <v>15.5945419103314</v>
      </c>
    </row>
    <row r="20" customFormat="false" ht="14.25" hidden="false" customHeight="false" outlineLevel="0" collapsed="false">
      <c r="A20" s="1" t="s">
        <v>48</v>
      </c>
      <c r="B20" s="6" t="n">
        <v>20</v>
      </c>
    </row>
    <row r="21" customFormat="false" ht="14.25" hidden="false" customHeight="false" outlineLevel="0" collapsed="false">
      <c r="B21" s="6"/>
    </row>
    <row r="22" customFormat="false" ht="14.25" hidden="false" customHeight="false" outlineLevel="0" collapsed="false">
      <c r="A22" s="1" t="s">
        <v>49</v>
      </c>
      <c r="B22" s="6"/>
    </row>
    <row r="23" customFormat="false" ht="14.25" hidden="false" customHeight="false" outlineLevel="0" collapsed="false">
      <c r="A23" s="1" t="s">
        <v>50</v>
      </c>
      <c r="B23" s="6" t="n">
        <f aca="false">SQRT(  $B$5^2+     ($B$4*($B1-$B$4)/     ($B1*$B$7*1000*0.8   *$B$20/1000000)         )^2/12        )</f>
        <v>1.00555076585677</v>
      </c>
    </row>
    <row r="24" customFormat="false" ht="14.25" hidden="false" customHeight="false" outlineLevel="0" collapsed="false">
      <c r="A24" s="1" t="s">
        <v>51</v>
      </c>
      <c r="B24" s="6" t="n">
        <f aca="false">SQRT(  $B$5^2+     ($B$4*($B2-$B$4)/     ($B2*$B$7*1000*0.8   *$B$20/1000000)         )^2/12        )</f>
        <v>1.00032056009081</v>
      </c>
    </row>
    <row r="25" customFormat="false" ht="14.25" hidden="false" customHeight="false" outlineLevel="0" collapsed="false">
      <c r="A25" s="1" t="s">
        <v>52</v>
      </c>
      <c r="B25" s="6" t="n">
        <f aca="false">SQRT(  $B$5^2+     ($B$4*($B3-$B$4)/     ($B3*$B$7*1000*0.8   *$B$20/1000000)         )^2/12        )</f>
        <v>1.00355602700481</v>
      </c>
    </row>
    <row r="26" customFormat="false" ht="14.25" hidden="false" customHeight="false" outlineLevel="0" collapsed="false">
      <c r="B26" s="6"/>
    </row>
    <row r="27" customFormat="false" ht="14.25" hidden="false" customHeight="false" outlineLevel="0" collapsed="false">
      <c r="A27" s="1" t="s">
        <v>53</v>
      </c>
      <c r="B27" s="6" t="n">
        <f aca="false">$B$5+    $B$4*($B1-$B$4)/     ($B1*$B$7*1000*1.6   *$B$20/1000000)</f>
        <v>1.1827485380117</v>
      </c>
    </row>
    <row r="28" customFormat="false" ht="14.25" hidden="false" customHeight="false" outlineLevel="0" collapsed="false">
      <c r="A28" s="1" t="s">
        <v>54</v>
      </c>
      <c r="B28" s="6" t="n">
        <f aca="false">$B$5+    $B$4*($B2-$B$4)/     ($B2*$B$7*1000*1.6   *$B$20/1000000)</f>
        <v>1.04385964912281</v>
      </c>
    </row>
    <row r="29" customFormat="false" ht="14.25" hidden="false" customHeight="false" outlineLevel="0" collapsed="false">
      <c r="A29" s="1" t="s">
        <v>55</v>
      </c>
      <c r="B29" s="6" t="n">
        <f aca="false">$B$5+    $B$4*($B3-$B$4)/     ($B3*$B$7*1000*1.6   *$B$20/1000000)</f>
        <v>1.14619883040936</v>
      </c>
    </row>
    <row r="30" customFormat="false" ht="14.25" hidden="false" customHeight="false" outlineLevel="0" collapsed="false">
      <c r="B30" s="6"/>
    </row>
    <row r="31" customFormat="false" ht="14.25" hidden="false" customHeight="false" outlineLevel="0" collapsed="false">
      <c r="B31" s="6"/>
    </row>
    <row r="32" customFormat="false" ht="14.25" hidden="false" customHeight="false" outlineLevel="0" collapsed="false">
      <c r="A32" s="1" t="s">
        <v>56</v>
      </c>
      <c r="B32" s="6"/>
    </row>
    <row r="33" customFormat="false" ht="14.25" hidden="false" customHeight="false" outlineLevel="0" collapsed="false">
      <c r="A33" s="1" t="s">
        <v>57</v>
      </c>
      <c r="B33" s="6" t="n">
        <f aca="false">1 / ( 2 * PI() * $D$5 *$B$14 *1000 ) * (10^6)</f>
        <v>1.98943678864869</v>
      </c>
    </row>
    <row r="34" customFormat="false" ht="14.25" hidden="false" customHeight="false" outlineLevel="0" collapsed="false">
      <c r="B34" s="6"/>
    </row>
    <row r="35" customFormat="false" ht="14.25" hidden="false" customHeight="false" outlineLevel="0" collapsed="false">
      <c r="B35" s="6"/>
    </row>
    <row r="36" customFormat="false" ht="14.25" hidden="false" customHeight="false" outlineLevel="0" collapsed="false">
      <c r="A36" s="1" t="s">
        <v>58</v>
      </c>
      <c r="B36" s="6" t="n">
        <v>10</v>
      </c>
    </row>
    <row r="37" customFormat="false" ht="14.25" hidden="false" customHeight="false" outlineLevel="0" collapsed="false">
      <c r="A37" s="1" t="s">
        <v>59</v>
      </c>
      <c r="B37" s="6" t="n">
        <v>0.001</v>
      </c>
    </row>
    <row r="38" customFormat="false" ht="14.25" hidden="false" customHeight="false" outlineLevel="0" collapsed="false">
      <c r="A38" s="1" t="s">
        <v>60</v>
      </c>
      <c r="B38" s="6" t="n">
        <f aca="false">$B27*(  ($B$11-0.5) / ( 4*$B$7*1000*$B$36*1000000 )  +$B$37  )</f>
        <v>0.00118274853800305</v>
      </c>
    </row>
    <row r="39" customFormat="false" ht="14.25" hidden="false" customHeight="false" outlineLevel="0" collapsed="false">
      <c r="A39" s="1" t="s">
        <v>61</v>
      </c>
      <c r="B39" s="6" t="n">
        <f aca="false">$B28*(  ($B$11-0.5) / ( 4*$B$7*1000*$B$36*1000000 )  +$B$37  )</f>
        <v>0.00104385964911518</v>
      </c>
    </row>
    <row r="40" customFormat="false" ht="14.25" hidden="false" customHeight="false" outlineLevel="0" collapsed="false">
      <c r="A40" s="1" t="s">
        <v>62</v>
      </c>
      <c r="B40" s="6" t="n">
        <f aca="false">$B29*(  ($B$11-0.5) / ( 4*$B$7*1000*$B$36*1000000 )  +$B$37  )</f>
        <v>0.00114619883040098</v>
      </c>
    </row>
    <row r="41" customFormat="false" ht="14.25" hidden="false" customHeight="false" outlineLevel="0" collapsed="false">
      <c r="B41" s="6"/>
    </row>
    <row r="42" customFormat="false" ht="14.25" hidden="false" customHeight="false" outlineLevel="0" collapsed="false">
      <c r="B42" s="6"/>
    </row>
    <row r="43" customFormat="false" ht="14.25" hidden="false" customHeight="false" outlineLevel="0" collapsed="false">
      <c r="B43" s="6"/>
    </row>
    <row r="44" customFormat="false" ht="14.25" hidden="false" customHeight="false" outlineLevel="0" collapsed="false">
      <c r="A44" s="1" t="s">
        <v>63</v>
      </c>
    </row>
    <row r="46" customFormat="false" ht="14.25" hidden="false" customHeight="false" outlineLevel="0" collapsed="false">
      <c r="A46" s="1" t="s">
        <v>64</v>
      </c>
      <c r="B46" s="1" t="n">
        <f aca="false">800*0.8/B4</f>
        <v>160</v>
      </c>
    </row>
    <row r="47" customFormat="false" ht="14.25" hidden="false" customHeight="false" outlineLevel="0" collapsed="false">
      <c r="A47" s="1" t="s">
        <v>65</v>
      </c>
      <c r="B47" s="1" t="n">
        <f aca="false">-20 * LOG(  2*PI() /12 *$B$14*1000 *$B$36*1000000)</f>
        <v>-220.400572359489</v>
      </c>
    </row>
    <row r="48" customFormat="false" ht="14.25" hidden="false" customHeight="false" outlineLevel="0" collapsed="false">
      <c r="A48" s="10" t="s">
        <v>66</v>
      </c>
      <c r="B48" s="1" t="n">
        <f aca="false">(2 * PI() *$B$14*1000 *$B$4 *$B$36 /1000000 *8000000) / (  12* 800 *0.8) /1000</f>
        <v>5.23598775598299</v>
      </c>
    </row>
    <row r="49" customFormat="false" ht="14.25" hidden="false" customHeight="false" outlineLevel="0" collapsed="false">
      <c r="A49" s="1" t="s">
        <v>67</v>
      </c>
      <c r="B49" s="6" t="n">
        <f aca="false">DEGREES(      ATAN( 2* PI() *$B$14 *1000 *$B$37*$B$36 ) -ATAN(   2* PI() *$B$14 *1000 *$D$5*$B$36   )    )</f>
        <v>-0.0455831243815318</v>
      </c>
    </row>
    <row r="50" customFormat="false" ht="14.25" hidden="false" customHeight="false" outlineLevel="0" collapsed="false">
      <c r="A50" s="1" t="s">
        <v>68</v>
      </c>
      <c r="B50" s="6" t="n">
        <f aca="false">(70-90)  - $B$49</f>
        <v>-19.9544168756185</v>
      </c>
    </row>
    <row r="51" customFormat="false" ht="14.25" hidden="false" customHeight="false" outlineLevel="0" collapsed="false">
      <c r="A51" s="1" t="s">
        <v>69</v>
      </c>
      <c r="B51" s="6" t="n">
        <f aca="false">TAN( $B$50/2 +45)</f>
        <v>0.502032607669976</v>
      </c>
    </row>
    <row r="52" customFormat="false" ht="14.25" hidden="false" customHeight="false" outlineLevel="0" collapsed="false">
      <c r="A52" s="1" t="s">
        <v>70</v>
      </c>
      <c r="B52" s="6" t="n">
        <f aca="false">B14*1000/B51 /1000</f>
        <v>39.8380497490464</v>
      </c>
    </row>
    <row r="53" customFormat="false" ht="14.25" hidden="false" customHeight="false" outlineLevel="0" collapsed="false">
      <c r="A53" s="1" t="s">
        <v>71</v>
      </c>
      <c r="B53" s="6" t="n">
        <f aca="false">B14*1000*B51 /1000</f>
        <v>10.0406521533995</v>
      </c>
    </row>
    <row r="54" customFormat="false" ht="14.25" hidden="false" customHeight="false" outlineLevel="0" collapsed="false">
      <c r="A54" s="10" t="s">
        <v>72</v>
      </c>
      <c r="B54" s="6" t="n">
        <f aca="false">1/ ( 2*PI() *$B52*$B$48*1000 ) * (10^9)</f>
        <v>762.99807054257</v>
      </c>
    </row>
    <row r="55" customFormat="false" ht="14.25" hidden="false" customHeight="false" outlineLevel="0" collapsed="false">
      <c r="A55" s="10" t="s">
        <v>73</v>
      </c>
      <c r="B55" s="6" t="n">
        <f aca="false">1/ ( 2*PI() *$B53*$B$48*1000 ) * (10^9)</f>
        <v>3027.32876593179</v>
      </c>
    </row>
    <row r="56" customFormat="false" ht="14.25" hidden="false" customHeight="false" outlineLevel="0" collapsed="false">
      <c r="B56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2024-08-16T23:29:27Z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