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405"/>
  </bookViews>
  <sheets>
    <sheet name="Schedules" sheetId="1" r:id="rId1"/>
    <sheet name="XML" sheetId="2" r:id="rId2"/>
    <sheet name="Test" sheetId="3" r:id="rId3"/>
  </sheets>
  <definedNames>
    <definedName name="_xlnm.Print_Area" localSheetId="0">Schedules!$A$1:$K$118</definedName>
  </definedNames>
  <calcPr calcId="152511"/>
</workbook>
</file>

<file path=xl/calcChain.xml><?xml version="1.0" encoding="utf-8"?>
<calcChain xmlns="http://schemas.openxmlformats.org/spreadsheetml/2006/main">
  <c r="A15" i="2" l="1"/>
  <c r="A66" i="2"/>
  <c r="A53" i="2"/>
  <c r="A39" i="2"/>
  <c r="A22" i="2"/>
  <c r="A5" i="2"/>
  <c r="P3" i="3"/>
  <c r="D4" i="3"/>
  <c r="P4" i="3"/>
  <c r="L4" i="3"/>
  <c r="D5" i="3"/>
  <c r="P5" i="3"/>
  <c r="P6" i="3"/>
  <c r="D7" i="3"/>
  <c r="P7" i="3"/>
  <c r="D8" i="3"/>
  <c r="P8" i="3"/>
  <c r="D9" i="3"/>
  <c r="P9" i="3"/>
  <c r="P10" i="3"/>
  <c r="D11" i="3"/>
  <c r="P11" i="3"/>
  <c r="P12" i="3"/>
  <c r="D13" i="3"/>
  <c r="P13" i="3"/>
  <c r="P17" i="3"/>
  <c r="D18" i="3"/>
  <c r="P18" i="3"/>
  <c r="L18" i="3"/>
  <c r="D19" i="3"/>
  <c r="P19" i="3"/>
  <c r="L19" i="3"/>
  <c r="L20" i="3"/>
  <c r="P20" i="3"/>
  <c r="A1" i="2"/>
  <c r="A2" i="2"/>
  <c r="A3" i="2"/>
  <c r="A4" i="2"/>
  <c r="A6" i="2"/>
  <c r="A7" i="2"/>
  <c r="A8" i="2"/>
  <c r="A9" i="2"/>
  <c r="A10" i="2"/>
  <c r="A11" i="2"/>
  <c r="A12" i="2"/>
  <c r="A13" i="2"/>
  <c r="A14" i="2"/>
  <c r="A16" i="2"/>
  <c r="A17" i="2"/>
  <c r="A18" i="2"/>
  <c r="A19" i="2"/>
  <c r="A20" i="2"/>
  <c r="A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4" i="2"/>
  <c r="A55" i="2"/>
  <c r="A56" i="2"/>
  <c r="A57" i="2"/>
  <c r="A58" i="2"/>
  <c r="A59" i="2"/>
  <c r="A60" i="2"/>
  <c r="A61" i="2"/>
  <c r="A62" i="2"/>
  <c r="A63" i="2"/>
  <c r="A64" i="2"/>
  <c r="A65" i="2"/>
  <c r="A67" i="2"/>
  <c r="A68" i="2"/>
</calcChain>
</file>

<file path=xl/sharedStrings.xml><?xml version="1.0" encoding="utf-8"?>
<sst xmlns="http://schemas.openxmlformats.org/spreadsheetml/2006/main" count="237" uniqueCount="82">
  <si>
    <t>Forecast Series Name</t>
  </si>
  <si>
    <t>HepA</t>
  </si>
  <si>
    <t>Vaccines</t>
  </si>
  <si>
    <t>Vaccine Ids</t>
  </si>
  <si>
    <t>Vaccine</t>
  </si>
  <si>
    <t>Trade Name(s)</t>
  </si>
  <si>
    <t>Id</t>
  </si>
  <si>
    <t>Child</t>
  </si>
  <si>
    <t>145, 1180, 1190, 1200</t>
  </si>
  <si>
    <t>Hep A</t>
  </si>
  <si>
    <t>Adult</t>
  </si>
  <si>
    <t>Hep A, adult</t>
  </si>
  <si>
    <t>Twinrix</t>
  </si>
  <si>
    <t>Hep A, ped/adol, 2 dose</t>
  </si>
  <si>
    <t>Hep A, ped/adol, 3 dose</t>
  </si>
  <si>
    <t>Hep A, pediatric, NOS</t>
  </si>
  <si>
    <t>Hep A-Hep B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</si>
  <si>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</si>
  <si>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</si>
  <si>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</si>
  <si>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</si>
  <si>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t>booster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</si>
  <si>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</si>
  <si>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</si>
  <si>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</si>
  <si>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</si>
  <si>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</si>
  <si>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</si>
  <si>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</si>
  <si>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</si>
  <si>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12 months</t>
  </si>
  <si>
    <t>4 days</t>
  </si>
  <si>
    <t>6 months</t>
  </si>
  <si>
    <t>Early due</t>
  </si>
  <si>
    <t>Due</t>
  </si>
  <si>
    <t>18 months</t>
  </si>
  <si>
    <t>Overdue</t>
  </si>
  <si>
    <t>24 months</t>
  </si>
  <si>
    <t>42 months</t>
  </si>
  <si>
    <t>Finished</t>
  </si>
  <si>
    <t>150 years</t>
  </si>
  <si>
    <t>After invalid dose</t>
  </si>
  <si>
    <t>Dose before previous</t>
  </si>
  <si>
    <t>If valid, pick the next schedule to use</t>
  </si>
  <si>
    <t>Before Age</t>
  </si>
  <si>
    <t>Reason</t>
  </si>
  <si>
    <t>19 years</t>
  </si>
  <si>
    <t>COMPLETE</t>
  </si>
  <si>
    <t>INVALID</t>
  </si>
  <si>
    <t>18 years</t>
  </si>
  <si>
    <t>A2</t>
  </si>
  <si>
    <t>Switching to Twinrix 3 dose schedule.</t>
  </si>
  <si>
    <t>A3</t>
  </si>
  <si>
    <t>Show Column</t>
  </si>
  <si>
    <t>Show Row</t>
  </si>
  <si>
    <r>
      <t>2</t>
    </r>
    <r>
      <rPr>
        <b/>
        <vertAlign val="superscript"/>
        <sz val="10"/>
        <color indexed="62"/>
        <rFont val="Arial"/>
        <family val="2"/>
      </rPr>
      <t>nd</t>
    </r>
    <r>
      <rPr>
        <b/>
        <sz val="10"/>
        <color indexed="62"/>
        <rFont val="Arial"/>
        <family val="2"/>
      </rPr>
      <t xml:space="preserve"> adult</t>
    </r>
  </si>
  <si>
    <r>
      <t>3</t>
    </r>
    <r>
      <rPr>
        <b/>
        <vertAlign val="superscript"/>
        <sz val="10"/>
        <color indexed="62"/>
        <rFont val="Arial"/>
        <family val="2"/>
      </rPr>
      <t>rd</t>
    </r>
    <r>
      <rPr>
        <b/>
        <sz val="10"/>
        <color indexed="62"/>
        <rFont val="Arial"/>
        <family val="2"/>
      </rPr>
      <t xml:space="preserve"> adult</t>
    </r>
  </si>
  <si>
    <t>4 weeks</t>
  </si>
  <si>
    <t>5 months</t>
  </si>
  <si>
    <t>1 month</t>
  </si>
  <si>
    <t>2 months</t>
  </si>
  <si>
    <t>7 months</t>
  </si>
  <si>
    <t>t</t>
  </si>
  <si>
    <t>Forecast Test</t>
  </si>
  <si>
    <t>Test</t>
  </si>
  <si>
    <t>Date</t>
  </si>
  <si>
    <t>Result</t>
  </si>
  <si>
    <t>Java</t>
  </si>
  <si>
    <t>Fairfield</t>
  </si>
  <si>
    <t>PASS</t>
  </si>
  <si>
    <t>Dose 1</t>
  </si>
  <si>
    <t>Dose 2</t>
  </si>
  <si>
    <t>Dose Test</t>
  </si>
  <si>
    <t>Status</t>
  </si>
  <si>
    <t>Results</t>
  </si>
  <si>
    <t>A1</t>
  </si>
  <si>
    <t>V</t>
  </si>
  <si>
    <t>Hib</t>
  </si>
  <si>
    <t>0 days</t>
  </si>
  <si>
    <t>Assume Comp</t>
  </si>
  <si>
    <t>Assuming adult received full Hep A series.</t>
  </si>
  <si>
    <t xml:space="preserve">Adult assumed to have completed Hep A series.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</si>
</sst>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mm/dd/yyyy"/>
  </numFmts>
  <fonts count="9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  <font>
      <b/>
      <sz val="14"/>
      <color indexed="62"/>
      <name val="Arial"/>
      <family val="2"/>
    </font>
    <font>
      <b/>
      <sz val="10"/>
      <color indexed="60"/>
      <name val="Arial"/>
      <family val="2"/>
    </font>
    <font>
      <sz val="10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6" fillId="2" borderId="0" xfId="0" applyFont="1" applyFill="1"/>
    <xf numFmtId="0" fontId="7" fillId="4" borderId="1" xfId="0" applyFont="1" applyFill="1" applyBorder="1" applyAlignment="1"/>
    <xf numFmtId="0" fontId="7" fillId="4" borderId="2" xfId="0" applyFont="1" applyFill="1" applyBorder="1" applyAlignment="1"/>
    <xf numFmtId="0" fontId="7" fillId="4" borderId="4" xfId="0" applyFont="1" applyFill="1" applyBorder="1" applyAlignment="1">
      <alignment horizontal="left"/>
    </xf>
    <xf numFmtId="164" fontId="7" fillId="4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0" fillId="2" borderId="3" xfId="0" applyFont="1" applyFill="1" applyBorder="1"/>
    <xf numFmtId="165" fontId="0" fillId="2" borderId="3" xfId="0" applyNumberForma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0" fillId="2" borderId="3" xfId="0" applyNumberFormat="1" applyFill="1" applyBorder="1"/>
    <xf numFmtId="14" fontId="2" fillId="6" borderId="3" xfId="0" applyNumberFormat="1" applyFont="1" applyFill="1" applyBorder="1" applyAlignment="1">
      <alignment horizontal="center"/>
    </xf>
    <xf numFmtId="0" fontId="8" fillId="2" borderId="0" xfId="0" applyFont="1" applyFill="1"/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12</xdr:row>
      <xdr:rowOff>47625</xdr:rowOff>
    </xdr:from>
    <xdr:to>
      <xdr:col>8</xdr:col>
      <xdr:colOff>466725</xdr:colOff>
      <xdr:row>27</xdr:row>
      <xdr:rowOff>28575</xdr:rowOff>
    </xdr:to>
    <xdr:pic>
      <xdr:nvPicPr>
        <xdr:cNvPr id="10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933575"/>
          <a:ext cx="5210175" cy="240982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7"/>
  <sheetViews>
    <sheetView tabSelected="1" workbookViewId="0">
      <selection activeCell="F61" sqref="F61"/>
    </sheetView>
  </sheetViews>
  <sheetFormatPr defaultColWidth="11.5703125" defaultRowHeight="12.75" x14ac:dyDescent="0.2"/>
  <cols>
    <col min="1" max="1" width="1.5703125" style="1" customWidth="1"/>
    <col min="2" max="5" width="14.42578125" style="1" customWidth="1"/>
    <col min="6" max="6" width="6.28515625" style="1" customWidth="1"/>
    <col min="7" max="10" width="14.425781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42" t="s">
        <v>2</v>
      </c>
      <c r="G2" s="42"/>
      <c r="H2" s="42"/>
      <c r="I2" s="42"/>
      <c r="J2" s="42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7</v>
      </c>
      <c r="C4" s="10" t="s">
        <v>8</v>
      </c>
      <c r="D4" s="11"/>
      <c r="F4" s="10" t="s">
        <v>9</v>
      </c>
      <c r="G4" s="12"/>
      <c r="H4" s="10"/>
      <c r="I4" s="11"/>
      <c r="J4" s="9">
        <v>145</v>
      </c>
    </row>
    <row r="5" spans="2:10" x14ac:dyDescent="0.2">
      <c r="B5" s="9" t="s">
        <v>10</v>
      </c>
      <c r="C5" s="10">
        <v>1170</v>
      </c>
      <c r="D5" s="11"/>
      <c r="F5" s="10" t="s">
        <v>11</v>
      </c>
      <c r="G5" s="12"/>
      <c r="H5" s="10"/>
      <c r="I5" s="11"/>
      <c r="J5" s="9">
        <v>1170</v>
      </c>
    </row>
    <row r="6" spans="2:10" x14ac:dyDescent="0.2">
      <c r="B6" s="9" t="s">
        <v>12</v>
      </c>
      <c r="C6" s="10">
        <v>146</v>
      </c>
      <c r="D6" s="11"/>
      <c r="F6" s="10" t="s">
        <v>13</v>
      </c>
      <c r="G6" s="12"/>
      <c r="H6" s="10"/>
      <c r="I6" s="11"/>
      <c r="J6" s="9">
        <v>1180</v>
      </c>
    </row>
    <row r="7" spans="2:10" x14ac:dyDescent="0.2">
      <c r="B7" s="9" t="s">
        <v>79</v>
      </c>
      <c r="C7" s="10">
        <v>-145</v>
      </c>
      <c r="D7" s="11"/>
      <c r="F7" s="10" t="s">
        <v>14</v>
      </c>
      <c r="G7" s="12"/>
      <c r="H7" s="10"/>
      <c r="I7" s="11"/>
      <c r="J7" s="9">
        <v>1190</v>
      </c>
    </row>
    <row r="8" spans="2:10" x14ac:dyDescent="0.2">
      <c r="F8" s="10" t="s">
        <v>15</v>
      </c>
      <c r="G8" s="12"/>
      <c r="H8" s="10"/>
      <c r="I8" s="11"/>
      <c r="J8" s="9">
        <v>1200</v>
      </c>
    </row>
    <row r="9" spans="2:10" x14ac:dyDescent="0.2">
      <c r="F9" s="10" t="s">
        <v>16</v>
      </c>
      <c r="G9" s="12"/>
      <c r="H9" s="10" t="s">
        <v>12</v>
      </c>
      <c r="I9" s="11"/>
      <c r="J9" s="9">
        <v>146</v>
      </c>
    </row>
    <row r="10" spans="2:10" x14ac:dyDescent="0.2">
      <c r="F10" s="10"/>
      <c r="G10" s="12"/>
      <c r="H10" s="10"/>
      <c r="I10" s="11"/>
      <c r="J10" s="9"/>
    </row>
    <row r="11" spans="2:10" x14ac:dyDescent="0.2">
      <c r="H11" s="13"/>
      <c r="I11" s="13"/>
    </row>
    <row r="12" spans="2:10" x14ac:dyDescent="0.2">
      <c r="H12" s="13"/>
      <c r="I12" s="13"/>
    </row>
    <row r="13" spans="2:10" x14ac:dyDescent="0.2">
      <c r="H13" s="13"/>
      <c r="I13" s="13"/>
    </row>
    <row r="14" spans="2:10" x14ac:dyDescent="0.2">
      <c r="H14" s="13"/>
      <c r="I14" s="13"/>
    </row>
    <row r="15" spans="2:10" x14ac:dyDescent="0.2">
      <c r="H15" s="13"/>
      <c r="I15" s="13"/>
    </row>
    <row r="16" spans="2:10" x14ac:dyDescent="0.2">
      <c r="H16" s="13"/>
      <c r="I16" s="13"/>
    </row>
    <row r="17" spans="2:9" x14ac:dyDescent="0.2">
      <c r="H17" s="13"/>
      <c r="I17" s="13"/>
    </row>
    <row r="18" spans="2:9" x14ac:dyDescent="0.2">
      <c r="H18" s="13"/>
      <c r="I18" s="13"/>
    </row>
    <row r="19" spans="2:9" x14ac:dyDescent="0.2">
      <c r="H19" s="13"/>
      <c r="I19" s="13"/>
    </row>
    <row r="20" spans="2:9" x14ac:dyDescent="0.2">
      <c r="H20" s="13"/>
      <c r="I20" s="13"/>
    </row>
    <row r="21" spans="2:9" x14ac:dyDescent="0.2">
      <c r="H21" s="13"/>
      <c r="I21" s="13"/>
    </row>
    <row r="22" spans="2:9" x14ac:dyDescent="0.2">
      <c r="H22" s="13"/>
      <c r="I22" s="13"/>
    </row>
    <row r="23" spans="2:9" x14ac:dyDescent="0.2">
      <c r="H23" s="13"/>
      <c r="I23" s="13"/>
    </row>
    <row r="24" spans="2:9" x14ac:dyDescent="0.2">
      <c r="H24" s="13"/>
      <c r="I24" s="13"/>
    </row>
    <row r="25" spans="2:9" x14ac:dyDescent="0.2">
      <c r="H25" s="13"/>
      <c r="I25" s="13"/>
    </row>
    <row r="26" spans="2:9" x14ac:dyDescent="0.2">
      <c r="H26" s="13"/>
      <c r="I26" s="13"/>
    </row>
    <row r="27" spans="2:9" x14ac:dyDescent="0.2">
      <c r="H27" s="13"/>
      <c r="I27" s="13"/>
    </row>
    <row r="28" spans="2:9" x14ac:dyDescent="0.2">
      <c r="H28" s="13"/>
      <c r="I28" s="13"/>
    </row>
    <row r="29" spans="2:9" x14ac:dyDescent="0.2">
      <c r="H29" s="13"/>
      <c r="I29" s="13"/>
    </row>
    <row r="31" spans="2:9" ht="14.25" x14ac:dyDescent="0.2">
      <c r="B31" s="5" t="s">
        <v>17</v>
      </c>
      <c r="C31" s="5" t="s">
        <v>18</v>
      </c>
      <c r="D31" s="5" t="s">
        <v>19</v>
      </c>
      <c r="E31" s="14" t="s">
        <v>20</v>
      </c>
    </row>
    <row r="32" spans="2:9" x14ac:dyDescent="0.2">
      <c r="B32" s="15" t="s">
        <v>22</v>
      </c>
      <c r="C32" s="15">
        <v>1</v>
      </c>
      <c r="D32" s="15" t="s">
        <v>23</v>
      </c>
    </row>
    <row r="33" spans="2:5" x14ac:dyDescent="0.2">
      <c r="B33" s="42" t="s">
        <v>25</v>
      </c>
      <c r="C33" s="42"/>
      <c r="D33" s="42"/>
      <c r="E33" s="42"/>
    </row>
    <row r="34" spans="2:5" x14ac:dyDescent="0.2">
      <c r="B34" s="16"/>
      <c r="C34" s="6" t="s">
        <v>26</v>
      </c>
      <c r="D34" s="6" t="s">
        <v>27</v>
      </c>
      <c r="E34" s="6" t="s">
        <v>28</v>
      </c>
    </row>
    <row r="35" spans="2:5" x14ac:dyDescent="0.2">
      <c r="B35" s="17" t="s">
        <v>29</v>
      </c>
      <c r="C35" s="9" t="s">
        <v>30</v>
      </c>
      <c r="D35" s="9"/>
      <c r="E35" s="9" t="s">
        <v>31</v>
      </c>
    </row>
    <row r="36" spans="2:5" x14ac:dyDescent="0.2">
      <c r="B36" s="17" t="s">
        <v>33</v>
      </c>
      <c r="C36" s="9"/>
      <c r="D36" s="9"/>
      <c r="E36" s="9"/>
    </row>
    <row r="37" spans="2:5" x14ac:dyDescent="0.2">
      <c r="B37" s="17" t="s">
        <v>34</v>
      </c>
      <c r="C37" s="9" t="s">
        <v>30</v>
      </c>
      <c r="D37" s="9"/>
      <c r="E37" s="9"/>
    </row>
    <row r="38" spans="2:5" x14ac:dyDescent="0.2">
      <c r="B38" s="17" t="s">
        <v>36</v>
      </c>
      <c r="C38" s="9" t="s">
        <v>37</v>
      </c>
      <c r="D38" s="9" t="s">
        <v>32</v>
      </c>
      <c r="E38" s="9"/>
    </row>
    <row r="39" spans="2:5" x14ac:dyDescent="0.2">
      <c r="B39" s="17" t="s">
        <v>39</v>
      </c>
      <c r="C39" s="9" t="s">
        <v>40</v>
      </c>
      <c r="D39" s="9"/>
      <c r="E39" s="9"/>
    </row>
    <row r="40" spans="2:5" x14ac:dyDescent="0.2">
      <c r="B40" s="17" t="s">
        <v>41</v>
      </c>
      <c r="C40" s="18"/>
      <c r="D40" s="9" t="s">
        <v>78</v>
      </c>
      <c r="E40" s="9"/>
    </row>
    <row r="41" spans="2:5" x14ac:dyDescent="0.2">
      <c r="B41" s="17" t="s">
        <v>42</v>
      </c>
      <c r="C41" s="18"/>
      <c r="D41" s="9"/>
      <c r="E41" s="9"/>
    </row>
    <row r="42" spans="2:5" x14ac:dyDescent="0.2">
      <c r="B42" s="17" t="s">
        <v>79</v>
      </c>
      <c r="C42" s="9" t="s">
        <v>49</v>
      </c>
      <c r="D42" s="6" t="s">
        <v>45</v>
      </c>
      <c r="E42" s="19" t="s">
        <v>81</v>
      </c>
    </row>
    <row r="43" spans="2:5" x14ac:dyDescent="0.2">
      <c r="B43" s="42" t="s">
        <v>43</v>
      </c>
      <c r="C43" s="42"/>
      <c r="D43" s="42"/>
    </row>
    <row r="44" spans="2:5" x14ac:dyDescent="0.2">
      <c r="B44" s="6" t="s">
        <v>4</v>
      </c>
      <c r="C44" s="6" t="s">
        <v>17</v>
      </c>
      <c r="D44" s="6" t="s">
        <v>44</v>
      </c>
      <c r="E44" s="6" t="s">
        <v>45</v>
      </c>
    </row>
    <row r="45" spans="2:5" x14ac:dyDescent="0.2">
      <c r="B45" s="9" t="s">
        <v>7</v>
      </c>
      <c r="C45" s="9" t="s">
        <v>24</v>
      </c>
      <c r="D45" s="9" t="s">
        <v>46</v>
      </c>
      <c r="E45" s="19"/>
    </row>
    <row r="46" spans="2:5" x14ac:dyDescent="0.2">
      <c r="B46" s="9" t="s">
        <v>7</v>
      </c>
      <c r="C46" s="9" t="s">
        <v>48</v>
      </c>
      <c r="D46" s="9"/>
      <c r="E46" s="19"/>
    </row>
    <row r="47" spans="2:5" x14ac:dyDescent="0.2">
      <c r="B47" s="9" t="s">
        <v>12</v>
      </c>
      <c r="C47" s="9" t="s">
        <v>48</v>
      </c>
      <c r="D47" s="9" t="s">
        <v>49</v>
      </c>
      <c r="E47" s="19"/>
    </row>
    <row r="48" spans="2:5" x14ac:dyDescent="0.2">
      <c r="B48" s="9" t="s">
        <v>12</v>
      </c>
      <c r="C48" s="9" t="s">
        <v>50</v>
      </c>
      <c r="D48" s="9"/>
      <c r="E48" s="19" t="s">
        <v>51</v>
      </c>
    </row>
    <row r="49" spans="2:5" x14ac:dyDescent="0.2">
      <c r="B49" s="9" t="s">
        <v>10</v>
      </c>
      <c r="C49" s="9" t="s">
        <v>48</v>
      </c>
      <c r="D49" s="9" t="s">
        <v>49</v>
      </c>
      <c r="E49" s="19"/>
    </row>
    <row r="50" spans="2:5" x14ac:dyDescent="0.2">
      <c r="B50" s="9" t="s">
        <v>10</v>
      </c>
      <c r="C50" s="9" t="s">
        <v>24</v>
      </c>
      <c r="D50" s="9"/>
      <c r="E50" s="19"/>
    </row>
    <row r="51" spans="2:5" x14ac:dyDescent="0.2">
      <c r="B51" s="9" t="s">
        <v>79</v>
      </c>
      <c r="C51" s="9" t="s">
        <v>47</v>
      </c>
      <c r="D51" s="9"/>
      <c r="E51" s="19" t="s">
        <v>80</v>
      </c>
    </row>
    <row r="52" spans="2:5" x14ac:dyDescent="0.2">
      <c r="B52" s="17" t="s">
        <v>53</v>
      </c>
      <c r="C52" s="9">
        <v>1</v>
      </c>
    </row>
    <row r="53" spans="2:5" x14ac:dyDescent="0.2">
      <c r="B53" s="17" t="s">
        <v>54</v>
      </c>
      <c r="C53" s="9">
        <v>1</v>
      </c>
    </row>
    <row r="56" spans="2:5" x14ac:dyDescent="0.2">
      <c r="B56" s="5" t="s">
        <v>17</v>
      </c>
      <c r="C56" s="5" t="s">
        <v>18</v>
      </c>
      <c r="D56" s="14"/>
      <c r="E56" s="14" t="s">
        <v>21</v>
      </c>
    </row>
    <row r="57" spans="2:5" x14ac:dyDescent="0.2">
      <c r="B57" s="15" t="s">
        <v>24</v>
      </c>
      <c r="C57" s="15">
        <v>2</v>
      </c>
    </row>
    <row r="58" spans="2:5" x14ac:dyDescent="0.2">
      <c r="B58" s="42" t="s">
        <v>25</v>
      </c>
      <c r="C58" s="42"/>
      <c r="D58" s="42"/>
      <c r="E58" s="42"/>
    </row>
    <row r="59" spans="2:5" x14ac:dyDescent="0.2">
      <c r="B59" s="16"/>
      <c r="C59" s="6" t="s">
        <v>26</v>
      </c>
      <c r="D59" s="6" t="s">
        <v>27</v>
      </c>
      <c r="E59" s="6" t="s">
        <v>28</v>
      </c>
    </row>
    <row r="60" spans="2:5" x14ac:dyDescent="0.2">
      <c r="B60" s="17" t="s">
        <v>29</v>
      </c>
      <c r="C60" s="9"/>
      <c r="D60" s="9" t="s">
        <v>32</v>
      </c>
      <c r="E60" s="9" t="s">
        <v>31</v>
      </c>
    </row>
    <row r="61" spans="2:5" x14ac:dyDescent="0.2">
      <c r="B61" s="17" t="s">
        <v>33</v>
      </c>
      <c r="C61" s="9"/>
      <c r="D61" s="9"/>
      <c r="E61" s="9"/>
    </row>
    <row r="62" spans="2:5" x14ac:dyDescent="0.2">
      <c r="B62" s="17" t="s">
        <v>34</v>
      </c>
      <c r="C62" s="9" t="s">
        <v>35</v>
      </c>
      <c r="D62" s="9"/>
      <c r="E62" s="9"/>
    </row>
    <row r="63" spans="2:5" x14ac:dyDescent="0.2">
      <c r="B63" s="17" t="s">
        <v>36</v>
      </c>
      <c r="C63" s="9" t="s">
        <v>38</v>
      </c>
      <c r="D63" s="9"/>
      <c r="E63" s="9"/>
    </row>
    <row r="64" spans="2:5" x14ac:dyDescent="0.2">
      <c r="B64" s="17" t="s">
        <v>39</v>
      </c>
      <c r="C64" s="9" t="s">
        <v>40</v>
      </c>
      <c r="D64" s="9"/>
      <c r="E64" s="9"/>
    </row>
    <row r="65" spans="2:5" x14ac:dyDescent="0.2">
      <c r="B65" s="17" t="s">
        <v>41</v>
      </c>
      <c r="C65" s="18"/>
      <c r="D65" s="9" t="s">
        <v>32</v>
      </c>
      <c r="E65" s="9" t="s">
        <v>32</v>
      </c>
    </row>
    <row r="66" spans="2:5" x14ac:dyDescent="0.2">
      <c r="B66" s="17" t="s">
        <v>42</v>
      </c>
      <c r="C66" s="18"/>
      <c r="D66" s="9"/>
      <c r="E66" s="9"/>
    </row>
    <row r="67" spans="2:5" x14ac:dyDescent="0.2">
      <c r="B67" s="42" t="s">
        <v>43</v>
      </c>
      <c r="C67" s="42"/>
      <c r="D67" s="42"/>
    </row>
    <row r="68" spans="2:5" x14ac:dyDescent="0.2">
      <c r="B68" s="6" t="s">
        <v>4</v>
      </c>
      <c r="C68" s="6" t="s">
        <v>17</v>
      </c>
      <c r="D68" s="6" t="s">
        <v>44</v>
      </c>
      <c r="E68" s="6" t="s">
        <v>45</v>
      </c>
    </row>
    <row r="69" spans="2:5" x14ac:dyDescent="0.2">
      <c r="B69" s="9" t="s">
        <v>7</v>
      </c>
      <c r="C69" s="9" t="s">
        <v>47</v>
      </c>
      <c r="D69" s="9" t="s">
        <v>46</v>
      </c>
      <c r="E69" s="19"/>
    </row>
    <row r="70" spans="2:5" x14ac:dyDescent="0.2">
      <c r="B70" s="9" t="s">
        <v>7</v>
      </c>
      <c r="C70" s="9" t="s">
        <v>48</v>
      </c>
      <c r="D70" s="9"/>
      <c r="E70" s="19"/>
    </row>
    <row r="71" spans="2:5" x14ac:dyDescent="0.2">
      <c r="B71" s="9" t="s">
        <v>12</v>
      </c>
      <c r="C71" s="9" t="s">
        <v>48</v>
      </c>
      <c r="D71" s="9" t="s">
        <v>49</v>
      </c>
      <c r="E71" s="19"/>
    </row>
    <row r="72" spans="2:5" x14ac:dyDescent="0.2">
      <c r="B72" s="9" t="s">
        <v>12</v>
      </c>
      <c r="C72" s="9" t="s">
        <v>52</v>
      </c>
      <c r="D72" s="9"/>
      <c r="E72" s="19" t="s">
        <v>51</v>
      </c>
    </row>
    <row r="73" spans="2:5" x14ac:dyDescent="0.2">
      <c r="B73" s="9" t="s">
        <v>10</v>
      </c>
      <c r="C73" s="9" t="s">
        <v>48</v>
      </c>
      <c r="D73" s="9" t="s">
        <v>49</v>
      </c>
      <c r="E73" s="19"/>
    </row>
    <row r="74" spans="2:5" x14ac:dyDescent="0.2">
      <c r="B74" s="9" t="s">
        <v>10</v>
      </c>
      <c r="C74" s="9" t="s">
        <v>47</v>
      </c>
      <c r="D74" s="9"/>
      <c r="E74" s="19"/>
    </row>
    <row r="75" spans="2:5" x14ac:dyDescent="0.2">
      <c r="B75" s="9" t="s">
        <v>79</v>
      </c>
      <c r="C75" s="9" t="s">
        <v>47</v>
      </c>
      <c r="D75" s="9"/>
      <c r="E75" s="19" t="s">
        <v>80</v>
      </c>
    </row>
    <row r="76" spans="2:5" x14ac:dyDescent="0.2">
      <c r="B76" s="17" t="s">
        <v>53</v>
      </c>
      <c r="C76" s="9">
        <v>1</v>
      </c>
    </row>
    <row r="77" spans="2:5" x14ac:dyDescent="0.2">
      <c r="B77" s="17" t="s">
        <v>54</v>
      </c>
      <c r="C77" s="9">
        <v>2</v>
      </c>
    </row>
    <row r="80" spans="2:5" ht="14.25" x14ac:dyDescent="0.2">
      <c r="B80" s="5" t="s">
        <v>17</v>
      </c>
      <c r="C80" s="5" t="s">
        <v>18</v>
      </c>
      <c r="D80" s="5" t="s">
        <v>19</v>
      </c>
      <c r="E80" s="14" t="s">
        <v>55</v>
      </c>
    </row>
    <row r="81" spans="2:5" x14ac:dyDescent="0.2">
      <c r="B81" s="15" t="s">
        <v>50</v>
      </c>
      <c r="C81" s="15">
        <v>2</v>
      </c>
      <c r="D81" s="15"/>
    </row>
    <row r="82" spans="2:5" x14ac:dyDescent="0.2">
      <c r="B82" s="42" t="s">
        <v>25</v>
      </c>
      <c r="C82" s="42"/>
      <c r="D82" s="42"/>
      <c r="E82" s="42"/>
    </row>
    <row r="83" spans="2:5" x14ac:dyDescent="0.2">
      <c r="B83" s="16"/>
      <c r="C83" s="6" t="s">
        <v>26</v>
      </c>
      <c r="D83" s="6" t="s">
        <v>27</v>
      </c>
      <c r="E83" s="6" t="s">
        <v>28</v>
      </c>
    </row>
    <row r="84" spans="2:5" x14ac:dyDescent="0.2">
      <c r="B84" s="17" t="s">
        <v>29</v>
      </c>
      <c r="C84" s="9"/>
      <c r="D84" s="9" t="s">
        <v>57</v>
      </c>
      <c r="E84" s="9" t="s">
        <v>31</v>
      </c>
    </row>
    <row r="85" spans="2:5" x14ac:dyDescent="0.2">
      <c r="B85" s="17" t="s">
        <v>33</v>
      </c>
      <c r="C85" s="9"/>
      <c r="D85" s="9"/>
      <c r="E85" s="9"/>
    </row>
    <row r="86" spans="2:5" x14ac:dyDescent="0.2">
      <c r="B86" s="17" t="s">
        <v>34</v>
      </c>
      <c r="C86" s="9"/>
      <c r="D86" s="9" t="s">
        <v>59</v>
      </c>
      <c r="E86" s="9"/>
    </row>
    <row r="87" spans="2:5" x14ac:dyDescent="0.2">
      <c r="B87" s="17" t="s">
        <v>36</v>
      </c>
      <c r="C87" s="9"/>
      <c r="D87" s="9" t="s">
        <v>60</v>
      </c>
      <c r="E87" s="9"/>
    </row>
    <row r="88" spans="2:5" x14ac:dyDescent="0.2">
      <c r="B88" s="17" t="s">
        <v>39</v>
      </c>
      <c r="C88" s="9" t="s">
        <v>40</v>
      </c>
      <c r="D88" s="9"/>
      <c r="E88" s="9"/>
    </row>
    <row r="89" spans="2:5" x14ac:dyDescent="0.2">
      <c r="B89" s="17" t="s">
        <v>41</v>
      </c>
      <c r="C89" s="18"/>
      <c r="D89" s="9" t="s">
        <v>57</v>
      </c>
      <c r="E89" s="9" t="s">
        <v>31</v>
      </c>
    </row>
    <row r="90" spans="2:5" x14ac:dyDescent="0.2">
      <c r="B90" s="17" t="s">
        <v>42</v>
      </c>
      <c r="C90" s="18"/>
      <c r="D90" s="9"/>
      <c r="E90" s="9"/>
    </row>
    <row r="91" spans="2:5" x14ac:dyDescent="0.2">
      <c r="B91" s="42" t="s">
        <v>43</v>
      </c>
      <c r="C91" s="42"/>
      <c r="D91" s="42"/>
    </row>
    <row r="92" spans="2:5" x14ac:dyDescent="0.2">
      <c r="B92" s="6" t="s">
        <v>4</v>
      </c>
      <c r="C92" s="6" t="s">
        <v>17</v>
      </c>
      <c r="D92" s="6" t="s">
        <v>44</v>
      </c>
      <c r="E92" s="6" t="s">
        <v>45</v>
      </c>
    </row>
    <row r="93" spans="2:5" x14ac:dyDescent="0.2">
      <c r="B93" s="9" t="s">
        <v>7</v>
      </c>
      <c r="C93" s="9" t="s">
        <v>48</v>
      </c>
      <c r="D93" s="9"/>
      <c r="E93" s="19"/>
    </row>
    <row r="94" spans="2:5" x14ac:dyDescent="0.2">
      <c r="B94" s="9" t="s">
        <v>12</v>
      </c>
      <c r="C94" s="9" t="s">
        <v>52</v>
      </c>
      <c r="D94" s="9"/>
      <c r="E94" s="19"/>
    </row>
    <row r="95" spans="2:5" x14ac:dyDescent="0.2">
      <c r="B95" s="9" t="s">
        <v>10</v>
      </c>
      <c r="C95" s="9" t="s">
        <v>52</v>
      </c>
      <c r="D95" s="9"/>
      <c r="E95" s="19"/>
    </row>
    <row r="96" spans="2:5" x14ac:dyDescent="0.2">
      <c r="B96" s="9" t="s">
        <v>79</v>
      </c>
      <c r="C96" s="9" t="s">
        <v>47</v>
      </c>
      <c r="D96" s="9"/>
      <c r="E96" s="19" t="s">
        <v>80</v>
      </c>
    </row>
    <row r="97" spans="2:5" x14ac:dyDescent="0.2">
      <c r="B97" s="17" t="s">
        <v>53</v>
      </c>
      <c r="C97" s="9">
        <v>2</v>
      </c>
    </row>
    <row r="98" spans="2:5" x14ac:dyDescent="0.2">
      <c r="B98" s="17" t="s">
        <v>54</v>
      </c>
      <c r="C98" s="9">
        <v>2</v>
      </c>
    </row>
    <row r="100" spans="2:5" ht="14.25" x14ac:dyDescent="0.2">
      <c r="B100" s="5" t="s">
        <v>17</v>
      </c>
      <c r="C100" s="5" t="s">
        <v>18</v>
      </c>
      <c r="D100" s="14"/>
      <c r="E100" s="14" t="s">
        <v>56</v>
      </c>
    </row>
    <row r="101" spans="2:5" x14ac:dyDescent="0.2">
      <c r="B101" s="15" t="s">
        <v>52</v>
      </c>
      <c r="C101" s="15">
        <v>3</v>
      </c>
    </row>
    <row r="102" spans="2:5" x14ac:dyDescent="0.2">
      <c r="B102" s="42" t="s">
        <v>25</v>
      </c>
      <c r="C102" s="42"/>
      <c r="D102" s="42"/>
      <c r="E102" s="42"/>
    </row>
    <row r="103" spans="2:5" x14ac:dyDescent="0.2">
      <c r="B103" s="16"/>
      <c r="C103" s="6" t="s">
        <v>26</v>
      </c>
      <c r="D103" s="6" t="s">
        <v>27</v>
      </c>
      <c r="E103" s="6" t="s">
        <v>28</v>
      </c>
    </row>
    <row r="104" spans="2:5" x14ac:dyDescent="0.2">
      <c r="B104" s="17" t="s">
        <v>29</v>
      </c>
      <c r="C104" s="9"/>
      <c r="D104" s="9" t="s">
        <v>58</v>
      </c>
      <c r="E104" s="9" t="s">
        <v>31</v>
      </c>
    </row>
    <row r="105" spans="2:5" x14ac:dyDescent="0.2">
      <c r="B105" s="17" t="s">
        <v>33</v>
      </c>
      <c r="C105" s="9"/>
      <c r="D105" s="9"/>
      <c r="E105" s="9"/>
    </row>
    <row r="106" spans="2:5" x14ac:dyDescent="0.2">
      <c r="B106" s="17" t="s">
        <v>34</v>
      </c>
      <c r="C106" s="9"/>
      <c r="D106" s="9" t="s">
        <v>32</v>
      </c>
      <c r="E106" s="9"/>
    </row>
    <row r="107" spans="2:5" x14ac:dyDescent="0.2">
      <c r="B107" s="17" t="s">
        <v>36</v>
      </c>
      <c r="C107" s="9"/>
      <c r="D107" s="9" t="s">
        <v>61</v>
      </c>
      <c r="E107" s="9"/>
    </row>
    <row r="108" spans="2:5" x14ac:dyDescent="0.2">
      <c r="B108" s="17" t="s">
        <v>39</v>
      </c>
      <c r="C108" s="9" t="s">
        <v>40</v>
      </c>
      <c r="D108" s="9"/>
      <c r="E108" s="9"/>
    </row>
    <row r="109" spans="2:5" x14ac:dyDescent="0.2">
      <c r="B109" s="17" t="s">
        <v>41</v>
      </c>
      <c r="C109" s="18"/>
      <c r="D109" s="9" t="s">
        <v>57</v>
      </c>
      <c r="E109" s="9" t="s">
        <v>31</v>
      </c>
    </row>
    <row r="110" spans="2:5" x14ac:dyDescent="0.2">
      <c r="B110" s="17" t="s">
        <v>42</v>
      </c>
      <c r="C110" s="18"/>
      <c r="D110" s="9"/>
      <c r="E110" s="9"/>
    </row>
    <row r="111" spans="2:5" x14ac:dyDescent="0.2">
      <c r="B111" s="42" t="s">
        <v>43</v>
      </c>
      <c r="C111" s="42"/>
      <c r="D111" s="42"/>
    </row>
    <row r="112" spans="2:5" x14ac:dyDescent="0.2">
      <c r="B112" s="6" t="s">
        <v>4</v>
      </c>
      <c r="C112" s="6" t="s">
        <v>17</v>
      </c>
      <c r="D112" s="6" t="s">
        <v>44</v>
      </c>
      <c r="E112" s="6" t="s">
        <v>45</v>
      </c>
    </row>
    <row r="113" spans="2:5" x14ac:dyDescent="0.2">
      <c r="B113" s="9" t="s">
        <v>12</v>
      </c>
      <c r="C113" s="9" t="s">
        <v>47</v>
      </c>
      <c r="D113" s="9"/>
      <c r="E113" s="19"/>
    </row>
    <row r="114" spans="2:5" x14ac:dyDescent="0.2">
      <c r="B114" s="9" t="s">
        <v>10</v>
      </c>
      <c r="C114" s="9" t="s">
        <v>47</v>
      </c>
      <c r="D114" s="9"/>
      <c r="E114" s="19"/>
    </row>
    <row r="115" spans="2:5" x14ac:dyDescent="0.2">
      <c r="B115" s="9" t="s">
        <v>79</v>
      </c>
      <c r="C115" s="9" t="s">
        <v>47</v>
      </c>
      <c r="D115" s="9"/>
      <c r="E115" s="19" t="s">
        <v>80</v>
      </c>
    </row>
    <row r="116" spans="2:5" x14ac:dyDescent="0.2">
      <c r="B116" s="17" t="s">
        <v>53</v>
      </c>
      <c r="C116" s="9">
        <v>3</v>
      </c>
    </row>
    <row r="117" spans="2:5" x14ac:dyDescent="0.2">
      <c r="B117" s="17" t="s">
        <v>54</v>
      </c>
      <c r="C117" s="9">
        <v>2</v>
      </c>
    </row>
  </sheetData>
  <sheetProtection selectLockedCells="1" selectUnlockedCells="1"/>
  <mergeCells count="9">
    <mergeCell ref="B91:D91"/>
    <mergeCell ref="B111:D111"/>
    <mergeCell ref="F2:J2"/>
    <mergeCell ref="B33:E33"/>
    <mergeCell ref="B58:E58"/>
    <mergeCell ref="B43:D43"/>
    <mergeCell ref="B67:D67"/>
    <mergeCell ref="B82:E82"/>
    <mergeCell ref="B102:E102"/>
  </mergeCells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3" manualBreakCount="3">
    <brk id="29" max="16383" man="1"/>
    <brk id="54" max="10" man="1"/>
    <brk id="78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workbookViewId="0">
      <selection activeCell="A16" sqref="A16"/>
    </sheetView>
  </sheetViews>
  <sheetFormatPr defaultColWidth="11.5703125" defaultRowHeight="12.75" x14ac:dyDescent="0.2"/>
  <cols>
    <col min="1" max="1" width="106.28515625" customWidth="1"/>
    <col min="3" max="3" width="35.85546875" customWidth="1"/>
  </cols>
  <sheetData>
    <row r="1" spans="1:1" x14ac:dyDescent="0.2">
      <c r="A1" s="20" t="str">
        <f>"&lt;forecast seriesName="&amp;CHAR(34)&amp;Schedules!D2&amp;CHAR(34)&amp;"&gt;"</f>
        <v>&lt;forecast seriesName="HepA"&gt;</v>
      </c>
    </row>
    <row r="2" spans="1:1" x14ac:dyDescent="0.2">
      <c r="A2" s="20" t="str">
        <f>"  &lt;vaccine vaccineName="&amp;CHAR(34)&amp;Schedules!B4&amp;CHAR(34)&amp;" vaccineIds="&amp;CHAR(34)&amp;Schedules!C4&amp;CHAR(34)&amp;"/&gt;"</f>
        <v xml:space="preserve">  &lt;vaccine vaccineName="Child" vaccineIds="145, 1180, 1190, 1200"/&gt;</v>
      </c>
    </row>
    <row r="3" spans="1:1" x14ac:dyDescent="0.2">
      <c r="A3" s="20" t="str">
        <f>"  &lt;vaccine vaccineName="&amp;CHAR(34)&amp;Schedules!B5&amp;CHAR(34)&amp;" vaccineIds="&amp;CHAR(34)&amp;Schedules!C5&amp;CHAR(34)&amp;"/&gt;"</f>
        <v xml:space="preserve">  &lt;vaccine vaccineName="Adult" vaccineIds="1170"/&gt;</v>
      </c>
    </row>
    <row r="4" spans="1:1" x14ac:dyDescent="0.2">
      <c r="A4" s="20" t="str">
        <f>"  &lt;vaccine vaccineName="&amp;CHAR(34)&amp;Schedules!B6&amp;CHAR(34)&amp;" vaccineIds="&amp;CHAR(34)&amp;Schedules!C6&amp;CHAR(34)&amp;"/&gt;"</f>
        <v xml:space="preserve">  &lt;vaccine vaccineName="Twinrix" vaccineIds="146"/&gt;</v>
      </c>
    </row>
    <row r="5" spans="1:1" x14ac:dyDescent="0.2">
      <c r="A5" s="20" t="str">
        <f>"  &lt;vaccine vaccineName="&amp;CHAR(34)&amp;Schedules!B7&amp;CHAR(34)&amp;" vaccineIds="&amp;CHAR(34)&amp;Schedules!C7&amp;CHAR(34)&amp;"/&gt;"</f>
        <v xml:space="preserve">  &lt;vaccine vaccineName="Assume Comp" vaccineIds="-145"/&gt;</v>
      </c>
    </row>
    <row r="6" spans="1:1" x14ac:dyDescent="0.2">
      <c r="A6" s="21" t="str">
        <f>"  &lt;schedule scheduleName="&amp;CHAR(34)&amp;Schedules!B32&amp;CHAR(34)&amp;" dose="&amp;CHAR(34)&amp;Schedules!C32&amp;CHAR(34)&amp;" indication="&amp;CHAR(34)&amp;Schedules!D32&amp;CHAR(34)&amp;" label="&amp;CHAR(34)&amp;Schedules!E31&amp;CHAR(34)&amp;"&gt;"</f>
        <v xml:space="preserve">  &lt;schedule scheduleName="P1" dose="1" indication="BIRTH" label="1st"&gt;</v>
      </c>
    </row>
    <row r="7" spans="1:1" x14ac:dyDescent="0.2">
      <c r="A7" s="20" t="str">
        <f>"    &lt;pos row="&amp;CHAR(34)&amp;Schedules!C53&amp;CHAR(34)&amp;" column="&amp;CHAR(34)&amp;Schedules!C52&amp;CHAR(34)&amp;"/&gt;"</f>
        <v xml:space="preserve">    &lt;pos row="1" column="1"/&gt;</v>
      </c>
    </row>
    <row r="8" spans="1:1" x14ac:dyDescent="0.2">
      <c r="A8" s="21" t="str">
        <f>"    &lt;valid age="&amp;CHAR(34)&amp;Schedules!C35&amp;CHAR(34)&amp;" interval="&amp;CHAR(34)&amp;Schedules!D35&amp;CHAR(34)&amp;" grace="&amp;CHAR(34)&amp;Schedules!E35&amp;CHAR(34)&amp;"/&gt;"</f>
        <v xml:space="preserve">    &lt;valid age="12 months" interval="" grace="4 days"/&gt;</v>
      </c>
    </row>
    <row r="9" spans="1:1" x14ac:dyDescent="0.2">
      <c r="A9" s="21" t="str">
        <f>"    &lt;early age="&amp;CHAR(34)&amp;Schedules!C36&amp;CHAR(34)&amp;" interval="&amp;CHAR(34)&amp;Schedules!D36&amp;CHAR(34)&amp;" grace="&amp;CHAR(34)&amp;Schedules!E36&amp;CHAR(34)&amp;"/&gt;"</f>
        <v xml:space="preserve">    &lt;early age="" interval="" grace=""/&gt;</v>
      </c>
    </row>
    <row r="10" spans="1:1" x14ac:dyDescent="0.2">
      <c r="A10" s="21" t="str">
        <f>"    &lt;due age="&amp;CHAR(34)&amp;Schedules!C37&amp;CHAR(34)&amp;" interval="&amp;CHAR(34)&amp;Schedules!D37&amp;CHAR(34)&amp;" grace="&amp;CHAR(34)&amp;Schedules!E37&amp;CHAR(34)&amp;"/&gt;"</f>
        <v xml:space="preserve">    &lt;due age="12 months" interval="" grace=""/&gt;</v>
      </c>
    </row>
    <row r="11" spans="1:1" x14ac:dyDescent="0.2">
      <c r="A11" s="21" t="str">
        <f>"    &lt;overdue age="&amp;CHAR(34)&amp;Schedules!C38&amp;CHAR(34)&amp;" interval="&amp;CHAR(34)&amp;Schedules!D38&amp;CHAR(34)&amp;" grace="&amp;CHAR(34)&amp;Schedules!E38&amp;CHAR(34)&amp;"/&gt;"</f>
        <v xml:space="preserve">    &lt;overdue age="24 months" interval="6 months" grace=""/&gt;</v>
      </c>
    </row>
    <row r="12" spans="1:1" x14ac:dyDescent="0.2">
      <c r="A12" s="21" t="str">
        <f>"    &lt;finished age="&amp;CHAR(34)&amp;Schedules!C39&amp;CHAR(34)&amp;" interval="&amp;CHAR(34)&amp;Schedules!D39&amp;CHAR(34)&amp;" grace="&amp;CHAR(34)&amp;Schedules!E39&amp;CHAR(34)&amp;"/&gt;"</f>
        <v xml:space="preserve">    &lt;finished age="150 years" interval="" grace=""/&gt;</v>
      </c>
    </row>
    <row r="13" spans="1:1" x14ac:dyDescent="0.2">
      <c r="A13" s="21" t="str">
        <f>"    &lt;after-invalid interval="&amp;CHAR(34)&amp;Schedules!D40&amp;CHAR(34)&amp;" grace="&amp;CHAR(34)&amp;Schedules!E40&amp;CHAR(34)&amp;"/&gt;"</f>
        <v xml:space="preserve">    &lt;after-invalid interval="0 days" grace=""/&gt;</v>
      </c>
    </row>
    <row r="14" spans="1:1" x14ac:dyDescent="0.2">
      <c r="A14" s="21" t="str">
        <f>"    &lt;before-previous interval="&amp;CHAR(34)&amp;Schedules!D41&amp;CHAR(34)&amp;"/&gt;"</f>
        <v xml:space="preserve">    &lt;before-previous interval=""/&gt;</v>
      </c>
    </row>
    <row r="15" spans="1:1" x14ac:dyDescent="0.2">
      <c r="A15" s="21" t="str">
        <f>"    &lt;assumeComplete age="&amp;CHAR(34)&amp;Schedules!C42&amp;CHAR(34)&amp;" reason="&amp;CHAR(34)&amp;Schedules!E42&amp;CHAR(34)&amp;"/&gt;"</f>
        <v xml:space="preserve">    &lt;assumeComplete age="18 years" reason="Adult assumed to have completed Hep A series. "/&gt;</v>
      </c>
    </row>
    <row r="16" spans="1:1" x14ac:dyDescent="0.2">
      <c r="A16" s="21" t="str">
        <f>"    &lt;indicate vaccineName="&amp;CHAR(34)&amp;Schedules!B45&amp;CHAR(34)&amp;" schedule="&amp;CHAR(34)&amp;Schedules!C45&amp;CHAR(34)&amp;" age="&amp;CHAR(34)&amp;Schedules!D45&amp;CHAR(34)&amp;" reason="&amp;CHAR(34)&amp;Schedules!E45&amp;CHAR(34)&amp;"/&gt;"</f>
        <v xml:space="preserve">    &lt;indicate vaccineName="Child" schedule="P2" age="19 years" reason=""/&gt;</v>
      </c>
    </row>
    <row r="17" spans="1:1" x14ac:dyDescent="0.2">
      <c r="A17" s="21" t="str">
        <f>"    &lt;indicate vaccineName="&amp;CHAR(34)&amp;Schedules!B46&amp;CHAR(34)&amp;" schedule="&amp;CHAR(34)&amp;Schedules!C46&amp;CHAR(34)&amp;" age="&amp;CHAR(34)&amp;Schedules!D46&amp;CHAR(34)&amp;" reason="&amp;CHAR(34)&amp;Schedules!E46&amp;CHAR(34)&amp;"/&gt;"</f>
        <v xml:space="preserve">    &lt;indicate vaccineName="Child" schedule="INVALID" age="" reason=""/&gt;</v>
      </c>
    </row>
    <row r="18" spans="1:1" x14ac:dyDescent="0.2">
      <c r="A18" s="21" t="str">
        <f>"    &lt;indicate vaccineName="&amp;CHAR(34)&amp;Schedules!B47&amp;CHAR(34)&amp;" schedule="&amp;CHAR(34)&amp;Schedules!C47&amp;CHAR(34)&amp;" age="&amp;CHAR(34)&amp;Schedules!D47&amp;CHAR(34)&amp;" reason="&amp;CHAR(34)&amp;Schedules!E47&amp;CHAR(34)&amp;"/&gt;"</f>
        <v xml:space="preserve">    &lt;indicate vaccineName="Twinrix" schedule="INVALID" age="18 years" reason=""/&gt;</v>
      </c>
    </row>
    <row r="19" spans="1:1" x14ac:dyDescent="0.2">
      <c r="A19" s="21" t="str">
        <f>"    &lt;indicate vaccineName="&amp;CHAR(34)&amp;Schedules!B48&amp;CHAR(34)&amp;" schedule="&amp;CHAR(34)&amp;Schedules!C48&amp;CHAR(34)&amp;" age="&amp;CHAR(34)&amp;Schedules!D48&amp;CHAR(34)&amp;" reason="&amp;CHAR(34)&amp;Schedules!E48&amp;CHAR(34)&amp;"/&gt;"</f>
        <v xml:space="preserve">    &lt;indicate vaccineName="Twinrix" schedule="A2" age="" reason="Switching to Twinrix 3 dose schedule."/&gt;</v>
      </c>
    </row>
    <row r="20" spans="1:1" x14ac:dyDescent="0.2">
      <c r="A20" s="21" t="str">
        <f>"    &lt;indicate vaccineName="&amp;CHAR(34)&amp;Schedules!B49&amp;CHAR(34)&amp;" schedule="&amp;CHAR(34)&amp;Schedules!C49&amp;CHAR(34)&amp;" age="&amp;CHAR(34)&amp;Schedules!D49&amp;CHAR(34)&amp;" reason="&amp;CHAR(34)&amp;Schedules!E49&amp;CHAR(34)&amp;"/&gt;"</f>
        <v xml:space="preserve">    &lt;indicate vaccineName="Adult" schedule="INVALID" age="18 years" reason=""/&gt;</v>
      </c>
    </row>
    <row r="21" spans="1:1" x14ac:dyDescent="0.2">
      <c r="A21" s="21" t="str">
        <f>"    &lt;indicate vaccineName="&amp;CHAR(34)&amp;Schedules!B50&amp;CHAR(34)&amp;" schedule="&amp;CHAR(34)&amp;Schedules!C50&amp;CHAR(34)&amp;" age="&amp;CHAR(34)&amp;Schedules!D50&amp;CHAR(34)&amp;" reason="&amp;CHAR(34)&amp;Schedules!E50&amp;CHAR(34)&amp;"/&gt;"</f>
        <v xml:space="preserve">    &lt;indicate vaccineName="Adult" schedule="P2" age="" reason=""/&gt;</v>
      </c>
    </row>
    <row r="22" spans="1:1" x14ac:dyDescent="0.2">
      <c r="A22" s="21" t="str">
        <f>"    &lt;indicate vaccineName="&amp;CHAR(34)&amp;Schedules!B51&amp;CHAR(34)&amp;" schedule="&amp;CHAR(34)&amp;Schedules!C51&amp;CHAR(34)&amp;" age="&amp;CHAR(34)&amp;Schedules!D51&amp;CHAR(34)&amp;" reason="&amp;CHAR(34)&amp;Schedules!E51&amp;CHAR(34)&amp;"/&gt;"</f>
        <v xml:space="preserve">    &lt;indicate vaccineName="Assume Comp" schedule="COMPLETE" age="" reason="Assuming adult received full Hep A series."/&gt;</v>
      </c>
    </row>
    <row r="23" spans="1:1" x14ac:dyDescent="0.2">
      <c r="A23" s="21" t="str">
        <f>"  &lt;/schedule&gt;"</f>
        <v xml:space="preserve">  &lt;/schedule&gt;</v>
      </c>
    </row>
    <row r="24" spans="1:1" x14ac:dyDescent="0.2">
      <c r="A24" s="21" t="str">
        <f>"  &lt;schedule scheduleName="&amp;CHAR(34)&amp;Schedules!B57&amp;CHAR(34)&amp;" dose="&amp;CHAR(34)&amp;Schedules!C57&amp;CHAR(34)&amp;" indication="&amp;CHAR(34)&amp;Schedules!D57&amp;CHAR(34)&amp;" label="&amp;CHAR(34)&amp;Schedules!E56&amp;CHAR(34)&amp;"&gt;"</f>
        <v xml:space="preserve">  &lt;schedule scheduleName="P2" dose="2" indication="" label="booster"&gt;</v>
      </c>
    </row>
    <row r="25" spans="1:1" x14ac:dyDescent="0.2">
      <c r="A25" s="20" t="str">
        <f>"    &lt;pos row="&amp;CHAR(34)&amp;Schedules!C77&amp;CHAR(34)&amp;" column="&amp;CHAR(34)&amp;Schedules!C76&amp;CHAR(34)&amp;"/&gt;"</f>
        <v xml:space="preserve">    &lt;pos row="2" column="1"/&gt;</v>
      </c>
    </row>
    <row r="26" spans="1:1" x14ac:dyDescent="0.2">
      <c r="A26" s="21" t="str">
        <f>"    &lt;valid age="&amp;CHAR(34)&amp;Schedules!C60&amp;CHAR(34)&amp;" interval="&amp;CHAR(34)&amp;Schedules!D60&amp;CHAR(34)&amp;" grace="&amp;CHAR(34)&amp;Schedules!E60&amp;CHAR(34)&amp;"/&gt;"</f>
        <v xml:space="preserve">    &lt;valid age="" interval="6 months" grace="4 days"/&gt;</v>
      </c>
    </row>
    <row r="27" spans="1:1" x14ac:dyDescent="0.2">
      <c r="A27" s="21" t="str">
        <f>"    &lt;early age="&amp;CHAR(34)&amp;Schedules!C61&amp;CHAR(34)&amp;" interval="&amp;CHAR(34)&amp;Schedules!D61&amp;CHAR(34)&amp;" grace="&amp;CHAR(34)&amp;Schedules!E61&amp;CHAR(34)&amp;"/&gt;"</f>
        <v xml:space="preserve">    &lt;early age="" interval="" grace=""/&gt;</v>
      </c>
    </row>
    <row r="28" spans="1:1" x14ac:dyDescent="0.2">
      <c r="A28" s="21" t="str">
        <f>"    &lt;due age="&amp;CHAR(34)&amp;Schedules!C62&amp;CHAR(34)&amp;" interval="&amp;CHAR(34)&amp;Schedules!D62&amp;CHAR(34)&amp;" grace="&amp;CHAR(34)&amp;Schedules!E62&amp;CHAR(34)&amp;"/&gt;"</f>
        <v xml:space="preserve">    &lt;due age="18 months" interval="" grace=""/&gt;</v>
      </c>
    </row>
    <row r="29" spans="1:1" x14ac:dyDescent="0.2">
      <c r="A29" s="21" t="str">
        <f>"    &lt;overdue age="&amp;CHAR(34)&amp;Schedules!C63&amp;CHAR(34)&amp;" interval="&amp;CHAR(34)&amp;Schedules!D63&amp;CHAR(34)&amp;" grace="&amp;CHAR(34)&amp;Schedules!E63&amp;CHAR(34)&amp;"/&gt;"</f>
        <v xml:space="preserve">    &lt;overdue age="42 months" interval="" grace=""/&gt;</v>
      </c>
    </row>
    <row r="30" spans="1:1" x14ac:dyDescent="0.2">
      <c r="A30" s="21" t="str">
        <f>"    &lt;finished age="&amp;CHAR(34)&amp;Schedules!C64&amp;CHAR(34)&amp;" interval="&amp;CHAR(34)&amp;Schedules!D64&amp;CHAR(34)&amp;" grace="&amp;CHAR(34)&amp;Schedules!E64&amp;CHAR(34)&amp;"/&gt;"</f>
        <v xml:space="preserve">    &lt;finished age="150 years" interval="" grace=""/&gt;</v>
      </c>
    </row>
    <row r="31" spans="1:1" x14ac:dyDescent="0.2">
      <c r="A31" s="21" t="str">
        <f>"    &lt;after-invalid interval="&amp;CHAR(34)&amp;Schedules!D65&amp;CHAR(34)&amp;" grace="&amp;CHAR(34)&amp;Schedules!E65&amp;CHAR(34)&amp;"/&gt;"</f>
        <v xml:space="preserve">    &lt;after-invalid interval="6 months" grace="6 months"/&gt;</v>
      </c>
    </row>
    <row r="32" spans="1:1" x14ac:dyDescent="0.2">
      <c r="A32" s="21" t="str">
        <f>"    &lt;before-previous interval="&amp;CHAR(34)&amp;Schedules!D66&amp;CHAR(34)&amp;"/&gt;"</f>
        <v xml:space="preserve">    &lt;before-previous interval=""/&gt;</v>
      </c>
    </row>
    <row r="33" spans="1:1" x14ac:dyDescent="0.2">
      <c r="A33" s="21" t="str">
        <f>"    &lt;indicate vaccineName="&amp;CHAR(34)&amp;Schedules!B69&amp;CHAR(34)&amp;" schedule="&amp;CHAR(34)&amp;Schedules!C69&amp;CHAR(34)&amp;" age="&amp;CHAR(34)&amp;Schedules!D69&amp;CHAR(34)&amp;" reason="&amp;CHAR(34)&amp;Schedules!E69&amp;CHAR(34)&amp;"/&gt;"</f>
        <v xml:space="preserve">    &lt;indicate vaccineName="Child" schedule="COMPLETE" age="19 years" reason=""/&gt;</v>
      </c>
    </row>
    <row r="34" spans="1:1" x14ac:dyDescent="0.2">
      <c r="A34" s="21" t="str">
        <f>"    &lt;indicate vaccineName="&amp;CHAR(34)&amp;Schedules!B70&amp;CHAR(34)&amp;" schedule="&amp;CHAR(34)&amp;Schedules!C70&amp;CHAR(34)&amp;" age="&amp;CHAR(34)&amp;Schedules!D70&amp;CHAR(34)&amp;" reason="&amp;CHAR(34)&amp;Schedules!E70&amp;CHAR(34)&amp;"/&gt;"</f>
        <v xml:space="preserve">    &lt;indicate vaccineName="Child" schedule="INVALID" age="" reason=""/&gt;</v>
      </c>
    </row>
    <row r="35" spans="1:1" x14ac:dyDescent="0.2">
      <c r="A35" s="21" t="str">
        <f>"    &lt;indicate vaccineName="&amp;CHAR(34)&amp;Schedules!B71&amp;CHAR(34)&amp;" schedule="&amp;CHAR(34)&amp;Schedules!C71&amp;CHAR(34)&amp;" age="&amp;CHAR(34)&amp;Schedules!D71&amp;CHAR(34)&amp;" reason="&amp;CHAR(34)&amp;Schedules!E71&amp;CHAR(34)&amp;"/&gt;"</f>
        <v xml:space="preserve">    &lt;indicate vaccineName="Twinrix" schedule="INVALID" age="18 years" reason=""/&gt;</v>
      </c>
    </row>
    <row r="36" spans="1:1" x14ac:dyDescent="0.2">
      <c r="A36" s="21" t="str">
        <f>"    &lt;indicate vaccineName="&amp;CHAR(34)&amp;Schedules!B72&amp;CHAR(34)&amp;" schedule="&amp;CHAR(34)&amp;Schedules!C72&amp;CHAR(34)&amp;" age="&amp;CHAR(34)&amp;Schedules!D72&amp;CHAR(34)&amp;" reason="&amp;CHAR(34)&amp;Schedules!E72&amp;CHAR(34)&amp;"/&gt;"</f>
        <v xml:space="preserve">    &lt;indicate vaccineName="Twinrix" schedule="A3" age="" reason="Switching to Twinrix 3 dose schedule."/&gt;</v>
      </c>
    </row>
    <row r="37" spans="1:1" x14ac:dyDescent="0.2">
      <c r="A37" s="21" t="str">
        <f>"    &lt;indicate vaccineName="&amp;CHAR(34)&amp;Schedules!B73&amp;CHAR(34)&amp;" schedule="&amp;CHAR(34)&amp;Schedules!C73&amp;CHAR(34)&amp;" age="&amp;CHAR(34)&amp;Schedules!D73&amp;CHAR(34)&amp;" reason="&amp;CHAR(34)&amp;Schedules!E73&amp;CHAR(34)&amp;"/&gt;"</f>
        <v xml:space="preserve">    &lt;indicate vaccineName="Adult" schedule="INVALID" age="18 years" reason=""/&gt;</v>
      </c>
    </row>
    <row r="38" spans="1:1" x14ac:dyDescent="0.2">
      <c r="A38" s="21" t="str">
        <f>"    &lt;indicate vaccineName="&amp;CHAR(34)&amp;Schedules!B74&amp;CHAR(34)&amp;" schedule="&amp;CHAR(34)&amp;Schedules!C74&amp;CHAR(34)&amp;" age="&amp;CHAR(34)&amp;Schedules!D74&amp;CHAR(34)&amp;" reason="&amp;CHAR(34)&amp;Schedules!E74&amp;CHAR(34)&amp;"/&gt;"</f>
        <v xml:space="preserve">    &lt;indicate vaccineName="Adult" schedule="COMPLETE" age="" reason=""/&gt;</v>
      </c>
    </row>
    <row r="39" spans="1:1" x14ac:dyDescent="0.2">
      <c r="A39" s="21" t="str">
        <f>"    &lt;indicate vaccineName="&amp;CHAR(34)&amp;Schedules!B75&amp;CHAR(34)&amp;" schedule="&amp;CHAR(34)&amp;Schedules!C75&amp;CHAR(34)&amp;" age="&amp;CHAR(34)&amp;Schedules!D75&amp;CHAR(34)&amp;" reason="&amp;CHAR(34)&amp;Schedules!E75&amp;CHAR(34)&amp;"/&gt;"</f>
        <v xml:space="preserve">    &lt;indicate vaccineName="Assume Comp" schedule="COMPLETE" age="" reason="Assuming adult received full Hep A series."/&gt;</v>
      </c>
    </row>
    <row r="40" spans="1:1" x14ac:dyDescent="0.2">
      <c r="A40" s="21" t="str">
        <f>"  &lt;/schedule&gt;"</f>
        <v xml:space="preserve">  &lt;/schedule&gt;</v>
      </c>
    </row>
    <row r="41" spans="1:1" x14ac:dyDescent="0.2">
      <c r="A41" s="21" t="str">
        <f>"  &lt;schedule scheduleName="&amp;CHAR(34)&amp;Schedules!B81&amp;CHAR(34)&amp;" dose="&amp;CHAR(34)&amp;Schedules!C81&amp;CHAR(34)&amp;" indication="&amp;CHAR(34)&amp;Schedules!D81&amp;CHAR(34)&amp;" label="&amp;CHAR(34)&amp;Schedules!E80&amp;CHAR(34)&amp;"&gt;"</f>
        <v xml:space="preserve">  &lt;schedule scheduleName="A2" dose="2" indication="" label="2nd adult"&gt;</v>
      </c>
    </row>
    <row r="42" spans="1:1" x14ac:dyDescent="0.2">
      <c r="A42" s="20" t="str">
        <f>"    &lt;pos row="&amp;CHAR(34)&amp;Schedules!C98&amp;CHAR(34)&amp;" column="&amp;CHAR(34)&amp;Schedules!C97&amp;CHAR(34)&amp;"/&gt;"</f>
        <v xml:space="preserve">    &lt;pos row="2" column="2"/&gt;</v>
      </c>
    </row>
    <row r="43" spans="1:1" x14ac:dyDescent="0.2">
      <c r="A43" s="21" t="str">
        <f>"    &lt;valid age="&amp;CHAR(34)&amp;Schedules!C84&amp;CHAR(34)&amp;" interval="&amp;CHAR(34)&amp;Schedules!D84&amp;CHAR(34)&amp;" grace="&amp;CHAR(34)&amp;Schedules!E84&amp;CHAR(34)&amp;"/&gt;"</f>
        <v xml:space="preserve">    &lt;valid age="" interval="4 weeks" grace="4 days"/&gt;</v>
      </c>
    </row>
    <row r="44" spans="1:1" x14ac:dyDescent="0.2">
      <c r="A44" s="21" t="str">
        <f>"    &lt;early age="&amp;CHAR(34)&amp;Schedules!C85&amp;CHAR(34)&amp;" interval="&amp;CHAR(34)&amp;Schedules!D85&amp;CHAR(34)&amp;" grace="&amp;CHAR(34)&amp;Schedules!E85&amp;CHAR(34)&amp;"/&gt;"</f>
        <v xml:space="preserve">    &lt;early age="" interval="" grace=""/&gt;</v>
      </c>
    </row>
    <row r="45" spans="1:1" x14ac:dyDescent="0.2">
      <c r="A45" s="21" t="str">
        <f>"    &lt;due age="&amp;CHAR(34)&amp;Schedules!C86&amp;CHAR(34)&amp;" interval="&amp;CHAR(34)&amp;Schedules!D86&amp;CHAR(34)&amp;" grace="&amp;CHAR(34)&amp;Schedules!E86&amp;CHAR(34)&amp;"/&gt;"</f>
        <v xml:space="preserve">    &lt;due age="" interval="1 month" grace=""/&gt;</v>
      </c>
    </row>
    <row r="46" spans="1:1" x14ac:dyDescent="0.2">
      <c r="A46" s="21" t="str">
        <f>"    &lt;overdue age="&amp;CHAR(34)&amp;Schedules!C87&amp;CHAR(34)&amp;" interval="&amp;CHAR(34)&amp;Schedules!D87&amp;CHAR(34)&amp;" grace="&amp;CHAR(34)&amp;Schedules!E87&amp;CHAR(34)&amp;"/&gt;"</f>
        <v xml:space="preserve">    &lt;overdue age="" interval="2 months" grace=""/&gt;</v>
      </c>
    </row>
    <row r="47" spans="1:1" x14ac:dyDescent="0.2">
      <c r="A47" s="21" t="str">
        <f>"    &lt;finished age="&amp;CHAR(34)&amp;Schedules!C88&amp;CHAR(34)&amp;" interval="&amp;CHAR(34)&amp;Schedules!D88&amp;CHAR(34)&amp;" grace="&amp;CHAR(34)&amp;Schedules!E88&amp;CHAR(34)&amp;"/&gt;"</f>
        <v xml:space="preserve">    &lt;finished age="150 years" interval="" grace=""/&gt;</v>
      </c>
    </row>
    <row r="48" spans="1:1" x14ac:dyDescent="0.2">
      <c r="A48" s="21" t="str">
        <f>"    &lt;after-invalid interval="&amp;CHAR(34)&amp;Schedules!D89&amp;CHAR(34)&amp;" grace="&amp;CHAR(34)&amp;Schedules!E89&amp;CHAR(34)&amp;"/&gt;"</f>
        <v xml:space="preserve">    &lt;after-invalid interval="4 weeks" grace="4 days"/&gt;</v>
      </c>
    </row>
    <row r="49" spans="1:1" x14ac:dyDescent="0.2">
      <c r="A49" s="21" t="str">
        <f>"    &lt;before-previous interval="&amp;CHAR(34)&amp;Schedules!D90&amp;CHAR(34)&amp;"/&gt;"</f>
        <v xml:space="preserve">    &lt;before-previous interval=""/&gt;</v>
      </c>
    </row>
    <row r="50" spans="1:1" x14ac:dyDescent="0.2">
      <c r="A50" s="21" t="str">
        <f>"    &lt;indicate vaccineName="&amp;CHAR(34)&amp;Schedules!B93&amp;CHAR(34)&amp;" schedule="&amp;CHAR(34)&amp;Schedules!C93&amp;CHAR(34)&amp;" age="&amp;CHAR(34)&amp;Schedules!D93&amp;CHAR(34)&amp;" reason="&amp;CHAR(34)&amp;Schedules!E93&amp;CHAR(34)&amp;"/&gt;"</f>
        <v xml:space="preserve">    &lt;indicate vaccineName="Child" schedule="INVALID" age="" reason=""/&gt;</v>
      </c>
    </row>
    <row r="51" spans="1:1" x14ac:dyDescent="0.2">
      <c r="A51" s="21" t="str">
        <f>"    &lt;indicate vaccineName="&amp;CHAR(34)&amp;Schedules!B94&amp;CHAR(34)&amp;" schedule="&amp;CHAR(34)&amp;Schedules!C94&amp;CHAR(34)&amp;" age="&amp;CHAR(34)&amp;Schedules!D94&amp;CHAR(34)&amp;" reason="&amp;CHAR(34)&amp;Schedules!E94&amp;CHAR(34)&amp;"/&gt;"</f>
        <v xml:space="preserve">    &lt;indicate vaccineName="Twinrix" schedule="A3" age="" reason=""/&gt;</v>
      </c>
    </row>
    <row r="52" spans="1:1" x14ac:dyDescent="0.2">
      <c r="A52" s="21" t="str">
        <f>"    &lt;indicate vaccineName="&amp;CHAR(34)&amp;Schedules!B95&amp;CHAR(34)&amp;" schedule="&amp;CHAR(34)&amp;Schedules!C95&amp;CHAR(34)&amp;" age="&amp;CHAR(34)&amp;Schedules!D95&amp;CHAR(34)&amp;" reason="&amp;CHAR(34)&amp;Schedules!E95&amp;CHAR(34)&amp;"/&gt;"</f>
        <v xml:space="preserve">    &lt;indicate vaccineName="Adult" schedule="A3" age="" reason=""/&gt;</v>
      </c>
    </row>
    <row r="53" spans="1:1" x14ac:dyDescent="0.2">
      <c r="A53" s="21" t="str">
        <f>"    &lt;indicate vaccineName="&amp;CHAR(34)&amp;Schedules!B96&amp;CHAR(34)&amp;" schedule="&amp;CHAR(34)&amp;Schedules!C96&amp;CHAR(34)&amp;" age="&amp;CHAR(34)&amp;Schedules!D96&amp;CHAR(34)&amp;" reason="&amp;CHAR(34)&amp;Schedules!E96&amp;CHAR(34)&amp;"/&gt;"</f>
        <v xml:space="preserve">    &lt;indicate vaccineName="Assume Comp" schedule="COMPLETE" age="" reason="Assuming adult received full Hep A series."/&gt;</v>
      </c>
    </row>
    <row r="54" spans="1:1" x14ac:dyDescent="0.2">
      <c r="A54" s="21" t="str">
        <f>"  &lt;/schedule&gt;"</f>
        <v xml:space="preserve">  &lt;/schedule&gt;</v>
      </c>
    </row>
    <row r="55" spans="1:1" x14ac:dyDescent="0.2">
      <c r="A55" s="21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scheduleName="A3" dose="3" indication="" label="3rd adult"&gt;</v>
      </c>
    </row>
    <row r="56" spans="1:1" x14ac:dyDescent="0.2">
      <c r="A56" s="20" t="str">
        <f>"    &lt;pos row="&amp;CHAR(34)&amp;Schedules!C117&amp;CHAR(34)&amp;" column="&amp;CHAR(34)&amp;Schedules!C116&amp;CHAR(34)&amp;"/&gt;"</f>
        <v xml:space="preserve">    &lt;pos row="2" column="3"/&gt;</v>
      </c>
    </row>
    <row r="57" spans="1:1" x14ac:dyDescent="0.2">
      <c r="A57" s="21" t="str">
        <f>"    &lt;valid age="&amp;CHAR(34)&amp;Schedules!C104&amp;CHAR(34)&amp;" interval="&amp;CHAR(34)&amp;Schedules!D104&amp;CHAR(34)&amp;" grace="&amp;CHAR(34)&amp;Schedules!E104&amp;CHAR(34)&amp;"/&gt;"</f>
        <v xml:space="preserve">    &lt;valid age="" interval="5 months" grace="4 days"/&gt;</v>
      </c>
    </row>
    <row r="58" spans="1:1" x14ac:dyDescent="0.2">
      <c r="A58" s="21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59" spans="1:1" x14ac:dyDescent="0.2">
      <c r="A59" s="21" t="str">
        <f>"    &lt;due age="&amp;CHAR(34)&amp;Schedules!C106&amp;CHAR(34)&amp;" interval="&amp;CHAR(34)&amp;Schedules!D106&amp;CHAR(34)&amp;" grace="&amp;CHAR(34)&amp;Schedules!E106&amp;CHAR(34)&amp;"/&gt;"</f>
        <v xml:space="preserve">    &lt;due age="" interval="6 months" grace=""/&gt;</v>
      </c>
    </row>
    <row r="60" spans="1:1" x14ac:dyDescent="0.2">
      <c r="A60" s="21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age="" interval="7 months" grace=""/&gt;</v>
      </c>
    </row>
    <row r="61" spans="1:1" x14ac:dyDescent="0.2">
      <c r="A61" s="21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age="150 years" interval="" grace=""/&gt;</v>
      </c>
    </row>
    <row r="62" spans="1:1" x14ac:dyDescent="0.2">
      <c r="A62" s="21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63" spans="1:1" x14ac:dyDescent="0.2">
      <c r="A63" s="21" t="str">
        <f>"    &lt;before-previous interval="&amp;CHAR(34)&amp;Schedules!D110&amp;CHAR(34)&amp;"/&gt;"</f>
        <v xml:space="preserve">    &lt;before-previous interval=""/&gt;</v>
      </c>
    </row>
    <row r="64" spans="1:1" x14ac:dyDescent="0.2">
      <c r="A64" s="21" t="str">
        <f>"    &lt;indicate vaccineName="&amp;CHAR(34)&amp;Schedules!B113&amp;CHAR(34)&amp;" schedule="&amp;CHAR(34)&amp;Schedules!C113&amp;CHAR(34)&amp;" age="&amp;CHAR(34)&amp;Schedules!D113&amp;CHAR(34)&amp;" reason="&amp;CHAR(34)&amp;Schedules!E113&amp;CHAR(34)&amp;"/&gt;"</f>
        <v xml:space="preserve">    &lt;indicate vaccineName="Twinrix" schedule="COMPLETE" age="" reason=""/&gt;</v>
      </c>
    </row>
    <row r="65" spans="1:1" x14ac:dyDescent="0.2">
      <c r="A65" s="21" t="str">
        <f>"    &lt;indicate vaccineName="&amp;CHAR(34)&amp;Schedules!B114&amp;CHAR(34)&amp;" schedule="&amp;CHAR(34)&amp;Schedules!C114&amp;CHAR(34)&amp;" age="&amp;CHAR(34)&amp;Schedules!D114&amp;CHAR(34)&amp;" reason="&amp;CHAR(34)&amp;Schedules!E114&amp;CHAR(34)&amp;"/&gt;"</f>
        <v xml:space="preserve">    &lt;indicate vaccineName="Adult" schedule="COMPLETE" age="" reason=""/&gt;</v>
      </c>
    </row>
    <row r="66" spans="1:1" x14ac:dyDescent="0.2">
      <c r="A66" s="21" t="str">
        <f>"    &lt;indicate vaccineName="&amp;CHAR(34)&amp;Schedules!B115&amp;CHAR(34)&amp;" schedule="&amp;CHAR(34)&amp;Schedules!C115&amp;CHAR(34)&amp;" age="&amp;CHAR(34)&amp;Schedules!D115&amp;CHAR(34)&amp;" reason="&amp;CHAR(34)&amp;Schedules!E115&amp;CHAR(34)&amp;"/&gt;"</f>
        <v xml:space="preserve">    &lt;indicate vaccineName="Assume Comp" schedule="COMPLETE" age="" reason="Assuming adult received full Hep A series."/&gt;</v>
      </c>
    </row>
    <row r="67" spans="1:1" x14ac:dyDescent="0.2">
      <c r="A67" s="21" t="str">
        <f>"  &lt;/schedule&gt;"</f>
        <v xml:space="preserve">  &lt;/schedule&gt;</v>
      </c>
    </row>
    <row r="68" spans="1:1" x14ac:dyDescent="0.2">
      <c r="A68" s="2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B17" sqref="B17"/>
    </sheetView>
  </sheetViews>
  <sheetFormatPr defaultColWidth="11.5703125" defaultRowHeight="12.75" x14ac:dyDescent="0.2"/>
  <cols>
    <col min="1" max="1" width="1.28515625" style="22" customWidth="1"/>
    <col min="2" max="2" width="19.42578125" style="22" customWidth="1"/>
    <col min="3" max="3" width="12.28515625" style="23" customWidth="1"/>
    <col min="4" max="4" width="6" style="23" customWidth="1"/>
    <col min="5" max="5" width="8.140625" style="23" customWidth="1"/>
    <col min="6" max="6" width="2.28515625" style="22" customWidth="1"/>
    <col min="7" max="7" width="11.140625" style="23" customWidth="1"/>
    <col min="8" max="8" width="6" style="23" customWidth="1"/>
    <col min="9" max="12" width="9" style="23" customWidth="1"/>
    <col min="13" max="13" width="2.28515625" style="22" customWidth="1"/>
    <col min="14" max="14" width="8.5703125" style="23" customWidth="1"/>
    <col min="15" max="15" width="10" style="22" customWidth="1"/>
    <col min="16" max="16" width="97" style="22" customWidth="1"/>
    <col min="17" max="16384" width="11.5703125" style="22"/>
  </cols>
  <sheetData>
    <row r="1" spans="1:16" ht="18" x14ac:dyDescent="0.25">
      <c r="A1" s="22" t="s">
        <v>62</v>
      </c>
      <c r="B1" s="24" t="s">
        <v>63</v>
      </c>
    </row>
    <row r="2" spans="1:16" x14ac:dyDescent="0.2">
      <c r="B2" s="5" t="s">
        <v>64</v>
      </c>
      <c r="C2" s="42" t="s">
        <v>4</v>
      </c>
      <c r="D2" s="42"/>
      <c r="E2" s="5" t="s">
        <v>65</v>
      </c>
      <c r="G2" s="5" t="s">
        <v>17</v>
      </c>
      <c r="H2" s="5" t="s">
        <v>18</v>
      </c>
      <c r="I2" s="5" t="s">
        <v>29</v>
      </c>
      <c r="J2" s="5" t="s">
        <v>34</v>
      </c>
      <c r="K2" s="5" t="s">
        <v>36</v>
      </c>
      <c r="L2" s="5" t="s">
        <v>39</v>
      </c>
      <c r="N2" s="17" t="s">
        <v>66</v>
      </c>
      <c r="O2" s="17" t="s">
        <v>65</v>
      </c>
      <c r="P2" s="17" t="s">
        <v>67</v>
      </c>
    </row>
    <row r="3" spans="1:16" x14ac:dyDescent="0.2">
      <c r="B3" s="25" t="s">
        <v>68</v>
      </c>
      <c r="C3" s="26"/>
      <c r="D3" s="27"/>
      <c r="E3" s="28">
        <v>38626</v>
      </c>
      <c r="G3" s="4" t="s">
        <v>22</v>
      </c>
      <c r="H3" s="4">
        <v>1</v>
      </c>
      <c r="I3" s="29">
        <v>38991</v>
      </c>
      <c r="J3" s="29">
        <v>38991</v>
      </c>
      <c r="K3" s="29">
        <v>39356</v>
      </c>
      <c r="L3" s="29">
        <v>93412</v>
      </c>
      <c r="N3" s="30" t="s">
        <v>69</v>
      </c>
      <c r="O3" s="31">
        <v>39547</v>
      </c>
      <c r="P3" s="30" t="str">
        <f t="shared" ref="P3:P13" si="0">IF(OR(D3="? ? ?",B3=""),"","testF("&amp;CHAR(34)&amp;B3&amp;CHAR(34)&amp;", "&amp;CHAR(34)&amp;TEXT(E3,"MM/DD/YYYY")&amp;CHAR(34)&amp;","&amp;TEXT(D3,"0")&amp;", "&amp;CHAR(34)&amp;G3&amp;CHAR(34)&amp;", "&amp;CHAR(34)&amp;H3&amp;CHAR(34)&amp;",  "&amp;CHAR(34)&amp;TEXT(I3,"MM/DD/YYYY")&amp;CHAR(34)&amp;",  "&amp;CHAR(34)&amp;TEXT(J3,"MM/DD/YYYY")&amp;CHAR(34)&amp;",  "&amp;CHAR(34)&amp;TEXT(K3,"MM/DD/YYYY")&amp;CHAR(34)&amp;",  "&amp;CHAR(34)&amp;TEXT(L3,"MM/DD/YYYY")&amp;CHAR(34)&amp;");")</f>
        <v>testF("Fairfield", "10/01/2005",0, "P1", "1",  "10/01/2006",  "10/01/2006",  "10/01/2007",  "10/01/2155");</v>
      </c>
    </row>
    <row r="4" spans="1:16" x14ac:dyDescent="0.2">
      <c r="B4" s="32" t="s">
        <v>70</v>
      </c>
      <c r="C4" s="33" t="s">
        <v>9</v>
      </c>
      <c r="D4" s="12">
        <f>IF(C4="","",IF(ISNA(VLOOKUP(Test!C4,Schedules!F$4:J$28,5)),"? ? ?",VLOOKUP(Test!C4,Schedules!F$4:J$28,5)))</f>
        <v>145</v>
      </c>
      <c r="E4" s="34">
        <v>39052</v>
      </c>
      <c r="G4" s="9" t="s">
        <v>24</v>
      </c>
      <c r="H4" s="9">
        <v>2</v>
      </c>
      <c r="I4" s="34">
        <v>39234</v>
      </c>
      <c r="J4" s="34">
        <v>39234</v>
      </c>
      <c r="K4" s="34">
        <v>39904</v>
      </c>
      <c r="L4" s="34">
        <f>L3</f>
        <v>93412</v>
      </c>
      <c r="N4" s="30" t="s">
        <v>69</v>
      </c>
      <c r="O4" s="31">
        <v>39547</v>
      </c>
      <c r="P4" s="30" t="str">
        <f t="shared" si="0"/>
        <v>testF("Dose 1", "12/01/2006",145, "P2", "2",  "06/01/2007",  "06/01/2007",  "04/01/2009",  "10/01/2155");</v>
      </c>
    </row>
    <row r="5" spans="1:16" x14ac:dyDescent="0.2">
      <c r="B5" s="32" t="s">
        <v>71</v>
      </c>
      <c r="C5" s="33" t="s">
        <v>9</v>
      </c>
      <c r="D5" s="12">
        <f>IF(C5="","",IF(ISNA(VLOOKUP(Test!C5,Schedules!F$4:J$28,5)),"? ? ?",VLOOKUP(Test!C5,Schedules!F$4:J$28,5)))</f>
        <v>145</v>
      </c>
      <c r="E5" s="34">
        <v>39243</v>
      </c>
      <c r="G5" s="9" t="s">
        <v>47</v>
      </c>
      <c r="H5" s="9"/>
      <c r="I5" s="34"/>
      <c r="J5" s="34"/>
      <c r="K5" s="34"/>
      <c r="L5" s="34"/>
      <c r="N5" s="30" t="s">
        <v>69</v>
      </c>
      <c r="O5" s="31">
        <v>39547</v>
      </c>
      <c r="P5" s="30" t="str">
        <f t="shared" si="0"/>
        <v>testF("Dose 2", "06/10/2007",145, "COMPLETE", "",  "01/00/1900",  "01/00/1900",  "01/00/1900",  "01/00/1900");</v>
      </c>
    </row>
    <row r="6" spans="1:16" x14ac:dyDescent="0.2">
      <c r="B6" s="25"/>
      <c r="C6" s="26"/>
      <c r="D6" s="27"/>
      <c r="E6" s="28"/>
      <c r="G6" s="4"/>
      <c r="H6" s="4"/>
      <c r="I6" s="29"/>
      <c r="J6" s="29"/>
      <c r="K6" s="29"/>
      <c r="L6" s="29"/>
      <c r="N6" s="30"/>
      <c r="O6" s="31"/>
      <c r="P6" s="30" t="str">
        <f t="shared" si="0"/>
        <v/>
      </c>
    </row>
    <row r="7" spans="1:16" x14ac:dyDescent="0.2">
      <c r="B7" s="32"/>
      <c r="C7" s="33"/>
      <c r="D7" s="12" t="str">
        <f>IF(C7="","",IF(ISNA(VLOOKUP(Test!C7,Schedules!F$4:J$28,5)),"? ? ?",VLOOKUP(Test!C7,Schedules!F$4:J$28,5)))</f>
        <v/>
      </c>
      <c r="E7" s="34"/>
      <c r="G7" s="9"/>
      <c r="H7" s="9"/>
      <c r="I7" s="34"/>
      <c r="J7" s="34"/>
      <c r="K7" s="34"/>
      <c r="L7" s="34"/>
      <c r="N7" s="30"/>
      <c r="O7" s="31"/>
      <c r="P7" s="30" t="str">
        <f t="shared" si="0"/>
        <v/>
      </c>
    </row>
    <row r="8" spans="1:16" x14ac:dyDescent="0.2">
      <c r="B8" s="32"/>
      <c r="C8" s="33"/>
      <c r="D8" s="12" t="str">
        <f>IF(C8="","",IF(ISNA(VLOOKUP(Test!C8,Schedules!F$4:J$28,5)),"? ? ?",VLOOKUP(Test!C8,Schedules!F$4:J$28,5)))</f>
        <v/>
      </c>
      <c r="E8" s="34"/>
      <c r="G8" s="9"/>
      <c r="H8" s="9"/>
      <c r="I8" s="34"/>
      <c r="J8" s="34"/>
      <c r="K8" s="34"/>
      <c r="L8" s="34"/>
      <c r="N8" s="30"/>
      <c r="O8" s="31"/>
      <c r="P8" s="30" t="str">
        <f t="shared" si="0"/>
        <v/>
      </c>
    </row>
    <row r="9" spans="1:16" x14ac:dyDescent="0.2">
      <c r="B9" s="32"/>
      <c r="C9" s="33"/>
      <c r="D9" s="12" t="str">
        <f>IF(C9="","",IF(ISNA(VLOOKUP(Test!C9,Schedules!F$4:J$28,5)),"? ? ?",VLOOKUP(Test!C9,Schedules!F$4:J$28,5)))</f>
        <v/>
      </c>
      <c r="E9" s="34"/>
      <c r="G9" s="9"/>
      <c r="H9" s="9"/>
      <c r="I9" s="34"/>
      <c r="J9" s="34"/>
      <c r="K9" s="34"/>
      <c r="L9" s="34"/>
      <c r="N9" s="30"/>
      <c r="O9" s="31"/>
      <c r="P9" s="30" t="str">
        <f t="shared" si="0"/>
        <v/>
      </c>
    </row>
    <row r="10" spans="1:16" x14ac:dyDescent="0.2">
      <c r="B10" s="25"/>
      <c r="C10" s="26"/>
      <c r="D10" s="27"/>
      <c r="E10" s="28"/>
      <c r="G10" s="4"/>
      <c r="H10" s="4"/>
      <c r="I10" s="29"/>
      <c r="J10" s="29"/>
      <c r="K10" s="29"/>
      <c r="L10" s="29"/>
      <c r="N10" s="30"/>
      <c r="O10" s="31"/>
      <c r="P10" s="30" t="str">
        <f t="shared" si="0"/>
        <v/>
      </c>
    </row>
    <row r="11" spans="1:16" x14ac:dyDescent="0.2">
      <c r="B11" s="32"/>
      <c r="C11" s="33"/>
      <c r="D11" s="12" t="str">
        <f>IF(C11="","",IF(ISNA(VLOOKUP(Test!C11,Schedules!F$4:J$28,5)),"? ? ?",VLOOKUP(Test!C11,Schedules!F$4:J$28,5)))</f>
        <v/>
      </c>
      <c r="E11" s="34"/>
      <c r="G11" s="9"/>
      <c r="H11" s="9"/>
      <c r="I11" s="34"/>
      <c r="J11" s="34"/>
      <c r="K11" s="34"/>
      <c r="L11" s="34"/>
      <c r="N11" s="30"/>
      <c r="O11" s="31"/>
      <c r="P11" s="30" t="str">
        <f t="shared" si="0"/>
        <v/>
      </c>
    </row>
    <row r="12" spans="1:16" x14ac:dyDescent="0.2">
      <c r="B12" s="25"/>
      <c r="C12" s="26"/>
      <c r="D12" s="27"/>
      <c r="E12" s="28"/>
      <c r="G12" s="4"/>
      <c r="H12" s="4"/>
      <c r="I12" s="29"/>
      <c r="J12" s="29"/>
      <c r="K12" s="29"/>
      <c r="L12" s="29"/>
      <c r="N12" s="30"/>
      <c r="O12" s="31"/>
      <c r="P12" s="30" t="str">
        <f t="shared" si="0"/>
        <v/>
      </c>
    </row>
    <row r="13" spans="1:16" x14ac:dyDescent="0.2">
      <c r="B13" s="32"/>
      <c r="C13" s="33"/>
      <c r="D13" s="12" t="str">
        <f>IF(C13="","",IF(ISNA(VLOOKUP(Test!C13,Schedules!F$4:J$28,5)),"? ? ?",VLOOKUP(Test!C13,Schedules!F$4:J$28,5)))</f>
        <v/>
      </c>
      <c r="E13" s="34"/>
      <c r="G13" s="9"/>
      <c r="H13" s="9"/>
      <c r="I13" s="34"/>
      <c r="J13" s="34"/>
      <c r="K13" s="34"/>
      <c r="L13" s="34"/>
      <c r="N13" s="30"/>
      <c r="O13" s="31"/>
      <c r="P13" s="30" t="str">
        <f t="shared" si="0"/>
        <v/>
      </c>
    </row>
    <row r="14" spans="1:16" x14ac:dyDescent="0.2">
      <c r="C14" s="22"/>
      <c r="D14" s="22"/>
      <c r="E14" s="22"/>
      <c r="G14" s="22"/>
      <c r="H14" s="22"/>
      <c r="I14" s="22"/>
      <c r="J14" s="22"/>
      <c r="K14" s="22"/>
      <c r="L14" s="22"/>
      <c r="N14" s="22"/>
    </row>
    <row r="15" spans="1:16" ht="18" x14ac:dyDescent="0.25">
      <c r="B15" s="24" t="s">
        <v>72</v>
      </c>
      <c r="C15" s="35"/>
      <c r="D15" s="35"/>
      <c r="E15" s="36"/>
      <c r="G15" s="35"/>
      <c r="H15" s="35"/>
      <c r="I15" s="36"/>
      <c r="J15" s="36"/>
      <c r="K15" s="36"/>
      <c r="L15" s="36"/>
      <c r="N15" s="22"/>
    </row>
    <row r="16" spans="1:16" x14ac:dyDescent="0.2">
      <c r="B16" s="5" t="s">
        <v>64</v>
      </c>
      <c r="C16" s="42" t="s">
        <v>4</v>
      </c>
      <c r="D16" s="42"/>
      <c r="E16" s="5" t="s">
        <v>65</v>
      </c>
      <c r="G16" s="5" t="s">
        <v>17</v>
      </c>
      <c r="H16" s="5" t="s">
        <v>18</v>
      </c>
      <c r="I16" s="5" t="s">
        <v>65</v>
      </c>
      <c r="J16" s="5" t="s">
        <v>73</v>
      </c>
      <c r="K16" s="42" t="s">
        <v>4</v>
      </c>
      <c r="L16" s="42"/>
      <c r="N16" s="17" t="s">
        <v>74</v>
      </c>
      <c r="O16" s="17" t="s">
        <v>65</v>
      </c>
      <c r="P16" s="17" t="s">
        <v>67</v>
      </c>
    </row>
    <row r="17" spans="2:16" x14ac:dyDescent="0.2">
      <c r="B17" s="25"/>
      <c r="C17" s="26"/>
      <c r="D17" s="27"/>
      <c r="E17" s="28"/>
      <c r="G17" s="4"/>
      <c r="H17" s="4"/>
      <c r="I17" s="4"/>
      <c r="J17" s="4"/>
      <c r="K17" s="37"/>
      <c r="L17" s="38"/>
      <c r="N17" s="30"/>
      <c r="O17" s="39"/>
      <c r="P17" s="30" t="str">
        <f>IF(D17="? ? ?","","testD("&amp;CHAR(34)&amp;B17&amp;CHAR(34)&amp;", "&amp;CHAR(34)&amp;TEXT(E17,"MM/DD/YYYY")&amp;CHAR(34)&amp;","&amp;TEXT(D17,"0")&amp;", "&amp;CHAR(34)&amp;G17&amp;CHAR(34)&amp;", "&amp;CHAR(34)&amp;H17&amp;CHAR(34)&amp;",  "&amp;CHAR(34)&amp;TEXT(I17,"MM/DD/YYYY")&amp;CHAR(34)&amp;",  "&amp;CHAR(34)&amp;J17&amp;CHAR(34)&amp;",  "&amp;IF(L17="","0",L17)&amp;");")</f>
        <v>testD("", "01/00/1900",0, "", "",  "01/00/1900",  "",  0);</v>
      </c>
    </row>
    <row r="18" spans="2:16" x14ac:dyDescent="0.2">
      <c r="B18" s="32"/>
      <c r="C18" s="33"/>
      <c r="D18" s="12" t="str">
        <f>IF(C18="","",IF(ISNA(VLOOKUP(Test!C18,Schedules!F$4:J$28,5)),"? ? ?",VLOOKUP(Test!C18,Schedules!F$4:J$28,5)))</f>
        <v/>
      </c>
      <c r="E18" s="34"/>
      <c r="G18" s="9"/>
      <c r="H18" s="9"/>
      <c r="I18" s="9"/>
      <c r="J18" s="9"/>
      <c r="K18" s="33"/>
      <c r="L18" s="12" t="str">
        <f>IF(K18="","",IF(ISNA(VLOOKUP(Test!K18,Schedules!F$4:J$28,5)),"? ? ?",VLOOKUP(Test!K18,Schedules!F$4:J$28,5)))</f>
        <v/>
      </c>
      <c r="N18" s="30"/>
      <c r="O18" s="39"/>
      <c r="P18" s="30" t="str">
        <f>IF(D18="? ? ?","","testD("&amp;CHAR(34)&amp;B18&amp;CHAR(34)&amp;", "&amp;CHAR(34)&amp;TEXT(E18,"MM/DD/YYYY")&amp;CHAR(34)&amp;","&amp;TEXT(D18,"0")&amp;", "&amp;CHAR(34)&amp;G18&amp;CHAR(34)&amp;", "&amp;CHAR(34)&amp;H18&amp;CHAR(34)&amp;",  "&amp;CHAR(34)&amp;TEXT(I18,"MM/DD/YYYY")&amp;CHAR(34)&amp;",  "&amp;CHAR(34)&amp;J18&amp;CHAR(34)&amp;",  "&amp;IF(L18="","0",L18)&amp;");")</f>
        <v>testD("", "01/00/1900",, "", "",  "01/00/1900",  "",  0);</v>
      </c>
    </row>
    <row r="19" spans="2:16" x14ac:dyDescent="0.2">
      <c r="B19" s="32"/>
      <c r="C19" s="33"/>
      <c r="D19" s="12" t="str">
        <f>IF(C19="","",IF(ISNA(VLOOKUP(Test!C19,Schedules!F$4:J$28,5)),"? ? ?",VLOOKUP(Test!C19,Schedules!F$4:J$28,5)))</f>
        <v/>
      </c>
      <c r="E19" s="34"/>
      <c r="G19" s="9" t="s">
        <v>75</v>
      </c>
      <c r="H19" s="9">
        <v>1</v>
      </c>
      <c r="I19" s="40">
        <v>38763</v>
      </c>
      <c r="J19" s="9" t="s">
        <v>76</v>
      </c>
      <c r="K19" s="33" t="s">
        <v>77</v>
      </c>
      <c r="L19" s="12">
        <f>IF(K19="","",IF(ISNA(VLOOKUP(Test!K19,Schedules!F$4:J$28,5)),"? ? ?",VLOOKUP(Test!K19,Schedules!F$4:J$28,5)))</f>
        <v>146</v>
      </c>
      <c r="N19" s="30"/>
      <c r="O19" s="39"/>
      <c r="P19" s="30" t="str">
        <f>IF(D19="? ? ?","","testD("&amp;CHAR(34)&amp;B19&amp;CHAR(34)&amp;", "&amp;CHAR(34)&amp;TEXT(E19,"MM/DD/YYYY")&amp;CHAR(34)&amp;","&amp;TEXT(D19,"0")&amp;", "&amp;CHAR(34)&amp;G19&amp;CHAR(34)&amp;", "&amp;CHAR(34)&amp;H19&amp;CHAR(34)&amp;",  "&amp;CHAR(34)&amp;TEXT(I19,"MM/DD/YYYY")&amp;CHAR(34)&amp;",  "&amp;CHAR(34)&amp;J19&amp;CHAR(34)&amp;",  "&amp;IF(L19="","0",L19)&amp;");")</f>
        <v>testD("", "01/00/1900",, "A1", "1",  "02/15/2006",  "V",  146);</v>
      </c>
    </row>
    <row r="20" spans="2:16" x14ac:dyDescent="0.2">
      <c r="B20" s="32"/>
      <c r="C20" s="33"/>
      <c r="D20" s="12">
        <v>101</v>
      </c>
      <c r="E20" s="34"/>
      <c r="G20" s="9"/>
      <c r="H20" s="9"/>
      <c r="I20" s="9"/>
      <c r="J20" s="9"/>
      <c r="K20" s="33"/>
      <c r="L20" s="12" t="str">
        <f>IF(K20="","",IF(ISNA(VLOOKUP(Test!K20,Schedules!F$4:J$28,5)),"? ? ?",VLOOKUP(Test!K20,Schedules!F$4:J$28,5)))</f>
        <v/>
      </c>
      <c r="N20" s="30"/>
      <c r="O20" s="39"/>
      <c r="P20" s="30" t="str">
        <f>IF(D20="? ? ?","","testD("&amp;CHAR(34)&amp;B20&amp;CHAR(34)&amp;", "&amp;CHAR(34)&amp;TEXT(E20,"MM/DD/YYYY")&amp;CHAR(34)&amp;","&amp;TEXT(D20,"0")&amp;", "&amp;CHAR(34)&amp;G20&amp;CHAR(34)&amp;", "&amp;CHAR(34)&amp;H20&amp;CHAR(34)&amp;",  "&amp;CHAR(34)&amp;TEXT(I20,"MM/DD/YYYY")&amp;CHAR(34)&amp;",  "&amp;CHAR(34)&amp;J20&amp;CHAR(34)&amp;",  "&amp;IF(L20="","0",L20)&amp;");")</f>
        <v>testD("", "01/00/1900",101, "", "",  "01/00/1900",  "",  0);</v>
      </c>
    </row>
    <row r="21" spans="2:16" x14ac:dyDescent="0.2">
      <c r="C21" s="35"/>
      <c r="D21" s="35"/>
      <c r="E21" s="36"/>
      <c r="G21" s="35"/>
      <c r="H21" s="35"/>
      <c r="I21" s="36"/>
      <c r="J21" s="36"/>
      <c r="K21" s="36"/>
      <c r="L21" s="36"/>
      <c r="N21" s="36"/>
      <c r="P21" s="41"/>
    </row>
    <row r="22" spans="2:16" x14ac:dyDescent="0.2">
      <c r="C22" s="35"/>
      <c r="D22" s="35"/>
      <c r="E22" s="36"/>
      <c r="G22" s="35"/>
      <c r="H22" s="35"/>
      <c r="I22" s="36"/>
      <c r="J22" s="36"/>
      <c r="K22" s="36"/>
      <c r="L22" s="36"/>
      <c r="N22" s="36"/>
      <c r="P22" s="41"/>
    </row>
    <row r="23" spans="2:16" x14ac:dyDescent="0.2">
      <c r="C23" s="35"/>
      <c r="D23" s="35"/>
      <c r="E23" s="36"/>
      <c r="G23" s="35"/>
      <c r="H23" s="35"/>
      <c r="I23" s="36"/>
      <c r="J23" s="36"/>
      <c r="K23" s="36"/>
      <c r="L23" s="36"/>
      <c r="N23" s="36"/>
      <c r="O23" s="41"/>
    </row>
    <row r="24" spans="2:16" x14ac:dyDescent="0.2">
      <c r="C24" s="35"/>
      <c r="D24" s="35"/>
      <c r="E24" s="36"/>
      <c r="G24" s="35"/>
      <c r="H24" s="35"/>
      <c r="I24" s="36"/>
      <c r="J24" s="36"/>
      <c r="K24" s="36"/>
      <c r="L24" s="36"/>
      <c r="N24" s="36"/>
      <c r="O24" s="41"/>
    </row>
    <row r="25" spans="2:16" x14ac:dyDescent="0.2">
      <c r="C25" s="35"/>
      <c r="D25" s="35"/>
      <c r="E25" s="36"/>
      <c r="G25" s="35"/>
      <c r="H25" s="35"/>
      <c r="I25" s="36"/>
      <c r="J25" s="36"/>
      <c r="K25" s="36"/>
      <c r="L25" s="36"/>
      <c r="N25" s="36"/>
      <c r="O25" s="41"/>
    </row>
    <row r="26" spans="2:16" x14ac:dyDescent="0.2">
      <c r="C26" s="35"/>
      <c r="D26" s="35"/>
      <c r="E26" s="36"/>
      <c r="G26" s="35"/>
      <c r="H26" s="35"/>
      <c r="I26" s="36"/>
      <c r="J26" s="36"/>
      <c r="K26" s="36"/>
      <c r="L26" s="36"/>
      <c r="N26" s="36"/>
      <c r="O26" s="41"/>
    </row>
    <row r="27" spans="2:16" x14ac:dyDescent="0.2">
      <c r="C27" s="35"/>
      <c r="D27" s="35"/>
      <c r="E27" s="36"/>
      <c r="G27" s="35"/>
      <c r="H27" s="35"/>
      <c r="I27" s="36"/>
      <c r="J27" s="36"/>
      <c r="K27" s="36"/>
      <c r="L27" s="36"/>
      <c r="N27" s="36"/>
      <c r="O27" s="41"/>
    </row>
    <row r="28" spans="2:16" x14ac:dyDescent="0.2">
      <c r="C28" s="35"/>
      <c r="D28" s="35"/>
      <c r="E28" s="36"/>
      <c r="G28" s="35"/>
      <c r="H28" s="35"/>
      <c r="I28" s="36"/>
      <c r="J28" s="36"/>
      <c r="K28" s="36"/>
      <c r="L28" s="36"/>
      <c r="N28" s="36"/>
      <c r="O28" s="41"/>
    </row>
    <row r="29" spans="2:16" x14ac:dyDescent="0.2">
      <c r="C29" s="35"/>
      <c r="D29" s="35"/>
      <c r="E29" s="36"/>
      <c r="G29" s="35"/>
      <c r="H29" s="35"/>
      <c r="I29" s="36"/>
      <c r="J29" s="36"/>
      <c r="K29" s="36"/>
      <c r="L29" s="36"/>
      <c r="N29" s="36"/>
      <c r="O29" s="41"/>
    </row>
    <row r="30" spans="2:16" x14ac:dyDescent="0.2">
      <c r="C30" s="35"/>
      <c r="D30" s="35"/>
      <c r="E30" s="36"/>
      <c r="G30" s="35"/>
      <c r="H30" s="35"/>
      <c r="I30" s="36"/>
      <c r="J30" s="36"/>
      <c r="K30" s="36"/>
      <c r="L30" s="36"/>
      <c r="N30" s="36"/>
      <c r="O30" s="41"/>
    </row>
    <row r="31" spans="2:16" x14ac:dyDescent="0.2">
      <c r="C31" s="35"/>
      <c r="D31" s="35"/>
      <c r="E31" s="36"/>
      <c r="G31" s="35"/>
      <c r="H31" s="35"/>
      <c r="I31" s="35"/>
      <c r="J31" s="35"/>
      <c r="K31" s="35"/>
      <c r="L31" s="35"/>
      <c r="N31" s="35"/>
      <c r="O31" s="41"/>
    </row>
    <row r="32" spans="2:16" x14ac:dyDescent="0.2">
      <c r="C32" s="35"/>
      <c r="D32" s="35"/>
      <c r="E32" s="36"/>
      <c r="G32" s="35"/>
      <c r="H32" s="35"/>
      <c r="I32" s="36"/>
      <c r="J32" s="36"/>
      <c r="K32" s="36"/>
      <c r="L32" s="36"/>
      <c r="N32" s="36"/>
      <c r="O32" s="41"/>
    </row>
    <row r="33" spans="3:16" x14ac:dyDescent="0.2">
      <c r="C33" s="35"/>
      <c r="D33" s="35"/>
      <c r="E33" s="36"/>
      <c r="G33" s="35"/>
      <c r="H33" s="35"/>
      <c r="I33" s="36"/>
      <c r="J33" s="36"/>
      <c r="K33" s="36"/>
      <c r="L33" s="36"/>
      <c r="N33" s="36"/>
      <c r="P33" s="41"/>
    </row>
    <row r="34" spans="3:16" x14ac:dyDescent="0.2">
      <c r="C34" s="35"/>
      <c r="D34" s="35"/>
      <c r="E34" s="36"/>
      <c r="G34" s="35"/>
      <c r="H34" s="35"/>
      <c r="I34" s="35"/>
      <c r="J34" s="35"/>
      <c r="K34" s="35"/>
      <c r="L34" s="35"/>
      <c r="N34" s="35"/>
      <c r="P34" s="41"/>
    </row>
  </sheetData>
  <sheetProtection selectLockedCells="1" selectUnlockedCells="1"/>
  <mergeCells count="3">
    <mergeCell ref="C2:D2"/>
    <mergeCell ref="C16:D16"/>
    <mergeCell ref="K16:L16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Schedules</vt:lpstr>
      <vt:lpstr>XML</vt:lpstr>
      <vt:lpstr>Test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2014-03-08T13:14:40Z</cp:lastPrinted>
  <dcterms:created xsi:type="dcterms:W3CDTF">2014-08-26T19:50:28Z</dcterms:created>
  <dcterms:modified xsi:type="dcterms:W3CDTF">2014-08-26T19:50:28Z</dcterms:modified>
</cp:coreProperties>
</file>