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255"/>
  </bookViews>
  <sheets>
    <sheet name="Schedules" sheetId="1" r:id="rId1"/>
    <sheet name="XML" sheetId="2" r:id="rId2"/>
    <sheet name="Test" sheetId="3" r:id="rId3"/>
    <sheet name="Intervals" sheetId="4" r:id="rId4"/>
  </sheets>
  <definedNames>
    <definedName name="Excel_BuiltIn_Print_Area_1_1">Schedules!$A$1:$L$119</definedName>
    <definedName name="_xlnm.Print_Area" localSheetId="0">Schedules!$A$1:$K$140</definedName>
  </definedNames>
  <calcPr calcId="152511"/>
</workbook>
</file>

<file path=xl/calcChain.xml><?xml version="1.0" encoding="utf-8"?>
<calcChain xmlns="http://schemas.openxmlformats.org/spreadsheetml/2006/main">
  <c r="A17" i="2" l="1"/>
  <c r="A7" i="2"/>
  <c r="A82" i="2"/>
  <c r="A68" i="2"/>
  <c r="A52" i="2"/>
  <c r="A39" i="2"/>
  <c r="A24" i="2"/>
  <c r="P3" i="3"/>
  <c r="D4" i="3"/>
  <c r="P4" i="3"/>
  <c r="D5" i="3"/>
  <c r="P5" i="3"/>
  <c r="D6" i="3"/>
  <c r="P6" i="3"/>
  <c r="P7" i="3"/>
  <c r="D8" i="3"/>
  <c r="P8" i="3"/>
  <c r="D9" i="3"/>
  <c r="P9" i="3"/>
  <c r="D10" i="3"/>
  <c r="P10" i="3"/>
  <c r="D11" i="3"/>
  <c r="P12" i="3"/>
  <c r="D13" i="3"/>
  <c r="P13" i="3"/>
  <c r="P14" i="3"/>
  <c r="D15" i="3"/>
  <c r="P15" i="3"/>
  <c r="P19" i="3"/>
  <c r="D20" i="3"/>
  <c r="P20" i="3"/>
  <c r="L20" i="3"/>
  <c r="D21" i="3"/>
  <c r="P21" i="3"/>
  <c r="L22" i="3"/>
  <c r="P22" i="3"/>
  <c r="A1" i="2"/>
  <c r="A2" i="2"/>
  <c r="A3" i="2"/>
  <c r="A4" i="2"/>
  <c r="A5" i="2"/>
  <c r="A6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3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40" i="2"/>
  <c r="A41" i="2"/>
  <c r="A42" i="2"/>
  <c r="A43" i="2"/>
  <c r="A44" i="2"/>
  <c r="A45" i="2"/>
  <c r="A46" i="2"/>
  <c r="A47" i="2"/>
  <c r="A48" i="2"/>
  <c r="A49" i="2"/>
  <c r="A50" i="2"/>
  <c r="A51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3" i="2"/>
  <c r="A84" i="2"/>
</calcChain>
</file>

<file path=xl/sharedStrings.xml><?xml version="1.0" encoding="utf-8"?>
<sst xmlns="http://schemas.openxmlformats.org/spreadsheetml/2006/main" count="404" uniqueCount="140">
  <si>
    <t>Forecast Series Name</t>
  </si>
  <si>
    <t>HepB</t>
  </si>
  <si>
    <t>Vaccines</t>
  </si>
  <si>
    <t>Vaccine Ids</t>
  </si>
  <si>
    <t>Vaccine</t>
  </si>
  <si>
    <t>Trade Name(s)</t>
  </si>
  <si>
    <t>Id</t>
  </si>
  <si>
    <t>First</t>
  </si>
  <si>
    <t>137, 1240</t>
  </si>
  <si>
    <t>DTaP-HepB-IPV</t>
  </si>
  <si>
    <t>Pediarix</t>
  </si>
  <si>
    <t>Series</t>
  </si>
  <si>
    <t>137, 114, 1150, 146, 1240, 1250, 1270, 2100, 136, 142</t>
  </si>
  <si>
    <t>DTP-Hib-Hep B</t>
  </si>
  <si>
    <t>Hep A-Hep B</t>
  </si>
  <si>
    <t>Combo</t>
  </si>
  <si>
    <t>114, 136, 142</t>
  </si>
  <si>
    <t>Hep B</t>
  </si>
  <si>
    <t>Adult</t>
  </si>
  <si>
    <t>2090, 1260</t>
  </si>
  <si>
    <t>Hep B, adolescent or pediatric</t>
  </si>
  <si>
    <t>Recombivax</t>
  </si>
  <si>
    <t>Hep B, adolescent/high risk infant</t>
  </si>
  <si>
    <t>Hep B, adult</t>
  </si>
  <si>
    <t>Hep B, dialysis</t>
  </si>
  <si>
    <t>HepB-4</t>
  </si>
  <si>
    <t>HepB-Adult</t>
  </si>
  <si>
    <t>Hib-HepB</t>
  </si>
  <si>
    <t>COMVAX</t>
  </si>
  <si>
    <t>DTaP-IPV-Hib-HepB</t>
  </si>
  <si>
    <t>Pentavalente</t>
  </si>
  <si>
    <t>Schedule</t>
  </si>
  <si>
    <t>Dose</t>
  </si>
  <si>
    <t>Indication</t>
  </si>
  <si>
    <t>birth</t>
  </si>
  <si>
    <t>1-2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</si>
  <si>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</si>
  <si>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</si>
  <si>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</si>
  <si>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</si>
  <si>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</si>
  <si>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</si>
  <si>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</si>
  <si>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</si>
  <si>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0 days</t>
  </si>
  <si>
    <t>4 weeks</t>
  </si>
  <si>
    <t>4 days</t>
  </si>
  <si>
    <t>Early due</t>
  </si>
  <si>
    <t>Due</t>
  </si>
  <si>
    <t>1 month</t>
  </si>
  <si>
    <t>Overdue</t>
  </si>
  <si>
    <t>3 months</t>
  </si>
  <si>
    <t>Finished</t>
  </si>
  <si>
    <t>200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</si>
  <si>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</si>
  <si>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</si>
  <si>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</si>
  <si>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</si>
  <si>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</si>
  <si>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</si>
  <si>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11 years</t>
  </si>
  <si>
    <t>INVALID</t>
  </si>
  <si>
    <t>A series dose should not be given in the first 6 weeks after birth.</t>
  </si>
  <si>
    <t>T2</t>
  </si>
  <si>
    <t>A2</t>
  </si>
  <si>
    <t>16 years</t>
  </si>
  <si>
    <t>Recombivax given before 16 years old, switching to 2 dose schedule.</t>
  </si>
  <si>
    <t>Show Column</t>
  </si>
  <si>
    <t>Show Row</t>
  </si>
  <si>
    <t>4 months Recombivax</t>
  </si>
  <si>
    <t>6-18 months</t>
  </si>
  <si>
    <t>2,2</t>
  </si>
  <si>
    <t>1,3</t>
  </si>
  <si>
    <t>4 months</t>
  </si>
  <si>
    <t>4 months -28 days 4 days</t>
  </si>
  <si>
    <t>24 weeks</t>
  </si>
  <si>
    <t>8 weeks</t>
  </si>
  <si>
    <t>6 months</t>
  </si>
  <si>
    <t>7 months</t>
  </si>
  <si>
    <t>19 months</t>
  </si>
  <si>
    <t>16 weeks</t>
  </si>
  <si>
    <t>Min Interval</t>
  </si>
  <si>
    <t>Previous Vaccine</t>
  </si>
  <si>
    <t>COMPLETE</t>
  </si>
  <si>
    <t>4 months -4 days</t>
  </si>
  <si>
    <t>Recombivax must be administered at least 4 months after previous Recombivax.</t>
  </si>
  <si>
    <r>
      <t>2</t>
    </r>
    <r>
      <rPr>
        <b/>
        <vertAlign val="superscript"/>
        <sz val="10"/>
        <color indexed="62"/>
        <rFont val="Arial"/>
        <family val="2"/>
      </rPr>
      <t>nd</t>
    </r>
    <r>
      <rPr>
        <b/>
        <sz val="10"/>
        <color indexed="62"/>
        <rFont val="Arial"/>
        <family val="2"/>
      </rPr>
      <t xml:space="preserve"> Adolescent</t>
    </r>
  </si>
  <si>
    <t>Forecast Test</t>
  </si>
  <si>
    <t>Test</t>
  </si>
  <si>
    <t>Date</t>
  </si>
  <si>
    <t>Result</t>
  </si>
  <si>
    <t>Java</t>
  </si>
  <si>
    <t>Jacksboro</t>
  </si>
  <si>
    <t>Dose 1</t>
  </si>
  <si>
    <t>Dose 2</t>
  </si>
  <si>
    <t>C3</t>
  </si>
  <si>
    <t>Dose 3</t>
  </si>
  <si>
    <t>Jacksonville</t>
  </si>
  <si>
    <t>Late Dose 1</t>
  </si>
  <si>
    <t>Dose Test</t>
  </si>
  <si>
    <t>Status</t>
  </si>
  <si>
    <t>Results</t>
  </si>
  <si>
    <t>HIB #1</t>
  </si>
  <si>
    <t>Birth</t>
  </si>
  <si>
    <t>2 months</t>
  </si>
  <si>
    <t>5 months</t>
  </si>
  <si>
    <t>Schedule A2</t>
  </si>
  <si>
    <t>9 months</t>
  </si>
  <si>
    <t>8 months</t>
  </si>
  <si>
    <t>10 months</t>
  </si>
  <si>
    <t>11 months</t>
  </si>
  <si>
    <t>Schedule B2</t>
  </si>
  <si>
    <t>12 months</t>
  </si>
  <si>
    <t>13 months</t>
  </si>
  <si>
    <t>14 months</t>
  </si>
  <si>
    <t>Schedule C2</t>
  </si>
  <si>
    <t>15 months</t>
  </si>
  <si>
    <t>16 months - 5 years</t>
  </si>
  <si>
    <t>Complete</t>
  </si>
  <si>
    <t>HIB #2</t>
  </si>
  <si>
    <t>HIB #1 Range</t>
  </si>
  <si>
    <t>Scenario A</t>
  </si>
  <si>
    <t>HIB #1 given at 6 weeks</t>
  </si>
  <si>
    <t>#1</t>
  </si>
  <si>
    <t>Combined</t>
  </si>
  <si>
    <t>Scenario B</t>
  </si>
  <si>
    <t>HIB #1 given at 2 months</t>
  </si>
  <si>
    <t>Scenario C</t>
  </si>
  <si>
    <t>HIB #1 given at 3 months</t>
  </si>
  <si>
    <t>Scenario D</t>
  </si>
  <si>
    <t>HIB #1 given at 4 months</t>
  </si>
  <si>
    <t>Scenario E</t>
  </si>
  <si>
    <t>#2</t>
  </si>
  <si>
    <t>Scenario F</t>
  </si>
  <si>
    <t>Scenario G</t>
  </si>
  <si>
    <t>Assume Comp</t>
  </si>
  <si>
    <t>Assuming adult received full Hep B series.</t>
  </si>
  <si>
    <t>18 years</t>
  </si>
  <si>
    <t xml:space="preserve">Adult assumed to have completed Hep B series. </t>
  </si>
  <si>
    <t>7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</si>
</sst>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sz val="10"/>
      <color indexed="56"/>
      <name val="Arial"/>
      <family val="2"/>
    </font>
    <font>
      <b/>
      <vertAlign val="superscript"/>
      <sz val="10"/>
      <color indexed="62"/>
      <name val="Arial"/>
      <family val="2"/>
    </font>
    <font>
      <b/>
      <sz val="14"/>
      <color indexed="62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63"/>
      <name val="Arial"/>
      <family val="2"/>
    </font>
    <font>
      <sz val="10"/>
      <color indexed="2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8"/>
        <bgColor indexed="32"/>
      </patternFill>
    </fill>
    <fill>
      <patternFill patternType="solid">
        <fgColor indexed="17"/>
        <bgColor indexed="21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4" borderId="7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164" fontId="0" fillId="2" borderId="0" xfId="0" applyNumberFormat="1" applyFill="1" applyBorder="1"/>
    <xf numFmtId="0" fontId="6" fillId="2" borderId="0" xfId="0" applyFont="1" applyFill="1" applyBorder="1" applyAlignment="1">
      <alignment horizontal="center"/>
    </xf>
    <xf numFmtId="0" fontId="0" fillId="7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4" borderId="1" xfId="0" applyFont="1" applyFill="1" applyBorder="1" applyAlignment="1"/>
    <xf numFmtId="0" fontId="9" fillId="4" borderId="2" xfId="0" applyFont="1" applyFill="1" applyBorder="1" applyAlignment="1"/>
    <xf numFmtId="0" fontId="9" fillId="4" borderId="4" xfId="0" applyFont="1" applyFill="1" applyBorder="1" applyAlignment="1">
      <alignment horizontal="left"/>
    </xf>
    <xf numFmtId="164" fontId="9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ill="1" applyBorder="1"/>
    <xf numFmtId="0" fontId="10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0" fillId="2" borderId="3" xfId="0" applyNumberFormat="1" applyFill="1" applyBorder="1"/>
    <xf numFmtId="0" fontId="2" fillId="2" borderId="3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0" fontId="11" fillId="0" borderId="0" xfId="0" applyFont="1"/>
    <xf numFmtId="0" fontId="0" fillId="8" borderId="8" xfId="0" applyFill="1" applyBorder="1"/>
    <xf numFmtId="0" fontId="0" fillId="8" borderId="9" xfId="0" applyFill="1" applyBorder="1"/>
    <xf numFmtId="0" fontId="0" fillId="9" borderId="9" xfId="0" applyFill="1" applyBorder="1"/>
    <xf numFmtId="0" fontId="0" fillId="10" borderId="9" xfId="0" applyFill="1" applyBorder="1"/>
    <xf numFmtId="0" fontId="0" fillId="9" borderId="10" xfId="0" applyFill="1" applyBorder="1"/>
    <xf numFmtId="0" fontId="0" fillId="9" borderId="8" xfId="0" applyFill="1" applyBorder="1"/>
    <xf numFmtId="0" fontId="13" fillId="11" borderId="11" xfId="0" applyFont="1" applyFill="1" applyBorder="1"/>
    <xf numFmtId="0" fontId="13" fillId="11" borderId="12" xfId="0" applyFont="1" applyFill="1" applyBorder="1"/>
    <xf numFmtId="0" fontId="13" fillId="11" borderId="13" xfId="0" applyFont="1" applyFill="1" applyBorder="1"/>
    <xf numFmtId="0" fontId="12" fillId="0" borderId="0" xfId="0" applyFont="1"/>
    <xf numFmtId="0" fontId="0" fillId="0" borderId="0" xfId="0" applyFont="1" applyAlignment="1">
      <alignment horizontal="right"/>
    </xf>
    <xf numFmtId="0" fontId="14" fillId="8" borderId="8" xfId="0" applyFont="1" applyFill="1" applyBorder="1" applyAlignment="1">
      <alignment horizontal="center"/>
    </xf>
    <xf numFmtId="0" fontId="14" fillId="8" borderId="9" xfId="0" applyFont="1" applyFill="1" applyBorder="1"/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0" fillId="2" borderId="14" xfId="0" applyFont="1" applyFill="1" applyBorder="1"/>
    <xf numFmtId="0" fontId="0" fillId="0" borderId="14" xfId="0" applyFont="1" applyFill="1" applyBorder="1"/>
    <xf numFmtId="0" fontId="0" fillId="0" borderId="14" xfId="0" applyFont="1" applyBorder="1"/>
    <xf numFmtId="0" fontId="0" fillId="2" borderId="15" xfId="0" applyFont="1" applyFill="1" applyBorder="1"/>
    <xf numFmtId="0" fontId="0" fillId="11" borderId="16" xfId="0" applyFont="1" applyFill="1" applyBorder="1"/>
    <xf numFmtId="0" fontId="0" fillId="0" borderId="11" xfId="0" applyFont="1" applyFill="1" applyBorder="1"/>
    <xf numFmtId="0" fontId="0" fillId="2" borderId="17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2" borderId="11" xfId="0" applyFont="1" applyFill="1" applyBorder="1"/>
    <xf numFmtId="0" fontId="0" fillId="0" borderId="17" xfId="0" applyFont="1" applyBorder="1"/>
    <xf numFmtId="0" fontId="0" fillId="2" borderId="18" xfId="0" applyFont="1" applyFill="1" applyBorder="1"/>
    <xf numFmtId="0" fontId="0" fillId="6" borderId="15" xfId="0" applyFont="1" applyFill="1" applyBorder="1"/>
    <xf numFmtId="0" fontId="12" fillId="0" borderId="0" xfId="0" applyFont="1" applyBorder="1"/>
    <xf numFmtId="0" fontId="0" fillId="0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95250</xdr:rowOff>
    </xdr:from>
    <xdr:to>
      <xdr:col>10</xdr:col>
      <xdr:colOff>876300</xdr:colOff>
      <xdr:row>32</xdr:row>
      <xdr:rowOff>85725</xdr:rowOff>
    </xdr:to>
    <xdr:pic>
      <xdr:nvPicPr>
        <xdr:cNvPr id="10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03"/>
        <a:stretch>
          <a:fillRect/>
        </a:stretch>
      </xdr:blipFill>
      <xdr:spPr bwMode="auto">
        <a:xfrm>
          <a:off x="47625" y="2466975"/>
          <a:ext cx="8963025" cy="2743200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r="1103"/>
                <a:stretch>
                  <a:fillRect/>
                </a:stretch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0"/>
  <sheetViews>
    <sheetView tabSelected="1" workbookViewId="0">
      <selection activeCell="C14" sqref="C14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7.7109375" style="1" customWidth="1"/>
    <col min="7" max="7" width="16.7109375" style="1" customWidth="1"/>
    <col min="8" max="8" width="13.42578125" style="1" customWidth="1"/>
    <col min="9" max="9" width="6" style="1" customWidth="1"/>
    <col min="10" max="10" width="9.42578125" style="1" customWidth="1"/>
    <col min="11" max="11" width="14.28515625" style="1" customWidth="1"/>
    <col min="12" max="12" width="2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1</v>
      </c>
      <c r="G2" s="65" t="s">
        <v>2</v>
      </c>
      <c r="H2" s="65"/>
      <c r="I2" s="65"/>
      <c r="J2" s="65"/>
      <c r="K2" s="65"/>
    </row>
    <row r="3" spans="2:11" x14ac:dyDescent="0.2">
      <c r="B3" s="6" t="s">
        <v>2</v>
      </c>
      <c r="C3" s="7" t="s">
        <v>3</v>
      </c>
      <c r="D3" s="8"/>
      <c r="G3" s="7" t="s">
        <v>4</v>
      </c>
      <c r="H3" s="8"/>
      <c r="I3" s="7" t="s">
        <v>5</v>
      </c>
      <c r="J3" s="8"/>
      <c r="K3" s="6" t="s">
        <v>6</v>
      </c>
    </row>
    <row r="4" spans="2:11" x14ac:dyDescent="0.2">
      <c r="B4" s="9" t="s">
        <v>7</v>
      </c>
      <c r="C4" s="10" t="s">
        <v>8</v>
      </c>
      <c r="D4" s="11"/>
      <c r="G4" s="12" t="s">
        <v>9</v>
      </c>
      <c r="H4" s="13"/>
      <c r="I4" s="10" t="s">
        <v>10</v>
      </c>
      <c r="J4" s="13"/>
      <c r="K4" s="9">
        <v>114</v>
      </c>
    </row>
    <row r="5" spans="2:11" ht="12.95" customHeight="1" x14ac:dyDescent="0.2">
      <c r="B5" s="66" t="s">
        <v>11</v>
      </c>
      <c r="C5" s="67" t="s">
        <v>12</v>
      </c>
      <c r="D5" s="67"/>
      <c r="G5" s="10" t="s">
        <v>13</v>
      </c>
      <c r="H5" s="14"/>
      <c r="I5" s="10"/>
      <c r="J5" s="14"/>
      <c r="K5" s="9">
        <v>1150</v>
      </c>
    </row>
    <row r="6" spans="2:11" x14ac:dyDescent="0.2">
      <c r="B6" s="66"/>
      <c r="C6" s="67"/>
      <c r="D6" s="67"/>
      <c r="G6" s="10" t="s">
        <v>14</v>
      </c>
      <c r="H6" s="14"/>
      <c r="I6" s="10"/>
      <c r="J6" s="14"/>
      <c r="K6" s="9">
        <v>146</v>
      </c>
    </row>
    <row r="7" spans="2:11" x14ac:dyDescent="0.2">
      <c r="B7" s="9" t="s">
        <v>15</v>
      </c>
      <c r="C7" s="10" t="s">
        <v>16</v>
      </c>
      <c r="D7" s="11"/>
      <c r="G7" s="10" t="s">
        <v>17</v>
      </c>
      <c r="H7" s="14"/>
      <c r="I7" s="10"/>
      <c r="J7" s="14"/>
      <c r="K7" s="9">
        <v>137</v>
      </c>
    </row>
    <row r="8" spans="2:11" x14ac:dyDescent="0.2">
      <c r="B8" s="9" t="s">
        <v>18</v>
      </c>
      <c r="C8" s="10" t="s">
        <v>19</v>
      </c>
      <c r="D8" s="11"/>
      <c r="G8" s="10" t="s">
        <v>20</v>
      </c>
      <c r="H8" s="14"/>
      <c r="I8" s="10"/>
      <c r="J8" s="14"/>
      <c r="K8" s="9">
        <v>1240</v>
      </c>
    </row>
    <row r="9" spans="2:11" x14ac:dyDescent="0.2">
      <c r="B9" s="9" t="s">
        <v>21</v>
      </c>
      <c r="C9" s="10">
        <v>1250</v>
      </c>
      <c r="D9" s="11"/>
      <c r="G9" s="10" t="s">
        <v>22</v>
      </c>
      <c r="H9" s="14"/>
      <c r="I9" s="10" t="s">
        <v>21</v>
      </c>
      <c r="J9" s="14"/>
      <c r="K9" s="9">
        <v>1250</v>
      </c>
    </row>
    <row r="10" spans="2:11" x14ac:dyDescent="0.2">
      <c r="B10" s="9" t="s">
        <v>135</v>
      </c>
      <c r="C10" s="10">
        <v>-137</v>
      </c>
      <c r="D10" s="11"/>
      <c r="G10" s="10" t="s">
        <v>23</v>
      </c>
      <c r="H10" s="14"/>
      <c r="I10" s="10"/>
      <c r="J10" s="14"/>
      <c r="K10" s="9">
        <v>1260</v>
      </c>
    </row>
    <row r="11" spans="2:11" x14ac:dyDescent="0.2">
      <c r="G11" s="10" t="s">
        <v>24</v>
      </c>
      <c r="H11" s="14"/>
      <c r="I11" s="10"/>
      <c r="J11" s="14"/>
      <c r="K11" s="9">
        <v>1270</v>
      </c>
    </row>
    <row r="12" spans="2:11" x14ac:dyDescent="0.2">
      <c r="G12" s="10" t="s">
        <v>25</v>
      </c>
      <c r="H12" s="14"/>
      <c r="I12" s="10"/>
      <c r="J12" s="14"/>
      <c r="K12" s="9">
        <v>2100</v>
      </c>
    </row>
    <row r="13" spans="2:11" x14ac:dyDescent="0.2">
      <c r="G13" s="10" t="s">
        <v>26</v>
      </c>
      <c r="H13" s="14"/>
      <c r="I13" s="10"/>
      <c r="J13" s="14"/>
      <c r="K13" s="9">
        <v>2090</v>
      </c>
    </row>
    <row r="14" spans="2:11" x14ac:dyDescent="0.2">
      <c r="G14" s="10" t="s">
        <v>27</v>
      </c>
      <c r="H14" s="14"/>
      <c r="I14" s="10" t="s">
        <v>28</v>
      </c>
      <c r="J14" s="14"/>
      <c r="K14" s="9">
        <v>136</v>
      </c>
    </row>
    <row r="15" spans="2:11" x14ac:dyDescent="0.2">
      <c r="G15" s="10" t="s">
        <v>29</v>
      </c>
      <c r="H15" s="15"/>
      <c r="I15" s="10" t="s">
        <v>30</v>
      </c>
      <c r="J15" s="11"/>
      <c r="K15" s="9">
        <v>142</v>
      </c>
    </row>
    <row r="16" spans="2:11" x14ac:dyDescent="0.2">
      <c r="H16" s="16"/>
      <c r="I16" s="17"/>
      <c r="J16" s="17"/>
      <c r="K16" s="16"/>
    </row>
    <row r="17" spans="8:11" x14ac:dyDescent="0.2">
      <c r="H17" s="16"/>
      <c r="I17" s="17"/>
      <c r="J17" s="17"/>
      <c r="K17" s="16"/>
    </row>
    <row r="18" spans="8:11" x14ac:dyDescent="0.2">
      <c r="H18" s="16"/>
      <c r="I18" s="17"/>
      <c r="J18" s="17"/>
      <c r="K18" s="16"/>
    </row>
    <row r="19" spans="8:11" x14ac:dyDescent="0.2">
      <c r="H19" s="16"/>
      <c r="I19" s="17"/>
      <c r="J19" s="17"/>
      <c r="K19" s="16"/>
    </row>
    <row r="20" spans="8:11" x14ac:dyDescent="0.2">
      <c r="H20" s="16"/>
      <c r="I20" s="17"/>
      <c r="J20" s="17"/>
      <c r="K20" s="16"/>
    </row>
    <row r="21" spans="8:11" x14ac:dyDescent="0.2">
      <c r="H21" s="16"/>
      <c r="I21" s="17"/>
      <c r="J21" s="17"/>
      <c r="K21" s="16"/>
    </row>
    <row r="22" spans="8:11" x14ac:dyDescent="0.2">
      <c r="H22" s="16"/>
      <c r="I22" s="17"/>
      <c r="J22" s="17"/>
      <c r="K22" s="16"/>
    </row>
    <row r="23" spans="8:11" x14ac:dyDescent="0.2">
      <c r="H23" s="16"/>
      <c r="I23" s="17"/>
      <c r="J23" s="17"/>
      <c r="K23" s="16"/>
    </row>
    <row r="24" spans="8:11" x14ac:dyDescent="0.2">
      <c r="H24" s="16"/>
      <c r="I24" s="17"/>
      <c r="J24" s="17"/>
      <c r="K24" s="16"/>
    </row>
    <row r="25" spans="8:11" x14ac:dyDescent="0.2">
      <c r="H25" s="16"/>
      <c r="I25" s="17"/>
      <c r="J25" s="17"/>
      <c r="K25" s="16"/>
    </row>
    <row r="26" spans="8:11" x14ac:dyDescent="0.2">
      <c r="H26" s="16"/>
      <c r="I26" s="17"/>
      <c r="J26" s="17"/>
      <c r="K26" s="16"/>
    </row>
    <row r="27" spans="8:11" x14ac:dyDescent="0.2">
      <c r="H27" s="16"/>
      <c r="I27" s="17"/>
      <c r="J27" s="17"/>
      <c r="K27" s="16"/>
    </row>
    <row r="28" spans="8:11" x14ac:dyDescent="0.2">
      <c r="H28" s="16"/>
      <c r="I28" s="17"/>
      <c r="J28" s="17"/>
      <c r="K28" s="16"/>
    </row>
    <row r="29" spans="8:11" x14ac:dyDescent="0.2">
      <c r="H29" s="16"/>
      <c r="I29" s="17"/>
      <c r="J29" s="17"/>
      <c r="K29" s="16"/>
    </row>
    <row r="30" spans="8:11" x14ac:dyDescent="0.2">
      <c r="H30" s="16"/>
      <c r="I30" s="17"/>
      <c r="J30" s="17"/>
      <c r="K30" s="16"/>
    </row>
    <row r="31" spans="8:11" x14ac:dyDescent="0.2">
      <c r="H31" s="16"/>
      <c r="I31" s="17"/>
      <c r="J31" s="17"/>
      <c r="K31" s="16"/>
    </row>
    <row r="32" spans="8:11" x14ac:dyDescent="0.2">
      <c r="H32" s="16"/>
      <c r="I32" s="17"/>
      <c r="J32" s="17"/>
      <c r="K32" s="16"/>
    </row>
    <row r="33" spans="2:11" x14ac:dyDescent="0.2">
      <c r="H33" s="16"/>
      <c r="I33" s="17"/>
      <c r="J33" s="17"/>
      <c r="K33" s="16"/>
    </row>
    <row r="35" spans="2:11" x14ac:dyDescent="0.2">
      <c r="B35" s="5" t="s">
        <v>31</v>
      </c>
      <c r="C35" s="5" t="s">
        <v>32</v>
      </c>
      <c r="D35" s="5" t="s">
        <v>33</v>
      </c>
      <c r="E35" s="18" t="s">
        <v>34</v>
      </c>
      <c r="F35" s="18"/>
    </row>
    <row r="36" spans="2:11" x14ac:dyDescent="0.2">
      <c r="B36" s="19" t="s">
        <v>36</v>
      </c>
      <c r="C36" s="19">
        <v>1</v>
      </c>
      <c r="D36" s="19" t="s">
        <v>37</v>
      </c>
    </row>
    <row r="37" spans="2:11" x14ac:dyDescent="0.2">
      <c r="B37" s="65" t="s">
        <v>39</v>
      </c>
      <c r="C37" s="65"/>
      <c r="D37" s="65"/>
      <c r="E37" s="65"/>
    </row>
    <row r="38" spans="2:11" x14ac:dyDescent="0.2">
      <c r="B38" s="20"/>
      <c r="C38" s="6" t="s">
        <v>40</v>
      </c>
      <c r="D38" s="6" t="s">
        <v>41</v>
      </c>
      <c r="E38" s="6" t="s">
        <v>42</v>
      </c>
    </row>
    <row r="39" spans="2:11" x14ac:dyDescent="0.2">
      <c r="B39" s="21" t="s">
        <v>43</v>
      </c>
      <c r="C39" s="9" t="s">
        <v>44</v>
      </c>
      <c r="D39" s="9"/>
      <c r="E39" s="9"/>
    </row>
    <row r="40" spans="2:11" x14ac:dyDescent="0.2">
      <c r="B40" s="21" t="s">
        <v>47</v>
      </c>
      <c r="C40" s="9"/>
      <c r="D40" s="9"/>
      <c r="E40" s="9"/>
    </row>
    <row r="41" spans="2:11" x14ac:dyDescent="0.2">
      <c r="B41" s="21" t="s">
        <v>48</v>
      </c>
      <c r="C41" s="9" t="s">
        <v>44</v>
      </c>
      <c r="D41" s="9"/>
      <c r="E41" s="9"/>
    </row>
    <row r="42" spans="2:11" x14ac:dyDescent="0.2">
      <c r="B42" s="21" t="s">
        <v>50</v>
      </c>
      <c r="C42" s="9" t="s">
        <v>45</v>
      </c>
      <c r="D42" s="9"/>
      <c r="E42" s="9"/>
    </row>
    <row r="43" spans="2:11" x14ac:dyDescent="0.2">
      <c r="B43" s="21" t="s">
        <v>52</v>
      </c>
      <c r="C43" s="9" t="s">
        <v>53</v>
      </c>
      <c r="D43" s="9"/>
      <c r="E43" s="9"/>
    </row>
    <row r="44" spans="2:11" x14ac:dyDescent="0.2">
      <c r="B44" s="21" t="s">
        <v>54</v>
      </c>
      <c r="C44" s="22"/>
      <c r="D44" s="9" t="s">
        <v>45</v>
      </c>
      <c r="E44" s="9" t="s">
        <v>46</v>
      </c>
    </row>
    <row r="45" spans="2:11" x14ac:dyDescent="0.2">
      <c r="B45" s="21" t="s">
        <v>55</v>
      </c>
      <c r="C45" s="22"/>
      <c r="D45" s="9"/>
      <c r="E45" s="9"/>
    </row>
    <row r="46" spans="2:11" x14ac:dyDescent="0.2">
      <c r="B46" s="21" t="s">
        <v>135</v>
      </c>
      <c r="C46" s="9" t="s">
        <v>137</v>
      </c>
      <c r="D46" s="6" t="s">
        <v>58</v>
      </c>
      <c r="E46" s="23" t="s">
        <v>138</v>
      </c>
    </row>
    <row r="47" spans="2:11" x14ac:dyDescent="0.2">
      <c r="B47" s="65" t="s">
        <v>56</v>
      </c>
      <c r="C47" s="65"/>
      <c r="D47" s="65"/>
    </row>
    <row r="48" spans="2:11" x14ac:dyDescent="0.2">
      <c r="B48" s="6" t="s">
        <v>4</v>
      </c>
      <c r="C48" s="6" t="s">
        <v>31</v>
      </c>
      <c r="D48" s="6" t="s">
        <v>57</v>
      </c>
      <c r="E48" s="6" t="s">
        <v>58</v>
      </c>
    </row>
    <row r="49" spans="2:5" x14ac:dyDescent="0.2">
      <c r="B49" s="9" t="s">
        <v>7</v>
      </c>
      <c r="C49" s="9" t="s">
        <v>38</v>
      </c>
      <c r="D49" s="9" t="s">
        <v>45</v>
      </c>
      <c r="E49" s="23"/>
    </row>
    <row r="50" spans="2:5" x14ac:dyDescent="0.2">
      <c r="B50" s="9" t="s">
        <v>18</v>
      </c>
      <c r="C50" s="9" t="s">
        <v>38</v>
      </c>
      <c r="D50" s="9"/>
      <c r="E50" s="23"/>
    </row>
    <row r="51" spans="2:5" x14ac:dyDescent="0.2">
      <c r="B51" s="9" t="s">
        <v>11</v>
      </c>
      <c r="C51" s="9" t="s">
        <v>61</v>
      </c>
      <c r="D51" s="9" t="s">
        <v>45</v>
      </c>
      <c r="E51" s="23" t="s">
        <v>62</v>
      </c>
    </row>
    <row r="52" spans="2:5" x14ac:dyDescent="0.2">
      <c r="B52" s="9" t="s">
        <v>21</v>
      </c>
      <c r="C52" s="9" t="s">
        <v>38</v>
      </c>
      <c r="D52" s="9" t="s">
        <v>60</v>
      </c>
      <c r="E52" s="23"/>
    </row>
    <row r="53" spans="2:5" x14ac:dyDescent="0.2">
      <c r="B53" s="9" t="s">
        <v>21</v>
      </c>
      <c r="C53" s="9" t="s">
        <v>64</v>
      </c>
      <c r="D53" s="9" t="s">
        <v>65</v>
      </c>
      <c r="E53" s="23" t="s">
        <v>66</v>
      </c>
    </row>
    <row r="54" spans="2:5" x14ac:dyDescent="0.2">
      <c r="B54" s="9" t="s">
        <v>11</v>
      </c>
      <c r="C54" s="9" t="s">
        <v>38</v>
      </c>
      <c r="D54" s="9"/>
      <c r="E54" s="23"/>
    </row>
    <row r="55" spans="2:5" x14ac:dyDescent="0.2">
      <c r="B55" s="9" t="s">
        <v>135</v>
      </c>
      <c r="C55" s="9" t="s">
        <v>83</v>
      </c>
      <c r="D55" s="9"/>
      <c r="E55" s="23" t="s">
        <v>136</v>
      </c>
    </row>
    <row r="56" spans="2:5" x14ac:dyDescent="0.2">
      <c r="B56" s="21" t="s">
        <v>67</v>
      </c>
      <c r="C56" s="9">
        <v>1</v>
      </c>
    </row>
    <row r="57" spans="2:5" x14ac:dyDescent="0.2">
      <c r="B57" s="21" t="s">
        <v>68</v>
      </c>
      <c r="C57" s="9">
        <v>1</v>
      </c>
    </row>
    <row r="60" spans="2:5" x14ac:dyDescent="0.2">
      <c r="B60" s="5" t="s">
        <v>31</v>
      </c>
      <c r="C60" s="5" t="s">
        <v>32</v>
      </c>
      <c r="D60" s="18"/>
      <c r="E60" s="18" t="s">
        <v>35</v>
      </c>
    </row>
    <row r="61" spans="2:5" x14ac:dyDescent="0.2">
      <c r="B61" s="19" t="s">
        <v>38</v>
      </c>
      <c r="C61" s="19">
        <v>2</v>
      </c>
    </row>
    <row r="62" spans="2:5" x14ac:dyDescent="0.2">
      <c r="B62" s="65" t="s">
        <v>39</v>
      </c>
      <c r="C62" s="65"/>
      <c r="D62" s="65"/>
      <c r="E62" s="65"/>
    </row>
    <row r="63" spans="2:5" x14ac:dyDescent="0.2">
      <c r="B63" s="20"/>
      <c r="C63" s="6" t="s">
        <v>40</v>
      </c>
      <c r="D63" s="6" t="s">
        <v>41</v>
      </c>
      <c r="E63" s="6" t="s">
        <v>42</v>
      </c>
    </row>
    <row r="64" spans="2:5" x14ac:dyDescent="0.2">
      <c r="B64" s="21" t="s">
        <v>43</v>
      </c>
      <c r="C64" s="9" t="s">
        <v>45</v>
      </c>
      <c r="D64" s="9" t="s">
        <v>45</v>
      </c>
      <c r="E64" s="9" t="s">
        <v>46</v>
      </c>
    </row>
    <row r="65" spans="2:5" x14ac:dyDescent="0.2">
      <c r="B65" s="21" t="s">
        <v>47</v>
      </c>
      <c r="C65" s="9"/>
      <c r="D65" s="9"/>
      <c r="E65" s="9"/>
    </row>
    <row r="66" spans="2:5" x14ac:dyDescent="0.2">
      <c r="B66" s="21" t="s">
        <v>48</v>
      </c>
      <c r="C66" s="9" t="s">
        <v>49</v>
      </c>
      <c r="D66" s="9"/>
      <c r="E66" s="9"/>
    </row>
    <row r="67" spans="2:5" x14ac:dyDescent="0.2">
      <c r="B67" s="21" t="s">
        <v>50</v>
      </c>
      <c r="C67" s="9" t="s">
        <v>51</v>
      </c>
      <c r="D67" s="9"/>
      <c r="E67" s="9"/>
    </row>
    <row r="68" spans="2:5" x14ac:dyDescent="0.2">
      <c r="B68" s="21" t="s">
        <v>52</v>
      </c>
      <c r="C68" s="9" t="s">
        <v>53</v>
      </c>
      <c r="D68" s="9"/>
      <c r="E68" s="9"/>
    </row>
    <row r="69" spans="2:5" x14ac:dyDescent="0.2">
      <c r="B69" s="21" t="s">
        <v>54</v>
      </c>
      <c r="C69" s="22"/>
      <c r="D69" s="9" t="s">
        <v>45</v>
      </c>
      <c r="E69" s="9" t="s">
        <v>46</v>
      </c>
    </row>
    <row r="70" spans="2:5" x14ac:dyDescent="0.2">
      <c r="B70" s="21" t="s">
        <v>55</v>
      </c>
      <c r="C70" s="22"/>
      <c r="D70" s="9"/>
      <c r="E70" s="9"/>
    </row>
    <row r="71" spans="2:5" x14ac:dyDescent="0.2">
      <c r="B71" s="65" t="s">
        <v>56</v>
      </c>
      <c r="C71" s="65"/>
      <c r="D71" s="65"/>
    </row>
    <row r="72" spans="2:5" x14ac:dyDescent="0.2">
      <c r="B72" s="6" t="s">
        <v>4</v>
      </c>
      <c r="C72" s="6" t="s">
        <v>31</v>
      </c>
      <c r="D72" s="6" t="s">
        <v>57</v>
      </c>
      <c r="E72" s="6" t="s">
        <v>58</v>
      </c>
    </row>
    <row r="73" spans="2:5" x14ac:dyDescent="0.2">
      <c r="B73" s="9" t="s">
        <v>21</v>
      </c>
      <c r="C73" s="9" t="s">
        <v>59</v>
      </c>
      <c r="D73" s="9" t="s">
        <v>60</v>
      </c>
      <c r="E73" s="23"/>
    </row>
    <row r="74" spans="2:5" x14ac:dyDescent="0.2">
      <c r="B74" s="9" t="s">
        <v>18</v>
      </c>
      <c r="C74" s="9" t="s">
        <v>59</v>
      </c>
      <c r="D74" s="9"/>
      <c r="E74" s="23"/>
    </row>
    <row r="75" spans="2:5" x14ac:dyDescent="0.2">
      <c r="B75" s="9" t="s">
        <v>21</v>
      </c>
      <c r="C75" s="9" t="s">
        <v>63</v>
      </c>
      <c r="D75" s="9"/>
      <c r="E75" s="23"/>
    </row>
    <row r="76" spans="2:5" x14ac:dyDescent="0.2">
      <c r="B76" s="9" t="s">
        <v>11</v>
      </c>
      <c r="C76" s="9" t="s">
        <v>59</v>
      </c>
      <c r="D76" s="9"/>
      <c r="E76" s="23"/>
    </row>
    <row r="77" spans="2:5" x14ac:dyDescent="0.2">
      <c r="B77" s="9" t="s">
        <v>135</v>
      </c>
      <c r="C77" s="9" t="s">
        <v>83</v>
      </c>
      <c r="D77" s="9"/>
      <c r="E77" s="23" t="s">
        <v>136</v>
      </c>
    </row>
    <row r="78" spans="2:5" x14ac:dyDescent="0.2">
      <c r="B78" s="21" t="s">
        <v>67</v>
      </c>
      <c r="C78" s="9">
        <v>2</v>
      </c>
    </row>
    <row r="79" spans="2:5" x14ac:dyDescent="0.2">
      <c r="B79" s="21" t="s">
        <v>68</v>
      </c>
      <c r="C79" s="9">
        <v>1</v>
      </c>
    </row>
    <row r="81" spans="2:5" x14ac:dyDescent="0.2">
      <c r="B81" s="5" t="s">
        <v>31</v>
      </c>
      <c r="C81" s="5" t="s">
        <v>32</v>
      </c>
      <c r="D81" s="18"/>
      <c r="E81" s="18" t="s">
        <v>70</v>
      </c>
    </row>
    <row r="82" spans="2:5" x14ac:dyDescent="0.2">
      <c r="B82" s="19" t="s">
        <v>59</v>
      </c>
      <c r="C82" s="19">
        <v>3</v>
      </c>
      <c r="E82" s="1" t="s">
        <v>72</v>
      </c>
    </row>
    <row r="83" spans="2:5" x14ac:dyDescent="0.2">
      <c r="B83" s="65" t="s">
        <v>39</v>
      </c>
      <c r="C83" s="65"/>
      <c r="D83" s="65"/>
      <c r="E83" s="65"/>
    </row>
    <row r="84" spans="2:5" x14ac:dyDescent="0.2">
      <c r="B84" s="20"/>
      <c r="C84" s="6" t="s">
        <v>40</v>
      </c>
      <c r="D84" s="6" t="s">
        <v>41</v>
      </c>
      <c r="E84" s="6" t="s">
        <v>42</v>
      </c>
    </row>
    <row r="85" spans="2:5" x14ac:dyDescent="0.2">
      <c r="B85" s="21" t="s">
        <v>43</v>
      </c>
      <c r="C85" s="9" t="s">
        <v>75</v>
      </c>
      <c r="D85" s="9" t="s">
        <v>76</v>
      </c>
      <c r="E85" s="9" t="s">
        <v>46</v>
      </c>
    </row>
    <row r="86" spans="2:5" x14ac:dyDescent="0.2">
      <c r="B86" s="21" t="s">
        <v>47</v>
      </c>
      <c r="C86" s="9"/>
      <c r="D86" s="9"/>
      <c r="E86" s="9"/>
    </row>
    <row r="87" spans="2:5" x14ac:dyDescent="0.2">
      <c r="B87" s="21" t="s">
        <v>48</v>
      </c>
      <c r="C87" s="9" t="s">
        <v>77</v>
      </c>
      <c r="D87" s="9"/>
      <c r="E87" s="9"/>
    </row>
    <row r="88" spans="2:5" x14ac:dyDescent="0.2">
      <c r="B88" s="21" t="s">
        <v>50</v>
      </c>
      <c r="C88" s="9" t="s">
        <v>79</v>
      </c>
      <c r="D88" s="9"/>
      <c r="E88" s="9"/>
    </row>
    <row r="89" spans="2:5" x14ac:dyDescent="0.2">
      <c r="B89" s="21" t="s">
        <v>52</v>
      </c>
      <c r="C89" s="9" t="s">
        <v>53</v>
      </c>
      <c r="D89" s="9"/>
      <c r="E89" s="9"/>
    </row>
    <row r="90" spans="2:5" x14ac:dyDescent="0.2">
      <c r="B90" s="21" t="s">
        <v>54</v>
      </c>
      <c r="C90" s="22"/>
      <c r="D90" s="9" t="s">
        <v>76</v>
      </c>
      <c r="E90" s="9" t="s">
        <v>139</v>
      </c>
    </row>
    <row r="91" spans="2:5" x14ac:dyDescent="0.2">
      <c r="B91" s="21" t="s">
        <v>55</v>
      </c>
      <c r="C91" s="22"/>
      <c r="D91" s="9" t="s">
        <v>80</v>
      </c>
      <c r="E91" s="9" t="s">
        <v>46</v>
      </c>
    </row>
    <row r="92" spans="2:5" x14ac:dyDescent="0.2">
      <c r="B92" s="65" t="s">
        <v>56</v>
      </c>
      <c r="C92" s="65"/>
      <c r="D92" s="65"/>
    </row>
    <row r="93" spans="2:5" x14ac:dyDescent="0.2">
      <c r="B93" s="6" t="s">
        <v>4</v>
      </c>
      <c r="C93" s="6" t="s">
        <v>31</v>
      </c>
      <c r="D93" s="6" t="s">
        <v>57</v>
      </c>
      <c r="E93" s="6" t="s">
        <v>58</v>
      </c>
    </row>
    <row r="94" spans="2:5" x14ac:dyDescent="0.2">
      <c r="B94" s="9" t="s">
        <v>11</v>
      </c>
      <c r="C94" s="9" t="s">
        <v>83</v>
      </c>
      <c r="D94" s="9"/>
      <c r="E94" s="23"/>
    </row>
    <row r="95" spans="2:5" x14ac:dyDescent="0.2">
      <c r="B95" s="9" t="s">
        <v>18</v>
      </c>
      <c r="C95" s="9" t="s">
        <v>83</v>
      </c>
      <c r="D95" s="9"/>
      <c r="E95" s="23"/>
    </row>
    <row r="96" spans="2:5" x14ac:dyDescent="0.2">
      <c r="B96" s="9" t="s">
        <v>135</v>
      </c>
      <c r="C96" s="9" t="s">
        <v>83</v>
      </c>
      <c r="D96" s="9"/>
      <c r="E96" s="23" t="s">
        <v>136</v>
      </c>
    </row>
    <row r="97" spans="2:14" x14ac:dyDescent="0.2">
      <c r="B97" s="21" t="s">
        <v>67</v>
      </c>
      <c r="C97" s="9">
        <v>3</v>
      </c>
    </row>
    <row r="98" spans="2:14" x14ac:dyDescent="0.2">
      <c r="B98" s="21" t="s">
        <v>68</v>
      </c>
      <c r="C98" s="9">
        <v>1</v>
      </c>
    </row>
    <row r="100" spans="2:14" x14ac:dyDescent="0.2">
      <c r="B100" s="5" t="s">
        <v>31</v>
      </c>
      <c r="C100" s="5" t="s">
        <v>32</v>
      </c>
      <c r="D100" s="18"/>
      <c r="E100" s="18" t="s">
        <v>69</v>
      </c>
    </row>
    <row r="101" spans="2:14" x14ac:dyDescent="0.2">
      <c r="B101" s="19" t="s">
        <v>63</v>
      </c>
      <c r="C101" s="19">
        <v>2</v>
      </c>
      <c r="E101" s="1" t="s">
        <v>71</v>
      </c>
    </row>
    <row r="102" spans="2:14" x14ac:dyDescent="0.2">
      <c r="B102" s="65" t="s">
        <v>39</v>
      </c>
      <c r="C102" s="65"/>
      <c r="D102" s="65"/>
      <c r="E102" s="65"/>
      <c r="N102" s="24"/>
    </row>
    <row r="103" spans="2:14" x14ac:dyDescent="0.2">
      <c r="B103" s="20"/>
      <c r="C103" s="6" t="s">
        <v>40</v>
      </c>
      <c r="D103" s="6" t="s">
        <v>41</v>
      </c>
      <c r="E103" s="6" t="s">
        <v>42</v>
      </c>
      <c r="N103" s="24"/>
    </row>
    <row r="104" spans="2:14" x14ac:dyDescent="0.2">
      <c r="B104" s="21" t="s">
        <v>43</v>
      </c>
      <c r="C104" s="9"/>
      <c r="D104" s="9" t="s">
        <v>73</v>
      </c>
      <c r="E104" s="23" t="s">
        <v>74</v>
      </c>
    </row>
    <row r="105" spans="2:14" x14ac:dyDescent="0.2">
      <c r="B105" s="21" t="s">
        <v>47</v>
      </c>
      <c r="C105" s="9"/>
      <c r="D105" s="9"/>
      <c r="E105" s="9"/>
    </row>
    <row r="106" spans="2:14" x14ac:dyDescent="0.2">
      <c r="B106" s="21" t="s">
        <v>48</v>
      </c>
      <c r="C106" s="9"/>
      <c r="D106" s="9" t="s">
        <v>73</v>
      </c>
      <c r="E106" s="9"/>
    </row>
    <row r="107" spans="2:14" x14ac:dyDescent="0.2">
      <c r="B107" s="21" t="s">
        <v>50</v>
      </c>
      <c r="C107" s="9"/>
      <c r="D107" s="9" t="s">
        <v>78</v>
      </c>
      <c r="E107" s="9"/>
    </row>
    <row r="108" spans="2:14" x14ac:dyDescent="0.2">
      <c r="B108" s="21" t="s">
        <v>52</v>
      </c>
      <c r="C108" s="9" t="s">
        <v>53</v>
      </c>
      <c r="D108" s="9"/>
      <c r="E108" s="9"/>
    </row>
    <row r="109" spans="2:14" x14ac:dyDescent="0.2">
      <c r="B109" s="21" t="s">
        <v>54</v>
      </c>
      <c r="C109" s="22"/>
      <c r="D109" s="9" t="s">
        <v>73</v>
      </c>
      <c r="E109" s="9" t="s">
        <v>46</v>
      </c>
    </row>
    <row r="110" spans="2:14" x14ac:dyDescent="0.2">
      <c r="B110" s="21" t="s">
        <v>55</v>
      </c>
      <c r="C110" s="22"/>
      <c r="D110" s="9"/>
      <c r="E110" s="9"/>
    </row>
    <row r="111" spans="2:14" x14ac:dyDescent="0.2">
      <c r="B111" s="65" t="s">
        <v>56</v>
      </c>
      <c r="C111" s="65"/>
      <c r="D111" s="65"/>
    </row>
    <row r="112" spans="2:14" x14ac:dyDescent="0.2">
      <c r="B112" s="6" t="s">
        <v>4</v>
      </c>
      <c r="C112" s="6" t="s">
        <v>31</v>
      </c>
      <c r="D112" s="6" t="s">
        <v>57</v>
      </c>
      <c r="E112" s="6" t="s">
        <v>58</v>
      </c>
      <c r="F112" s="6" t="s">
        <v>81</v>
      </c>
      <c r="G112" s="6" t="s">
        <v>82</v>
      </c>
    </row>
    <row r="113" spans="2:7" x14ac:dyDescent="0.2">
      <c r="B113" s="9" t="s">
        <v>21</v>
      </c>
      <c r="C113" s="9" t="s">
        <v>83</v>
      </c>
      <c r="D113" s="9" t="s">
        <v>65</v>
      </c>
      <c r="E113" s="23"/>
      <c r="F113" s="23" t="s">
        <v>84</v>
      </c>
      <c r="G113" s="9"/>
    </row>
    <row r="114" spans="2:7" x14ac:dyDescent="0.2">
      <c r="B114" s="9" t="s">
        <v>21</v>
      </c>
      <c r="C114" s="9" t="s">
        <v>61</v>
      </c>
      <c r="D114" s="9" t="s">
        <v>65</v>
      </c>
      <c r="E114" s="23" t="s">
        <v>85</v>
      </c>
      <c r="F114" s="23"/>
      <c r="G114" s="9"/>
    </row>
    <row r="115" spans="2:7" x14ac:dyDescent="0.2">
      <c r="B115" s="9" t="s">
        <v>21</v>
      </c>
      <c r="C115" s="9" t="s">
        <v>59</v>
      </c>
      <c r="D115" s="9"/>
      <c r="E115" s="23"/>
    </row>
    <row r="116" spans="2:7" x14ac:dyDescent="0.2">
      <c r="B116" s="9" t="s">
        <v>18</v>
      </c>
      <c r="C116" s="9" t="s">
        <v>59</v>
      </c>
      <c r="D116" s="9"/>
      <c r="E116" s="23"/>
    </row>
    <row r="117" spans="2:7" x14ac:dyDescent="0.2">
      <c r="B117" s="9" t="s">
        <v>11</v>
      </c>
      <c r="C117" s="9" t="s">
        <v>59</v>
      </c>
      <c r="D117" s="9"/>
      <c r="E117" s="23"/>
    </row>
    <row r="118" spans="2:7" x14ac:dyDescent="0.2">
      <c r="B118" s="9" t="s">
        <v>135</v>
      </c>
      <c r="C118" s="9" t="s">
        <v>83</v>
      </c>
      <c r="D118" s="9"/>
      <c r="E118" s="23" t="s">
        <v>136</v>
      </c>
    </row>
    <row r="119" spans="2:7" x14ac:dyDescent="0.2">
      <c r="B119" s="21" t="s">
        <v>67</v>
      </c>
      <c r="C119" s="9">
        <v>2</v>
      </c>
      <c r="D119" s="25"/>
      <c r="E119" s="25"/>
    </row>
    <row r="120" spans="2:7" x14ac:dyDescent="0.2">
      <c r="B120" s="21" t="s">
        <v>68</v>
      </c>
      <c r="C120" s="9">
        <v>2</v>
      </c>
      <c r="D120" s="25"/>
      <c r="E120" s="25"/>
    </row>
    <row r="122" spans="2:7" ht="14.25" x14ac:dyDescent="0.2">
      <c r="B122" s="5" t="s">
        <v>31</v>
      </c>
      <c r="C122" s="5" t="s">
        <v>32</v>
      </c>
      <c r="D122" s="18"/>
      <c r="E122" s="18" t="s">
        <v>86</v>
      </c>
    </row>
    <row r="123" spans="2:7" x14ac:dyDescent="0.2">
      <c r="B123" s="19" t="s">
        <v>64</v>
      </c>
      <c r="C123" s="19">
        <v>2</v>
      </c>
      <c r="E123" s="1" t="s">
        <v>71</v>
      </c>
    </row>
    <row r="124" spans="2:7" x14ac:dyDescent="0.2">
      <c r="B124" s="65" t="s">
        <v>39</v>
      </c>
      <c r="C124" s="65"/>
      <c r="D124" s="65"/>
      <c r="E124" s="65"/>
    </row>
    <row r="125" spans="2:7" x14ac:dyDescent="0.2">
      <c r="B125" s="20"/>
      <c r="C125" s="6" t="s">
        <v>40</v>
      </c>
      <c r="D125" s="6" t="s">
        <v>41</v>
      </c>
      <c r="E125" s="6" t="s">
        <v>42</v>
      </c>
    </row>
    <row r="126" spans="2:7" x14ac:dyDescent="0.2">
      <c r="B126" s="21" t="s">
        <v>43</v>
      </c>
      <c r="C126" s="9"/>
      <c r="D126" s="9" t="s">
        <v>73</v>
      </c>
      <c r="E126" s="9" t="s">
        <v>46</v>
      </c>
    </row>
    <row r="127" spans="2:7" x14ac:dyDescent="0.2">
      <c r="B127" s="21" t="s">
        <v>47</v>
      </c>
      <c r="C127" s="9"/>
      <c r="D127" s="9"/>
      <c r="E127" s="9"/>
    </row>
    <row r="128" spans="2:7" x14ac:dyDescent="0.2">
      <c r="B128" s="21" t="s">
        <v>48</v>
      </c>
      <c r="C128" s="9"/>
      <c r="D128" s="9" t="s">
        <v>73</v>
      </c>
      <c r="E128" s="9"/>
    </row>
    <row r="129" spans="2:6" x14ac:dyDescent="0.2">
      <c r="B129" s="21" t="s">
        <v>50</v>
      </c>
      <c r="C129" s="9"/>
      <c r="D129" s="9" t="s">
        <v>78</v>
      </c>
      <c r="E129" s="9"/>
    </row>
    <row r="130" spans="2:6" x14ac:dyDescent="0.2">
      <c r="B130" s="21" t="s">
        <v>52</v>
      </c>
      <c r="C130" s="9" t="s">
        <v>53</v>
      </c>
      <c r="D130" s="9"/>
      <c r="E130" s="9"/>
    </row>
    <row r="131" spans="2:6" x14ac:dyDescent="0.2">
      <c r="B131" s="21" t="s">
        <v>54</v>
      </c>
      <c r="C131" s="22"/>
      <c r="D131" s="9" t="s">
        <v>45</v>
      </c>
      <c r="E131" s="9" t="s">
        <v>46</v>
      </c>
    </row>
    <row r="132" spans="2:6" x14ac:dyDescent="0.2">
      <c r="B132" s="21" t="s">
        <v>55</v>
      </c>
      <c r="C132" s="22"/>
      <c r="D132" s="9"/>
      <c r="E132" s="9"/>
    </row>
    <row r="133" spans="2:6" x14ac:dyDescent="0.2">
      <c r="B133" s="65" t="s">
        <v>56</v>
      </c>
      <c r="C133" s="65"/>
      <c r="D133" s="65"/>
    </row>
    <row r="134" spans="2:6" x14ac:dyDescent="0.2">
      <c r="B134" s="6" t="s">
        <v>4</v>
      </c>
      <c r="C134" s="6" t="s">
        <v>31</v>
      </c>
      <c r="D134" s="6" t="s">
        <v>57</v>
      </c>
      <c r="E134" s="6" t="s">
        <v>58</v>
      </c>
      <c r="F134" s="6" t="s">
        <v>81</v>
      </c>
    </row>
    <row r="135" spans="2:6" x14ac:dyDescent="0.2">
      <c r="B135" s="9" t="s">
        <v>21</v>
      </c>
      <c r="C135" s="9" t="s">
        <v>83</v>
      </c>
      <c r="D135" s="9" t="s">
        <v>65</v>
      </c>
      <c r="E135" s="23"/>
      <c r="F135" s="23" t="s">
        <v>84</v>
      </c>
    </row>
    <row r="136" spans="2:6" x14ac:dyDescent="0.2">
      <c r="B136" s="9" t="s">
        <v>11</v>
      </c>
      <c r="C136" s="9" t="s">
        <v>59</v>
      </c>
      <c r="D136" s="9"/>
      <c r="E136" s="23"/>
    </row>
    <row r="137" spans="2:6" x14ac:dyDescent="0.2">
      <c r="B137" s="9" t="s">
        <v>18</v>
      </c>
      <c r="C137" s="9" t="s">
        <v>59</v>
      </c>
      <c r="D137" s="9"/>
      <c r="E137" s="23"/>
    </row>
    <row r="138" spans="2:6" x14ac:dyDescent="0.2">
      <c r="B138" s="9" t="s">
        <v>135</v>
      </c>
      <c r="C138" s="9" t="s">
        <v>83</v>
      </c>
      <c r="D138" s="9"/>
      <c r="E138" s="23" t="s">
        <v>136</v>
      </c>
    </row>
    <row r="139" spans="2:6" ht="12" customHeight="1" x14ac:dyDescent="0.2">
      <c r="B139" s="21" t="s">
        <v>67</v>
      </c>
      <c r="C139" s="9">
        <v>2</v>
      </c>
      <c r="D139" s="25"/>
      <c r="E139" s="25"/>
    </row>
    <row r="140" spans="2:6" x14ac:dyDescent="0.2">
      <c r="B140" s="21" t="s">
        <v>68</v>
      </c>
      <c r="C140" s="9">
        <v>3</v>
      </c>
    </row>
  </sheetData>
  <sheetProtection selectLockedCells="1" selectUnlockedCells="1"/>
  <mergeCells count="13">
    <mergeCell ref="B133:D133"/>
    <mergeCell ref="B71:D71"/>
    <mergeCell ref="B102:E102"/>
    <mergeCell ref="B83:E83"/>
    <mergeCell ref="B111:D111"/>
    <mergeCell ref="B92:D92"/>
    <mergeCell ref="B124:E124"/>
    <mergeCell ref="G2:K2"/>
    <mergeCell ref="B5:B6"/>
    <mergeCell ref="C5:D6"/>
    <mergeCell ref="B37:E37"/>
    <mergeCell ref="B62:E62"/>
    <mergeCell ref="B47:D47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33" max="16383" man="1"/>
    <brk id="58" max="11" man="1"/>
    <brk id="98" max="11" man="1"/>
    <brk id="120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37" workbookViewId="0">
      <selection sqref="A1:A84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6" t="str">
        <f>"&lt;forecast seriesName="&amp;CHAR(34)&amp;Schedules!D2&amp;CHAR(34)&amp;"&gt;"</f>
        <v>&lt;forecast seriesName="HepB"&gt;</v>
      </c>
    </row>
    <row r="2" spans="1:1" x14ac:dyDescent="0.2">
      <c r="A2" s="26" t="str">
        <f>"  &lt;vaccine vaccineName="&amp;CHAR(34)&amp;Schedules!B4&amp;CHAR(34)&amp;" vaccineIds="&amp;CHAR(34)&amp;Schedules!C4&amp;CHAR(34)&amp;"/&gt;"</f>
        <v xml:space="preserve">  &lt;vaccine vaccineName="First" vaccineIds="137, 1240"/&gt;</v>
      </c>
    </row>
    <row r="3" spans="1:1" x14ac:dyDescent="0.2">
      <c r="A3" s="26" t="str">
        <f>"  &lt;vaccine vaccineName="&amp;CHAR(34)&amp;Schedules!B5&amp;CHAR(34)&amp;" vaccineIds="&amp;CHAR(34)&amp;Schedules!C5&amp;CHAR(34)&amp;"/&gt;"</f>
        <v xml:space="preserve">  &lt;vaccine vaccineName="Series" vaccineIds="137, 114, 1150, 146, 1240, 1250, 1270, 2100, 136, 142"/&gt;</v>
      </c>
    </row>
    <row r="4" spans="1:1" x14ac:dyDescent="0.2">
      <c r="A4" s="26" t="str">
        <f>"  &lt;vaccine vaccineName="&amp;CHAR(34)&amp;Schedules!B7&amp;CHAR(34)&amp;" vaccineIds="&amp;CHAR(34)&amp;Schedules!C7&amp;CHAR(34)&amp;"/&gt;"</f>
        <v xml:space="preserve">  &lt;vaccine vaccineName="Combo" vaccineIds="114, 136, 142"/&gt;</v>
      </c>
    </row>
    <row r="5" spans="1:1" x14ac:dyDescent="0.2">
      <c r="A5" s="26" t="str">
        <f>"  &lt;vaccine vaccineName="&amp;CHAR(34)&amp;Schedules!B8&amp;CHAR(34)&amp;" vaccineIds="&amp;CHAR(34)&amp;Schedules!C8&amp;CHAR(34)&amp;"/&gt;"</f>
        <v xml:space="preserve">  &lt;vaccine vaccineName="Adult" vaccineIds="2090, 1260"/&gt;</v>
      </c>
    </row>
    <row r="6" spans="1:1" x14ac:dyDescent="0.2">
      <c r="A6" s="26" t="str">
        <f>"  &lt;vaccine vaccineName="&amp;CHAR(34)&amp;Schedules!B9&amp;CHAR(34)&amp;" vaccineIds="&amp;CHAR(34)&amp;Schedules!C9&amp;CHAR(34)&amp;"/&gt;"</f>
        <v xml:space="preserve">  &lt;vaccine vaccineName="Recombivax" vaccineIds="1250"/&gt;</v>
      </c>
    </row>
    <row r="7" spans="1:1" x14ac:dyDescent="0.2">
      <c r="A7" s="26" t="str">
        <f>"  &lt;vaccine vaccineName="&amp;CHAR(34)&amp;Schedules!B10&amp;CHAR(34)&amp;" vaccineIds="&amp;CHAR(34)&amp;Schedules!C10&amp;CHAR(34)&amp;"/&gt;"</f>
        <v xml:space="preserve">  &lt;vaccine vaccineName="Assume Comp" vaccineIds="-137"/&gt;</v>
      </c>
    </row>
    <row r="8" spans="1:1" x14ac:dyDescent="0.2">
      <c r="A8" s="26" t="str">
        <f>"  &lt;schedule scheduleName="&amp;CHAR(34)&amp;Schedules!B36&amp;CHAR(34)&amp;" dose="&amp;CHAR(34)&amp;Schedules!C36&amp;CHAR(34)&amp;" indication="&amp;CHAR(34)&amp;Schedules!D36&amp;CHAR(34)&amp;" label="&amp;CHAR(34)&amp;Schedules!E35&amp;CHAR(34)&amp;"&gt;"</f>
        <v xml:space="preserve">  &lt;schedule scheduleName="P1" dose="1" indication="BIRTH" label="birth"&gt;</v>
      </c>
    </row>
    <row r="9" spans="1:1" x14ac:dyDescent="0.2">
      <c r="A9" s="26" t="str">
        <f>"    &lt;pos row="&amp;CHAR(34)&amp;Schedules!C57&amp;CHAR(34)&amp;" column="&amp;CHAR(34)&amp;Schedules!C56&amp;CHAR(34)&amp;"/&gt;"</f>
        <v xml:space="preserve">    &lt;pos row="1" column="1"/&gt;</v>
      </c>
    </row>
    <row r="10" spans="1:1" x14ac:dyDescent="0.2">
      <c r="A10" s="26" t="str">
        <f>"    &lt;valid age="&amp;CHAR(34)&amp;Schedules!C39&amp;CHAR(34)&amp;" interval="&amp;CHAR(34)&amp;Schedules!D39&amp;CHAR(34)&amp;" grace="&amp;CHAR(34)&amp;Schedules!E39&amp;CHAR(34)&amp;"/&gt;"</f>
        <v xml:space="preserve">    &lt;valid age="0 days" interval="" grace=""/&gt;</v>
      </c>
    </row>
    <row r="11" spans="1:1" x14ac:dyDescent="0.2">
      <c r="A11" s="26" t="str">
        <f>"    &lt;early age="&amp;CHAR(34)&amp;Schedules!C40&amp;CHAR(34)&amp;" interval="&amp;CHAR(34)&amp;Schedules!D40&amp;CHAR(34)&amp;" grace="&amp;CHAR(34)&amp;Schedules!E40&amp;CHAR(34)&amp;"/&gt;"</f>
        <v xml:space="preserve">    &lt;early age="" interval="" grace=""/&gt;</v>
      </c>
    </row>
    <row r="12" spans="1:1" x14ac:dyDescent="0.2">
      <c r="A12" s="26" t="str">
        <f>"    &lt;due age="&amp;CHAR(34)&amp;Schedules!C41&amp;CHAR(34)&amp;" interval="&amp;CHAR(34)&amp;Schedules!D41&amp;CHAR(34)&amp;" grace="&amp;CHAR(34)&amp;Schedules!E41&amp;CHAR(34)&amp;"/&gt;"</f>
        <v xml:space="preserve">    &lt;due age="0 days" interval="" grace=""/&gt;</v>
      </c>
    </row>
    <row r="13" spans="1:1" x14ac:dyDescent="0.2">
      <c r="A13" s="26" t="str">
        <f>"    &lt;overdue age="&amp;CHAR(34)&amp;Schedules!C42&amp;CHAR(34)&amp;" interval="&amp;CHAR(34)&amp;Schedules!D42&amp;CHAR(34)&amp;" grace="&amp;CHAR(34)&amp;Schedules!E42&amp;CHAR(34)&amp;"/&gt;"</f>
        <v xml:space="preserve">    &lt;overdue age="4 weeks" interval="" grace=""/&gt;</v>
      </c>
    </row>
    <row r="14" spans="1:1" x14ac:dyDescent="0.2">
      <c r="A14" s="26" t="str">
        <f>"    &lt;finished age="&amp;CHAR(34)&amp;Schedules!C43&amp;CHAR(34)&amp;" interval="&amp;CHAR(34)&amp;Schedules!D43&amp;CHAR(34)&amp;" grace="&amp;CHAR(34)&amp;Schedules!E43&amp;CHAR(34)&amp;"/&gt;"</f>
        <v xml:space="preserve">    &lt;finished age="200 years" interval="" grace=""/&gt;</v>
      </c>
    </row>
    <row r="15" spans="1:1" x14ac:dyDescent="0.2">
      <c r="A15" s="26" t="str">
        <f>"    &lt;after-invalid interval="&amp;CHAR(34)&amp;Schedules!D44&amp;CHAR(34)&amp;" grace="&amp;CHAR(34)&amp;Schedules!E44&amp;CHAR(34)&amp;"/&gt;"</f>
        <v xml:space="preserve">    &lt;after-invalid interval="4 weeks" grace="4 days"/&gt;</v>
      </c>
    </row>
    <row r="16" spans="1:1" x14ac:dyDescent="0.2">
      <c r="A16" s="26" t="str">
        <f>"    &lt;before-previous interval="&amp;CHAR(34)&amp;Schedules!D45&amp;CHAR(34)&amp;"/&gt;"</f>
        <v xml:space="preserve">    &lt;before-previous interval=""/&gt;</v>
      </c>
    </row>
    <row r="17" spans="1:1" x14ac:dyDescent="0.2">
      <c r="A17" s="26" t="str">
        <f>"    &lt;assumeComplete age="&amp;CHAR(34)&amp;Schedules!C46&amp;CHAR(34)&amp;" reason="&amp;CHAR(34)&amp;Schedules!E46&amp;CHAR(34)&amp;"/&gt;"</f>
        <v xml:space="preserve">    &lt;assumeComplete age="18 years" reason="Adult assumed to have completed Hep B series. "/&gt;</v>
      </c>
    </row>
    <row r="18" spans="1:1" x14ac:dyDescent="0.2">
      <c r="A18" s="26" t="str">
        <f>"    &lt;indicate vaccineName="&amp;CHAR(34)&amp;Schedules!B49&amp;CHAR(34)&amp;" schedule="&amp;CHAR(34)&amp;Schedules!C49&amp;CHAR(34)&amp;" age="&amp;CHAR(34)&amp;Schedules!D49&amp;CHAR(34)&amp;" reason="&amp;CHAR(34)&amp;Schedules!E49&amp;CHAR(34)&amp;"/&gt;"</f>
        <v xml:space="preserve">    &lt;indicate vaccineName="First" schedule="P2" age="4 weeks" reason=""/&gt;</v>
      </c>
    </row>
    <row r="19" spans="1:1" x14ac:dyDescent="0.2">
      <c r="A19" s="26" t="str">
        <f>"    &lt;indicate vaccineName="&amp;CHAR(34)&amp;Schedules!B50&amp;CHAR(34)&amp;" schedule="&amp;CHAR(34)&amp;Schedules!C50&amp;CHAR(34)&amp;" age="&amp;CHAR(34)&amp;Schedules!D50&amp;CHAR(34)&amp;" reason="&amp;CHAR(34)&amp;Schedules!E50&amp;CHAR(34)&amp;"/&gt;"</f>
        <v xml:space="preserve">    &lt;indicate vaccineName="Adult" schedule="P2" age="" reason=""/&gt;</v>
      </c>
    </row>
    <row r="20" spans="1:1" x14ac:dyDescent="0.2">
      <c r="A20" s="26" t="str">
        <f>"    &lt;indicate vaccineName="&amp;CHAR(34)&amp;Schedules!B51&amp;CHAR(34)&amp;" schedule="&amp;CHAR(34)&amp;Schedules!C51&amp;CHAR(34)&amp;" age="&amp;CHAR(34)&amp;Schedules!D51&amp;CHAR(34)&amp;" reason="&amp;CHAR(34)&amp;Schedules!E51&amp;CHAR(34)&amp;"/&gt;"</f>
        <v xml:space="preserve">    &lt;indicate vaccineName="Series" schedule="INVALID" age="4 weeks" reason="A series dose should not be given in the first 6 weeks after birth."/&gt;</v>
      </c>
    </row>
    <row r="21" spans="1:1" x14ac:dyDescent="0.2">
      <c r="A21" s="26" t="str">
        <f>"    &lt;indicate vaccineName="&amp;CHAR(34)&amp;Schedules!B52&amp;CHAR(34)&amp;" schedule="&amp;CHAR(34)&amp;Schedules!C52&amp;CHAR(34)&amp;" age="&amp;CHAR(34)&amp;Schedules!D52&amp;CHAR(34)&amp;" reason="&amp;CHAR(34)&amp;Schedules!E52&amp;CHAR(34)&amp;"/&gt;"</f>
        <v xml:space="preserve">    &lt;indicate vaccineName="Recombivax" schedule="P2" age="11 years" reason=""/&gt;</v>
      </c>
    </row>
    <row r="22" spans="1:1" x14ac:dyDescent="0.2">
      <c r="A22" s="26" t="str">
        <f>"    &lt;indicate vaccineName="&amp;CHAR(34)&amp;Schedules!B53&amp;CHAR(34)&amp;" schedule="&amp;CHAR(34)&amp;Schedules!C53&amp;CHAR(34)&amp;" age="&amp;CHAR(34)&amp;Schedules!D53&amp;CHAR(34)&amp;" reason="&amp;CHAR(34)&amp;Schedules!E53&amp;CHAR(34)&amp;"/&gt;"</f>
        <v xml:space="preserve">    &lt;indicate vaccineName="Recombivax" schedule="A2" age="16 years" reason="Recombivax given before 16 years old, switching to 2 dose schedule."/&gt;</v>
      </c>
    </row>
    <row r="23" spans="1:1" x14ac:dyDescent="0.2">
      <c r="A23" s="26" t="str">
        <f>"    &lt;indicate vaccineName="&amp;CHAR(34)&amp;Schedules!B54&amp;CHAR(34)&amp;" schedule="&amp;CHAR(34)&amp;Schedules!C54&amp;CHAR(34)&amp;" age="&amp;CHAR(34)&amp;Schedules!D54&amp;CHAR(34)&amp;" reason="&amp;CHAR(34)&amp;Schedules!E54&amp;CHAR(34)&amp;"/&gt;"</f>
        <v xml:space="preserve">    &lt;indicate vaccineName="Series" schedule="P2" age="" reason=""/&gt;</v>
      </c>
    </row>
    <row r="24" spans="1:1" x14ac:dyDescent="0.2">
      <c r="A24" s="26" t="str">
        <f>"    &lt;indicate vaccineName="&amp;CHAR(34)&amp;Schedules!B55&amp;CHAR(34)&amp;" schedule="&amp;CHAR(34)&amp;Schedules!C55&amp;CHAR(34)&amp;" age="&amp;CHAR(34)&amp;Schedules!D55&amp;CHAR(34)&amp;" reason="&amp;CHAR(34)&amp;Schedules!E55&amp;CHAR(34)&amp;"/&gt;"</f>
        <v xml:space="preserve">    &lt;indicate vaccineName="Assume Comp" schedule="COMPLETE" age="" reason="Assuming adult received full Hep B series."/&gt;</v>
      </c>
    </row>
    <row r="25" spans="1:1" x14ac:dyDescent="0.2">
      <c r="A25" s="26" t="str">
        <f>"  &lt;/schedule&gt;"</f>
        <v xml:space="preserve">  &lt;/schedule&gt;</v>
      </c>
    </row>
    <row r="26" spans="1:1" x14ac:dyDescent="0.2">
      <c r="A26" s="26" t="str">
        <f>"  &lt;schedule scheduleName="&amp;CHAR(34)&amp;Schedules!B61&amp;CHAR(34)&amp;" dose="&amp;CHAR(34)&amp;Schedules!C61&amp;CHAR(34)&amp;" indication="&amp;CHAR(34)&amp;Schedules!D61&amp;CHAR(34)&amp;" label="&amp;CHAR(34)&amp;Schedules!E60&amp;CHAR(34)&amp;"&gt;"</f>
        <v xml:space="preserve">  &lt;schedule scheduleName="P2" dose="2" indication="" label="1-2 months"&gt;</v>
      </c>
    </row>
    <row r="27" spans="1:1" x14ac:dyDescent="0.2">
      <c r="A27" s="26" t="str">
        <f>"    &lt;pos row="&amp;CHAR(34)&amp;Schedules!C79&amp;CHAR(34)&amp;" column="&amp;CHAR(34)&amp;Schedules!C78&amp;CHAR(34)&amp;"/&gt;"</f>
        <v xml:space="preserve">    &lt;pos row="1" column="2"/&gt;</v>
      </c>
    </row>
    <row r="28" spans="1:1" x14ac:dyDescent="0.2">
      <c r="A28" s="26" t="str">
        <f>"    &lt;valid age="&amp;CHAR(34)&amp;Schedules!C64&amp;CHAR(34)&amp;" interval="&amp;CHAR(34)&amp;Schedules!D64&amp;CHAR(34)&amp;" grace="&amp;CHAR(34)&amp;Schedules!E64&amp;CHAR(34)&amp;"/&gt;"</f>
        <v xml:space="preserve">    &lt;valid age="4 weeks" interval="4 weeks" grace="4 days"/&gt;</v>
      </c>
    </row>
    <row r="29" spans="1:1" x14ac:dyDescent="0.2">
      <c r="A29" s="26" t="str">
        <f>"    &lt;early age="&amp;CHAR(34)&amp;Schedules!C65&amp;CHAR(34)&amp;" interval="&amp;CHAR(34)&amp;Schedules!D65&amp;CHAR(34)&amp;" grace="&amp;CHAR(34)&amp;Schedules!E65&amp;CHAR(34)&amp;"/&gt;"</f>
        <v xml:space="preserve">    &lt;early age="" interval="" grace=""/&gt;</v>
      </c>
    </row>
    <row r="30" spans="1:1" x14ac:dyDescent="0.2">
      <c r="A30" s="26" t="str">
        <f>"    &lt;due age="&amp;CHAR(34)&amp;Schedules!C66&amp;CHAR(34)&amp;" interval="&amp;CHAR(34)&amp;Schedules!D66&amp;CHAR(34)&amp;" grace="&amp;CHAR(34)&amp;Schedules!E66&amp;CHAR(34)&amp;"/&gt;"</f>
        <v xml:space="preserve">    &lt;due age="1 month" interval="" grace=""/&gt;</v>
      </c>
    </row>
    <row r="31" spans="1:1" x14ac:dyDescent="0.2">
      <c r="A31" s="26" t="str">
        <f>"    &lt;overdue age="&amp;CHAR(34)&amp;Schedules!C67&amp;CHAR(34)&amp;" interval="&amp;CHAR(34)&amp;Schedules!D67&amp;CHAR(34)&amp;" grace="&amp;CHAR(34)&amp;Schedules!E67&amp;CHAR(34)&amp;"/&gt;"</f>
        <v xml:space="preserve">    &lt;overdue age="3 months" interval="" grace=""/&gt;</v>
      </c>
    </row>
    <row r="32" spans="1:1" x14ac:dyDescent="0.2">
      <c r="A32" s="26" t="str">
        <f>"    &lt;finished age="&amp;CHAR(34)&amp;Schedules!C68&amp;CHAR(34)&amp;" interval="&amp;CHAR(34)&amp;Schedules!D68&amp;CHAR(34)&amp;" grace="&amp;CHAR(34)&amp;Schedules!E68&amp;CHAR(34)&amp;"/&gt;"</f>
        <v xml:space="preserve">    &lt;finished age="200 years" interval="" grace=""/&gt;</v>
      </c>
    </row>
    <row r="33" spans="1:1" x14ac:dyDescent="0.2">
      <c r="A33" s="26" t="str">
        <f>"    &lt;after-invalid interval="&amp;CHAR(34)&amp;Schedules!D69&amp;CHAR(34)&amp;" grace="&amp;CHAR(34)&amp;Schedules!E69&amp;CHAR(34)&amp;"/&gt;"</f>
        <v xml:space="preserve">    &lt;after-invalid interval="4 weeks" grace="4 days"/&gt;</v>
      </c>
    </row>
    <row r="34" spans="1:1" x14ac:dyDescent="0.2">
      <c r="A34" s="26" t="str">
        <f>"    &lt;before-previous interval="&amp;CHAR(34)&amp;Schedules!D70&amp;CHAR(34)&amp;"/&gt;"</f>
        <v xml:space="preserve">    &lt;before-previous interval=""/&gt;</v>
      </c>
    </row>
    <row r="35" spans="1:1" x14ac:dyDescent="0.2">
      <c r="A35" s="26" t="str">
        <f>"    &lt;indicate vaccineName="&amp;CHAR(34)&amp;Schedules!B73&amp;CHAR(34)&amp;" schedule="&amp;CHAR(34)&amp;Schedules!C73&amp;CHAR(34)&amp;" age="&amp;CHAR(34)&amp;Schedules!D73&amp;CHAR(34)&amp;" reason="&amp;CHAR(34)&amp;Schedules!E73&amp;CHAR(34)&amp;"/&gt;"</f>
        <v xml:space="preserve">    &lt;indicate vaccineName="Recombivax" schedule="P3" age="11 years" reason=""/&gt;</v>
      </c>
    </row>
    <row r="36" spans="1:1" x14ac:dyDescent="0.2">
      <c r="A36" s="26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vaccineName="Adult" schedule="P3" age="" reason=""/&gt;</v>
      </c>
    </row>
    <row r="37" spans="1:1" x14ac:dyDescent="0.2">
      <c r="A37" s="26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vaccineName="Recombivax" schedule="T2" age="" reason=""/&gt;</v>
      </c>
    </row>
    <row r="38" spans="1:1" x14ac:dyDescent="0.2">
      <c r="A38" s="26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vaccineName="Series" schedule="P3" age="" reason=""/&gt;</v>
      </c>
    </row>
    <row r="39" spans="1:1" x14ac:dyDescent="0.2">
      <c r="A39" s="26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vaccineName="Assume Comp" schedule="COMPLETE" age="" reason="Assuming adult received full Hep B series."/&gt;</v>
      </c>
    </row>
    <row r="40" spans="1:1" x14ac:dyDescent="0.2">
      <c r="A40" s="26" t="str">
        <f>"  &lt;/schedule&gt;"</f>
        <v xml:space="preserve">  &lt;/schedule&gt;</v>
      </c>
    </row>
    <row r="41" spans="1:1" x14ac:dyDescent="0.2">
      <c r="A41" s="26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scheduleName="P3" dose="3" indication="" label="6-18 months"&gt;</v>
      </c>
    </row>
    <row r="42" spans="1:1" x14ac:dyDescent="0.2">
      <c r="A42" s="26" t="str">
        <f>"    &lt;pos row="&amp;CHAR(34)&amp;Schedules!C98&amp;CHAR(34)&amp;" column="&amp;CHAR(34)&amp;Schedules!C97&amp;CHAR(34)&amp;"/&gt;"</f>
        <v xml:space="preserve">    &lt;pos row="1" column="3"/&gt;</v>
      </c>
    </row>
    <row r="43" spans="1:1" x14ac:dyDescent="0.2">
      <c r="A43" s="26" t="str">
        <f>"    &lt;valid age="&amp;CHAR(34)&amp;Schedules!C85&amp;CHAR(34)&amp;" interval="&amp;CHAR(34)&amp;Schedules!D85&amp;CHAR(34)&amp;" grace="&amp;CHAR(34)&amp;Schedules!E85&amp;CHAR(34)&amp;"/&gt;"</f>
        <v xml:space="preserve">    &lt;valid age="24 weeks" interval="8 weeks" grace="4 days"/&gt;</v>
      </c>
    </row>
    <row r="44" spans="1:1" x14ac:dyDescent="0.2">
      <c r="A44" s="26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45" spans="1:1" x14ac:dyDescent="0.2">
      <c r="A45" s="26" t="str">
        <f>"    &lt;due age="&amp;CHAR(34)&amp;Schedules!C87&amp;CHAR(34)&amp;" interval="&amp;CHAR(34)&amp;Schedules!D87&amp;CHAR(34)&amp;" grace="&amp;CHAR(34)&amp;Schedules!E87&amp;CHAR(34)&amp;"/&gt;"</f>
        <v xml:space="preserve">    &lt;due age="6 months" interval="" grace=""/&gt;</v>
      </c>
    </row>
    <row r="46" spans="1:1" x14ac:dyDescent="0.2">
      <c r="A46" s="26" t="str">
        <f>"    &lt;overdue age="&amp;CHAR(34)&amp;Schedules!C88&amp;CHAR(34)&amp;" interval="&amp;CHAR(34)&amp;Schedules!D88&amp;CHAR(34)&amp;" grace="&amp;CHAR(34)&amp;Schedules!E88&amp;CHAR(34)&amp;"/&gt;"</f>
        <v xml:space="preserve">    &lt;overdue age="19 months" interval="" grace=""/&gt;</v>
      </c>
    </row>
    <row r="47" spans="1:1" x14ac:dyDescent="0.2">
      <c r="A47" s="26" t="str">
        <f>"    &lt;finished age="&amp;CHAR(34)&amp;Schedules!C89&amp;CHAR(34)&amp;" interval="&amp;CHAR(34)&amp;Schedules!D89&amp;CHAR(34)&amp;" grace="&amp;CHAR(34)&amp;Schedules!E89&amp;CHAR(34)&amp;"/&gt;"</f>
        <v xml:space="preserve">    &lt;finished age="200 years" interval="" grace=""/&gt;</v>
      </c>
    </row>
    <row r="48" spans="1:1" x14ac:dyDescent="0.2">
      <c r="A48" s="26" t="str">
        <f>"    &lt;after-invalid interval="&amp;CHAR(34)&amp;Schedules!D90&amp;CHAR(34)&amp;" grace="&amp;CHAR(34)&amp;Schedules!E90&amp;CHAR(34)&amp;"/&gt;"</f>
        <v xml:space="preserve">    &lt;after-invalid interval="8 weeks" grace="7 weeks"/&gt;</v>
      </c>
    </row>
    <row r="49" spans="1:1" x14ac:dyDescent="0.2">
      <c r="A49" s="26" t="str">
        <f>"    &lt;before-previous interval="&amp;CHAR(34)&amp;Schedules!D91&amp;CHAR(34)&amp;"/&gt;"</f>
        <v xml:space="preserve">    &lt;before-previous interval="16 weeks"/&gt;</v>
      </c>
    </row>
    <row r="50" spans="1:1" x14ac:dyDescent="0.2">
      <c r="A50" s="26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vaccineName="Series" schedule="COMPLETE" age="" reason=""/&gt;</v>
      </c>
    </row>
    <row r="51" spans="1:1" x14ac:dyDescent="0.2">
      <c r="A51" s="26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vaccineName="Adult" schedule="COMPLETE" age="" reason=""/&gt;</v>
      </c>
    </row>
    <row r="52" spans="1:1" x14ac:dyDescent="0.2">
      <c r="A52" s="26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vaccineName="Assume Comp" schedule="COMPLETE" age="" reason="Assuming adult received full Hep B series."/&gt;</v>
      </c>
    </row>
    <row r="53" spans="1:1" x14ac:dyDescent="0.2">
      <c r="A53" s="26" t="str">
        <f>"  &lt;/schedule&gt;"</f>
        <v xml:space="preserve">  &lt;/schedule&gt;</v>
      </c>
    </row>
    <row r="54" spans="1:1" x14ac:dyDescent="0.2">
      <c r="A54" s="26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scheduleName="T2" dose="2" indication="" label="4 months Recombivax"&gt;</v>
      </c>
    </row>
    <row r="55" spans="1:1" x14ac:dyDescent="0.2">
      <c r="A55" s="26" t="str">
        <f>"    &lt;pos row="&amp;CHAR(34)&amp;Schedules!C120&amp;CHAR(34)&amp;" column="&amp;CHAR(34)&amp;Schedules!C119&amp;CHAR(34)&amp;"/&gt;"</f>
        <v xml:space="preserve">    &lt;pos row="2" column="2"/&gt;</v>
      </c>
    </row>
    <row r="56" spans="1:1" x14ac:dyDescent="0.2">
      <c r="A56" s="26" t="str">
        <f>"    &lt;valid age="&amp;CHAR(34)&amp;Schedules!C104&amp;CHAR(34)&amp;" interval="&amp;CHAR(34)&amp;Schedules!D104&amp;CHAR(34)&amp;" grace="&amp;CHAR(34)&amp;Schedules!E104&amp;CHAR(34)&amp;"/&gt;"</f>
        <v xml:space="preserve">    &lt;valid age="" interval="4 months" grace="4 months -28 days 4 days"/&gt;</v>
      </c>
    </row>
    <row r="57" spans="1:1" x14ac:dyDescent="0.2">
      <c r="A57" s="26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58" spans="1:1" x14ac:dyDescent="0.2">
      <c r="A58" s="26" t="str">
        <f>"    &lt;due age="&amp;CHAR(34)&amp;Schedules!C106&amp;CHAR(34)&amp;" interval="&amp;CHAR(34)&amp;Schedules!D106&amp;CHAR(34)&amp;" grace="&amp;CHAR(34)&amp;Schedules!E106&amp;CHAR(34)&amp;"/&gt;"</f>
        <v xml:space="preserve">    &lt;due age="" interval="4 months" grace=""/&gt;</v>
      </c>
    </row>
    <row r="59" spans="1:1" x14ac:dyDescent="0.2">
      <c r="A59" s="26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age="" interval="7 months" grace=""/&gt;</v>
      </c>
    </row>
    <row r="60" spans="1:1" x14ac:dyDescent="0.2">
      <c r="A60" s="26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age="200 years" interval="" grace=""/&gt;</v>
      </c>
    </row>
    <row r="61" spans="1:1" x14ac:dyDescent="0.2">
      <c r="A61" s="26" t="str">
        <f>"    &lt;after-invalid interval="&amp;CHAR(34)&amp;Schedules!D109&amp;CHAR(34)&amp;" grace="&amp;CHAR(34)&amp;Schedules!E109&amp;CHAR(34)&amp;"/&gt;"</f>
        <v xml:space="preserve">    &lt;after-invalid interval="4 months" grace="4 days"/&gt;</v>
      </c>
    </row>
    <row r="62" spans="1:1" x14ac:dyDescent="0.2">
      <c r="A62" s="26" t="str">
        <f>"    &lt;before-previous interval="&amp;CHAR(34)&amp;Schedules!D110&amp;CHAR(34)&amp;"/&gt;"</f>
        <v xml:space="preserve">    &lt;before-previous interval=""/&gt;</v>
      </c>
    </row>
    <row r="63" spans="1:1" x14ac:dyDescent="0.2">
      <c r="A63" s="26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 minInterval="&amp;CHAR(34)&amp;Schedules!F113&amp;CHAR(34)&amp;"/&gt;"</f>
        <v xml:space="preserve">    &lt;indicate vaccineName="Recombivax" schedule="COMPLETE" age="16 years" reason="" minInterval="4 months -4 days"/&gt;</v>
      </c>
    </row>
    <row r="64" spans="1:1" x14ac:dyDescent="0.2">
      <c r="A64" s="26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 minInterval="&amp;CHAR(34)&amp;Schedules!F114&amp;CHAR(34)&amp;"/&gt;"</f>
        <v xml:space="preserve">    &lt;indicate vaccineName="Recombivax" schedule="INVALID" age="16 years" reason="Recombivax must be administered at least 4 months after previous Recombivax." minInterval=""/&gt;</v>
      </c>
    </row>
    <row r="65" spans="1:1" x14ac:dyDescent="0.2">
      <c r="A65" s="26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 minInterval="&amp;CHAR(34)&amp;Schedules!F115&amp;CHAR(34)&amp;"/&gt;"</f>
        <v xml:space="preserve">    &lt;indicate vaccineName="Recombivax" schedule="P3" age="" reason="" minInterval=""/&gt;</v>
      </c>
    </row>
    <row r="66" spans="1:1" x14ac:dyDescent="0.2">
      <c r="A66" s="26" t="str">
        <f>"    &lt;indicate vaccineName="&amp;CHAR(34)&amp;Schedules!B116&amp;CHAR(34)&amp;" schedule="&amp;CHAR(34)&amp;Schedules!C116&amp;CHAR(34)&amp;" age="&amp;CHAR(34)&amp;Schedules!D116&amp;CHAR(34)&amp;" reason="&amp;CHAR(34)&amp;Schedules!E116&amp;CHAR(34)&amp;" minInterval="&amp;CHAR(34)&amp;Schedules!F116&amp;CHAR(34)&amp;"/&gt;"</f>
        <v xml:space="preserve">    &lt;indicate vaccineName="Adult" schedule="P3" age="" reason="" minInterval=""/&gt;</v>
      </c>
    </row>
    <row r="67" spans="1:1" x14ac:dyDescent="0.2">
      <c r="A67" s="26" t="str">
        <f>"    &lt;indicate vaccineName="&amp;CHAR(34)&amp;Schedules!B117&amp;CHAR(34)&amp;" schedule="&amp;CHAR(34)&amp;Schedules!C117&amp;CHAR(34)&amp;" age="&amp;CHAR(34)&amp;Schedules!D117&amp;CHAR(34)&amp;" reason="&amp;CHAR(34)&amp;Schedules!E117&amp;CHAR(34)&amp;" minInterval="&amp;CHAR(34)&amp;Schedules!F117&amp;CHAR(34)&amp;"/&gt;"</f>
        <v xml:space="preserve">    &lt;indicate vaccineName="Series" schedule="P3" age="" reason="" minInterval=""/&gt;</v>
      </c>
    </row>
    <row r="68" spans="1:1" x14ac:dyDescent="0.2">
      <c r="A68" s="26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 minInterval="&amp;CHAR(34)&amp;Schedules!F118&amp;CHAR(34)&amp;"/&gt;"</f>
        <v xml:space="preserve">    &lt;indicate vaccineName="Assume Comp" schedule="COMPLETE" age="" reason="Assuming adult received full Hep B series." minInterval=""/&gt;</v>
      </c>
    </row>
    <row r="69" spans="1:1" x14ac:dyDescent="0.2">
      <c r="A69" s="26" t="str">
        <f>"  &lt;/schedule&gt;"</f>
        <v xml:space="preserve">  &lt;/schedule&gt;</v>
      </c>
    </row>
    <row r="70" spans="1:1" x14ac:dyDescent="0.2">
      <c r="A70" s="26" t="str">
        <f>"  &lt;schedule scheduleName="&amp;CHAR(34)&amp;Schedules!B123&amp;CHAR(34)&amp;" dose="&amp;CHAR(34)&amp;Schedules!C123&amp;CHAR(34)&amp;" indication="&amp;CHAR(34)&amp;Schedules!D123&amp;CHAR(34)&amp;" label="&amp;CHAR(34)&amp;Schedules!E122&amp;CHAR(34)&amp;"&gt;"</f>
        <v xml:space="preserve">  &lt;schedule scheduleName="A2" dose="2" indication="" label="2nd Adolescent"&gt;</v>
      </c>
    </row>
    <row r="71" spans="1:1" x14ac:dyDescent="0.2">
      <c r="A71" s="26" t="str">
        <f>"    &lt;pos row="&amp;CHAR(34)&amp;Schedules!C140&amp;CHAR(34)&amp;" column="&amp;CHAR(34)&amp;Schedules!C139&amp;CHAR(34)&amp;"/&gt;"</f>
        <v xml:space="preserve">    &lt;pos row="3" column="2"/&gt;</v>
      </c>
    </row>
    <row r="72" spans="1:1" x14ac:dyDescent="0.2">
      <c r="A72" s="26" t="str">
        <f>"    &lt;valid age="&amp;CHAR(34)&amp;Schedules!C126&amp;CHAR(34)&amp;" interval="&amp;CHAR(34)&amp;Schedules!D126&amp;CHAR(34)&amp;" grace="&amp;CHAR(34)&amp;Schedules!E126&amp;CHAR(34)&amp;"/&gt;"</f>
        <v xml:space="preserve">    &lt;valid age="" interval="4 months" grace="4 days"/&gt;</v>
      </c>
    </row>
    <row r="73" spans="1:1" x14ac:dyDescent="0.2">
      <c r="A73" s="26" t="str">
        <f>"    &lt;early age="&amp;CHAR(34)&amp;Schedules!C127&amp;CHAR(34)&amp;" interval="&amp;CHAR(34)&amp;Schedules!D127&amp;CHAR(34)&amp;" grace="&amp;CHAR(34)&amp;Schedules!E127&amp;CHAR(34)&amp;"/&gt;"</f>
        <v xml:space="preserve">    &lt;early age="" interval="" grace=""/&gt;</v>
      </c>
    </row>
    <row r="74" spans="1:1" x14ac:dyDescent="0.2">
      <c r="A74" s="26" t="str">
        <f>"    &lt;due age="&amp;CHAR(34)&amp;Schedules!C128&amp;CHAR(34)&amp;" interval="&amp;CHAR(34)&amp;Schedules!D128&amp;CHAR(34)&amp;" grace="&amp;CHAR(34)&amp;Schedules!E128&amp;CHAR(34)&amp;"/&gt;"</f>
        <v xml:space="preserve">    &lt;due age="" interval="4 months" grace=""/&gt;</v>
      </c>
    </row>
    <row r="75" spans="1:1" x14ac:dyDescent="0.2">
      <c r="A75" s="26" t="str">
        <f>"    &lt;overdue age="&amp;CHAR(34)&amp;Schedules!C129&amp;CHAR(34)&amp;" interval="&amp;CHAR(34)&amp;Schedules!D129&amp;CHAR(34)&amp;" grace="&amp;CHAR(34)&amp;Schedules!E129&amp;CHAR(34)&amp;"/&gt;"</f>
        <v xml:space="preserve">    &lt;overdue age="" interval="7 months" grace=""/&gt;</v>
      </c>
    </row>
    <row r="76" spans="1:1" x14ac:dyDescent="0.2">
      <c r="A76" s="26" t="str">
        <f>"    &lt;finished age="&amp;CHAR(34)&amp;Schedules!C130&amp;CHAR(34)&amp;" interval="&amp;CHAR(34)&amp;Schedules!D130&amp;CHAR(34)&amp;" grace="&amp;CHAR(34)&amp;Schedules!E130&amp;CHAR(34)&amp;"/&gt;"</f>
        <v xml:space="preserve">    &lt;finished age="200 years" interval="" grace=""/&gt;</v>
      </c>
    </row>
    <row r="77" spans="1:1" x14ac:dyDescent="0.2">
      <c r="A77" s="26" t="str">
        <f>"    &lt;after-invalid interval="&amp;CHAR(34)&amp;Schedules!D131&amp;CHAR(34)&amp;" grace="&amp;CHAR(34)&amp;Schedules!E131&amp;CHAR(34)&amp;"/&gt;"</f>
        <v xml:space="preserve">    &lt;after-invalid interval="4 weeks" grace="4 days"/&gt;</v>
      </c>
    </row>
    <row r="78" spans="1:1" x14ac:dyDescent="0.2">
      <c r="A78" s="26" t="str">
        <f>"    &lt;before-previous interval="&amp;CHAR(34)&amp;Schedules!D132&amp;CHAR(34)&amp;"/&gt;"</f>
        <v xml:space="preserve">    &lt;before-previous interval=""/&gt;</v>
      </c>
    </row>
    <row r="79" spans="1:1" x14ac:dyDescent="0.2">
      <c r="A79" s="26" t="str">
        <f>"    &lt;indicate vaccineName="&amp;CHAR(34)&amp;Schedules!B135&amp;CHAR(34)&amp;" schedule="&amp;CHAR(34)&amp;Schedules!C135&amp;CHAR(34)&amp;" age="&amp;CHAR(34)&amp;Schedules!D135&amp;CHAR(34)&amp;" reason="&amp;CHAR(34)&amp;Schedules!E135&amp;CHAR(34)&amp;" minInterval="&amp;CHAR(34)&amp;Schedules!F135&amp;CHAR(34)&amp;"/&gt;"</f>
        <v xml:space="preserve">    &lt;indicate vaccineName="Recombivax" schedule="COMPLETE" age="16 years" reason="" minInterval="4 months -4 days"/&gt;</v>
      </c>
    </row>
    <row r="80" spans="1:1" x14ac:dyDescent="0.2">
      <c r="A80" s="26" t="str">
        <f>"    &lt;indicate vaccineName="&amp;CHAR(34)&amp;Schedules!B136&amp;CHAR(34)&amp;" schedule="&amp;CHAR(34)&amp;Schedules!C136&amp;CHAR(34)&amp;" age="&amp;CHAR(34)&amp;Schedules!D136&amp;CHAR(34)&amp;" reason="&amp;CHAR(34)&amp;Schedules!E136&amp;CHAR(34)&amp;" minInterval="&amp;CHAR(34)&amp;Schedules!F136&amp;CHAR(34)&amp;"/&gt;"</f>
        <v xml:space="preserve">    &lt;indicate vaccineName="Series" schedule="P3" age="" reason="" minInterval=""/&gt;</v>
      </c>
    </row>
    <row r="81" spans="1:1" x14ac:dyDescent="0.2">
      <c r="A81" s="26" t="str">
        <f>"    &lt;indicate vaccineName="&amp;CHAR(34)&amp;Schedules!B137&amp;CHAR(34)&amp;" schedule="&amp;CHAR(34)&amp;Schedules!C137&amp;CHAR(34)&amp;" age="&amp;CHAR(34)&amp;Schedules!D137&amp;CHAR(34)&amp;" reason="&amp;CHAR(34)&amp;Schedules!E137&amp;CHAR(34)&amp;" minInterval="&amp;CHAR(34)&amp;Schedules!F137&amp;CHAR(34)&amp;"/&gt;"</f>
        <v xml:space="preserve">    &lt;indicate vaccineName="Adult" schedule="P3" age="" reason="" minInterval=""/&gt;</v>
      </c>
    </row>
    <row r="82" spans="1:1" x14ac:dyDescent="0.2">
      <c r="A82" s="26" t="str">
        <f>"    &lt;indicate vaccineName="&amp;CHAR(34)&amp;Schedules!B138&amp;CHAR(34)&amp;" schedule="&amp;CHAR(34)&amp;Schedules!C138&amp;CHAR(34)&amp;" age="&amp;CHAR(34)&amp;Schedules!D138&amp;CHAR(34)&amp;" reason="&amp;CHAR(34)&amp;Schedules!E138&amp;CHAR(34)&amp;" minInterval="&amp;CHAR(34)&amp;Schedules!F138&amp;CHAR(34)&amp;"/&gt;"</f>
        <v xml:space="preserve">    &lt;indicate vaccineName="Assume Comp" schedule="COMPLETE" age="" reason="Assuming adult received full Hep B series." minInterval=""/&gt;</v>
      </c>
    </row>
    <row r="83" spans="1:1" x14ac:dyDescent="0.2">
      <c r="A83" s="26" t="str">
        <f>"  &lt;/schedule&gt;"</f>
        <v xml:space="preserve">  &lt;/schedule&gt;</v>
      </c>
    </row>
    <row r="84" spans="1:1" x14ac:dyDescent="0.2">
      <c r="A84" s="26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workbookViewId="0"/>
  </sheetViews>
  <sheetFormatPr defaultColWidth="11.5703125" defaultRowHeight="12.75" x14ac:dyDescent="0.2"/>
  <cols>
    <col min="1" max="1" width="1.28515625" style="27" customWidth="1"/>
    <col min="2" max="2" width="19.42578125" style="27" customWidth="1"/>
    <col min="3" max="3" width="12.28515625" style="28" customWidth="1"/>
    <col min="4" max="4" width="6" style="28" customWidth="1"/>
    <col min="5" max="5" width="8.140625" style="28" customWidth="1"/>
    <col min="6" max="6" width="2.28515625" style="27" customWidth="1"/>
    <col min="7" max="7" width="11.140625" style="28" customWidth="1"/>
    <col min="8" max="8" width="6" style="28" customWidth="1"/>
    <col min="9" max="12" width="9" style="28" customWidth="1"/>
    <col min="13" max="13" width="2.28515625" style="27" customWidth="1"/>
    <col min="14" max="15" width="7.42578125" style="28" customWidth="1"/>
    <col min="16" max="16" width="107.7109375" style="27" customWidth="1"/>
    <col min="17" max="17" width="45" style="27" customWidth="1"/>
    <col min="18" max="16384" width="11.5703125" style="27"/>
  </cols>
  <sheetData>
    <row r="1" spans="2:17" ht="18" x14ac:dyDescent="0.25">
      <c r="B1" s="29" t="s">
        <v>87</v>
      </c>
    </row>
    <row r="2" spans="2:17" x14ac:dyDescent="0.2">
      <c r="B2" s="5" t="s">
        <v>88</v>
      </c>
      <c r="C2" s="65" t="s">
        <v>4</v>
      </c>
      <c r="D2" s="65"/>
      <c r="E2" s="5" t="s">
        <v>89</v>
      </c>
      <c r="G2" s="5" t="s">
        <v>31</v>
      </c>
      <c r="H2" s="5" t="s">
        <v>32</v>
      </c>
      <c r="I2" s="5" t="s">
        <v>43</v>
      </c>
      <c r="J2" s="5" t="s">
        <v>48</v>
      </c>
      <c r="K2" s="5" t="s">
        <v>50</v>
      </c>
      <c r="L2" s="5" t="s">
        <v>52</v>
      </c>
      <c r="N2" s="21" t="s">
        <v>90</v>
      </c>
      <c r="O2" s="21" t="s">
        <v>89</v>
      </c>
      <c r="P2" s="21" t="s">
        <v>91</v>
      </c>
    </row>
    <row r="3" spans="2:17" x14ac:dyDescent="0.2">
      <c r="B3" s="30" t="s">
        <v>92</v>
      </c>
      <c r="C3" s="31"/>
      <c r="D3" s="32"/>
      <c r="E3" s="33">
        <v>38701</v>
      </c>
      <c r="G3" s="4" t="s">
        <v>36</v>
      </c>
      <c r="H3" s="4">
        <v>1</v>
      </c>
      <c r="I3" s="34">
        <v>38701</v>
      </c>
      <c r="J3" s="34">
        <v>38701</v>
      </c>
      <c r="K3" s="34">
        <v>38729</v>
      </c>
      <c r="L3" s="34">
        <v>111749</v>
      </c>
      <c r="N3" s="35"/>
      <c r="O3" s="35"/>
      <c r="P3" s="35" t="str">
        <f t="shared" ref="P3:P10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testF("Jacksboro", "12/15/2005",0, "P1", "1",  "12/15/2005",  "12/15/2005",  "01/12/2006",  "12/15/2205");</v>
      </c>
      <c r="Q3" s="36"/>
    </row>
    <row r="4" spans="2:17" x14ac:dyDescent="0.2">
      <c r="B4" s="37" t="s">
        <v>93</v>
      </c>
      <c r="C4" s="38" t="s">
        <v>17</v>
      </c>
      <c r="D4" s="15">
        <f>IF(C4="","",IF(ISNA(VLOOKUP(Test!C4,Schedules!G$4:K$15,5)),"? ? ?",VLOOKUP(Test!C4,Schedules!G$4:K$15,5)))</f>
        <v>137</v>
      </c>
      <c r="E4" s="39">
        <v>38701</v>
      </c>
      <c r="G4" s="9" t="s">
        <v>38</v>
      </c>
      <c r="H4" s="9">
        <v>2</v>
      </c>
      <c r="I4" s="39">
        <v>38729</v>
      </c>
      <c r="J4" s="39">
        <v>38732</v>
      </c>
      <c r="K4" s="39">
        <v>38791</v>
      </c>
      <c r="L4" s="39">
        <v>111749</v>
      </c>
      <c r="N4" s="35"/>
      <c r="O4" s="35"/>
      <c r="P4" s="35" t="str">
        <f t="shared" si="0"/>
        <v>testF("Dose 1", "12/15/2005",137, "P2", "2",  "01/12/2006",  "01/15/2006",  "03/15/2006",  "12/15/2205");</v>
      </c>
      <c r="Q4" s="36"/>
    </row>
    <row r="5" spans="2:17" x14ac:dyDescent="0.2">
      <c r="B5" s="37" t="s">
        <v>94</v>
      </c>
      <c r="C5" s="38" t="s">
        <v>17</v>
      </c>
      <c r="D5" s="15">
        <f>IF(C5="","",IF(ISNA(VLOOKUP(Test!C5,Schedules!G$4:K$15,5)),"? ? ?",VLOOKUP(Test!C5,Schedules!G$4:K$15,5)))</f>
        <v>137</v>
      </c>
      <c r="E5" s="39">
        <v>38734</v>
      </c>
      <c r="G5" s="9" t="s">
        <v>95</v>
      </c>
      <c r="H5" s="9">
        <v>3</v>
      </c>
      <c r="I5" s="39">
        <v>38762</v>
      </c>
      <c r="J5" s="39">
        <v>38883</v>
      </c>
      <c r="K5" s="39">
        <v>39278</v>
      </c>
      <c r="L5" s="39">
        <v>111749</v>
      </c>
      <c r="N5" s="35"/>
      <c r="O5" s="35"/>
      <c r="P5" s="35" t="str">
        <f t="shared" si="0"/>
        <v>testF("Dose 2", "01/17/2006",137, "C3", "3",  "02/14/2006",  "06/15/2006",  "07/15/2007",  "12/15/2205");</v>
      </c>
      <c r="Q5" s="36"/>
    </row>
    <row r="6" spans="2:17" x14ac:dyDescent="0.2">
      <c r="B6" s="37" t="s">
        <v>96</v>
      </c>
      <c r="C6" s="38" t="s">
        <v>17</v>
      </c>
      <c r="D6" s="15">
        <f>IF(C6="","",IF(ISNA(VLOOKUP(Test!C6,Schedules!G$4:K$15,5)),"? ? ?",VLOOKUP(Test!C6,Schedules!G$4:K$15,5)))</f>
        <v>137</v>
      </c>
      <c r="E6" s="39">
        <v>38888</v>
      </c>
      <c r="G6" s="9" t="s">
        <v>83</v>
      </c>
      <c r="H6" s="9"/>
      <c r="I6" s="39"/>
      <c r="J6" s="39"/>
      <c r="K6" s="39"/>
      <c r="L6" s="39"/>
      <c r="N6" s="35"/>
      <c r="O6" s="35"/>
      <c r="P6" s="35" t="str">
        <f t="shared" si="0"/>
        <v>testF("Dose 3", "06/20/2006",137, "COMPLETE", "",  "01/00/1900",  "01/00/1900",  "01/00/1900",  "01/00/1900");</v>
      </c>
      <c r="Q6" s="36"/>
    </row>
    <row r="7" spans="2:17" x14ac:dyDescent="0.2">
      <c r="B7" s="30" t="s">
        <v>97</v>
      </c>
      <c r="C7" s="31"/>
      <c r="D7" s="32"/>
      <c r="E7" s="33">
        <v>38701</v>
      </c>
      <c r="G7" s="4" t="s">
        <v>36</v>
      </c>
      <c r="H7" s="4">
        <v>1</v>
      </c>
      <c r="I7" s="34">
        <v>38701</v>
      </c>
      <c r="J7" s="34">
        <v>38701</v>
      </c>
      <c r="K7" s="34">
        <v>38729</v>
      </c>
      <c r="L7" s="34">
        <v>111749</v>
      </c>
      <c r="N7" s="35"/>
      <c r="O7" s="35"/>
      <c r="P7" s="35" t="str">
        <f t="shared" si="0"/>
        <v>testF("Jacksonville", "12/15/2005",0, "P1", "1",  "12/15/2005",  "12/15/2005",  "01/12/2006",  "12/15/2205");</v>
      </c>
      <c r="Q7" s="36"/>
    </row>
    <row r="8" spans="2:17" x14ac:dyDescent="0.2">
      <c r="B8" s="37" t="s">
        <v>98</v>
      </c>
      <c r="C8" s="38" t="s">
        <v>17</v>
      </c>
      <c r="D8" s="15">
        <f>IF(C8="","",IF(ISNA(VLOOKUP(Test!C8,Schedules!G$4:K$15,5)),"? ? ?",VLOOKUP(Test!C8,Schedules!G$4:K$15,5)))</f>
        <v>137</v>
      </c>
      <c r="E8" s="39">
        <v>38825</v>
      </c>
      <c r="G8" s="9" t="s">
        <v>38</v>
      </c>
      <c r="H8" s="9">
        <v>2</v>
      </c>
      <c r="I8" s="39">
        <v>38853</v>
      </c>
      <c r="J8" s="39">
        <v>38853</v>
      </c>
      <c r="K8" s="39">
        <v>38916</v>
      </c>
      <c r="L8" s="39">
        <v>111749</v>
      </c>
      <c r="N8" s="35"/>
      <c r="O8" s="35"/>
      <c r="P8" s="35" t="str">
        <f t="shared" si="0"/>
        <v>testF("Late Dose 1", "04/18/2006",137, "P2", "2",  "05/16/2006",  "05/16/2006",  "07/18/2006",  "12/15/2205");</v>
      </c>
      <c r="Q8" s="36"/>
    </row>
    <row r="9" spans="2:17" x14ac:dyDescent="0.2">
      <c r="B9" s="37" t="s">
        <v>94</v>
      </c>
      <c r="C9" s="38"/>
      <c r="D9" s="15" t="str">
        <f>IF(C9="","",IF(ISNA(VLOOKUP(Test!C9,Schedules!G$4:K$15,5)),"? ? ?",VLOOKUP(Test!C9,Schedules!G$4:K$15,5)))</f>
        <v/>
      </c>
      <c r="E9" s="39"/>
      <c r="G9" s="9"/>
      <c r="H9" s="9"/>
      <c r="I9" s="39"/>
      <c r="J9" s="39"/>
      <c r="K9" s="39"/>
      <c r="L9" s="39"/>
      <c r="N9" s="35"/>
      <c r="O9" s="35"/>
      <c r="P9" s="35" t="str">
        <f t="shared" si="0"/>
        <v>testF("Dose 2", "01/00/1900",, "", "",  "01/00/1900",  "01/00/1900",  "01/00/1900",  "01/00/1900");</v>
      </c>
      <c r="Q9" s="36"/>
    </row>
    <row r="10" spans="2:17" x14ac:dyDescent="0.2">
      <c r="B10" s="37"/>
      <c r="C10" s="38"/>
      <c r="D10" s="15" t="str">
        <f>IF(C10="","",IF(ISNA(VLOOKUP(Test!C10,Schedules!G$4:K$15,5)),"? ? ?",VLOOKUP(Test!C10,Schedules!G$4:K$15,5)))</f>
        <v/>
      </c>
      <c r="E10" s="39"/>
      <c r="G10" s="9"/>
      <c r="H10" s="9"/>
      <c r="I10" s="39"/>
      <c r="J10" s="39"/>
      <c r="K10" s="39"/>
      <c r="L10" s="39"/>
      <c r="N10" s="35"/>
      <c r="O10" s="35"/>
      <c r="P10" s="35" t="str">
        <f t="shared" si="0"/>
        <v>testF("", "01/00/1900",, "", "",  "01/00/1900",  "01/00/1900",  "01/00/1900",  "01/00/1900");</v>
      </c>
      <c r="Q10" s="36"/>
    </row>
    <row r="11" spans="2:17" x14ac:dyDescent="0.2">
      <c r="B11" s="37"/>
      <c r="C11" s="38"/>
      <c r="D11" s="15" t="str">
        <f>IF(C11="","",IF(ISNA(VLOOKUP(Test!C11,Schedules!G$4:K$15,5)),"? ? ?",VLOOKUP(Test!C11,Schedules!G$4:K$15,5)))</f>
        <v/>
      </c>
      <c r="E11" s="39"/>
      <c r="G11" s="9"/>
      <c r="H11" s="9"/>
      <c r="I11" s="39"/>
      <c r="J11" s="39"/>
      <c r="K11" s="39"/>
      <c r="L11" s="39"/>
      <c r="N11" s="35"/>
      <c r="O11" s="35"/>
      <c r="P11" s="35"/>
      <c r="Q11" s="36"/>
    </row>
    <row r="12" spans="2:17" x14ac:dyDescent="0.2">
      <c r="B12" s="30"/>
      <c r="C12" s="31"/>
      <c r="D12" s="32"/>
      <c r="E12" s="33"/>
      <c r="G12" s="4"/>
      <c r="H12" s="4"/>
      <c r="I12" s="34"/>
      <c r="J12" s="34"/>
      <c r="K12" s="34"/>
      <c r="L12" s="34"/>
      <c r="N12" s="35"/>
      <c r="O12" s="35"/>
      <c r="P12" s="35" t="str">
        <f>IF(D12="? ? ?","","testF("&amp;CHAR(34)&amp;B12&amp;CHAR(34)&amp;", "&amp;CHAR(34)&amp;TEXT(E12,"MM/DD/YYYY")&amp;CHAR(34)&amp;","&amp;TEXT(D12,"0")&amp;", "&amp;CHAR(34)&amp;G12&amp;CHAR(34)&amp;", "&amp;CHAR(34)&amp;H12&amp;CHAR(34)&amp;",  "&amp;CHAR(34)&amp;TEXT(I12,"MM/DD/YYYY")&amp;CHAR(34)&amp;",  "&amp;CHAR(34)&amp;TEXT(J12,"MM/DD/YYYY")&amp;CHAR(34)&amp;",  "&amp;CHAR(34)&amp;TEXT(K12,"MM/DD/YYYY")&amp;CHAR(34)&amp;",  "&amp;CHAR(34)&amp;TEXT(L12,"MM/DD/YYYY")&amp;CHAR(34)&amp;");")</f>
        <v>testF("", "01/00/1900",0, "", "",  "01/00/1900",  "01/00/1900",  "01/00/1900",  "01/00/1900");</v>
      </c>
      <c r="Q12" s="36"/>
    </row>
    <row r="13" spans="2:17" x14ac:dyDescent="0.2">
      <c r="B13" s="37"/>
      <c r="C13" s="38"/>
      <c r="D13" s="15" t="str">
        <f>IF(C13="","",IF(ISNA(VLOOKUP(Test!C13,Schedules!G$4:K$15,5)),"? ? ?",VLOOKUP(Test!C13,Schedules!G$4:K$15,5)))</f>
        <v/>
      </c>
      <c r="E13" s="39"/>
      <c r="G13" s="9"/>
      <c r="H13" s="9"/>
      <c r="I13" s="39"/>
      <c r="J13" s="39"/>
      <c r="K13" s="39"/>
      <c r="L13" s="39"/>
      <c r="N13" s="35"/>
      <c r="O13" s="35"/>
      <c r="P13" s="35" t="str">
        <f>IF(D13="? ? ?","","testF("&amp;CHAR(34)&amp;B13&amp;CHAR(34)&amp;", "&amp;CHAR(34)&amp;TEXT(E13,"MM/DD/YYYY")&amp;CHAR(34)&amp;","&amp;TEXT(D13,"0")&amp;", "&amp;CHAR(34)&amp;G13&amp;CHAR(34)&amp;", "&amp;CHAR(34)&amp;H13&amp;CHAR(34)&amp;",  "&amp;CHAR(34)&amp;TEXT(I13,"MM/DD/YYYY")&amp;CHAR(34)&amp;",  "&amp;CHAR(34)&amp;TEXT(J13,"MM/DD/YYYY")&amp;CHAR(34)&amp;",  "&amp;CHAR(34)&amp;TEXT(K13,"MM/DD/YYYY")&amp;CHAR(34)&amp;",  "&amp;CHAR(34)&amp;TEXT(L13,"MM/DD/YYYY")&amp;CHAR(34)&amp;");")</f>
        <v>testF("", "01/00/1900",, "", "",  "01/00/1900",  "01/00/1900",  "01/00/1900",  "01/00/1900");</v>
      </c>
      <c r="Q13" s="36"/>
    </row>
    <row r="14" spans="2:17" x14ac:dyDescent="0.2">
      <c r="B14" s="30"/>
      <c r="C14" s="31"/>
      <c r="D14" s="32"/>
      <c r="E14" s="33"/>
      <c r="G14" s="4"/>
      <c r="H14" s="4"/>
      <c r="I14" s="34"/>
      <c r="J14" s="34"/>
      <c r="K14" s="34"/>
      <c r="L14" s="34"/>
      <c r="N14" s="35"/>
      <c r="O14" s="35"/>
      <c r="P14" s="35" t="str">
        <f>IF(D14="? ? ?","","testF("&amp;CHAR(34)&amp;B14&amp;CHAR(34)&amp;", "&amp;CHAR(34)&amp;TEXT(E14,"MM/DD/YYYY")&amp;CHAR(34)&amp;","&amp;TEXT(D14,"0")&amp;", "&amp;CHAR(34)&amp;G14&amp;CHAR(34)&amp;", "&amp;CHAR(34)&amp;H14&amp;CHAR(34)&amp;",  "&amp;CHAR(34)&amp;TEXT(I14,"MM/DD/YYYY")&amp;CHAR(34)&amp;",  "&amp;CHAR(34)&amp;TEXT(J14,"MM/DD/YYYY")&amp;CHAR(34)&amp;",  "&amp;CHAR(34)&amp;TEXT(K14,"MM/DD/YYYY")&amp;CHAR(34)&amp;",  "&amp;CHAR(34)&amp;TEXT(L14,"MM/DD/YYYY")&amp;CHAR(34)&amp;");")</f>
        <v>testF("", "01/00/1900",0, "", "",  "01/00/1900",  "01/00/1900",  "01/00/1900",  "01/00/1900");</v>
      </c>
      <c r="Q14" s="36"/>
    </row>
    <row r="15" spans="2:17" x14ac:dyDescent="0.2">
      <c r="B15" s="37"/>
      <c r="C15" s="38"/>
      <c r="D15" s="15" t="str">
        <f>IF(C15="","",IF(ISNA(VLOOKUP(Test!C15,Schedules!G$4:K$15,5)),"? ? ?",VLOOKUP(Test!C15,Schedules!G$4:K$15,5)))</f>
        <v/>
      </c>
      <c r="E15" s="39"/>
      <c r="G15" s="9"/>
      <c r="H15" s="9"/>
      <c r="I15" s="39"/>
      <c r="J15" s="39"/>
      <c r="K15" s="39"/>
      <c r="L15" s="39"/>
      <c r="N15" s="35"/>
      <c r="O15" s="35"/>
      <c r="P15" s="35" t="str">
        <f>IF(D15="? ? ?","","testF("&amp;CHAR(34)&amp;B15&amp;CHAR(34)&amp;", "&amp;CHAR(34)&amp;TEXT(E15,"MM/DD/YYYY")&amp;CHAR(34)&amp;","&amp;TEXT(D15,"0")&amp;", "&amp;CHAR(34)&amp;G15&amp;CHAR(34)&amp;", "&amp;CHAR(34)&amp;H15&amp;CHAR(34)&amp;",  "&amp;CHAR(34)&amp;TEXT(I15,"MM/DD/YYYY")&amp;CHAR(34)&amp;",  "&amp;CHAR(34)&amp;TEXT(J15,"MM/DD/YYYY")&amp;CHAR(34)&amp;",  "&amp;CHAR(34)&amp;TEXT(K15,"MM/DD/YYYY")&amp;CHAR(34)&amp;",  "&amp;CHAR(34)&amp;TEXT(L15,"MM/DD/YYYY")&amp;CHAR(34)&amp;");")</f>
        <v>testF("", "01/00/1900",, "", "",  "01/00/1900",  "01/00/1900",  "01/00/1900",  "01/00/1900");</v>
      </c>
      <c r="Q15" s="36"/>
    </row>
    <row r="16" spans="2:17" x14ac:dyDescent="0.2">
      <c r="C16" s="27"/>
      <c r="D16" s="27"/>
      <c r="E16" s="27"/>
      <c r="G16" s="27"/>
      <c r="H16" s="27"/>
      <c r="I16" s="27"/>
      <c r="J16" s="27"/>
      <c r="K16" s="27"/>
      <c r="L16" s="27"/>
      <c r="N16" s="1"/>
      <c r="O16" s="1"/>
      <c r="P16" s="1"/>
      <c r="Q16" s="36"/>
    </row>
    <row r="17" spans="2:17" ht="18" x14ac:dyDescent="0.25">
      <c r="B17" s="29" t="s">
        <v>99</v>
      </c>
      <c r="C17" s="40"/>
      <c r="D17" s="40"/>
      <c r="E17" s="41"/>
      <c r="G17" s="40"/>
      <c r="H17" s="40"/>
      <c r="I17" s="41"/>
      <c r="J17" s="41"/>
      <c r="K17" s="41"/>
      <c r="L17" s="41"/>
      <c r="N17" s="41"/>
      <c r="O17" s="41"/>
      <c r="Q17" s="36"/>
    </row>
    <row r="18" spans="2:17" x14ac:dyDescent="0.2">
      <c r="B18" s="5" t="s">
        <v>88</v>
      </c>
      <c r="C18" s="65" t="s">
        <v>4</v>
      </c>
      <c r="D18" s="65"/>
      <c r="E18" s="5" t="s">
        <v>89</v>
      </c>
      <c r="G18" s="5" t="s">
        <v>31</v>
      </c>
      <c r="H18" s="5" t="s">
        <v>32</v>
      </c>
      <c r="I18" s="5" t="s">
        <v>89</v>
      </c>
      <c r="J18" s="5" t="s">
        <v>100</v>
      </c>
      <c r="K18" s="65" t="s">
        <v>4</v>
      </c>
      <c r="L18" s="65"/>
      <c r="N18" s="21" t="s">
        <v>101</v>
      </c>
      <c r="O18" s="21" t="s">
        <v>89</v>
      </c>
      <c r="P18" s="21" t="s">
        <v>91</v>
      </c>
    </row>
    <row r="19" spans="2:17" x14ac:dyDescent="0.2">
      <c r="B19" s="30"/>
      <c r="C19" s="31"/>
      <c r="D19" s="32"/>
      <c r="E19" s="33"/>
      <c r="G19" s="4"/>
      <c r="H19" s="4"/>
      <c r="I19" s="4"/>
      <c r="J19" s="4"/>
      <c r="K19" s="42"/>
      <c r="L19" s="43"/>
      <c r="N19" s="35"/>
      <c r="O19" s="44"/>
      <c r="P19" s="35" t="str">
        <f>IF(D19="? ? ?","","testD("&amp;CHAR(34)&amp;B19&amp;CHAR(34)&amp;", "&amp;CHAR(34)&amp;TEXT(E19,"MM/DD/YYYY")&amp;CHAR(34)&amp;","&amp;TEXT(D19,"0")&amp;", "&amp;CHAR(34)&amp;G19&amp;CHAR(34)&amp;", "&amp;CHAR(34)&amp;H19&amp;CHAR(34)&amp;",  "&amp;CHAR(34)&amp;TEXT(I19,"MM/DD/YYYY")&amp;CHAR(34)&amp;",  "&amp;CHAR(34)&amp;J19&amp;CHAR(34)&amp;",  "&amp;IF(L19="","0",L19)&amp;");")</f>
        <v>testD("", "01/00/1900",0, "", "",  "01/00/1900",  "",  0);</v>
      </c>
      <c r="Q19" s="36"/>
    </row>
    <row r="20" spans="2:17" x14ac:dyDescent="0.2">
      <c r="B20" s="45"/>
      <c r="C20" s="46"/>
      <c r="D20" s="47" t="e">
        <f>NA()</f>
        <v>#N/A</v>
      </c>
      <c r="E20" s="48"/>
      <c r="G20" s="49"/>
      <c r="H20" s="49"/>
      <c r="I20" s="49"/>
      <c r="J20" s="49"/>
      <c r="K20" s="46"/>
      <c r="L20" s="47" t="e">
        <f>NA()</f>
        <v>#N/A</v>
      </c>
      <c r="N20" s="35"/>
      <c r="O20" s="44"/>
      <c r="P20" s="35" t="e">
        <f>IF(D20="? ? ?","","testD("&amp;CHAR(34)&amp;B20&amp;CHAR(34)&amp;", "&amp;CHAR(34)&amp;TEXT(E20,"MM/DD/YYYY")&amp;CHAR(34)&amp;","&amp;TEXT(D20,"0")&amp;", "&amp;CHAR(34)&amp;G20&amp;CHAR(34)&amp;", "&amp;CHAR(34)&amp;H20&amp;CHAR(34)&amp;",  "&amp;CHAR(34)&amp;TEXT(I20,"MM/DD/YYYY")&amp;CHAR(34)&amp;",  "&amp;CHAR(34)&amp;J20&amp;CHAR(34)&amp;",  "&amp;IF(L20="","0",L20)&amp;");")</f>
        <v>#N/A</v>
      </c>
      <c r="Q20" s="36"/>
    </row>
    <row r="21" spans="2:17" x14ac:dyDescent="0.2">
      <c r="B21" s="45"/>
      <c r="C21" s="46"/>
      <c r="D21" s="47" t="e">
        <f>NA()</f>
        <v>#N/A</v>
      </c>
      <c r="E21" s="48"/>
      <c r="G21" s="49"/>
      <c r="H21" s="49"/>
      <c r="I21" s="50"/>
      <c r="J21" s="49"/>
      <c r="K21" s="46"/>
      <c r="L21" s="47"/>
      <c r="N21" s="35"/>
      <c r="O21" s="44"/>
      <c r="P21" s="35" t="e">
        <f>IF(D21="? ? ?","","testD("&amp;CHAR(34)&amp;B21&amp;CHAR(34)&amp;", "&amp;CHAR(34)&amp;TEXT(E21,"MM/DD/YYYY")&amp;CHAR(34)&amp;","&amp;TEXT(D21,"0")&amp;", "&amp;CHAR(34)&amp;G21&amp;CHAR(34)&amp;", "&amp;CHAR(34)&amp;H21&amp;CHAR(34)&amp;",  "&amp;CHAR(34)&amp;TEXT(I21,"MM/DD/YYYY")&amp;CHAR(34)&amp;",  "&amp;CHAR(34)&amp;J21&amp;CHAR(34)&amp;",  "&amp;IF(L21="","0",L21)&amp;");")</f>
        <v>#N/A</v>
      </c>
      <c r="Q21" s="36"/>
    </row>
    <row r="22" spans="2:17" x14ac:dyDescent="0.2">
      <c r="B22" s="45"/>
      <c r="C22" s="46"/>
      <c r="D22" s="47">
        <v>101</v>
      </c>
      <c r="E22" s="48"/>
      <c r="G22" s="49"/>
      <c r="H22" s="49"/>
      <c r="I22" s="49"/>
      <c r="J22" s="49"/>
      <c r="K22" s="46"/>
      <c r="L22" s="47" t="e">
        <f>NA()</f>
        <v>#N/A</v>
      </c>
      <c r="N22" s="35"/>
      <c r="O22" s="44"/>
      <c r="P22" s="35" t="e">
        <f>IF(D22="? ? ?","","testD("&amp;CHAR(34)&amp;B22&amp;CHAR(34)&amp;", "&amp;CHAR(34)&amp;TEXT(E22,"MM/DD/YYYY")&amp;CHAR(34)&amp;","&amp;TEXT(D22,"0")&amp;", "&amp;CHAR(34)&amp;G22&amp;CHAR(34)&amp;", "&amp;CHAR(34)&amp;H22&amp;CHAR(34)&amp;",  "&amp;CHAR(34)&amp;TEXT(I22,"MM/DD/YYYY")&amp;CHAR(34)&amp;",  "&amp;CHAR(34)&amp;J22&amp;CHAR(34)&amp;",  "&amp;IF(L22="","0",L22)&amp;");")</f>
        <v>#N/A</v>
      </c>
      <c r="Q22" s="36"/>
    </row>
    <row r="23" spans="2:17" x14ac:dyDescent="0.2">
      <c r="C23" s="40"/>
      <c r="D23" s="40"/>
      <c r="E23" s="41"/>
      <c r="G23" s="40"/>
      <c r="H23" s="40"/>
      <c r="I23" s="41"/>
      <c r="J23" s="41"/>
      <c r="K23" s="41"/>
      <c r="L23" s="41"/>
      <c r="N23" s="41"/>
      <c r="O23" s="41"/>
      <c r="Q23" s="36"/>
    </row>
    <row r="24" spans="2:17" x14ac:dyDescent="0.2">
      <c r="C24" s="40"/>
      <c r="D24" s="40"/>
      <c r="E24" s="41"/>
      <c r="G24" s="40"/>
      <c r="H24" s="40"/>
      <c r="I24" s="41"/>
      <c r="J24" s="41"/>
      <c r="K24" s="41"/>
      <c r="L24" s="41"/>
      <c r="N24" s="41"/>
      <c r="O24" s="41"/>
      <c r="Q24" s="36"/>
    </row>
    <row r="25" spans="2:17" x14ac:dyDescent="0.2">
      <c r="C25" s="40"/>
      <c r="D25" s="40"/>
      <c r="E25" s="41"/>
      <c r="G25" s="40"/>
      <c r="H25" s="40"/>
      <c r="I25" s="41"/>
      <c r="J25" s="41"/>
      <c r="K25" s="41"/>
      <c r="L25" s="41"/>
      <c r="N25" s="41"/>
      <c r="O25" s="41"/>
      <c r="P25" s="36"/>
    </row>
    <row r="26" spans="2:17" x14ac:dyDescent="0.2">
      <c r="C26" s="40"/>
      <c r="D26" s="40"/>
      <c r="E26" s="41"/>
      <c r="G26" s="40"/>
      <c r="H26" s="40"/>
      <c r="I26" s="41"/>
      <c r="J26" s="41"/>
      <c r="K26" s="41"/>
      <c r="L26" s="41"/>
      <c r="N26" s="41"/>
      <c r="O26" s="41"/>
      <c r="P26" s="36"/>
    </row>
    <row r="27" spans="2:17" x14ac:dyDescent="0.2">
      <c r="C27" s="40"/>
      <c r="D27" s="40"/>
      <c r="E27" s="41"/>
      <c r="G27" s="40"/>
      <c r="H27" s="40"/>
      <c r="I27" s="41"/>
      <c r="J27" s="41"/>
      <c r="K27" s="41"/>
      <c r="L27" s="41"/>
      <c r="N27" s="41"/>
      <c r="O27" s="41"/>
      <c r="P27" s="36"/>
    </row>
    <row r="28" spans="2:17" x14ac:dyDescent="0.2">
      <c r="C28" s="40"/>
      <c r="D28" s="40"/>
      <c r="E28" s="41"/>
      <c r="G28" s="40"/>
      <c r="H28" s="40"/>
      <c r="I28" s="41"/>
      <c r="J28" s="41"/>
      <c r="K28" s="41"/>
      <c r="L28" s="41"/>
      <c r="N28" s="41"/>
      <c r="O28" s="41"/>
      <c r="P28" s="36"/>
    </row>
    <row r="29" spans="2:17" x14ac:dyDescent="0.2">
      <c r="C29" s="40"/>
      <c r="D29" s="40"/>
      <c r="E29" s="41"/>
      <c r="G29" s="40"/>
      <c r="H29" s="40"/>
      <c r="I29" s="41"/>
      <c r="J29" s="41"/>
      <c r="K29" s="41"/>
      <c r="L29" s="41"/>
      <c r="N29" s="41"/>
      <c r="O29" s="41"/>
      <c r="P29" s="36"/>
    </row>
    <row r="30" spans="2:17" x14ac:dyDescent="0.2">
      <c r="C30" s="40"/>
      <c r="D30" s="40"/>
      <c r="E30" s="41"/>
      <c r="G30" s="40"/>
      <c r="H30" s="40"/>
      <c r="I30" s="41"/>
      <c r="J30" s="41"/>
      <c r="K30" s="41"/>
      <c r="L30" s="41"/>
      <c r="N30" s="41"/>
      <c r="O30" s="41"/>
      <c r="P30" s="36"/>
    </row>
    <row r="31" spans="2:17" x14ac:dyDescent="0.2">
      <c r="C31" s="40"/>
      <c r="D31" s="40"/>
      <c r="E31" s="41"/>
      <c r="G31" s="40"/>
      <c r="H31" s="40"/>
      <c r="I31" s="41"/>
      <c r="J31" s="41"/>
      <c r="K31" s="41"/>
      <c r="L31" s="41"/>
      <c r="N31" s="41"/>
      <c r="O31" s="41"/>
      <c r="P31" s="36"/>
    </row>
    <row r="32" spans="2:17" x14ac:dyDescent="0.2">
      <c r="C32" s="40"/>
      <c r="D32" s="40"/>
      <c r="E32" s="41"/>
      <c r="G32" s="40"/>
      <c r="H32" s="40"/>
      <c r="I32" s="41"/>
      <c r="J32" s="41"/>
      <c r="K32" s="41"/>
      <c r="L32" s="41"/>
      <c r="N32" s="41"/>
      <c r="O32" s="41"/>
      <c r="P32" s="36"/>
    </row>
    <row r="33" spans="3:17" x14ac:dyDescent="0.2">
      <c r="C33" s="40"/>
      <c r="D33" s="40"/>
      <c r="E33" s="41"/>
      <c r="G33" s="40"/>
      <c r="H33" s="40"/>
      <c r="I33" s="40"/>
      <c r="J33" s="40"/>
      <c r="K33" s="40"/>
      <c r="L33" s="40"/>
      <c r="N33" s="40"/>
      <c r="O33" s="40"/>
      <c r="P33" s="36"/>
    </row>
    <row r="34" spans="3:17" x14ac:dyDescent="0.2">
      <c r="C34" s="40"/>
      <c r="D34" s="40"/>
      <c r="E34" s="41"/>
      <c r="G34" s="40"/>
      <c r="H34" s="40"/>
      <c r="I34" s="41"/>
      <c r="J34" s="41"/>
      <c r="K34" s="41"/>
      <c r="L34" s="41"/>
      <c r="N34" s="41"/>
      <c r="O34" s="41"/>
      <c r="P34" s="36"/>
    </row>
    <row r="35" spans="3:17" x14ac:dyDescent="0.2">
      <c r="C35" s="40"/>
      <c r="D35" s="40"/>
      <c r="E35" s="41"/>
      <c r="G35" s="40"/>
      <c r="H35" s="40"/>
      <c r="I35" s="41"/>
      <c r="J35" s="41"/>
      <c r="K35" s="41"/>
      <c r="L35" s="41"/>
      <c r="N35" s="41"/>
      <c r="O35" s="41"/>
      <c r="Q35" s="36"/>
    </row>
    <row r="36" spans="3:17" x14ac:dyDescent="0.2">
      <c r="C36" s="40"/>
      <c r="D36" s="40"/>
      <c r="E36" s="41"/>
      <c r="G36" s="40"/>
      <c r="H36" s="40"/>
      <c r="I36" s="40"/>
      <c r="J36" s="40"/>
      <c r="K36" s="40"/>
      <c r="L36" s="40"/>
      <c r="N36" s="40"/>
      <c r="O36" s="40"/>
      <c r="Q36" s="36"/>
    </row>
  </sheetData>
  <sheetProtection selectLockedCells="1" selectUnlockedCells="1"/>
  <mergeCells count="3">
    <mergeCell ref="C2:D2"/>
    <mergeCell ref="C18:D18"/>
    <mergeCell ref="K18:L1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4"/>
  <sheetViews>
    <sheetView workbookViewId="0"/>
  </sheetViews>
  <sheetFormatPr defaultColWidth="11.5703125" defaultRowHeight="12.75" x14ac:dyDescent="0.2"/>
  <cols>
    <col min="1" max="1" width="1.5703125" customWidth="1"/>
    <col min="2" max="29" width="3.42578125" customWidth="1"/>
    <col min="30" max="36" width="3.28515625" customWidth="1"/>
  </cols>
  <sheetData>
    <row r="1" spans="2:29" ht="15.75" x14ac:dyDescent="0.25">
      <c r="B1" s="51" t="s">
        <v>102</v>
      </c>
    </row>
    <row r="3" spans="2:29" x14ac:dyDescent="0.2">
      <c r="B3" s="68" t="s">
        <v>103</v>
      </c>
      <c r="C3" s="68"/>
      <c r="D3" s="68"/>
      <c r="E3" s="68"/>
      <c r="F3" s="69" t="s">
        <v>49</v>
      </c>
      <c r="G3" s="69"/>
      <c r="H3" s="69"/>
      <c r="I3" s="69"/>
      <c r="J3" s="68" t="s">
        <v>104</v>
      </c>
      <c r="K3" s="68"/>
      <c r="L3" s="68"/>
      <c r="M3" s="68"/>
      <c r="N3" s="69" t="s">
        <v>51</v>
      </c>
      <c r="O3" s="69"/>
      <c r="P3" s="69"/>
      <c r="Q3" s="69"/>
      <c r="R3" s="68" t="s">
        <v>73</v>
      </c>
      <c r="S3" s="68"/>
      <c r="T3" s="68"/>
      <c r="U3" s="68"/>
      <c r="V3" s="70" t="s">
        <v>105</v>
      </c>
      <c r="W3" s="70"/>
      <c r="X3" s="70"/>
      <c r="Y3" s="70"/>
      <c r="Z3" s="71" t="s">
        <v>77</v>
      </c>
      <c r="AA3" s="71"/>
      <c r="AB3" s="71"/>
      <c r="AC3" s="71"/>
    </row>
    <row r="4" spans="2:29" x14ac:dyDescent="0.2">
      <c r="B4" s="52"/>
      <c r="C4" s="53"/>
      <c r="D4" s="53"/>
      <c r="E4" s="53"/>
      <c r="F4" s="53"/>
      <c r="G4" s="53"/>
      <c r="H4" s="54"/>
      <c r="I4" s="54"/>
      <c r="J4" s="55"/>
      <c r="K4" s="55"/>
      <c r="L4" s="55"/>
      <c r="M4" s="55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6"/>
    </row>
    <row r="5" spans="2:29" x14ac:dyDescent="0.2">
      <c r="H5" s="72" t="s">
        <v>106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</row>
    <row r="7" spans="2:29" x14ac:dyDescent="0.2">
      <c r="H7" s="73" t="s">
        <v>107</v>
      </c>
      <c r="I7" s="73"/>
      <c r="J7" s="73"/>
      <c r="K7" s="73"/>
      <c r="L7" s="74" t="s">
        <v>108</v>
      </c>
      <c r="M7" s="74"/>
      <c r="N7" s="74"/>
      <c r="O7" s="74"/>
      <c r="P7" s="75" t="s">
        <v>107</v>
      </c>
      <c r="Q7" s="75"/>
      <c r="R7" s="75"/>
      <c r="S7" s="75"/>
      <c r="T7" s="74" t="s">
        <v>109</v>
      </c>
      <c r="U7" s="74"/>
      <c r="V7" s="74"/>
      <c r="W7" s="74"/>
      <c r="X7" s="76" t="s">
        <v>110</v>
      </c>
      <c r="Y7" s="76"/>
      <c r="Z7" s="76"/>
      <c r="AA7" s="76"/>
    </row>
    <row r="8" spans="2:29" x14ac:dyDescent="0.2">
      <c r="H8" s="57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6"/>
    </row>
    <row r="9" spans="2:29" x14ac:dyDescent="0.2">
      <c r="H9" s="72" t="s">
        <v>111</v>
      </c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</row>
    <row r="11" spans="2:29" x14ac:dyDescent="0.2">
      <c r="H11" s="77" t="s">
        <v>112</v>
      </c>
      <c r="I11" s="77"/>
      <c r="J11" s="77"/>
      <c r="K11" s="77"/>
      <c r="L11" s="78" t="s">
        <v>113</v>
      </c>
      <c r="M11" s="78"/>
      <c r="N11" s="78"/>
      <c r="O11" s="78"/>
      <c r="P11" s="79" t="s">
        <v>114</v>
      </c>
      <c r="Q11" s="79"/>
      <c r="R11" s="79"/>
      <c r="S11" s="79"/>
    </row>
    <row r="12" spans="2:29" x14ac:dyDescent="0.2">
      <c r="H12" s="57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6"/>
    </row>
    <row r="13" spans="2:29" x14ac:dyDescent="0.2">
      <c r="H13" s="72" t="s">
        <v>115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</row>
    <row r="15" spans="2:29" x14ac:dyDescent="0.2">
      <c r="H15" s="80" t="s">
        <v>116</v>
      </c>
      <c r="I15" s="80"/>
      <c r="J15" s="80"/>
      <c r="K15" s="80"/>
      <c r="L15" s="80" t="s">
        <v>117</v>
      </c>
      <c r="M15" s="80"/>
      <c r="N15" s="80"/>
      <c r="O15" s="80"/>
      <c r="P15" s="80"/>
      <c r="Q15" s="80"/>
      <c r="R15" s="80"/>
      <c r="S15" s="80"/>
    </row>
    <row r="16" spans="2:29" x14ac:dyDescent="0.2">
      <c r="H16" s="57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6"/>
    </row>
    <row r="17" spans="2:29" x14ac:dyDescent="0.2">
      <c r="H17" s="72" t="s">
        <v>118</v>
      </c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</row>
    <row r="23" spans="2:29" ht="15.75" x14ac:dyDescent="0.25">
      <c r="B23" s="51" t="s">
        <v>119</v>
      </c>
    </row>
    <row r="25" spans="2:29" x14ac:dyDescent="0.2">
      <c r="B25" s="68" t="s">
        <v>103</v>
      </c>
      <c r="C25" s="68"/>
      <c r="D25" s="68"/>
      <c r="E25" s="68"/>
      <c r="F25" s="69" t="s">
        <v>49</v>
      </c>
      <c r="G25" s="69"/>
      <c r="H25" s="69"/>
      <c r="I25" s="69"/>
      <c r="J25" s="68" t="s">
        <v>104</v>
      </c>
      <c r="K25" s="68"/>
      <c r="L25" s="68"/>
      <c r="M25" s="68"/>
      <c r="N25" s="69" t="s">
        <v>51</v>
      </c>
      <c r="O25" s="69"/>
      <c r="P25" s="69"/>
      <c r="Q25" s="69"/>
      <c r="R25" s="68" t="s">
        <v>73</v>
      </c>
      <c r="S25" s="68"/>
      <c r="T25" s="68"/>
      <c r="U25" s="68"/>
      <c r="V25" s="70" t="s">
        <v>105</v>
      </c>
      <c r="W25" s="70"/>
      <c r="X25" s="70"/>
      <c r="Y25" s="70"/>
      <c r="Z25" s="71" t="s">
        <v>77</v>
      </c>
      <c r="AA25" s="71"/>
      <c r="AB25" s="71"/>
      <c r="AC25" s="71"/>
    </row>
    <row r="26" spans="2:29" x14ac:dyDescent="0.2"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4"/>
      <c r="M26" s="54"/>
      <c r="N26" s="54"/>
      <c r="O26" s="54"/>
      <c r="P26" s="54"/>
      <c r="Q26" s="54"/>
      <c r="R26" s="55"/>
      <c r="S26" s="55"/>
      <c r="T26" s="55"/>
      <c r="U26" s="55"/>
      <c r="V26" s="54"/>
      <c r="W26" s="54"/>
      <c r="X26" s="54"/>
      <c r="Y26" s="54"/>
      <c r="Z26" s="54"/>
      <c r="AA26" s="54"/>
      <c r="AB26" s="54"/>
      <c r="AC26" s="56"/>
    </row>
    <row r="29" spans="2:29" x14ac:dyDescent="0.2">
      <c r="B29" s="81" t="s">
        <v>120</v>
      </c>
      <c r="C29" s="81"/>
      <c r="D29" s="81"/>
      <c r="E29" s="81"/>
      <c r="F29" s="81"/>
      <c r="G29" s="81"/>
      <c r="H29" s="58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60"/>
    </row>
    <row r="31" spans="2:29" x14ac:dyDescent="0.2">
      <c r="D31" s="61" t="s">
        <v>121</v>
      </c>
      <c r="H31" t="s">
        <v>122</v>
      </c>
    </row>
    <row r="32" spans="2:29" x14ac:dyDescent="0.2">
      <c r="H32" s="68"/>
      <c r="I32" s="68"/>
      <c r="J32" s="68"/>
      <c r="K32" s="68"/>
      <c r="L32" s="69" t="s">
        <v>49</v>
      </c>
      <c r="M32" s="69"/>
      <c r="N32" s="69"/>
      <c r="O32" s="69"/>
      <c r="P32" s="68" t="s">
        <v>104</v>
      </c>
      <c r="Q32" s="68"/>
      <c r="R32" s="68"/>
      <c r="S32" s="68"/>
      <c r="T32" s="82" t="s">
        <v>51</v>
      </c>
      <c r="U32" s="82"/>
      <c r="V32" s="82"/>
      <c r="W32" s="82"/>
    </row>
    <row r="33" spans="6:33" x14ac:dyDescent="0.2">
      <c r="G33" s="62" t="s">
        <v>41</v>
      </c>
      <c r="H33" s="63" t="s">
        <v>123</v>
      </c>
      <c r="I33" s="53"/>
      <c r="J33" s="53"/>
      <c r="K33" s="53"/>
      <c r="L33" s="54"/>
      <c r="M33" s="54"/>
      <c r="N33" s="54"/>
      <c r="O33" s="54"/>
      <c r="P33" s="55"/>
      <c r="Q33" s="55"/>
      <c r="R33" s="55"/>
      <c r="S33" s="55"/>
      <c r="T33" s="54"/>
      <c r="U33" s="54"/>
      <c r="V33" s="54"/>
      <c r="W33" s="56"/>
    </row>
    <row r="34" spans="6:33" x14ac:dyDescent="0.2">
      <c r="G34" s="62" t="s">
        <v>124</v>
      </c>
      <c r="H34" s="63" t="s">
        <v>123</v>
      </c>
      <c r="I34" s="53"/>
      <c r="J34" s="53"/>
      <c r="K34" s="53"/>
      <c r="L34" s="54"/>
      <c r="M34" s="54"/>
      <c r="N34" s="54"/>
      <c r="O34" s="54"/>
      <c r="P34" s="55"/>
      <c r="Q34" s="55"/>
      <c r="R34" s="55"/>
      <c r="S34" s="55"/>
      <c r="T34" s="55"/>
      <c r="U34" s="55"/>
      <c r="V34" s="54"/>
      <c r="W34" s="56"/>
    </row>
    <row r="36" spans="6:33" x14ac:dyDescent="0.2">
      <c r="F36" s="61" t="s">
        <v>125</v>
      </c>
      <c r="J36" t="s">
        <v>126</v>
      </c>
    </row>
    <row r="37" spans="6:33" x14ac:dyDescent="0.2">
      <c r="J37" s="68"/>
      <c r="K37" s="68"/>
      <c r="L37" s="68"/>
      <c r="M37" s="68"/>
      <c r="N37" s="69" t="s">
        <v>49</v>
      </c>
      <c r="O37" s="69"/>
      <c r="P37" s="69"/>
      <c r="Q37" s="69"/>
      <c r="R37" s="68" t="s">
        <v>104</v>
      </c>
      <c r="S37" s="68"/>
      <c r="T37" s="68"/>
      <c r="U37" s="68"/>
      <c r="V37" s="82" t="s">
        <v>51</v>
      </c>
      <c r="W37" s="82"/>
      <c r="X37" s="82"/>
      <c r="Y37" s="82"/>
    </row>
    <row r="38" spans="6:33" x14ac:dyDescent="0.2">
      <c r="I38" s="62" t="s">
        <v>41</v>
      </c>
      <c r="J38" s="63" t="s">
        <v>123</v>
      </c>
      <c r="K38" s="53"/>
      <c r="L38" s="53"/>
      <c r="M38" s="53"/>
      <c r="N38" s="54"/>
      <c r="O38" s="54"/>
      <c r="P38" s="54"/>
      <c r="Q38" s="54"/>
      <c r="R38" s="55"/>
      <c r="S38" s="55"/>
      <c r="T38" s="55"/>
      <c r="U38" s="55"/>
      <c r="V38" s="54"/>
      <c r="W38" s="54"/>
      <c r="X38" s="54"/>
      <c r="Y38" s="56"/>
    </row>
    <row r="39" spans="6:33" x14ac:dyDescent="0.2">
      <c r="I39" s="62" t="s">
        <v>124</v>
      </c>
      <c r="J39" s="63" t="s">
        <v>123</v>
      </c>
      <c r="K39" s="53"/>
      <c r="L39" s="53"/>
      <c r="M39" s="53"/>
      <c r="N39" s="54"/>
      <c r="O39" s="54"/>
      <c r="P39" s="54"/>
      <c r="Q39" s="54"/>
      <c r="R39" s="55"/>
      <c r="S39" s="55"/>
      <c r="T39" s="55"/>
      <c r="U39" s="55"/>
      <c r="V39" s="54"/>
      <c r="W39" s="54"/>
      <c r="X39" s="54"/>
      <c r="Y39" s="56"/>
    </row>
    <row r="41" spans="6:33" x14ac:dyDescent="0.2">
      <c r="J41" s="61" t="s">
        <v>127</v>
      </c>
      <c r="N41" t="s">
        <v>128</v>
      </c>
    </row>
    <row r="42" spans="6:33" x14ac:dyDescent="0.2">
      <c r="N42" s="68"/>
      <c r="O42" s="68"/>
      <c r="P42" s="68"/>
      <c r="Q42" s="68"/>
      <c r="R42" s="69" t="s">
        <v>49</v>
      </c>
      <c r="S42" s="69"/>
      <c r="T42" s="69"/>
      <c r="U42" s="69"/>
      <c r="V42" s="68" t="s">
        <v>104</v>
      </c>
      <c r="W42" s="68"/>
      <c r="X42" s="68"/>
      <c r="Y42" s="68"/>
      <c r="Z42" s="82" t="s">
        <v>51</v>
      </c>
      <c r="AA42" s="82"/>
      <c r="AB42" s="82"/>
      <c r="AC42" s="82"/>
    </row>
    <row r="43" spans="6:33" x14ac:dyDescent="0.2">
      <c r="M43" s="62" t="s">
        <v>41</v>
      </c>
      <c r="N43" s="63" t="s">
        <v>123</v>
      </c>
      <c r="O43" s="53"/>
      <c r="P43" s="53"/>
      <c r="Q43" s="53"/>
      <c r="R43" s="54"/>
      <c r="S43" s="54"/>
      <c r="T43" s="54"/>
      <c r="U43" s="54"/>
      <c r="V43" s="55"/>
      <c r="W43" s="55"/>
      <c r="X43" s="55"/>
      <c r="Y43" s="55"/>
      <c r="Z43" s="54"/>
      <c r="AA43" s="54"/>
      <c r="AB43" s="54"/>
      <c r="AC43" s="56"/>
    </row>
    <row r="44" spans="6:33" x14ac:dyDescent="0.2">
      <c r="M44" s="62" t="s">
        <v>124</v>
      </c>
      <c r="N44" s="63" t="s">
        <v>123</v>
      </c>
      <c r="O44" s="53"/>
      <c r="P44" s="53"/>
      <c r="Q44" s="53"/>
      <c r="R44" s="55"/>
      <c r="S44" s="55"/>
      <c r="T44" s="55"/>
      <c r="U44" s="55"/>
      <c r="V44" s="55"/>
      <c r="W44" s="55"/>
      <c r="X44" s="55"/>
      <c r="Y44" s="55"/>
      <c r="Z44" s="54"/>
      <c r="AA44" s="54"/>
      <c r="AB44" s="54"/>
      <c r="AC44" s="56"/>
    </row>
    <row r="46" spans="6:33" x14ac:dyDescent="0.2">
      <c r="N46" s="61" t="s">
        <v>129</v>
      </c>
      <c r="R46" t="s">
        <v>130</v>
      </c>
    </row>
    <row r="47" spans="6:33" x14ac:dyDescent="0.2">
      <c r="R47" s="68"/>
      <c r="S47" s="68"/>
      <c r="T47" s="68"/>
      <c r="U47" s="68"/>
      <c r="V47" s="69" t="s">
        <v>49</v>
      </c>
      <c r="W47" s="69"/>
      <c r="X47" s="69"/>
      <c r="Y47" s="69"/>
      <c r="Z47" s="68" t="s">
        <v>104</v>
      </c>
      <c r="AA47" s="68"/>
      <c r="AB47" s="68"/>
      <c r="AC47" s="68"/>
      <c r="AD47" s="82" t="s">
        <v>51</v>
      </c>
      <c r="AE47" s="82"/>
      <c r="AF47" s="82"/>
      <c r="AG47" s="82"/>
    </row>
    <row r="48" spans="6:33" x14ac:dyDescent="0.2">
      <c r="Q48" s="62" t="s">
        <v>41</v>
      </c>
      <c r="R48" s="63" t="s">
        <v>123</v>
      </c>
      <c r="S48" s="53"/>
      <c r="T48" s="53"/>
      <c r="U48" s="53"/>
      <c r="V48" s="54"/>
      <c r="W48" s="54"/>
      <c r="X48" s="54"/>
      <c r="Y48" s="54"/>
      <c r="Z48" s="55"/>
      <c r="AA48" s="55"/>
      <c r="AB48" s="55"/>
      <c r="AC48" s="55"/>
      <c r="AD48" s="54"/>
      <c r="AE48" s="54"/>
      <c r="AF48" s="54"/>
      <c r="AG48" s="56"/>
    </row>
    <row r="49" spans="4:33" x14ac:dyDescent="0.2">
      <c r="Q49" s="62" t="s">
        <v>124</v>
      </c>
      <c r="R49" s="63" t="s">
        <v>123</v>
      </c>
      <c r="S49" s="53"/>
      <c r="T49" s="53"/>
      <c r="U49" s="53"/>
      <c r="V49" s="55"/>
      <c r="W49" s="55"/>
      <c r="X49" s="55"/>
      <c r="Y49" s="55"/>
      <c r="Z49" s="55"/>
      <c r="AA49" s="55"/>
      <c r="AB49" s="55"/>
      <c r="AC49" s="55"/>
      <c r="AD49" s="54"/>
      <c r="AE49" s="54"/>
      <c r="AF49" s="54"/>
      <c r="AG49" s="56"/>
    </row>
    <row r="51" spans="4:33" x14ac:dyDescent="0.2">
      <c r="D51" s="61" t="s">
        <v>131</v>
      </c>
      <c r="H51" t="s">
        <v>122</v>
      </c>
    </row>
    <row r="52" spans="4:33" x14ac:dyDescent="0.2">
      <c r="H52" s="68"/>
      <c r="I52" s="68"/>
      <c r="J52" s="68"/>
      <c r="K52" s="68"/>
      <c r="L52" s="69" t="s">
        <v>49</v>
      </c>
      <c r="M52" s="69"/>
      <c r="N52" s="69"/>
      <c r="O52" s="69"/>
      <c r="P52" s="68" t="s">
        <v>104</v>
      </c>
      <c r="Q52" s="68"/>
      <c r="R52" s="68"/>
      <c r="S52" s="68"/>
      <c r="T52" s="82" t="s">
        <v>51</v>
      </c>
      <c r="U52" s="82"/>
      <c r="V52" s="82"/>
      <c r="W52" s="82"/>
    </row>
    <row r="53" spans="4:33" x14ac:dyDescent="0.2">
      <c r="G53" s="62" t="s">
        <v>41</v>
      </c>
      <c r="H53" s="63" t="s">
        <v>123</v>
      </c>
      <c r="I53" s="53"/>
      <c r="J53" s="64" t="s">
        <v>132</v>
      </c>
      <c r="K53" s="53"/>
      <c r="L53" s="53"/>
      <c r="M53" s="53"/>
      <c r="N53" s="54"/>
      <c r="O53" s="54"/>
      <c r="P53" s="55"/>
      <c r="Q53" s="55"/>
      <c r="R53" s="55"/>
      <c r="S53" s="55"/>
      <c r="T53" s="54"/>
      <c r="U53" s="54"/>
      <c r="V53" s="54"/>
      <c r="W53" s="56"/>
    </row>
    <row r="54" spans="4:33" x14ac:dyDescent="0.2">
      <c r="G54" s="62" t="s">
        <v>124</v>
      </c>
      <c r="H54" s="63" t="s">
        <v>123</v>
      </c>
      <c r="I54" s="53"/>
      <c r="J54" s="64" t="s">
        <v>132</v>
      </c>
      <c r="K54" s="53"/>
      <c r="L54" s="53"/>
      <c r="M54" s="53"/>
      <c r="N54" s="54"/>
      <c r="O54" s="54"/>
      <c r="P54" s="55"/>
      <c r="Q54" s="55"/>
      <c r="R54" s="55"/>
      <c r="S54" s="55"/>
      <c r="T54" s="55"/>
      <c r="U54" s="55"/>
      <c r="V54" s="54"/>
      <c r="W54" s="56"/>
    </row>
    <row r="56" spans="4:33" x14ac:dyDescent="0.2">
      <c r="F56" s="61" t="s">
        <v>133</v>
      </c>
      <c r="J56" t="s">
        <v>126</v>
      </c>
    </row>
    <row r="57" spans="4:33" x14ac:dyDescent="0.2">
      <c r="J57" s="68"/>
      <c r="K57" s="68"/>
      <c r="L57" s="68"/>
      <c r="M57" s="68"/>
      <c r="N57" s="69" t="s">
        <v>49</v>
      </c>
      <c r="O57" s="69"/>
      <c r="P57" s="69"/>
      <c r="Q57" s="69"/>
      <c r="R57" s="68" t="s">
        <v>104</v>
      </c>
      <c r="S57" s="68"/>
      <c r="T57" s="68"/>
      <c r="U57" s="68"/>
      <c r="V57" s="82" t="s">
        <v>51</v>
      </c>
      <c r="W57" s="82"/>
      <c r="X57" s="82"/>
      <c r="Y57" s="82"/>
    </row>
    <row r="58" spans="4:33" x14ac:dyDescent="0.2">
      <c r="I58" s="62" t="s">
        <v>41</v>
      </c>
      <c r="J58" s="63" t="s">
        <v>123</v>
      </c>
      <c r="K58" s="53"/>
      <c r="L58" s="64" t="s">
        <v>132</v>
      </c>
      <c r="M58" s="53"/>
      <c r="N58" s="53"/>
      <c r="O58" s="53"/>
      <c r="P58" s="54"/>
      <c r="Q58" s="54"/>
      <c r="R58" s="55"/>
      <c r="S58" s="55"/>
      <c r="T58" s="55"/>
      <c r="U58" s="55"/>
      <c r="V58" s="54"/>
      <c r="W58" s="54"/>
      <c r="X58" s="54"/>
      <c r="Y58" s="56"/>
    </row>
    <row r="59" spans="4:33" x14ac:dyDescent="0.2">
      <c r="I59" s="62" t="s">
        <v>124</v>
      </c>
      <c r="J59" s="63" t="s">
        <v>123</v>
      </c>
      <c r="K59" s="53"/>
      <c r="L59" s="64" t="s">
        <v>132</v>
      </c>
      <c r="M59" s="53"/>
      <c r="N59" s="53"/>
      <c r="O59" s="53"/>
      <c r="P59" s="54"/>
      <c r="Q59" s="54"/>
      <c r="R59" s="55"/>
      <c r="S59" s="55"/>
      <c r="T59" s="55"/>
      <c r="U59" s="55"/>
      <c r="V59" s="54"/>
      <c r="W59" s="54"/>
      <c r="X59" s="54"/>
      <c r="Y59" s="56"/>
    </row>
    <row r="61" spans="4:33" x14ac:dyDescent="0.2">
      <c r="N61" s="61" t="s">
        <v>134</v>
      </c>
      <c r="R61" t="s">
        <v>130</v>
      </c>
    </row>
    <row r="62" spans="4:33" x14ac:dyDescent="0.2">
      <c r="R62" s="68"/>
      <c r="S62" s="68"/>
      <c r="T62" s="68"/>
      <c r="U62" s="68"/>
      <c r="V62" s="69" t="s">
        <v>49</v>
      </c>
      <c r="W62" s="69"/>
      <c r="X62" s="69"/>
      <c r="Y62" s="69"/>
      <c r="Z62" s="68" t="s">
        <v>104</v>
      </c>
      <c r="AA62" s="68"/>
      <c r="AB62" s="68"/>
      <c r="AC62" s="68"/>
      <c r="AD62" s="82" t="s">
        <v>51</v>
      </c>
      <c r="AE62" s="82"/>
      <c r="AF62" s="82"/>
      <c r="AG62" s="82"/>
    </row>
    <row r="63" spans="4:33" x14ac:dyDescent="0.2">
      <c r="Q63" s="62" t="s">
        <v>41</v>
      </c>
      <c r="R63" s="63" t="s">
        <v>123</v>
      </c>
      <c r="S63" s="53"/>
      <c r="T63" s="64" t="s">
        <v>132</v>
      </c>
      <c r="U63" s="53"/>
      <c r="V63" s="53"/>
      <c r="W63" s="53"/>
      <c r="X63" s="54"/>
      <c r="Y63" s="54"/>
      <c r="Z63" s="55"/>
      <c r="AA63" s="55"/>
      <c r="AB63" s="55"/>
      <c r="AC63" s="55"/>
      <c r="AD63" s="54"/>
      <c r="AE63" s="54"/>
      <c r="AF63" s="54"/>
      <c r="AG63" s="56"/>
    </row>
    <row r="64" spans="4:33" x14ac:dyDescent="0.2">
      <c r="Q64" s="62" t="s">
        <v>124</v>
      </c>
      <c r="R64" s="63" t="s">
        <v>123</v>
      </c>
      <c r="S64" s="53"/>
      <c r="T64" s="64" t="s">
        <v>132</v>
      </c>
      <c r="U64" s="53"/>
      <c r="V64" s="53"/>
      <c r="W64" s="53"/>
      <c r="X64" s="55"/>
      <c r="Y64" s="55"/>
      <c r="Z64" s="55"/>
      <c r="AA64" s="55"/>
      <c r="AB64" s="55"/>
      <c r="AC64" s="55"/>
      <c r="AD64" s="54"/>
      <c r="AE64" s="54"/>
      <c r="AF64" s="54"/>
      <c r="AG64" s="56"/>
    </row>
  </sheetData>
  <sheetProtection selectLockedCells="1" selectUnlockedCells="1"/>
  <mergeCells count="57">
    <mergeCell ref="Z62:AC62"/>
    <mergeCell ref="AD62:AG62"/>
    <mergeCell ref="J57:M57"/>
    <mergeCell ref="N57:Q57"/>
    <mergeCell ref="R57:U57"/>
    <mergeCell ref="V57:Y57"/>
    <mergeCell ref="R62:U62"/>
    <mergeCell ref="V62:Y62"/>
    <mergeCell ref="Z42:AC42"/>
    <mergeCell ref="R47:U47"/>
    <mergeCell ref="V47:Y47"/>
    <mergeCell ref="Z47:AC47"/>
    <mergeCell ref="AD47:AG47"/>
    <mergeCell ref="H52:K52"/>
    <mergeCell ref="L52:O52"/>
    <mergeCell ref="P52:S52"/>
    <mergeCell ref="T52:W52"/>
    <mergeCell ref="J37:M37"/>
    <mergeCell ref="N37:Q37"/>
    <mergeCell ref="R37:U37"/>
    <mergeCell ref="V37:Y37"/>
    <mergeCell ref="N42:Q42"/>
    <mergeCell ref="R42:U42"/>
    <mergeCell ref="V42:Y42"/>
    <mergeCell ref="V25:Y25"/>
    <mergeCell ref="Z25:AC25"/>
    <mergeCell ref="B29:G29"/>
    <mergeCell ref="H32:K32"/>
    <mergeCell ref="L32:O32"/>
    <mergeCell ref="P32:S32"/>
    <mergeCell ref="T32:W32"/>
    <mergeCell ref="H17:S17"/>
    <mergeCell ref="B25:E25"/>
    <mergeCell ref="F25:I25"/>
    <mergeCell ref="J25:M25"/>
    <mergeCell ref="N25:Q25"/>
    <mergeCell ref="R25:U25"/>
    <mergeCell ref="H9:AA9"/>
    <mergeCell ref="H11:K11"/>
    <mergeCell ref="L11:O11"/>
    <mergeCell ref="P11:S11"/>
    <mergeCell ref="H13:S13"/>
    <mergeCell ref="H15:K15"/>
    <mergeCell ref="L15:S15"/>
    <mergeCell ref="Z3:AC3"/>
    <mergeCell ref="H5:AC5"/>
    <mergeCell ref="H7:K7"/>
    <mergeCell ref="L7:O7"/>
    <mergeCell ref="P7:S7"/>
    <mergeCell ref="T7:W7"/>
    <mergeCell ref="X7:AA7"/>
    <mergeCell ref="B3:E3"/>
    <mergeCell ref="F3:I3"/>
    <mergeCell ref="J3:M3"/>
    <mergeCell ref="N3:Q3"/>
    <mergeCell ref="R3:U3"/>
    <mergeCell ref="V3:Y3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Schedules</vt:lpstr>
      <vt:lpstr>XML</vt:lpstr>
      <vt:lpstr>Test</vt:lpstr>
      <vt:lpstr>Intervals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2014-05-12T13:08:33Z</cp:lastPrinted>
  <dcterms:created xsi:type="dcterms:W3CDTF">2014-08-26T19:50:59Z</dcterms:created>
  <dcterms:modified xsi:type="dcterms:W3CDTF">2014-08-26T19:51:08Z</dcterms:modified>
</cp:coreProperties>
</file>