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3f91ad5dda71b6cb/大学/大学生计算与信息化素养/实验和作业通知/实验3 使用Excel制作成绩单和试卷分析表实验说明和要求/"/>
    </mc:Choice>
  </mc:AlternateContent>
  <xr:revisionPtr revIDLastSave="258" documentId="11_D7E13BE16E4A1A8BBBC66DB60787DD6036894C2C" xr6:coauthVersionLast="47" xr6:coauthVersionMax="47" xr10:uidLastSave="{F338DBF8-1F78-45A4-A932-8B177055AFC8}"/>
  <bookViews>
    <workbookView xWindow="-98" yWindow="-98" windowWidth="21795" windowHeight="13096" activeTab="1" xr2:uid="{00000000-000D-0000-FFFF-FFFF00000000}"/>
  </bookViews>
  <sheets>
    <sheet name="成绩单" sheetId="1" r:id="rId1"/>
    <sheet name="试卷分析表" sheetId="2" r:id="rId2"/>
    <sheet name="Chart1" sheetId="4" r:id="rId3"/>
    <sheet name="Sheet3" sheetId="3" r:id="rId4"/>
  </sheets>
  <definedNames>
    <definedName name="_xlnm._FilterDatabase" localSheetId="0" hidden="1">成绩单!$C$3:$G$33</definedName>
    <definedName name="_xlnm.Criteria" localSheetId="0">成绩单!$J$36:$J$37</definedName>
    <definedName name="_xlnm.Extract" localSheetId="0">成绩单!$N$36:$Q$36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C9" i="2"/>
  <c r="B9" i="2"/>
  <c r="A9" i="2"/>
  <c r="B6" i="2"/>
  <c r="D6" i="2"/>
  <c r="F5" i="2"/>
  <c r="D5" i="2"/>
  <c r="B5" i="2"/>
  <c r="E4" i="2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<sst xmlns="http://schemas.openxmlformats.org/spreadsheetml/2006/main" count="136" uniqueCount="107">
  <si>
    <t>陈晨</t>
  </si>
  <si>
    <t>周爽</t>
  </si>
  <si>
    <t>李建新</t>
  </si>
  <si>
    <t>040334401</t>
    <phoneticPr fontId="3" type="noConversion"/>
  </si>
  <si>
    <t>040334402</t>
  </si>
  <si>
    <t>040334403</t>
  </si>
  <si>
    <t>040334404</t>
  </si>
  <si>
    <t>040334405</t>
  </si>
  <si>
    <t>040334406</t>
  </si>
  <si>
    <t>040334408</t>
  </si>
  <si>
    <t>040334409</t>
  </si>
  <si>
    <t>040334410</t>
  </si>
  <si>
    <t>040334411</t>
  </si>
  <si>
    <t>040334412</t>
  </si>
  <si>
    <t>040334413</t>
  </si>
  <si>
    <t>040334414</t>
  </si>
  <si>
    <t>040334415</t>
  </si>
  <si>
    <t>040334416</t>
  </si>
  <si>
    <t>040334417</t>
  </si>
  <si>
    <t>040334418</t>
  </si>
  <si>
    <t>040334419</t>
  </si>
  <si>
    <t>040334420</t>
  </si>
  <si>
    <t>040334421</t>
  </si>
  <si>
    <t>040334422</t>
  </si>
  <si>
    <t>040334423</t>
  </si>
  <si>
    <t>040334424</t>
  </si>
  <si>
    <t>040334425</t>
  </si>
  <si>
    <t>040334426</t>
  </si>
  <si>
    <t>040334427</t>
  </si>
  <si>
    <t>040334428</t>
  </si>
  <si>
    <t>040334429</t>
  </si>
  <si>
    <t>040334430</t>
  </si>
  <si>
    <t>罗春</t>
    <phoneticPr fontId="3" type="noConversion"/>
  </si>
  <si>
    <t>王晓义</t>
    <phoneticPr fontId="3" type="noConversion"/>
  </si>
  <si>
    <t>学号</t>
    <phoneticPr fontId="3" type="noConversion"/>
  </si>
  <si>
    <t>姓名</t>
    <phoneticPr fontId="3" type="noConversion"/>
  </si>
  <si>
    <t>期末</t>
    <phoneticPr fontId="3" type="noConversion"/>
  </si>
  <si>
    <t>平时小计</t>
    <phoneticPr fontId="3" type="noConversion"/>
  </si>
  <si>
    <t>总评</t>
    <phoneticPr fontId="3" type="noConversion"/>
  </si>
  <si>
    <t>孙小津</t>
    <phoneticPr fontId="3" type="noConversion"/>
  </si>
  <si>
    <t>胡君</t>
    <phoneticPr fontId="3" type="noConversion"/>
  </si>
  <si>
    <t>费俊</t>
    <phoneticPr fontId="3" type="noConversion"/>
  </si>
  <si>
    <t>何文文</t>
    <phoneticPr fontId="3" type="noConversion"/>
  </si>
  <si>
    <t>熊小平</t>
    <phoneticPr fontId="3" type="noConversion"/>
  </si>
  <si>
    <t>兰兰</t>
    <phoneticPr fontId="3" type="noConversion"/>
  </si>
  <si>
    <t>赵冰</t>
    <phoneticPr fontId="3" type="noConversion"/>
  </si>
  <si>
    <t>王大龙</t>
    <phoneticPr fontId="3" type="noConversion"/>
  </si>
  <si>
    <t>何君</t>
    <phoneticPr fontId="3" type="noConversion"/>
  </si>
  <si>
    <t>姚志刚</t>
    <phoneticPr fontId="3" type="noConversion"/>
  </si>
  <si>
    <t>陆阳阳</t>
    <phoneticPr fontId="3" type="noConversion"/>
  </si>
  <si>
    <t>刘峰</t>
    <phoneticPr fontId="3" type="noConversion"/>
  </si>
  <si>
    <t>陈兵</t>
    <phoneticPr fontId="3" type="noConversion"/>
  </si>
  <si>
    <t>赵刚</t>
    <phoneticPr fontId="3" type="noConversion"/>
  </si>
  <si>
    <t>张树</t>
    <phoneticPr fontId="3" type="noConversion"/>
  </si>
  <si>
    <t>包小娜</t>
    <phoneticPr fontId="3" type="noConversion"/>
  </si>
  <si>
    <t>李丹</t>
    <phoneticPr fontId="3" type="noConversion"/>
  </si>
  <si>
    <t>郭婷</t>
    <phoneticPr fontId="3" type="noConversion"/>
  </si>
  <si>
    <t>田苗</t>
    <phoneticPr fontId="3" type="noConversion"/>
  </si>
  <si>
    <t>李娜娜</t>
    <phoneticPr fontId="3" type="noConversion"/>
  </si>
  <si>
    <t>赵玉</t>
    <phoneticPr fontId="3" type="noConversion"/>
  </si>
  <si>
    <t>郑辉</t>
    <phoneticPr fontId="3" type="noConversion"/>
  </si>
  <si>
    <t>苗壮壮</t>
    <phoneticPr fontId="3" type="noConversion"/>
  </si>
  <si>
    <t>付晓锋</t>
    <phoneticPr fontId="3" type="noConversion"/>
  </si>
  <si>
    <t>魏小凡</t>
    <phoneticPr fontId="3" type="noConversion"/>
  </si>
  <si>
    <t>备注</t>
    <phoneticPr fontId="3" type="noConversion"/>
  </si>
  <si>
    <t>序号</t>
    <phoneticPr fontId="3" type="noConversion"/>
  </si>
  <si>
    <t>班级</t>
    <phoneticPr fontId="3" type="noConversion"/>
  </si>
  <si>
    <t>040334407</t>
    <phoneticPr fontId="3" type="noConversion"/>
  </si>
  <si>
    <t>建筑04</t>
    <phoneticPr fontId="3" type="noConversion"/>
  </si>
  <si>
    <t>北京林业大学2004-2005学年第二学期成绩单</t>
    <phoneticPr fontId="3" type="noConversion"/>
  </si>
  <si>
    <t>课程名：计算机应用基础</t>
    <phoneticPr fontId="3" type="noConversion"/>
  </si>
  <si>
    <t>课程代码：J08a0005t1</t>
    <phoneticPr fontId="3" type="noConversion"/>
  </si>
  <si>
    <t>教师：韩慧</t>
    <phoneticPr fontId="3" type="noConversion"/>
  </si>
  <si>
    <t>学时、学分：</t>
    <phoneticPr fontId="3" type="noConversion"/>
  </si>
  <si>
    <t>48/3</t>
    <phoneticPr fontId="3" type="noConversion"/>
  </si>
  <si>
    <t>不及格人数：</t>
    <phoneticPr fontId="3" type="noConversion"/>
  </si>
  <si>
    <t>教研室主任：____</t>
    <phoneticPr fontId="3" type="noConversion"/>
  </si>
  <si>
    <t>北京林业大学期末考试试卷分析表</t>
    <phoneticPr fontId="3" type="noConversion"/>
  </si>
  <si>
    <t>考试科目</t>
    <phoneticPr fontId="3" type="noConversion"/>
  </si>
  <si>
    <t>计算机应用基础</t>
    <phoneticPr fontId="3" type="noConversion"/>
  </si>
  <si>
    <t>考试方式</t>
    <phoneticPr fontId="3" type="noConversion"/>
  </si>
  <si>
    <t>开卷</t>
    <phoneticPr fontId="3" type="noConversion"/>
  </si>
  <si>
    <t>闭卷</t>
    <phoneticPr fontId="3" type="noConversion"/>
  </si>
  <si>
    <t>考试时间</t>
    <phoneticPr fontId="3" type="noConversion"/>
  </si>
  <si>
    <t>填表时间</t>
    <phoneticPr fontId="3" type="noConversion"/>
  </si>
  <si>
    <t>考试班级</t>
    <phoneticPr fontId="3" type="noConversion"/>
  </si>
  <si>
    <t>建筑04</t>
    <phoneticPr fontId="3" type="noConversion"/>
  </si>
  <si>
    <t>考试人数</t>
    <phoneticPr fontId="3" type="noConversion"/>
  </si>
  <si>
    <t>最高分</t>
    <phoneticPr fontId="3" type="noConversion"/>
  </si>
  <si>
    <t>最低分</t>
    <phoneticPr fontId="3" type="noConversion"/>
  </si>
  <si>
    <t>平均分</t>
    <phoneticPr fontId="3" type="noConversion"/>
  </si>
  <si>
    <t>及格率</t>
    <phoneticPr fontId="3" type="noConversion"/>
  </si>
  <si>
    <t>不及格人数</t>
    <phoneticPr fontId="3" type="noConversion"/>
  </si>
  <si>
    <t>客观题比例</t>
    <phoneticPr fontId="3" type="noConversion"/>
  </si>
  <si>
    <t>同个分数段人数</t>
    <phoneticPr fontId="3" type="noConversion"/>
  </si>
  <si>
    <t>&lt;50</t>
    <phoneticPr fontId="3" type="noConversion"/>
  </si>
  <si>
    <t>[50,60)</t>
    <phoneticPr fontId="3" type="noConversion"/>
  </si>
  <si>
    <t>[60,70)</t>
    <phoneticPr fontId="3" type="noConversion"/>
  </si>
  <si>
    <t>[70,80)</t>
    <phoneticPr fontId="3" type="noConversion"/>
  </si>
  <si>
    <t>[80,90)</t>
    <phoneticPr fontId="3" type="noConversion"/>
  </si>
  <si>
    <t>[90,100]</t>
    <phoneticPr fontId="3" type="noConversion"/>
  </si>
  <si>
    <t>本试卷存在的问题和需要改进的地方</t>
    <phoneticPr fontId="3" type="noConversion"/>
  </si>
  <si>
    <t>教师签字</t>
    <phoneticPr fontId="3" type="noConversion"/>
  </si>
  <si>
    <t>教研室主任签字</t>
    <phoneticPr fontId="3" type="noConversion"/>
  </si>
  <si>
    <t>填表说明：本表格每门考试科目填写两份，各项目必须填写，一份随考试试卷装订保存备查，一份随成绩单交院系办公室。</t>
    <phoneticPr fontId="3" type="noConversion"/>
  </si>
  <si>
    <r>
      <t>学生答题情况：
前30分钟交卷人数：</t>
    </r>
    <r>
      <rPr>
        <b/>
        <u/>
        <sz val="11"/>
        <rFont val="宋体"/>
        <family val="3"/>
        <charset val="134"/>
      </rPr>
      <t>0</t>
    </r>
    <r>
      <rPr>
        <b/>
        <sz val="11"/>
        <rFont val="宋体"/>
        <family val="3"/>
        <charset val="134"/>
      </rPr>
      <t xml:space="preserve">
前60分钟交卷人数：</t>
    </r>
    <r>
      <rPr>
        <b/>
        <u/>
        <sz val="11"/>
        <rFont val="宋体"/>
        <family val="3"/>
        <charset val="134"/>
      </rPr>
      <t>30</t>
    </r>
    <r>
      <rPr>
        <b/>
        <sz val="11"/>
        <rFont val="宋体"/>
        <family val="3"/>
        <charset val="134"/>
      </rPr>
      <t xml:space="preserve">
基础知识题比例：</t>
    </r>
    <r>
      <rPr>
        <b/>
        <u/>
        <sz val="11"/>
        <rFont val="宋体"/>
        <family val="3"/>
        <charset val="134"/>
      </rPr>
      <t>80</t>
    </r>
    <r>
      <rPr>
        <b/>
        <sz val="11"/>
        <rFont val="宋体"/>
        <family val="3"/>
        <charset val="134"/>
      </rPr>
      <t xml:space="preserve">
综合分析题比例：</t>
    </r>
    <r>
      <rPr>
        <b/>
        <u/>
        <sz val="11"/>
        <rFont val="宋体"/>
        <family val="3"/>
        <charset val="134"/>
      </rPr>
      <t>16%</t>
    </r>
    <r>
      <rPr>
        <b/>
        <sz val="11"/>
        <rFont val="宋体"/>
        <family val="3"/>
        <charset val="134"/>
      </rPr>
      <t xml:space="preserve">
提高题比例：</t>
    </r>
    <r>
      <rPr>
        <b/>
        <u/>
        <sz val="11"/>
        <rFont val="宋体"/>
        <family val="3"/>
        <charset val="134"/>
      </rPr>
      <t xml:space="preserve">4%
</t>
    </r>
    <r>
      <rPr>
        <b/>
        <sz val="11"/>
        <rFont val="宋体"/>
        <family val="3"/>
        <charset val="134"/>
      </rPr>
      <t xml:space="preserve">
其他说明：</t>
    </r>
    <phoneticPr fontId="3" type="noConversion"/>
  </si>
  <si>
    <t>教师：________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</si>
</sst>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b/>
      <sz val="16"/>
      <name val="楷体"/>
      <family val="3"/>
      <charset val="134"/>
    </font>
    <font>
      <b/>
      <sz val="12"/>
      <name val="楷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8"/>
      <name val="楷体"/>
      <family val="3"/>
      <charset val="134"/>
    </font>
    <font>
      <b/>
      <sz val="11"/>
      <name val="宋体"/>
      <family val="3"/>
      <charset val="134"/>
    </font>
    <font>
      <b/>
      <u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" fontId="4" fillId="0" borderId="8" xfId="0" quotePrefix="1" applyNumberFormat="1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distributed" vertical="center" wrapText="1"/>
    </xf>
    <xf numFmtId="0" fontId="4" fillId="0" borderId="5" xfId="0" applyFont="1" applyBorder="1" applyAlignment="1">
      <alignment horizontal="distributed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31" fontId="8" fillId="0" borderId="5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9" fontId="8" fillId="0" borderId="5" xfId="0" applyNumberFormat="1" applyFont="1" applyBorder="1" applyAlignment="1">
      <alignment horizontal="center" vertical="center"/>
    </xf>
    <xf numFmtId="9" fontId="8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学生成绩分布表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试卷分析表!$A$8:$F$8</c:f>
              <c:strCache>
                <c:ptCount val="6"/>
                <c:pt idx="0">
                  <c:v>&lt;50</c:v>
                </c:pt>
                <c:pt idx="1">
                  <c:v>[50,60)</c:v>
                </c:pt>
                <c:pt idx="2">
                  <c:v>[60,70)</c:v>
                </c:pt>
                <c:pt idx="3">
                  <c:v>[70,80)</c:v>
                </c:pt>
                <c:pt idx="4">
                  <c:v>[80,90)</c:v>
                </c:pt>
                <c:pt idx="5">
                  <c:v>[90,100]</c:v>
                </c:pt>
              </c:strCache>
            </c:strRef>
          </c:cat>
          <c:val>
            <c:numRef>
              <c:f>试卷分析表!$A$9:$F$9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3E9-B520-3549EB63E3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672352"/>
        <c:axId val="126433408"/>
      </c:barChart>
      <c:catAx>
        <c:axId val="12067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分数段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7.634601924759403E-2"/>
              <c:y val="0.89097222222222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3408"/>
        <c:crosses val="autoZero"/>
        <c:auto val="1"/>
        <c:lblAlgn val="ctr"/>
        <c:lblOffset val="100"/>
        <c:noMultiLvlLbl val="0"/>
      </c:catAx>
      <c:valAx>
        <c:axId val="1264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6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E5-4AA1-8543-88B180243C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E5-4AA1-8543-88B180243C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5-4AA1-8543-88B180243C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E5-4AA1-8543-88B180243C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E5-4AA1-8543-88B180243C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E5-4AA1-8543-88B180243C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试卷分析表!$A$8:$F$8</c:f>
              <c:strCache>
                <c:ptCount val="6"/>
                <c:pt idx="0">
                  <c:v>&lt;50</c:v>
                </c:pt>
                <c:pt idx="1">
                  <c:v>[50,60)</c:v>
                </c:pt>
                <c:pt idx="2">
                  <c:v>[60,70)</c:v>
                </c:pt>
                <c:pt idx="3">
                  <c:v>[70,80)</c:v>
                </c:pt>
                <c:pt idx="4">
                  <c:v>[80,90)</c:v>
                </c:pt>
                <c:pt idx="5">
                  <c:v>[90,100]</c:v>
                </c:pt>
              </c:strCache>
            </c:strRef>
          </c:cat>
          <c:val>
            <c:numRef>
              <c:f>试卷分析表!$A$9:$F$9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E5-4AA1-8543-88B180243C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D96413-4908-4A86-B6C9-D4762FC60573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928687</xdr:colOff>
      <xdr:row>9</xdr:row>
      <xdr:rowOff>4761</xdr:rowOff>
    </xdr:from>
    <xdr:to>
      <xdr:col>5</xdr:col>
      <xdr:colOff>676274</xdr:colOff>
      <xdr:row>18</xdr:row>
      <xdr:rowOff>200024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E6DB58-F4AA-435E-B4D4-9A0EB2E13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08" cy="6074721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DCC488-B749-4943-9474-616FFE7B57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22" workbookViewId="0">
      <selection activeCell="E31" sqref="E31"/>
    </sheetView>
  </sheetViews>
  <sheetFormatPr defaultRowHeight="20" customHeight="1" x14ac:dyDescent="0.4"/>
  <cols>
    <col min="1" max="1" width="11.75" customWidth="1"/>
    <col min="2" max="2" width="16.4375" customWidth="1"/>
    <col min="3" max="3" width="13.3125" customWidth="1"/>
    <col min="4" max="4" width="8.5625" customWidth="1"/>
    <col min="5" max="5" width="15.1875" customWidth="1"/>
    <col min="6" max="6" width="9.4375" customWidth="1"/>
    <col min="7" max="8" width="8.5625" customWidth="1"/>
  </cols>
  <sheetData>
    <row r="1" spans="1:8" ht="40.15" customHeight="1" x14ac:dyDescent="0.4">
      <c r="A1" s="1" t="s">
        <v>69</v>
      </c>
      <c r="B1" s="1"/>
      <c r="C1" s="1"/>
      <c r="D1" s="1"/>
      <c r="E1" s="1"/>
      <c r="F1" s="1"/>
      <c r="G1" s="1"/>
      <c r="H1" s="1"/>
    </row>
    <row r="2" spans="1:8" ht="20" customHeight="1" thickBot="1" x14ac:dyDescent="0.45">
      <c r="A2" s="4" t="s">
        <v>70</v>
      </c>
      <c r="B2" s="2"/>
      <c r="C2" s="2"/>
      <c r="D2" s="3" t="s">
        <v>71</v>
      </c>
      <c r="E2" s="2"/>
      <c r="F2" s="5" t="s">
        <v>72</v>
      </c>
      <c r="G2" s="6"/>
      <c r="H2" s="6"/>
    </row>
    <row r="3" spans="1:8" ht="20" customHeight="1" thickTop="1" x14ac:dyDescent="0.4">
      <c r="A3" s="7" t="s">
        <v>65</v>
      </c>
      <c r="B3" s="8" t="s">
        <v>66</v>
      </c>
      <c r="C3" s="9" t="s">
        <v>34</v>
      </c>
      <c r="D3" s="9" t="s">
        <v>35</v>
      </c>
      <c r="E3" s="9" t="s">
        <v>38</v>
      </c>
      <c r="F3" s="9" t="s">
        <v>36</v>
      </c>
      <c r="G3" s="9" t="s">
        <v>37</v>
      </c>
      <c r="H3" s="10" t="s">
        <v>64</v>
      </c>
    </row>
    <row r="4" spans="1:8" ht="20" customHeight="1" x14ac:dyDescent="0.4">
      <c r="A4" s="11">
        <v>1</v>
      </c>
      <c r="B4" s="12" t="s">
        <v>68</v>
      </c>
      <c r="C4" s="13" t="s">
        <v>3</v>
      </c>
      <c r="D4" s="23" t="s">
        <v>39</v>
      </c>
      <c r="E4" s="14">
        <f>ROUND(0.7*F4+0.3*G4,0)</f>
        <v>77</v>
      </c>
      <c r="F4" s="15">
        <v>69</v>
      </c>
      <c r="G4" s="15">
        <v>95</v>
      </c>
      <c r="H4" s="16"/>
    </row>
    <row r="5" spans="1:8" ht="20" customHeight="1" x14ac:dyDescent="0.4">
      <c r="A5" s="11">
        <v>2</v>
      </c>
      <c r="B5" s="12" t="s">
        <v>68</v>
      </c>
      <c r="C5" s="13" t="s">
        <v>4</v>
      </c>
      <c r="D5" s="23" t="s">
        <v>40</v>
      </c>
      <c r="E5" s="14">
        <f t="shared" ref="E5:E33" si="0">ROUND(0.7*F5+0.3*G5,0)</f>
        <v>84</v>
      </c>
      <c r="F5" s="15">
        <v>82</v>
      </c>
      <c r="G5" s="15">
        <v>87</v>
      </c>
      <c r="H5" s="16"/>
    </row>
    <row r="6" spans="1:8" ht="20" customHeight="1" x14ac:dyDescent="0.4">
      <c r="A6" s="11">
        <v>3</v>
      </c>
      <c r="B6" s="12" t="s">
        <v>68</v>
      </c>
      <c r="C6" s="13" t="s">
        <v>5</v>
      </c>
      <c r="D6" s="23" t="s">
        <v>41</v>
      </c>
      <c r="E6" s="14">
        <f t="shared" si="0"/>
        <v>72</v>
      </c>
      <c r="F6" s="15">
        <v>67</v>
      </c>
      <c r="G6" s="15">
        <v>85</v>
      </c>
      <c r="H6" s="16"/>
    </row>
    <row r="7" spans="1:8" ht="20" customHeight="1" x14ac:dyDescent="0.4">
      <c r="A7" s="11">
        <v>4</v>
      </c>
      <c r="B7" s="12" t="s">
        <v>68</v>
      </c>
      <c r="C7" s="13" t="s">
        <v>6</v>
      </c>
      <c r="D7" s="23" t="s">
        <v>0</v>
      </c>
      <c r="E7" s="14">
        <f t="shared" si="0"/>
        <v>75</v>
      </c>
      <c r="F7" s="15">
        <v>66</v>
      </c>
      <c r="G7" s="15">
        <v>95</v>
      </c>
      <c r="H7" s="16"/>
    </row>
    <row r="8" spans="1:8" ht="20" customHeight="1" x14ac:dyDescent="0.4">
      <c r="A8" s="11">
        <v>5</v>
      </c>
      <c r="B8" s="12" t="s">
        <v>68</v>
      </c>
      <c r="C8" s="13" t="s">
        <v>7</v>
      </c>
      <c r="D8" s="24" t="s">
        <v>42</v>
      </c>
      <c r="E8" s="14">
        <f t="shared" si="0"/>
        <v>57</v>
      </c>
      <c r="F8" s="15">
        <v>55</v>
      </c>
      <c r="G8" s="15">
        <v>60</v>
      </c>
      <c r="H8" s="16"/>
    </row>
    <row r="9" spans="1:8" ht="20" customHeight="1" x14ac:dyDescent="0.4">
      <c r="A9" s="11">
        <v>6</v>
      </c>
      <c r="B9" s="12" t="s">
        <v>68</v>
      </c>
      <c r="C9" s="13" t="s">
        <v>8</v>
      </c>
      <c r="D9" s="23" t="s">
        <v>43</v>
      </c>
      <c r="E9" s="14">
        <f t="shared" si="0"/>
        <v>77</v>
      </c>
      <c r="F9" s="15">
        <v>78</v>
      </c>
      <c r="G9" s="15">
        <v>76</v>
      </c>
      <c r="H9" s="16"/>
    </row>
    <row r="10" spans="1:8" ht="20" customHeight="1" x14ac:dyDescent="0.4">
      <c r="A10" s="11">
        <v>7</v>
      </c>
      <c r="B10" s="12" t="s">
        <v>68</v>
      </c>
      <c r="C10" s="13" t="s">
        <v>67</v>
      </c>
      <c r="D10" s="23" t="s">
        <v>44</v>
      </c>
      <c r="E10" s="14">
        <f t="shared" si="0"/>
        <v>60</v>
      </c>
      <c r="F10" s="15">
        <v>57</v>
      </c>
      <c r="G10" s="15">
        <v>66</v>
      </c>
      <c r="H10" s="16"/>
    </row>
    <row r="11" spans="1:8" ht="20" customHeight="1" x14ac:dyDescent="0.4">
      <c r="A11" s="11">
        <v>8</v>
      </c>
      <c r="B11" s="12" t="s">
        <v>68</v>
      </c>
      <c r="C11" s="13" t="s">
        <v>9</v>
      </c>
      <c r="D11" s="23" t="s">
        <v>45</v>
      </c>
      <c r="E11" s="14">
        <f t="shared" si="0"/>
        <v>68</v>
      </c>
      <c r="F11" s="15">
        <v>67</v>
      </c>
      <c r="G11" s="15">
        <v>71</v>
      </c>
      <c r="H11" s="16"/>
    </row>
    <row r="12" spans="1:8" ht="20" customHeight="1" x14ac:dyDescent="0.4">
      <c r="A12" s="11">
        <v>9</v>
      </c>
      <c r="B12" s="12" t="s">
        <v>68</v>
      </c>
      <c r="C12" s="13" t="s">
        <v>10</v>
      </c>
      <c r="D12" s="23" t="s">
        <v>46</v>
      </c>
      <c r="E12" s="14">
        <f t="shared" si="0"/>
        <v>80</v>
      </c>
      <c r="F12" s="15">
        <v>84</v>
      </c>
      <c r="G12" s="15">
        <v>72</v>
      </c>
      <c r="H12" s="16"/>
    </row>
    <row r="13" spans="1:8" ht="20" customHeight="1" x14ac:dyDescent="0.4">
      <c r="A13" s="11">
        <v>10</v>
      </c>
      <c r="B13" s="12" t="s">
        <v>68</v>
      </c>
      <c r="C13" s="13" t="s">
        <v>11</v>
      </c>
      <c r="D13" s="23" t="s">
        <v>1</v>
      </c>
      <c r="E13" s="14">
        <f t="shared" si="0"/>
        <v>84</v>
      </c>
      <c r="F13" s="15">
        <v>81</v>
      </c>
      <c r="G13" s="15">
        <v>90</v>
      </c>
      <c r="H13" s="16"/>
    </row>
    <row r="14" spans="1:8" ht="20" customHeight="1" x14ac:dyDescent="0.4">
      <c r="A14" s="11">
        <v>11</v>
      </c>
      <c r="B14" s="12" t="s">
        <v>68</v>
      </c>
      <c r="C14" s="13" t="s">
        <v>12</v>
      </c>
      <c r="D14" s="23" t="s">
        <v>47</v>
      </c>
      <c r="E14" s="14">
        <f t="shared" si="0"/>
        <v>67</v>
      </c>
      <c r="F14" s="15">
        <v>67</v>
      </c>
      <c r="G14" s="15">
        <v>66</v>
      </c>
      <c r="H14" s="16"/>
    </row>
    <row r="15" spans="1:8" ht="20" customHeight="1" x14ac:dyDescent="0.4">
      <c r="A15" s="11">
        <v>12</v>
      </c>
      <c r="B15" s="12" t="s">
        <v>68</v>
      </c>
      <c r="C15" s="13" t="s">
        <v>13</v>
      </c>
      <c r="D15" s="23" t="s">
        <v>48</v>
      </c>
      <c r="E15" s="14">
        <f t="shared" si="0"/>
        <v>84</v>
      </c>
      <c r="F15" s="15">
        <v>87</v>
      </c>
      <c r="G15" s="15">
        <v>77</v>
      </c>
      <c r="H15" s="16"/>
    </row>
    <row r="16" spans="1:8" ht="20" customHeight="1" x14ac:dyDescent="0.4">
      <c r="A16" s="11">
        <v>13</v>
      </c>
      <c r="B16" s="12" t="s">
        <v>68</v>
      </c>
      <c r="C16" s="13" t="s">
        <v>14</v>
      </c>
      <c r="D16" s="23" t="s">
        <v>49</v>
      </c>
      <c r="E16" s="14">
        <f t="shared" si="0"/>
        <v>81</v>
      </c>
      <c r="F16" s="15">
        <v>88</v>
      </c>
      <c r="G16" s="15">
        <v>66</v>
      </c>
      <c r="H16" s="16"/>
    </row>
    <row r="17" spans="1:8" ht="20" customHeight="1" x14ac:dyDescent="0.4">
      <c r="A17" s="11">
        <v>14</v>
      </c>
      <c r="B17" s="12" t="s">
        <v>68</v>
      </c>
      <c r="C17" s="13" t="s">
        <v>15</v>
      </c>
      <c r="D17" s="23" t="s">
        <v>50</v>
      </c>
      <c r="E17" s="14">
        <f t="shared" si="0"/>
        <v>92</v>
      </c>
      <c r="F17" s="15">
        <v>88</v>
      </c>
      <c r="G17" s="15">
        <v>100</v>
      </c>
      <c r="H17" s="16"/>
    </row>
    <row r="18" spans="1:8" ht="20" customHeight="1" x14ac:dyDescent="0.4">
      <c r="A18" s="11">
        <v>15</v>
      </c>
      <c r="B18" s="12" t="s">
        <v>68</v>
      </c>
      <c r="C18" s="13" t="s">
        <v>16</v>
      </c>
      <c r="D18" s="23" t="s">
        <v>51</v>
      </c>
      <c r="E18" s="14">
        <f t="shared" si="0"/>
        <v>76</v>
      </c>
      <c r="F18" s="15">
        <v>67</v>
      </c>
      <c r="G18" s="15">
        <v>97</v>
      </c>
      <c r="H18" s="16"/>
    </row>
    <row r="19" spans="1:8" ht="20" customHeight="1" x14ac:dyDescent="0.4">
      <c r="A19" s="11">
        <v>16</v>
      </c>
      <c r="B19" s="12" t="s">
        <v>68</v>
      </c>
      <c r="C19" s="13" t="s">
        <v>17</v>
      </c>
      <c r="D19" s="23" t="s">
        <v>32</v>
      </c>
      <c r="E19" s="14">
        <f t="shared" si="0"/>
        <v>76</v>
      </c>
      <c r="F19" s="15">
        <v>67</v>
      </c>
      <c r="G19" s="15">
        <v>97</v>
      </c>
      <c r="H19" s="16"/>
    </row>
    <row r="20" spans="1:8" ht="20" customHeight="1" x14ac:dyDescent="0.4">
      <c r="A20" s="11">
        <v>17</v>
      </c>
      <c r="B20" s="12" t="s">
        <v>68</v>
      </c>
      <c r="C20" s="13" t="s">
        <v>18</v>
      </c>
      <c r="D20" s="23" t="s">
        <v>2</v>
      </c>
      <c r="E20" s="14">
        <f t="shared" si="0"/>
        <v>83</v>
      </c>
      <c r="F20" s="15">
        <v>81</v>
      </c>
      <c r="G20" s="15">
        <v>88</v>
      </c>
      <c r="H20" s="16"/>
    </row>
    <row r="21" spans="1:8" ht="20" customHeight="1" x14ac:dyDescent="0.4">
      <c r="A21" s="11">
        <v>18</v>
      </c>
      <c r="B21" s="12" t="s">
        <v>68</v>
      </c>
      <c r="C21" s="13" t="s">
        <v>19</v>
      </c>
      <c r="D21" s="23" t="s">
        <v>52</v>
      </c>
      <c r="E21" s="14">
        <f t="shared" si="0"/>
        <v>86</v>
      </c>
      <c r="F21" s="15">
        <v>81</v>
      </c>
      <c r="G21" s="15">
        <v>98</v>
      </c>
      <c r="H21" s="16"/>
    </row>
    <row r="22" spans="1:8" ht="20" customHeight="1" x14ac:dyDescent="0.4">
      <c r="A22" s="11">
        <v>19</v>
      </c>
      <c r="B22" s="12" t="s">
        <v>68</v>
      </c>
      <c r="C22" s="13" t="s">
        <v>20</v>
      </c>
      <c r="D22" s="23" t="s">
        <v>53</v>
      </c>
      <c r="E22" s="14">
        <f t="shared" si="0"/>
        <v>80</v>
      </c>
      <c r="F22" s="15">
        <v>72</v>
      </c>
      <c r="G22" s="15">
        <v>97</v>
      </c>
      <c r="H22" s="16"/>
    </row>
    <row r="23" spans="1:8" ht="20" customHeight="1" x14ac:dyDescent="0.4">
      <c r="A23" s="11">
        <v>20</v>
      </c>
      <c r="B23" s="12" t="s">
        <v>68</v>
      </c>
      <c r="C23" s="13" t="s">
        <v>21</v>
      </c>
      <c r="D23" s="23" t="s">
        <v>54</v>
      </c>
      <c r="E23" s="14">
        <f t="shared" si="0"/>
        <v>83</v>
      </c>
      <c r="F23" s="15">
        <v>81</v>
      </c>
      <c r="G23" s="15">
        <v>88</v>
      </c>
      <c r="H23" s="16"/>
    </row>
    <row r="24" spans="1:8" ht="20" customHeight="1" x14ac:dyDescent="0.4">
      <c r="A24" s="11">
        <v>21</v>
      </c>
      <c r="B24" s="12" t="s">
        <v>68</v>
      </c>
      <c r="C24" s="13" t="s">
        <v>22</v>
      </c>
      <c r="D24" s="23" t="s">
        <v>55</v>
      </c>
      <c r="E24" s="14">
        <f t="shared" si="0"/>
        <v>84</v>
      </c>
      <c r="F24" s="15">
        <v>79</v>
      </c>
      <c r="G24" s="15">
        <v>94</v>
      </c>
      <c r="H24" s="16"/>
    </row>
    <row r="25" spans="1:8" ht="20" customHeight="1" x14ac:dyDescent="0.4">
      <c r="A25" s="11">
        <v>22</v>
      </c>
      <c r="B25" s="12" t="s">
        <v>68</v>
      </c>
      <c r="C25" s="13" t="s">
        <v>23</v>
      </c>
      <c r="D25" s="23" t="s">
        <v>56</v>
      </c>
      <c r="E25" s="14">
        <f t="shared" si="0"/>
        <v>73</v>
      </c>
      <c r="F25" s="15">
        <v>67</v>
      </c>
      <c r="G25" s="15">
        <v>86</v>
      </c>
      <c r="H25" s="16"/>
    </row>
    <row r="26" spans="1:8" ht="20" customHeight="1" x14ac:dyDescent="0.4">
      <c r="A26" s="11">
        <v>23</v>
      </c>
      <c r="B26" s="12" t="s">
        <v>68</v>
      </c>
      <c r="C26" s="13" t="s">
        <v>24</v>
      </c>
      <c r="D26" s="23" t="s">
        <v>57</v>
      </c>
      <c r="E26" s="14">
        <f t="shared" si="0"/>
        <v>85</v>
      </c>
      <c r="F26" s="15">
        <v>80</v>
      </c>
      <c r="G26" s="15">
        <v>95</v>
      </c>
      <c r="H26" s="16"/>
    </row>
    <row r="27" spans="1:8" ht="20" customHeight="1" x14ac:dyDescent="0.4">
      <c r="A27" s="11">
        <v>24</v>
      </c>
      <c r="B27" s="12" t="s">
        <v>68</v>
      </c>
      <c r="C27" s="13" t="s">
        <v>25</v>
      </c>
      <c r="D27" s="23" t="s">
        <v>58</v>
      </c>
      <c r="E27" s="14">
        <f t="shared" si="0"/>
        <v>84</v>
      </c>
      <c r="F27" s="15">
        <v>82</v>
      </c>
      <c r="G27" s="15">
        <v>87</v>
      </c>
      <c r="H27" s="16"/>
    </row>
    <row r="28" spans="1:8" ht="20" customHeight="1" x14ac:dyDescent="0.4">
      <c r="A28" s="11">
        <v>25</v>
      </c>
      <c r="B28" s="12" t="s">
        <v>68</v>
      </c>
      <c r="C28" s="13" t="s">
        <v>26</v>
      </c>
      <c r="D28" s="23" t="s">
        <v>33</v>
      </c>
      <c r="E28" s="14">
        <f t="shared" si="0"/>
        <v>84</v>
      </c>
      <c r="F28" s="15">
        <v>78</v>
      </c>
      <c r="G28" s="15">
        <v>97</v>
      </c>
      <c r="H28" s="16"/>
    </row>
    <row r="29" spans="1:8" ht="20" customHeight="1" x14ac:dyDescent="0.4">
      <c r="A29" s="11">
        <v>26</v>
      </c>
      <c r="B29" s="12" t="s">
        <v>68</v>
      </c>
      <c r="C29" s="13" t="s">
        <v>27</v>
      </c>
      <c r="D29" s="23" t="s">
        <v>59</v>
      </c>
      <c r="E29" s="14">
        <f t="shared" si="0"/>
        <v>77</v>
      </c>
      <c r="F29" s="15">
        <v>74</v>
      </c>
      <c r="G29" s="15">
        <v>83</v>
      </c>
      <c r="H29" s="16"/>
    </row>
    <row r="30" spans="1:8" ht="20" customHeight="1" x14ac:dyDescent="0.4">
      <c r="A30" s="11">
        <v>27</v>
      </c>
      <c r="B30" s="12" t="s">
        <v>68</v>
      </c>
      <c r="C30" s="13" t="s">
        <v>28</v>
      </c>
      <c r="D30" s="23" t="s">
        <v>60</v>
      </c>
      <c r="E30" s="14">
        <f t="shared" si="0"/>
        <v>78</v>
      </c>
      <c r="F30" s="15">
        <v>75</v>
      </c>
      <c r="G30" s="15">
        <v>84</v>
      </c>
      <c r="H30" s="16"/>
    </row>
    <row r="31" spans="1:8" ht="20" customHeight="1" x14ac:dyDescent="0.4">
      <c r="A31" s="11">
        <v>28</v>
      </c>
      <c r="B31" s="12" t="s">
        <v>68</v>
      </c>
      <c r="C31" s="13" t="s">
        <v>29</v>
      </c>
      <c r="D31" s="23" t="s">
        <v>61</v>
      </c>
      <c r="E31" s="14">
        <f t="shared" si="0"/>
        <v>82</v>
      </c>
      <c r="F31" s="15">
        <v>77</v>
      </c>
      <c r="G31" s="15">
        <v>93</v>
      </c>
      <c r="H31" s="16"/>
    </row>
    <row r="32" spans="1:8" ht="20" customHeight="1" x14ac:dyDescent="0.4">
      <c r="A32" s="11">
        <v>29</v>
      </c>
      <c r="B32" s="12" t="s">
        <v>68</v>
      </c>
      <c r="C32" s="13" t="s">
        <v>30</v>
      </c>
      <c r="D32" s="23" t="s">
        <v>62</v>
      </c>
      <c r="E32" s="14">
        <f t="shared" si="0"/>
        <v>57</v>
      </c>
      <c r="F32" s="15">
        <v>44</v>
      </c>
      <c r="G32" s="15">
        <v>86</v>
      </c>
      <c r="H32" s="16"/>
    </row>
    <row r="33" spans="1:8" ht="20" customHeight="1" x14ac:dyDescent="0.4">
      <c r="A33" s="11">
        <v>30</v>
      </c>
      <c r="B33" s="12" t="s">
        <v>68</v>
      </c>
      <c r="C33" s="13" t="s">
        <v>31</v>
      </c>
      <c r="D33" s="23" t="s">
        <v>63</v>
      </c>
      <c r="E33" s="14">
        <f t="shared" si="0"/>
        <v>79</v>
      </c>
      <c r="F33" s="15">
        <v>81</v>
      </c>
      <c r="G33" s="15">
        <v>75</v>
      </c>
      <c r="H33" s="16"/>
    </row>
    <row r="34" spans="1:8" ht="20" customHeight="1" thickBot="1" x14ac:dyDescent="0.45">
      <c r="A34" s="17" t="s">
        <v>73</v>
      </c>
      <c r="B34" s="18" t="s">
        <v>74</v>
      </c>
      <c r="C34" s="19" t="s">
        <v>75</v>
      </c>
      <c r="D34" s="20">
        <f>COUNTIF(E4:E33,"&lt;60")</f>
        <v>2</v>
      </c>
      <c r="E34" s="21" t="s">
        <v>106</v>
      </c>
      <c r="F34" s="53" t="s">
        <v>76</v>
      </c>
      <c r="G34" s="54"/>
      <c r="H34" s="22"/>
    </row>
    <row r="35" spans="1:8" ht="20" customHeight="1" thickTop="1" x14ac:dyDescent="0.4"/>
  </sheetData>
  <mergeCells count="3">
    <mergeCell ref="A1:H1"/>
    <mergeCell ref="F2:H2"/>
    <mergeCell ref="F34:G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zoomScaleNormal="100" workbookViewId="0">
      <selection activeCell="A8" sqref="A8:F9"/>
    </sheetView>
  </sheetViews>
  <sheetFormatPr defaultRowHeight="15.75" x14ac:dyDescent="0.4"/>
  <cols>
    <col min="1" max="1" width="9" style="33" bestFit="1" customWidth="1"/>
    <col min="2" max="2" width="12.25" style="34" customWidth="1"/>
    <col min="3" max="3" width="11.0625" style="34" bestFit="1" customWidth="1"/>
    <col min="4" max="4" width="15.3125" style="34" bestFit="1" customWidth="1"/>
    <col min="5" max="5" width="11.0625" style="34" bestFit="1" customWidth="1"/>
    <col min="6" max="6" width="9" style="34" bestFit="1" customWidth="1"/>
    <col min="7" max="16384" width="9" style="34"/>
  </cols>
  <sheetData>
    <row r="1" spans="1:7" s="32" customFormat="1" ht="23.65" thickTop="1" x14ac:dyDescent="0.4">
      <c r="A1" s="25" t="s">
        <v>77</v>
      </c>
      <c r="B1" s="26"/>
      <c r="C1" s="26"/>
      <c r="D1" s="26"/>
      <c r="E1" s="26"/>
      <c r="F1" s="43"/>
      <c r="G1" s="39"/>
    </row>
    <row r="2" spans="1:7" x14ac:dyDescent="0.4">
      <c r="A2" s="33" t="s">
        <v>78</v>
      </c>
      <c r="B2" s="27" t="s">
        <v>79</v>
      </c>
      <c r="C2" s="27"/>
      <c r="D2" s="34" t="s">
        <v>80</v>
      </c>
      <c r="E2" s="34" t="s">
        <v>81</v>
      </c>
      <c r="F2" s="44" t="s">
        <v>82</v>
      </c>
      <c r="G2" s="40"/>
    </row>
    <row r="3" spans="1:7" x14ac:dyDescent="0.4">
      <c r="A3" s="33" t="s">
        <v>83</v>
      </c>
      <c r="B3" s="35">
        <v>38535</v>
      </c>
      <c r="C3" s="27"/>
      <c r="D3" s="34" t="s">
        <v>84</v>
      </c>
      <c r="E3" s="35">
        <v>38541</v>
      </c>
      <c r="F3" s="45"/>
      <c r="G3" s="40"/>
    </row>
    <row r="4" spans="1:7" x14ac:dyDescent="0.4">
      <c r="A4" s="33" t="s">
        <v>85</v>
      </c>
      <c r="B4" s="27" t="s">
        <v>86</v>
      </c>
      <c r="C4" s="27"/>
      <c r="D4" s="34" t="s">
        <v>87</v>
      </c>
      <c r="E4" s="27">
        <f>COUNT(成绩单!F4:F33)</f>
        <v>30</v>
      </c>
      <c r="F4" s="45"/>
      <c r="G4" s="40"/>
    </row>
    <row r="5" spans="1:7" x14ac:dyDescent="0.4">
      <c r="A5" s="33" t="s">
        <v>88</v>
      </c>
      <c r="B5" s="34">
        <f>MAX(成绩单!F4:F33)</f>
        <v>88</v>
      </c>
      <c r="C5" s="34" t="s">
        <v>89</v>
      </c>
      <c r="D5" s="34">
        <f>MIN(成绩单!F4:F33)</f>
        <v>44</v>
      </c>
      <c r="E5" s="34" t="s">
        <v>90</v>
      </c>
      <c r="F5" s="44">
        <f>ROUND(AVERAGE(成绩单!F4:F33),0)</f>
        <v>74</v>
      </c>
      <c r="G5" s="40"/>
    </row>
    <row r="6" spans="1:7" x14ac:dyDescent="0.4">
      <c r="A6" s="33" t="s">
        <v>91</v>
      </c>
      <c r="B6" s="55">
        <f>(E4-D6)/E4</f>
        <v>0.9</v>
      </c>
      <c r="C6" s="34" t="s">
        <v>92</v>
      </c>
      <c r="D6" s="34">
        <f>COUNTIF(成绩单!F4:F33,"&lt;60")</f>
        <v>3</v>
      </c>
      <c r="E6" s="34" t="s">
        <v>93</v>
      </c>
      <c r="F6" s="56">
        <v>0.5</v>
      </c>
      <c r="G6" s="40"/>
    </row>
    <row r="7" spans="1:7" x14ac:dyDescent="0.4">
      <c r="A7" s="28" t="s">
        <v>94</v>
      </c>
      <c r="B7" s="27"/>
      <c r="C7" s="27"/>
      <c r="D7" s="27"/>
      <c r="E7" s="27"/>
      <c r="F7" s="45"/>
      <c r="G7" s="40"/>
    </row>
    <row r="8" spans="1:7" x14ac:dyDescent="0.4">
      <c r="A8" s="36" t="s">
        <v>95</v>
      </c>
      <c r="B8" s="34" t="s">
        <v>96</v>
      </c>
      <c r="C8" s="34" t="s">
        <v>97</v>
      </c>
      <c r="D8" s="34" t="s">
        <v>98</v>
      </c>
      <c r="E8" s="34" t="s">
        <v>99</v>
      </c>
      <c r="F8" s="44" t="s">
        <v>100</v>
      </c>
      <c r="G8" s="40"/>
    </row>
    <row r="9" spans="1:7" x14ac:dyDescent="0.4">
      <c r="A9" s="33">
        <f>COUNTIF(成绩单!F4:F33,"&lt;50")</f>
        <v>1</v>
      </c>
      <c r="B9" s="34">
        <f>COUNTIF(成绩单!F4:F33,"&lt;60")-A9</f>
        <v>2</v>
      </c>
      <c r="C9" s="34">
        <f>COUNTIF(成绩单!F4:F33,"&lt;70")-A9-B9</f>
        <v>8</v>
      </c>
      <c r="D9" s="34">
        <f>COUNTIF(成绩单!F4:F33,"&lt;80")-A9-B9-C9</f>
        <v>7</v>
      </c>
      <c r="E9" s="34">
        <f>COUNTIF(成绩单!F4:F33,"&lt;90")-A9-B9-C9-D9</f>
        <v>12</v>
      </c>
      <c r="F9" s="44">
        <f>COUNTIF(成绩单!F4:F33,"&gt;90")</f>
        <v>0</v>
      </c>
      <c r="G9" s="40"/>
    </row>
    <row r="10" spans="1:7" x14ac:dyDescent="0.4">
      <c r="A10" s="29" t="s">
        <v>105</v>
      </c>
      <c r="B10" s="30"/>
      <c r="C10" s="27"/>
      <c r="D10" s="27"/>
      <c r="E10" s="27"/>
      <c r="F10" s="45"/>
      <c r="G10" s="40"/>
    </row>
    <row r="11" spans="1:7" x14ac:dyDescent="0.4">
      <c r="A11" s="31"/>
      <c r="B11" s="30"/>
      <c r="C11" s="27"/>
      <c r="D11" s="27"/>
      <c r="E11" s="27"/>
      <c r="F11" s="45"/>
      <c r="G11" s="40"/>
    </row>
    <row r="12" spans="1:7" x14ac:dyDescent="0.4">
      <c r="A12" s="31"/>
      <c r="B12" s="30"/>
      <c r="C12" s="27"/>
      <c r="D12" s="27"/>
      <c r="E12" s="27"/>
      <c r="F12" s="45"/>
      <c r="G12" s="40"/>
    </row>
    <row r="13" spans="1:7" x14ac:dyDescent="0.4">
      <c r="A13" s="31"/>
      <c r="B13" s="30"/>
      <c r="C13" s="27"/>
      <c r="D13" s="27"/>
      <c r="E13" s="27"/>
      <c r="F13" s="45"/>
      <c r="G13" s="40"/>
    </row>
    <row r="14" spans="1:7" x14ac:dyDescent="0.4">
      <c r="A14" s="31"/>
      <c r="B14" s="30"/>
      <c r="C14" s="27"/>
      <c r="D14" s="27"/>
      <c r="E14" s="27"/>
      <c r="F14" s="45"/>
      <c r="G14" s="40"/>
    </row>
    <row r="15" spans="1:7" x14ac:dyDescent="0.4">
      <c r="A15" s="31"/>
      <c r="B15" s="30"/>
      <c r="C15" s="27"/>
      <c r="D15" s="27"/>
      <c r="E15" s="27"/>
      <c r="F15" s="45"/>
      <c r="G15" s="40"/>
    </row>
    <row r="16" spans="1:7" ht="49.9" customHeight="1" x14ac:dyDescent="0.4">
      <c r="A16" s="31"/>
      <c r="B16" s="30"/>
      <c r="C16" s="27"/>
      <c r="D16" s="27"/>
      <c r="E16" s="27"/>
      <c r="F16" s="45"/>
      <c r="G16" s="40"/>
    </row>
    <row r="17" spans="1:7" x14ac:dyDescent="0.4">
      <c r="A17" s="28"/>
      <c r="B17" s="27"/>
      <c r="C17" s="27"/>
      <c r="D17" s="27"/>
      <c r="E17" s="27"/>
      <c r="F17" s="45"/>
      <c r="G17" s="40"/>
    </row>
    <row r="18" spans="1:7" x14ac:dyDescent="0.4">
      <c r="A18" s="28"/>
      <c r="B18" s="27"/>
      <c r="C18" s="27"/>
      <c r="D18" s="27"/>
      <c r="E18" s="27"/>
      <c r="F18" s="45"/>
      <c r="G18" s="40"/>
    </row>
    <row r="19" spans="1:7" x14ac:dyDescent="0.4">
      <c r="A19" s="28"/>
      <c r="B19" s="27"/>
      <c r="C19" s="27"/>
      <c r="D19" s="27"/>
      <c r="E19" s="27"/>
      <c r="F19" s="45"/>
      <c r="G19" s="40"/>
    </row>
    <row r="20" spans="1:7" x14ac:dyDescent="0.4">
      <c r="A20" s="28" t="s">
        <v>101</v>
      </c>
      <c r="B20" s="27"/>
      <c r="C20" s="27"/>
      <c r="D20" s="27"/>
      <c r="E20" s="27"/>
      <c r="F20" s="45"/>
      <c r="G20" s="40"/>
    </row>
    <row r="21" spans="1:7" x14ac:dyDescent="0.4">
      <c r="A21" s="28"/>
      <c r="B21" s="27"/>
      <c r="C21" s="27"/>
      <c r="D21" s="27"/>
      <c r="E21" s="27"/>
      <c r="F21" s="45"/>
      <c r="G21" s="40"/>
    </row>
    <row r="22" spans="1:7" x14ac:dyDescent="0.4">
      <c r="A22" s="28"/>
      <c r="B22" s="27"/>
      <c r="C22" s="27"/>
      <c r="D22" s="27"/>
      <c r="E22" s="27"/>
      <c r="F22" s="45"/>
      <c r="G22" s="40"/>
    </row>
    <row r="23" spans="1:7" x14ac:dyDescent="0.4">
      <c r="A23" s="28"/>
      <c r="B23" s="27"/>
      <c r="C23" s="27"/>
      <c r="D23" s="27"/>
      <c r="E23" s="27"/>
      <c r="F23" s="45"/>
      <c r="G23" s="40"/>
    </row>
    <row r="24" spans="1:7" x14ac:dyDescent="0.4">
      <c r="A24" s="28"/>
      <c r="B24" s="27"/>
      <c r="C24" s="27"/>
      <c r="D24" s="27"/>
      <c r="E24" s="27"/>
      <c r="F24" s="45"/>
      <c r="G24" s="40"/>
    </row>
    <row r="25" spans="1:7" x14ac:dyDescent="0.4">
      <c r="A25" s="28"/>
      <c r="B25" s="27"/>
      <c r="C25" s="27"/>
      <c r="D25" s="27"/>
      <c r="E25" s="27"/>
      <c r="F25" s="45"/>
      <c r="G25" s="40"/>
    </row>
    <row r="26" spans="1:7" x14ac:dyDescent="0.4">
      <c r="A26" s="28"/>
      <c r="B26" s="27"/>
      <c r="C26" s="27"/>
      <c r="D26" s="27"/>
      <c r="E26" s="27"/>
      <c r="F26" s="45"/>
      <c r="G26" s="40"/>
    </row>
    <row r="27" spans="1:7" x14ac:dyDescent="0.4">
      <c r="A27" s="33" t="s">
        <v>102</v>
      </c>
      <c r="B27" s="50"/>
      <c r="C27" s="51"/>
      <c r="D27" s="34" t="s">
        <v>103</v>
      </c>
      <c r="E27" s="50"/>
      <c r="F27" s="52"/>
      <c r="G27" s="40"/>
    </row>
    <row r="28" spans="1:7" x14ac:dyDescent="0.4">
      <c r="A28" s="37" t="s">
        <v>104</v>
      </c>
      <c r="B28" s="38"/>
      <c r="C28" s="38"/>
      <c r="D28" s="38"/>
      <c r="E28" s="38"/>
      <c r="F28" s="46"/>
      <c r="G28" s="40"/>
    </row>
    <row r="29" spans="1:7" ht="16.149999999999999" thickBot="1" x14ac:dyDescent="0.45">
      <c r="A29" s="47"/>
      <c r="B29" s="48"/>
      <c r="C29" s="48"/>
      <c r="D29" s="48"/>
      <c r="E29" s="48"/>
      <c r="F29" s="49"/>
      <c r="G29" s="40"/>
    </row>
    <row r="30" spans="1:7" ht="16.149999999999999" thickTop="1" x14ac:dyDescent="0.4">
      <c r="A30" s="41"/>
      <c r="B30" s="42"/>
      <c r="C30" s="42"/>
      <c r="D30" s="42"/>
      <c r="E30" s="42"/>
      <c r="F30" s="42"/>
    </row>
  </sheetData>
  <mergeCells count="15">
    <mergeCell ref="E4:F4"/>
    <mergeCell ref="C10:F19"/>
    <mergeCell ref="A21:F26"/>
    <mergeCell ref="A28:F29"/>
    <mergeCell ref="A20:F20"/>
    <mergeCell ref="B27:C27"/>
    <mergeCell ref="E27:F27"/>
    <mergeCell ref="A10:B16"/>
    <mergeCell ref="A17:B19"/>
    <mergeCell ref="A1:F1"/>
    <mergeCell ref="B2:C2"/>
    <mergeCell ref="B3:C3"/>
    <mergeCell ref="E3:F3"/>
    <mergeCell ref="B4:C4"/>
    <mergeCell ref="A7:F7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75" x14ac:dyDescent="0.4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成绩单</vt:lpstr>
      <vt:lpstr>试卷分析表</vt:lpstr>
      <vt:lpstr>Sheet3</vt:lpstr>
      <vt:lpstr>Chart1</vt:lpstr>
      <vt:lpstr>成绩单!Criteria</vt:lpstr>
      <vt:lpstr>成绩单!提取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于 子珺</cp:lastModifiedBy>
  <cp:lastPrinted>2021-12-13T13:31:10Z</cp:lastPrinted>
  <dcterms:created xsi:type="dcterms:W3CDTF">2010-10-30T02:52:40Z</dcterms:created>
  <dcterms:modified xsi:type="dcterms:W3CDTF">2021-12-13T14:15:18Z</dcterms:modified>
</cp:coreProperties>
</file>